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C:\Users\Capacitacion\Documents\limpieza de base\FINAL ENCUESTA TELEFONICA\"/>
    </mc:Choice>
  </mc:AlternateContent>
  <bookViews>
    <workbookView xWindow="0" yWindow="0" windowWidth="20490" windowHeight="7755" tabRatio="592" activeTab="5"/>
  </bookViews>
  <sheets>
    <sheet name="Portada" sheetId="9" r:id="rId1"/>
    <sheet name="C01" sheetId="33" r:id="rId2"/>
    <sheet name="C02" sheetId="21" r:id="rId3"/>
    <sheet name="C03" sheetId="24" r:id="rId4"/>
    <sheet name="C04" sheetId="5" r:id="rId5"/>
    <sheet name="C05" sheetId="15" r:id="rId6"/>
  </sheets>
  <calcPr calcId="152511" iterate="1" iterateCount="1000" calcOnSave="0"/>
</workbook>
</file>

<file path=xl/calcChain.xml><?xml version="1.0" encoding="utf-8"?>
<calcChain xmlns="http://schemas.openxmlformats.org/spreadsheetml/2006/main">
  <c r="B35" i="5" l="1"/>
  <c r="G61" i="15" l="1"/>
  <c r="F61" i="15"/>
  <c r="E61" i="15"/>
  <c r="D61" i="15"/>
  <c r="C61" i="15"/>
  <c r="B61" i="15"/>
  <c r="Q44" i="5"/>
  <c r="O44" i="5"/>
  <c r="M44" i="5"/>
  <c r="K44" i="5"/>
  <c r="I44" i="5"/>
  <c r="E44" i="5"/>
  <c r="B44" i="5"/>
  <c r="C44" i="5" s="1"/>
  <c r="S44" i="24"/>
  <c r="Q44" i="24"/>
  <c r="K44" i="24"/>
  <c r="H35" i="24"/>
  <c r="F35" i="24"/>
  <c r="I44" i="24"/>
  <c r="B35" i="24"/>
  <c r="O44" i="24"/>
  <c r="M44" i="24"/>
  <c r="G44" i="24"/>
  <c r="C44" i="24"/>
  <c r="F44" i="5" l="1"/>
  <c r="G44" i="5" s="1"/>
  <c r="R44" i="5"/>
  <c r="S44" i="5" s="1"/>
  <c r="D44" i="24"/>
  <c r="E44" i="24" s="1"/>
  <c r="F101" i="5"/>
  <c r="F97" i="5"/>
  <c r="F98" i="5"/>
  <c r="F105" i="5"/>
  <c r="F106" i="5"/>
  <c r="F99" i="5"/>
  <c r="F107" i="5"/>
  <c r="B105" i="5"/>
  <c r="R105" i="5" s="1"/>
  <c r="B106" i="5"/>
  <c r="B107" i="5"/>
  <c r="B96" i="5"/>
  <c r="B97" i="5"/>
  <c r="B98" i="5"/>
  <c r="B99" i="5"/>
  <c r="B100" i="5"/>
  <c r="B101" i="5"/>
  <c r="B102" i="5"/>
  <c r="B103" i="5"/>
  <c r="B104" i="5"/>
  <c r="B95" i="5"/>
  <c r="D92" i="24"/>
  <c r="B92" i="5"/>
  <c r="B90" i="5"/>
  <c r="B91" i="5"/>
  <c r="D107" i="24" l="1"/>
  <c r="R106" i="5"/>
  <c r="R107" i="5"/>
  <c r="F100" i="5"/>
  <c r="F104" i="5"/>
  <c r="F96" i="5"/>
  <c r="D102" i="24"/>
  <c r="D101" i="24"/>
  <c r="F102" i="5"/>
  <c r="F103" i="5"/>
  <c r="R91" i="5"/>
  <c r="F95" i="5"/>
  <c r="R95" i="5"/>
  <c r="R90" i="5"/>
  <c r="R92" i="5"/>
  <c r="F90" i="5"/>
  <c r="F91" i="5"/>
  <c r="F92" i="5"/>
  <c r="P36" i="5"/>
  <c r="D97" i="24"/>
  <c r="D105" i="24"/>
  <c r="D106" i="24"/>
  <c r="D91" i="24"/>
  <c r="D104" i="24"/>
  <c r="D103" i="24"/>
  <c r="D99" i="24"/>
  <c r="D96" i="24"/>
  <c r="D100" i="24"/>
  <c r="D98" i="24"/>
  <c r="D95" i="24"/>
  <c r="F89" i="5" l="1"/>
  <c r="F88" i="5"/>
  <c r="P35" i="5"/>
  <c r="F80" i="5"/>
  <c r="F76" i="5"/>
  <c r="F81" i="5"/>
  <c r="F73" i="5"/>
  <c r="F87" i="5"/>
  <c r="F82" i="5"/>
  <c r="F74" i="5"/>
  <c r="F72" i="5"/>
  <c r="F84" i="5"/>
  <c r="F78" i="5"/>
  <c r="F70" i="5"/>
  <c r="F86" i="5"/>
  <c r="F79" i="5"/>
  <c r="F71" i="5"/>
  <c r="F83" i="5"/>
  <c r="F85" i="5"/>
  <c r="F77" i="5"/>
  <c r="F75" i="5"/>
  <c r="F69" i="5"/>
  <c r="B19" i="5"/>
  <c r="B20" i="5"/>
  <c r="B21" i="5"/>
  <c r="B22" i="5"/>
  <c r="B23" i="5"/>
  <c r="B24" i="5"/>
  <c r="B25" i="5"/>
  <c r="B26" i="5"/>
  <c r="B27" i="5"/>
  <c r="B28" i="5"/>
  <c r="B29" i="5"/>
  <c r="F10" i="33" l="1"/>
  <c r="F7" i="33" s="1"/>
  <c r="R23" i="5"/>
  <c r="R29" i="5"/>
  <c r="R21" i="5"/>
  <c r="R28" i="5"/>
  <c r="R20" i="5"/>
  <c r="D10" i="33"/>
  <c r="D7" i="33" s="1"/>
  <c r="R24" i="5"/>
  <c r="J11" i="5"/>
  <c r="J10" i="33"/>
  <c r="J7" i="33" s="1"/>
  <c r="L10" i="33"/>
  <c r="L7" i="33" s="1"/>
  <c r="F10" i="21"/>
  <c r="F7" i="21" s="1"/>
  <c r="G25" i="21" s="1"/>
  <c r="R22" i="5"/>
  <c r="N36" i="24"/>
  <c r="N35" i="24" s="1"/>
  <c r="F32" i="5"/>
  <c r="R19" i="5"/>
  <c r="R27" i="5"/>
  <c r="R26" i="5"/>
  <c r="H10" i="21"/>
  <c r="H7" i="21" s="1"/>
  <c r="R25" i="5"/>
  <c r="R36" i="24"/>
  <c r="R35" i="24" s="1"/>
  <c r="D22" i="24"/>
  <c r="F28" i="5"/>
  <c r="D29" i="24"/>
  <c r="D21" i="24"/>
  <c r="L36" i="24"/>
  <c r="L35" i="24" s="1"/>
  <c r="L22" i="21"/>
  <c r="L25" i="21"/>
  <c r="F29" i="5"/>
  <c r="F33" i="5"/>
  <c r="P11" i="5"/>
  <c r="P8" i="5" s="1"/>
  <c r="Q35" i="5" s="1"/>
  <c r="L11" i="5"/>
  <c r="N11" i="5"/>
  <c r="R11" i="24"/>
  <c r="D28" i="24"/>
  <c r="H11" i="24"/>
  <c r="H8" i="24" s="1"/>
  <c r="D27" i="24"/>
  <c r="J11" i="24"/>
  <c r="J8" i="24" s="1"/>
  <c r="K29" i="24" s="1"/>
  <c r="H36" i="24"/>
  <c r="L11" i="24"/>
  <c r="L8" i="24" s="1"/>
  <c r="J36" i="24"/>
  <c r="J35" i="24" s="1"/>
  <c r="D26" i="24"/>
  <c r="D25" i="24"/>
  <c r="D20" i="24"/>
  <c r="N11" i="24"/>
  <c r="N8" i="24" s="1"/>
  <c r="N66" i="24" s="1"/>
  <c r="P11" i="24"/>
  <c r="P8" i="24" s="1"/>
  <c r="Q40" i="24" s="1"/>
  <c r="D23" i="24"/>
  <c r="P36" i="24"/>
  <c r="P35" i="24" s="1"/>
  <c r="D32" i="24"/>
  <c r="D24" i="24"/>
  <c r="D33" i="24"/>
  <c r="D12" i="24"/>
  <c r="L24" i="21"/>
  <c r="L26" i="21"/>
  <c r="L21" i="21"/>
  <c r="L29" i="21"/>
  <c r="L19" i="21"/>
  <c r="L27" i="21"/>
  <c r="L23" i="21"/>
  <c r="L30" i="21"/>
  <c r="J10" i="21"/>
  <c r="J7" i="21" s="1"/>
  <c r="K23" i="21" s="1"/>
  <c r="L20" i="21"/>
  <c r="L28" i="21"/>
  <c r="D10" i="21"/>
  <c r="D7" i="21" s="1"/>
  <c r="E28" i="21" s="1"/>
  <c r="F17" i="5"/>
  <c r="D45" i="24"/>
  <c r="A50" i="15"/>
  <c r="A106" i="15"/>
  <c r="A53" i="5"/>
  <c r="A110" i="5"/>
  <c r="A53" i="24"/>
  <c r="Q22" i="5" l="1"/>
  <c r="Q38" i="5"/>
  <c r="Q43" i="5"/>
  <c r="Q40" i="5"/>
  <c r="Q39" i="5"/>
  <c r="Q37" i="5"/>
  <c r="Q42" i="5"/>
  <c r="Q41" i="5"/>
  <c r="Q36" i="5"/>
  <c r="O105" i="24"/>
  <c r="O107" i="24"/>
  <c r="O106" i="24"/>
  <c r="O104" i="24"/>
  <c r="O100" i="24"/>
  <c r="O96" i="24"/>
  <c r="O91" i="24"/>
  <c r="O99" i="24"/>
  <c r="O103" i="24"/>
  <c r="O95" i="24"/>
  <c r="O102" i="24"/>
  <c r="O97" i="24"/>
  <c r="O98" i="24"/>
  <c r="O101" i="24"/>
  <c r="O92" i="24"/>
  <c r="Q33" i="5"/>
  <c r="Q32" i="5"/>
  <c r="I21" i="21"/>
  <c r="I27" i="21"/>
  <c r="I23" i="21"/>
  <c r="I26" i="21"/>
  <c r="I25" i="21"/>
  <c r="I30" i="21"/>
  <c r="I24" i="21"/>
  <c r="Q24" i="5"/>
  <c r="G23" i="21"/>
  <c r="Q19" i="5"/>
  <c r="Q47" i="5"/>
  <c r="Q48" i="5"/>
  <c r="I28" i="24"/>
  <c r="I27" i="24"/>
  <c r="M27" i="24"/>
  <c r="M28" i="24"/>
  <c r="M29" i="24"/>
  <c r="O75" i="24"/>
  <c r="K25" i="21"/>
  <c r="Q28" i="5"/>
  <c r="Q23" i="5"/>
  <c r="P66" i="5"/>
  <c r="Q29" i="5"/>
  <c r="Q21" i="5"/>
  <c r="Q50" i="5"/>
  <c r="Q49" i="5"/>
  <c r="Q25" i="5"/>
  <c r="Q20" i="5"/>
  <c r="I28" i="21"/>
  <c r="O77" i="24"/>
  <c r="Q26" i="5"/>
  <c r="K21" i="21"/>
  <c r="I20" i="21"/>
  <c r="K28" i="24"/>
  <c r="O87" i="24"/>
  <c r="O82" i="24"/>
  <c r="Q27" i="5"/>
  <c r="Q11" i="5"/>
  <c r="Q15" i="5"/>
  <c r="Q12" i="5"/>
  <c r="Q13" i="5"/>
  <c r="Q14" i="5"/>
  <c r="R8" i="24"/>
  <c r="O88" i="24"/>
  <c r="O73" i="24"/>
  <c r="I29" i="24"/>
  <c r="Q39" i="24"/>
  <c r="O70" i="24"/>
  <c r="O81" i="24"/>
  <c r="O85" i="24"/>
  <c r="O80" i="24"/>
  <c r="O89" i="24"/>
  <c r="K27" i="24"/>
  <c r="O83" i="24"/>
  <c r="O71" i="24"/>
  <c r="O76" i="24"/>
  <c r="O72" i="24"/>
  <c r="Q29" i="24"/>
  <c r="O78" i="24"/>
  <c r="Q27" i="24"/>
  <c r="Q37" i="24"/>
  <c r="O86" i="24"/>
  <c r="O74" i="24"/>
  <c r="O84" i="24"/>
  <c r="Q38" i="24"/>
  <c r="Q42" i="24"/>
  <c r="O69" i="24"/>
  <c r="O79" i="24"/>
  <c r="O90" i="24"/>
  <c r="O11" i="24"/>
  <c r="O32" i="24"/>
  <c r="O33" i="24"/>
  <c r="O49" i="24"/>
  <c r="O41" i="24"/>
  <c r="O43" i="24"/>
  <c r="O47" i="24"/>
  <c r="O48" i="24"/>
  <c r="O50" i="24"/>
  <c r="O39" i="24"/>
  <c r="O37" i="24"/>
  <c r="O38" i="24"/>
  <c r="O36" i="24"/>
  <c r="O40" i="24"/>
  <c r="O42" i="24"/>
  <c r="Q41" i="24"/>
  <c r="O35" i="24"/>
  <c r="Q28" i="24"/>
  <c r="Q43" i="24"/>
  <c r="Q36" i="24"/>
  <c r="Q35" i="24"/>
  <c r="O14" i="24"/>
  <c r="O25" i="24"/>
  <c r="O26" i="24"/>
  <c r="O15" i="24"/>
  <c r="O27" i="24"/>
  <c r="O20" i="24"/>
  <c r="O28" i="24"/>
  <c r="O13" i="24"/>
  <c r="O21" i="24"/>
  <c r="O29" i="24"/>
  <c r="O12" i="24"/>
  <c r="O22" i="24"/>
  <c r="O19" i="24"/>
  <c r="O24" i="24"/>
  <c r="O23" i="24"/>
  <c r="G27" i="21"/>
  <c r="G21" i="21"/>
  <c r="G29" i="21"/>
  <c r="I22" i="21"/>
  <c r="I19" i="21"/>
  <c r="G22" i="21"/>
  <c r="I29" i="21"/>
  <c r="G24" i="21"/>
  <c r="G28" i="21"/>
  <c r="G30" i="21"/>
  <c r="E21" i="21"/>
  <c r="E22" i="21"/>
  <c r="E24" i="21"/>
  <c r="E27" i="21"/>
  <c r="K28" i="21"/>
  <c r="G20" i="21"/>
  <c r="E26" i="21"/>
  <c r="K24" i="21"/>
  <c r="K20" i="21"/>
  <c r="K30" i="21"/>
  <c r="K27" i="21"/>
  <c r="G19" i="21"/>
  <c r="E25" i="21"/>
  <c r="K22" i="21"/>
  <c r="K19" i="21"/>
  <c r="E23" i="21"/>
  <c r="G26" i="21"/>
  <c r="E29" i="21"/>
  <c r="E30" i="21"/>
  <c r="K29" i="21"/>
  <c r="K26" i="21"/>
  <c r="E20" i="21"/>
  <c r="A109" i="24"/>
  <c r="A105" i="15"/>
  <c r="A52" i="24"/>
  <c r="A109" i="5"/>
  <c r="A52" i="5"/>
  <c r="A49" i="15"/>
  <c r="A43" i="21"/>
  <c r="Q95" i="5" l="1"/>
  <c r="Q106" i="5"/>
  <c r="Q107" i="5"/>
  <c r="Q105" i="5"/>
  <c r="Q90" i="5"/>
  <c r="Q91" i="5"/>
  <c r="Q92" i="5"/>
  <c r="R66" i="24"/>
  <c r="Q99" i="5"/>
  <c r="Q88" i="5"/>
  <c r="Q86" i="5"/>
  <c r="Q80" i="5"/>
  <c r="Q78" i="5"/>
  <c r="Q101" i="5"/>
  <c r="Q96" i="5"/>
  <c r="Q79" i="5"/>
  <c r="Q83" i="5"/>
  <c r="Q82" i="5"/>
  <c r="Q85" i="5"/>
  <c r="Q103" i="5"/>
  <c r="Q97" i="5"/>
  <c r="Q71" i="5"/>
  <c r="Q102" i="5"/>
  <c r="Q104" i="5"/>
  <c r="Q87" i="5"/>
  <c r="Q70" i="5"/>
  <c r="Q75" i="5"/>
  <c r="Q69" i="5"/>
  <c r="Q98" i="5"/>
  <c r="Q77" i="5"/>
  <c r="Q72" i="5"/>
  <c r="Q73" i="5"/>
  <c r="Q76" i="5"/>
  <c r="Q84" i="5"/>
  <c r="Q74" i="5"/>
  <c r="Q100" i="5"/>
  <c r="Q81" i="5"/>
  <c r="Q89" i="5"/>
  <c r="S50" i="24"/>
  <c r="S43" i="24"/>
  <c r="S39" i="24"/>
  <c r="S28" i="24"/>
  <c r="S24" i="24"/>
  <c r="S20" i="24"/>
  <c r="S13" i="24"/>
  <c r="S49" i="24"/>
  <c r="S33" i="24"/>
  <c r="S19" i="24"/>
  <c r="S42" i="24"/>
  <c r="S38" i="24"/>
  <c r="S27" i="24"/>
  <c r="S23" i="24"/>
  <c r="S12" i="24"/>
  <c r="S48" i="24"/>
  <c r="S41" i="24"/>
  <c r="S37" i="24"/>
  <c r="S32" i="24"/>
  <c r="S26" i="24"/>
  <c r="S22" i="24"/>
  <c r="S15" i="24"/>
  <c r="S29" i="24"/>
  <c r="S40" i="24"/>
  <c r="S35" i="24"/>
  <c r="S14" i="24"/>
  <c r="S25" i="24"/>
  <c r="S21" i="24"/>
  <c r="S47" i="24"/>
  <c r="S36" i="24"/>
  <c r="S11" i="24"/>
  <c r="S106" i="24" l="1"/>
  <c r="S105" i="24"/>
  <c r="S107" i="24"/>
  <c r="S100" i="24"/>
  <c r="S104" i="24"/>
  <c r="S99" i="24"/>
  <c r="S96" i="24"/>
  <c r="S103" i="24"/>
  <c r="S92" i="24"/>
  <c r="S98" i="24"/>
  <c r="S102" i="24"/>
  <c r="S95" i="24"/>
  <c r="S91" i="24"/>
  <c r="S101" i="24"/>
  <c r="S97" i="24"/>
  <c r="S70" i="24"/>
  <c r="S89" i="24"/>
  <c r="S75" i="24"/>
  <c r="S72" i="24"/>
  <c r="S83" i="24"/>
  <c r="S90" i="24"/>
  <c r="S73" i="24"/>
  <c r="S88" i="24"/>
  <c r="S85" i="24"/>
  <c r="S78" i="24"/>
  <c r="S79" i="24"/>
  <c r="S77" i="24"/>
  <c r="S71" i="24"/>
  <c r="S76" i="24"/>
  <c r="S86" i="24"/>
  <c r="S80" i="24"/>
  <c r="S74" i="24"/>
  <c r="S81" i="24"/>
  <c r="S84" i="24"/>
  <c r="S69" i="24"/>
  <c r="S82" i="24"/>
  <c r="S87" i="24"/>
  <c r="M15" i="24"/>
  <c r="M20" i="24"/>
  <c r="M24" i="24"/>
  <c r="M33" i="24"/>
  <c r="M39" i="24"/>
  <c r="M43" i="24"/>
  <c r="K50" i="24"/>
  <c r="M50" i="24"/>
  <c r="R100" i="5"/>
  <c r="I43" i="24" l="1"/>
  <c r="I50" i="24"/>
  <c r="K43" i="24"/>
  <c r="K33" i="24"/>
  <c r="K39" i="24"/>
  <c r="K24" i="24"/>
  <c r="I39" i="24"/>
  <c r="I24" i="24"/>
  <c r="I33" i="24"/>
  <c r="I20" i="24"/>
  <c r="K20" i="24"/>
  <c r="M48" i="24"/>
  <c r="M41" i="24"/>
  <c r="M26" i="24"/>
  <c r="M22" i="24"/>
  <c r="M13" i="24"/>
  <c r="D75" i="24"/>
  <c r="M49" i="24"/>
  <c r="M42" i="24"/>
  <c r="M38" i="24"/>
  <c r="M32" i="24"/>
  <c r="M23" i="24"/>
  <c r="M19" i="24"/>
  <c r="M14" i="24"/>
  <c r="M47" i="24"/>
  <c r="M40" i="24"/>
  <c r="M35" i="24"/>
  <c r="M25" i="24"/>
  <c r="M21" i="24"/>
  <c r="I48" i="24"/>
  <c r="I41" i="24"/>
  <c r="K47" i="24"/>
  <c r="K40" i="24"/>
  <c r="K35" i="24"/>
  <c r="K25" i="24"/>
  <c r="K21" i="24"/>
  <c r="I47" i="24"/>
  <c r="I40" i="24"/>
  <c r="I35" i="24"/>
  <c r="I25" i="24"/>
  <c r="I21" i="24"/>
  <c r="K48" i="24"/>
  <c r="K41" i="24"/>
  <c r="K26" i="24"/>
  <c r="K22" i="24"/>
  <c r="K13" i="24"/>
  <c r="I26" i="24"/>
  <c r="I22" i="24"/>
  <c r="K23" i="24"/>
  <c r="K49" i="24"/>
  <c r="K42" i="24"/>
  <c r="K38" i="24"/>
  <c r="K32" i="24"/>
  <c r="K19" i="24"/>
  <c r="K14" i="24"/>
  <c r="I49" i="24"/>
  <c r="I42" i="24"/>
  <c r="I38" i="24"/>
  <c r="I32" i="24"/>
  <c r="I23" i="24"/>
  <c r="I19" i="24"/>
  <c r="I14" i="24"/>
  <c r="D40" i="24"/>
  <c r="D15" i="24"/>
  <c r="P66" i="24"/>
  <c r="F48" i="5"/>
  <c r="F38" i="5"/>
  <c r="D36" i="5"/>
  <c r="F25" i="5"/>
  <c r="F13" i="5"/>
  <c r="D11" i="5"/>
  <c r="R99" i="5"/>
  <c r="D85" i="24"/>
  <c r="B82" i="5"/>
  <c r="R82" i="5" s="1"/>
  <c r="D77" i="24"/>
  <c r="B74" i="5"/>
  <c r="R74" i="5" s="1"/>
  <c r="D69" i="24"/>
  <c r="B50" i="5"/>
  <c r="R50" i="5" s="1"/>
  <c r="Q49" i="24"/>
  <c r="D43" i="24"/>
  <c r="B40" i="5"/>
  <c r="R40" i="5" s="1"/>
  <c r="Q25" i="24"/>
  <c r="B15" i="5"/>
  <c r="R15" i="5" s="1"/>
  <c r="Q14" i="24"/>
  <c r="I13" i="24"/>
  <c r="L66" i="24"/>
  <c r="M83" i="24" s="1"/>
  <c r="F49" i="5"/>
  <c r="F39" i="5"/>
  <c r="F26" i="5"/>
  <c r="F14" i="5"/>
  <c r="R102" i="5"/>
  <c r="D88" i="24"/>
  <c r="B85" i="5"/>
  <c r="R85" i="5" s="1"/>
  <c r="D80" i="24"/>
  <c r="B77" i="5"/>
  <c r="R77" i="5" s="1"/>
  <c r="D72" i="24"/>
  <c r="B69" i="5"/>
  <c r="R69" i="5" s="1"/>
  <c r="D48" i="24"/>
  <c r="B43" i="5"/>
  <c r="R43" i="5" s="1"/>
  <c r="D38" i="24"/>
  <c r="B33" i="5"/>
  <c r="R33" i="5" s="1"/>
  <c r="Q32" i="24"/>
  <c r="Q20" i="24"/>
  <c r="D13" i="24"/>
  <c r="J66" i="24"/>
  <c r="F50" i="5"/>
  <c r="F40" i="5"/>
  <c r="F27" i="5"/>
  <c r="F19" i="5"/>
  <c r="F15" i="5"/>
  <c r="R97" i="5"/>
  <c r="B88" i="5"/>
  <c r="R88" i="5" s="1"/>
  <c r="D83" i="24"/>
  <c r="B80" i="5"/>
  <c r="R80" i="5" s="1"/>
  <c r="B72" i="5"/>
  <c r="R72" i="5" s="1"/>
  <c r="B48" i="5"/>
  <c r="R48" i="5" s="1"/>
  <c r="Q47" i="24"/>
  <c r="D41" i="24"/>
  <c r="B38" i="5"/>
  <c r="R38" i="5" s="1"/>
  <c r="Q23" i="24"/>
  <c r="D19" i="24"/>
  <c r="B13" i="5"/>
  <c r="R13" i="5" s="1"/>
  <c r="Q12" i="24"/>
  <c r="H66" i="24"/>
  <c r="F41" i="5"/>
  <c r="F20" i="5"/>
  <c r="R104" i="5"/>
  <c r="R96" i="5"/>
  <c r="D90" i="24"/>
  <c r="D86" i="24"/>
  <c r="B83" i="5"/>
  <c r="R83" i="5" s="1"/>
  <c r="D78" i="24"/>
  <c r="B75" i="5"/>
  <c r="R75" i="5" s="1"/>
  <c r="D70" i="24"/>
  <c r="Q50" i="24"/>
  <c r="B41" i="5"/>
  <c r="R41" i="5" s="1"/>
  <c r="M37" i="24"/>
  <c r="M36" i="24"/>
  <c r="Q26" i="24"/>
  <c r="Q15" i="24"/>
  <c r="M12" i="24"/>
  <c r="M11" i="24"/>
  <c r="F42" i="5"/>
  <c r="N36" i="5"/>
  <c r="N35" i="5" s="1"/>
  <c r="F21" i="5"/>
  <c r="B79" i="5"/>
  <c r="R79" i="5" s="1"/>
  <c r="D50" i="24"/>
  <c r="B47" i="5"/>
  <c r="R47" i="5" s="1"/>
  <c r="R103" i="5"/>
  <c r="D89" i="24"/>
  <c r="B86" i="5"/>
  <c r="R86" i="5" s="1"/>
  <c r="D81" i="24"/>
  <c r="B78" i="5"/>
  <c r="R78" i="5" s="1"/>
  <c r="D73" i="24"/>
  <c r="B70" i="5"/>
  <c r="R70" i="5" s="1"/>
  <c r="D49" i="24"/>
  <c r="D39" i="24"/>
  <c r="K37" i="24"/>
  <c r="K36" i="24"/>
  <c r="Q33" i="24"/>
  <c r="Q21" i="24"/>
  <c r="D14" i="24"/>
  <c r="K11" i="24"/>
  <c r="K12" i="24"/>
  <c r="F43" i="5"/>
  <c r="L36" i="5"/>
  <c r="L35" i="5" s="1"/>
  <c r="F22" i="5"/>
  <c r="B87" i="5"/>
  <c r="R87" i="5" s="1"/>
  <c r="D74" i="24"/>
  <c r="B37" i="5"/>
  <c r="R37" i="5" s="1"/>
  <c r="B36" i="24"/>
  <c r="Q22" i="24"/>
  <c r="B11" i="24"/>
  <c r="B8" i="24" s="1"/>
  <c r="B12" i="5"/>
  <c r="R12" i="5" s="1"/>
  <c r="R98" i="5"/>
  <c r="B89" i="5"/>
  <c r="R89" i="5" s="1"/>
  <c r="D84" i="24"/>
  <c r="B81" i="5"/>
  <c r="R81" i="5" s="1"/>
  <c r="D76" i="24"/>
  <c r="B73" i="5"/>
  <c r="R73" i="5" s="1"/>
  <c r="B49" i="5"/>
  <c r="R49" i="5" s="1"/>
  <c r="Q48" i="24"/>
  <c r="D42" i="24"/>
  <c r="B39" i="5"/>
  <c r="R39" i="5" s="1"/>
  <c r="I37" i="24"/>
  <c r="I36" i="24"/>
  <c r="Q24" i="24"/>
  <c r="K15" i="24"/>
  <c r="B14" i="5"/>
  <c r="R14" i="5" s="1"/>
  <c r="Q13" i="24"/>
  <c r="I12" i="24"/>
  <c r="I11" i="24"/>
  <c r="J36" i="5"/>
  <c r="J35" i="5" s="1"/>
  <c r="F23" i="5"/>
  <c r="D82" i="24"/>
  <c r="B71" i="5"/>
  <c r="R71" i="5" s="1"/>
  <c r="R101" i="5"/>
  <c r="D87" i="24"/>
  <c r="B84" i="5"/>
  <c r="R84" i="5" s="1"/>
  <c r="D79" i="24"/>
  <c r="B76" i="5"/>
  <c r="R76" i="5" s="1"/>
  <c r="D71" i="24"/>
  <c r="D47" i="24"/>
  <c r="B42" i="5"/>
  <c r="R42" i="5" s="1"/>
  <c r="F36" i="24"/>
  <c r="D37" i="24"/>
  <c r="B32" i="5"/>
  <c r="R32" i="5" s="1"/>
  <c r="Q19" i="24"/>
  <c r="I15" i="24"/>
  <c r="F11" i="24"/>
  <c r="F47" i="5"/>
  <c r="H36" i="5"/>
  <c r="H35" i="5" s="1"/>
  <c r="F37" i="5"/>
  <c r="F24" i="5"/>
  <c r="H11" i="5"/>
  <c r="F12" i="5"/>
  <c r="K107" i="24" l="1"/>
  <c r="K105" i="24"/>
  <c r="K106" i="24"/>
  <c r="I105" i="24"/>
  <c r="I107" i="24"/>
  <c r="I106" i="24"/>
  <c r="Q107" i="24"/>
  <c r="Q106" i="24"/>
  <c r="Q105" i="24"/>
  <c r="K75" i="24"/>
  <c r="K91" i="24"/>
  <c r="K97" i="24"/>
  <c r="K99" i="24"/>
  <c r="K103" i="24"/>
  <c r="K98" i="24"/>
  <c r="K102" i="24"/>
  <c r="K92" i="24"/>
  <c r="K95" i="24"/>
  <c r="K101" i="24"/>
  <c r="K100" i="24"/>
  <c r="K104" i="24"/>
  <c r="K96" i="24"/>
  <c r="I81" i="24"/>
  <c r="I100" i="24"/>
  <c r="I101" i="24"/>
  <c r="I104" i="24"/>
  <c r="I99" i="24"/>
  <c r="I103" i="24"/>
  <c r="I96" i="24"/>
  <c r="I92" i="24"/>
  <c r="I91" i="24"/>
  <c r="I102" i="24"/>
  <c r="I97" i="24"/>
  <c r="I98" i="24"/>
  <c r="I95" i="24"/>
  <c r="Q82" i="24"/>
  <c r="Q102" i="24"/>
  <c r="Q98" i="24"/>
  <c r="Q100" i="24"/>
  <c r="Q101" i="24"/>
  <c r="Q104" i="24"/>
  <c r="Q97" i="24"/>
  <c r="Q92" i="24"/>
  <c r="Q96" i="24"/>
  <c r="Q91" i="24"/>
  <c r="Q103" i="24"/>
  <c r="Q95" i="24"/>
  <c r="Q99" i="24"/>
  <c r="S8" i="24"/>
  <c r="S66" i="24" s="1"/>
  <c r="D35" i="5"/>
  <c r="R35" i="5" s="1"/>
  <c r="N8" i="5"/>
  <c r="O36" i="5" s="1"/>
  <c r="L8" i="5"/>
  <c r="M36" i="5" s="1"/>
  <c r="J8" i="5"/>
  <c r="H8" i="5"/>
  <c r="I36" i="5" s="1"/>
  <c r="D8" i="5"/>
  <c r="C40" i="24"/>
  <c r="C27" i="24"/>
  <c r="C28" i="24"/>
  <c r="C29" i="24"/>
  <c r="O8" i="24"/>
  <c r="O66" i="24" s="1"/>
  <c r="F8" i="24"/>
  <c r="C32" i="24"/>
  <c r="C14" i="24"/>
  <c r="B66" i="24"/>
  <c r="C37" i="24"/>
  <c r="B8" i="5"/>
  <c r="C22" i="24"/>
  <c r="C47" i="24"/>
  <c r="C43" i="24"/>
  <c r="M8" i="24"/>
  <c r="M66" i="24" s="1"/>
  <c r="C20" i="24"/>
  <c r="C33" i="24"/>
  <c r="C25" i="24"/>
  <c r="C39" i="24"/>
  <c r="K8" i="24"/>
  <c r="K66" i="24" s="1"/>
  <c r="C42" i="24"/>
  <c r="C49" i="24"/>
  <c r="C19" i="24"/>
  <c r="C41" i="24"/>
  <c r="C24" i="24"/>
  <c r="C15" i="24"/>
  <c r="C26" i="24"/>
  <c r="C12" i="24"/>
  <c r="C23" i="24"/>
  <c r="C13" i="24"/>
  <c r="C35" i="24"/>
  <c r="C48" i="24"/>
  <c r="C21" i="24"/>
  <c r="I8" i="24"/>
  <c r="I66" i="24" s="1"/>
  <c r="C38" i="24"/>
  <c r="C50" i="24"/>
  <c r="Q8" i="24"/>
  <c r="Q66" i="24" s="1"/>
  <c r="I69" i="24"/>
  <c r="K73" i="24"/>
  <c r="K69" i="24"/>
  <c r="I82" i="24"/>
  <c r="I87" i="24"/>
  <c r="I76" i="24"/>
  <c r="I77" i="24"/>
  <c r="K76" i="24"/>
  <c r="I74" i="24"/>
  <c r="I79" i="24"/>
  <c r="K90" i="24"/>
  <c r="I85" i="24"/>
  <c r="I90" i="24"/>
  <c r="I84" i="24"/>
  <c r="K89" i="24"/>
  <c r="I71" i="24"/>
  <c r="Q90" i="24"/>
  <c r="I88" i="24"/>
  <c r="Q72" i="24"/>
  <c r="I83" i="24"/>
  <c r="K88" i="24"/>
  <c r="K71" i="24"/>
  <c r="K80" i="24"/>
  <c r="I78" i="24"/>
  <c r="K82" i="24"/>
  <c r="K87" i="24"/>
  <c r="K85" i="24"/>
  <c r="K84" i="24"/>
  <c r="K77" i="24"/>
  <c r="K79" i="24"/>
  <c r="K81" i="24"/>
  <c r="K72" i="24"/>
  <c r="K74" i="24"/>
  <c r="I73" i="24"/>
  <c r="I89" i="24"/>
  <c r="I70" i="24"/>
  <c r="Q85" i="24"/>
  <c r="Q88" i="24"/>
  <c r="Q77" i="24"/>
  <c r="Q74" i="24"/>
  <c r="Q81" i="24"/>
  <c r="Q83" i="24"/>
  <c r="Q71" i="24"/>
  <c r="Q76" i="24"/>
  <c r="Q78" i="24"/>
  <c r="Q87" i="24"/>
  <c r="K86" i="24"/>
  <c r="Q75" i="24"/>
  <c r="M87" i="24"/>
  <c r="Q80" i="24"/>
  <c r="Q69" i="24"/>
  <c r="K78" i="24"/>
  <c r="Q86" i="24"/>
  <c r="M90" i="24"/>
  <c r="Q79" i="24"/>
  <c r="Q73" i="24"/>
  <c r="Q84" i="24"/>
  <c r="Q70" i="24"/>
  <c r="Q89" i="24"/>
  <c r="M80" i="24"/>
  <c r="I75" i="24"/>
  <c r="G13" i="21"/>
  <c r="G18" i="21"/>
  <c r="G39" i="21"/>
  <c r="G40" i="21"/>
  <c r="G12" i="21"/>
  <c r="G33" i="21"/>
  <c r="G34" i="21"/>
  <c r="G37" i="21"/>
  <c r="G38" i="21"/>
  <c r="G41" i="21"/>
  <c r="G11" i="21"/>
  <c r="G10" i="21"/>
  <c r="G14" i="21"/>
  <c r="I11" i="21"/>
  <c r="I10" i="21"/>
  <c r="I12" i="21"/>
  <c r="I13" i="21"/>
  <c r="I14" i="21"/>
  <c r="I18" i="21"/>
  <c r="I33" i="21"/>
  <c r="I34" i="21"/>
  <c r="I37" i="21"/>
  <c r="I38" i="21"/>
  <c r="I39" i="21"/>
  <c r="I40" i="21"/>
  <c r="I41" i="21"/>
  <c r="M81" i="24"/>
  <c r="M73" i="24"/>
  <c r="M69" i="24"/>
  <c r="M82" i="24"/>
  <c r="M75" i="24"/>
  <c r="M72" i="24"/>
  <c r="M86" i="24"/>
  <c r="M79" i="24"/>
  <c r="M74" i="24"/>
  <c r="M85" i="24"/>
  <c r="M78" i="24"/>
  <c r="M89" i="24"/>
  <c r="M84" i="24"/>
  <c r="M71" i="24"/>
  <c r="M70" i="24"/>
  <c r="M77" i="24"/>
  <c r="M88" i="24"/>
  <c r="L12" i="21"/>
  <c r="K12" i="21"/>
  <c r="K34" i="21"/>
  <c r="L34" i="21"/>
  <c r="K37" i="21"/>
  <c r="L37" i="21"/>
  <c r="L39" i="21"/>
  <c r="K39" i="21"/>
  <c r="L40" i="21"/>
  <c r="K40" i="21"/>
  <c r="K41" i="21"/>
  <c r="L41" i="21"/>
  <c r="D11" i="24"/>
  <c r="B10" i="21"/>
  <c r="L13" i="21"/>
  <c r="K13" i="21"/>
  <c r="K18" i="21"/>
  <c r="L18" i="21"/>
  <c r="K33" i="21"/>
  <c r="L33" i="21"/>
  <c r="E11" i="21"/>
  <c r="E10" i="21"/>
  <c r="E12" i="21"/>
  <c r="E13" i="21"/>
  <c r="L7" i="21"/>
  <c r="L11" i="21"/>
  <c r="K11" i="21"/>
  <c r="L14" i="21"/>
  <c r="K14" i="21"/>
  <c r="K38" i="21"/>
  <c r="L38" i="21"/>
  <c r="F11" i="5"/>
  <c r="F36" i="5"/>
  <c r="F35" i="5" s="1"/>
  <c r="D36" i="24"/>
  <c r="D35" i="24" s="1"/>
  <c r="B36" i="5"/>
  <c r="R36" i="5" s="1"/>
  <c r="C36" i="24"/>
  <c r="M76" i="24"/>
  <c r="B11" i="5"/>
  <c r="R11" i="5" s="1"/>
  <c r="C11" i="24"/>
  <c r="K70" i="24"/>
  <c r="Q11" i="24"/>
  <c r="I72" i="24"/>
  <c r="E14" i="21"/>
  <c r="E18" i="21"/>
  <c r="E19" i="21"/>
  <c r="E33" i="21"/>
  <c r="E34" i="21"/>
  <c r="E37" i="21"/>
  <c r="E38" i="21"/>
  <c r="E39" i="21"/>
  <c r="E40" i="21"/>
  <c r="E41" i="21"/>
  <c r="I86" i="24"/>
  <c r="I80" i="24"/>
  <c r="K83" i="24"/>
  <c r="S95" i="5" l="1"/>
  <c r="S105" i="5"/>
  <c r="S106" i="5"/>
  <c r="S107" i="5"/>
  <c r="S42" i="5"/>
  <c r="S91" i="5"/>
  <c r="S90" i="5"/>
  <c r="S92" i="5"/>
  <c r="C107" i="24"/>
  <c r="C105" i="24"/>
  <c r="C106" i="24"/>
  <c r="C80" i="24"/>
  <c r="C99" i="24"/>
  <c r="C103" i="24"/>
  <c r="C91" i="24"/>
  <c r="C104" i="24"/>
  <c r="C101" i="24"/>
  <c r="C97" i="24"/>
  <c r="C100" i="24"/>
  <c r="C98" i="24"/>
  <c r="C102" i="24"/>
  <c r="C95" i="24"/>
  <c r="C92" i="24"/>
  <c r="C96" i="24"/>
  <c r="S36" i="5"/>
  <c r="C71" i="24"/>
  <c r="G36" i="24"/>
  <c r="S49" i="5"/>
  <c r="S83" i="5"/>
  <c r="S89" i="5"/>
  <c r="S79" i="5"/>
  <c r="S14" i="5"/>
  <c r="S32" i="5"/>
  <c r="S39" i="5"/>
  <c r="S86" i="5"/>
  <c r="S77" i="5"/>
  <c r="S84" i="5"/>
  <c r="S11" i="5"/>
  <c r="S104" i="5"/>
  <c r="S98" i="5"/>
  <c r="S15" i="5"/>
  <c r="S76" i="5"/>
  <c r="S35" i="5"/>
  <c r="S81" i="5"/>
  <c r="S47" i="5"/>
  <c r="S72" i="5"/>
  <c r="S102" i="5"/>
  <c r="S40" i="5"/>
  <c r="S96" i="5"/>
  <c r="S33" i="5"/>
  <c r="S12" i="5"/>
  <c r="S80" i="5"/>
  <c r="S13" i="5"/>
  <c r="S99" i="5"/>
  <c r="S50" i="5"/>
  <c r="S48" i="5"/>
  <c r="S43" i="5"/>
  <c r="S97" i="5"/>
  <c r="S74" i="5"/>
  <c r="S78" i="5"/>
  <c r="Q8" i="5"/>
  <c r="Q66" i="5" s="1"/>
  <c r="S25" i="5"/>
  <c r="S22" i="5"/>
  <c r="S19" i="5"/>
  <c r="S24" i="5"/>
  <c r="S21" i="5"/>
  <c r="S28" i="5"/>
  <c r="S23" i="5"/>
  <c r="S27" i="5"/>
  <c r="S26" i="5"/>
  <c r="S29" i="5"/>
  <c r="S20" i="5"/>
  <c r="S100" i="5"/>
  <c r="S71" i="5"/>
  <c r="R8" i="5"/>
  <c r="S103" i="5"/>
  <c r="S38" i="5"/>
  <c r="S88" i="5"/>
  <c r="S101" i="5"/>
  <c r="S69" i="5"/>
  <c r="S85" i="5"/>
  <c r="S70" i="5"/>
  <c r="S87" i="5"/>
  <c r="S82" i="5"/>
  <c r="S37" i="5"/>
  <c r="S75" i="5"/>
  <c r="S73" i="5"/>
  <c r="S41" i="5"/>
  <c r="O29" i="5"/>
  <c r="O28" i="5"/>
  <c r="O39" i="5"/>
  <c r="O35" i="5"/>
  <c r="O26" i="5"/>
  <c r="O25" i="5"/>
  <c r="O24" i="5"/>
  <c r="O22" i="5"/>
  <c r="O43" i="5"/>
  <c r="O27" i="5"/>
  <c r="O32" i="5"/>
  <c r="O20" i="5"/>
  <c r="O12" i="5"/>
  <c r="O41" i="5"/>
  <c r="O42" i="5"/>
  <c r="O33" i="5"/>
  <c r="O21" i="5"/>
  <c r="O13" i="5"/>
  <c r="O15" i="5"/>
  <c r="N66" i="5"/>
  <c r="O19" i="5"/>
  <c r="O49" i="5"/>
  <c r="O48" i="5"/>
  <c r="O14" i="5"/>
  <c r="O38" i="5"/>
  <c r="O23" i="5"/>
  <c r="O50" i="5"/>
  <c r="O47" i="5"/>
  <c r="O40" i="5"/>
  <c r="O37" i="5"/>
  <c r="O11" i="5"/>
  <c r="M28" i="5"/>
  <c r="M29" i="5"/>
  <c r="M50" i="5"/>
  <c r="M39" i="5"/>
  <c r="M49" i="5"/>
  <c r="M32" i="5"/>
  <c r="M19" i="5"/>
  <c r="M38" i="5"/>
  <c r="M20" i="5"/>
  <c r="M37" i="5"/>
  <c r="M13" i="5"/>
  <c r="M43" i="5"/>
  <c r="M24" i="5"/>
  <c r="M14" i="5"/>
  <c r="M23" i="5"/>
  <c r="M25" i="5"/>
  <c r="M33" i="5"/>
  <c r="M47" i="5"/>
  <c r="M48" i="5"/>
  <c r="M21" i="5"/>
  <c r="M35" i="5"/>
  <c r="M15" i="5"/>
  <c r="M40" i="5"/>
  <c r="L66" i="5"/>
  <c r="M27" i="5"/>
  <c r="M41" i="5"/>
  <c r="M26" i="5"/>
  <c r="M22" i="5"/>
  <c r="M42" i="5"/>
  <c r="M12" i="5"/>
  <c r="M11" i="5"/>
  <c r="K28" i="5"/>
  <c r="K29" i="5"/>
  <c r="K50" i="5"/>
  <c r="K21" i="5"/>
  <c r="K20" i="5"/>
  <c r="J66" i="5"/>
  <c r="K48" i="5"/>
  <c r="K39" i="5"/>
  <c r="K25" i="5"/>
  <c r="K47" i="5"/>
  <c r="K35" i="5"/>
  <c r="K42" i="5"/>
  <c r="K15" i="5"/>
  <c r="K27" i="5"/>
  <c r="K32" i="5"/>
  <c r="K22" i="5"/>
  <c r="K43" i="5"/>
  <c r="K23" i="5"/>
  <c r="K24" i="5"/>
  <c r="K41" i="5"/>
  <c r="K49" i="5"/>
  <c r="K19" i="5"/>
  <c r="K14" i="5"/>
  <c r="K38" i="5"/>
  <c r="K13" i="5"/>
  <c r="K12" i="5"/>
  <c r="K40" i="5"/>
  <c r="K26" i="5"/>
  <c r="K33" i="5"/>
  <c r="K37" i="5"/>
  <c r="K11" i="5"/>
  <c r="K36" i="5"/>
  <c r="I28" i="5"/>
  <c r="I29" i="5"/>
  <c r="I50" i="5"/>
  <c r="I41" i="5"/>
  <c r="I22" i="5"/>
  <c r="I43" i="5"/>
  <c r="I49" i="5"/>
  <c r="I21" i="5"/>
  <c r="I48" i="5"/>
  <c r="F8" i="5"/>
  <c r="G8" i="5" s="1"/>
  <c r="G66" i="5" s="1"/>
  <c r="I39" i="5"/>
  <c r="I42" i="5"/>
  <c r="I33" i="5"/>
  <c r="I35" i="5"/>
  <c r="I38" i="5"/>
  <c r="I23" i="5"/>
  <c r="I26" i="5"/>
  <c r="I15" i="5"/>
  <c r="I37" i="5"/>
  <c r="I25" i="5"/>
  <c r="I20" i="5"/>
  <c r="I32" i="5"/>
  <c r="I24" i="5"/>
  <c r="I27" i="5"/>
  <c r="I12" i="5"/>
  <c r="I13" i="5"/>
  <c r="H66" i="5"/>
  <c r="I47" i="5"/>
  <c r="I19" i="5"/>
  <c r="I14" i="5"/>
  <c r="I40" i="5"/>
  <c r="I11" i="5"/>
  <c r="K8" i="5"/>
  <c r="K66" i="5" s="1"/>
  <c r="C28" i="5"/>
  <c r="C29" i="5"/>
  <c r="E36" i="5"/>
  <c r="E29" i="5"/>
  <c r="E28" i="5"/>
  <c r="E50" i="5"/>
  <c r="E49" i="5"/>
  <c r="E25" i="5"/>
  <c r="E39" i="5"/>
  <c r="E40" i="5"/>
  <c r="E35" i="5"/>
  <c r="E15" i="5"/>
  <c r="E42" i="5"/>
  <c r="E14" i="5"/>
  <c r="E23" i="5"/>
  <c r="E47" i="5"/>
  <c r="E26" i="5"/>
  <c r="E32" i="5"/>
  <c r="E43" i="5"/>
  <c r="E22" i="5"/>
  <c r="E48" i="5"/>
  <c r="E20" i="5"/>
  <c r="E33" i="5"/>
  <c r="E41" i="5"/>
  <c r="E24" i="5"/>
  <c r="E38" i="5"/>
  <c r="E27" i="5"/>
  <c r="E21" i="5"/>
  <c r="E19" i="5"/>
  <c r="E13" i="5"/>
  <c r="E12" i="5"/>
  <c r="D66" i="5"/>
  <c r="E37" i="5"/>
  <c r="E11" i="5"/>
  <c r="C20" i="5"/>
  <c r="C22" i="5"/>
  <c r="C37" i="5"/>
  <c r="C48" i="5"/>
  <c r="G8" i="24"/>
  <c r="G66" i="24" s="1"/>
  <c r="G28" i="24"/>
  <c r="G27" i="24"/>
  <c r="G29" i="24"/>
  <c r="C78" i="24"/>
  <c r="C85" i="24"/>
  <c r="C87" i="24"/>
  <c r="C84" i="24"/>
  <c r="C86" i="24"/>
  <c r="C70" i="24"/>
  <c r="C73" i="24"/>
  <c r="G24" i="24"/>
  <c r="G41" i="24"/>
  <c r="G19" i="24"/>
  <c r="G43" i="24"/>
  <c r="G26" i="24"/>
  <c r="G40" i="24"/>
  <c r="G38" i="24"/>
  <c r="G49" i="24"/>
  <c r="G23" i="24"/>
  <c r="G21" i="24"/>
  <c r="G22" i="24"/>
  <c r="G13" i="24"/>
  <c r="G25" i="24"/>
  <c r="G47" i="24"/>
  <c r="F66" i="24"/>
  <c r="G14" i="24"/>
  <c r="G42" i="24"/>
  <c r="D8" i="24"/>
  <c r="G32" i="24"/>
  <c r="G15" i="24"/>
  <c r="G33" i="24"/>
  <c r="G48" i="24"/>
  <c r="G50" i="24"/>
  <c r="G35" i="24"/>
  <c r="G39" i="24"/>
  <c r="G20" i="24"/>
  <c r="G37" i="24"/>
  <c r="G12" i="24"/>
  <c r="C75" i="24"/>
  <c r="G11" i="24"/>
  <c r="C41" i="5"/>
  <c r="C38" i="5"/>
  <c r="C14" i="5"/>
  <c r="C90" i="24"/>
  <c r="C88" i="24"/>
  <c r="C76" i="24"/>
  <c r="C82" i="24"/>
  <c r="C72" i="24"/>
  <c r="C81" i="24"/>
  <c r="C89" i="24"/>
  <c r="C69" i="24"/>
  <c r="C74" i="24"/>
  <c r="C77" i="24"/>
  <c r="C83" i="24"/>
  <c r="C23" i="5"/>
  <c r="B66" i="5"/>
  <c r="C42" i="5"/>
  <c r="C43" i="5"/>
  <c r="C50" i="5"/>
  <c r="C40" i="5"/>
  <c r="C33" i="5"/>
  <c r="C25" i="5"/>
  <c r="C19" i="5"/>
  <c r="C15" i="5"/>
  <c r="C27" i="5"/>
  <c r="C49" i="5"/>
  <c r="I8" i="5"/>
  <c r="I66" i="5" s="1"/>
  <c r="C12" i="5"/>
  <c r="M8" i="5"/>
  <c r="M66" i="5" s="1"/>
  <c r="C35" i="5"/>
  <c r="C39" i="5"/>
  <c r="C21" i="5"/>
  <c r="O8" i="5"/>
  <c r="O66" i="5" s="1"/>
  <c r="C13" i="5"/>
  <c r="C24" i="5"/>
  <c r="C47" i="5"/>
  <c r="C26" i="5"/>
  <c r="C32" i="5"/>
  <c r="C79" i="24"/>
  <c r="E8" i="5"/>
  <c r="B7" i="21"/>
  <c r="E25" i="33"/>
  <c r="G7" i="21"/>
  <c r="E14" i="33"/>
  <c r="E20" i="33"/>
  <c r="E28" i="33"/>
  <c r="E22" i="33"/>
  <c r="I7" i="21"/>
  <c r="E18" i="33"/>
  <c r="E26" i="33"/>
  <c r="E12" i="33"/>
  <c r="K13" i="33"/>
  <c r="O13" i="33"/>
  <c r="G18" i="33"/>
  <c r="M19" i="33"/>
  <c r="P19" i="33"/>
  <c r="N21" i="33"/>
  <c r="E23" i="33"/>
  <c r="O24" i="33"/>
  <c r="K24" i="33"/>
  <c r="G26" i="33"/>
  <c r="P27" i="33"/>
  <c r="M27" i="33"/>
  <c r="C36" i="5"/>
  <c r="P11" i="33"/>
  <c r="M11" i="33"/>
  <c r="P22" i="33"/>
  <c r="M22" i="33"/>
  <c r="G12" i="33"/>
  <c r="M13" i="33"/>
  <c r="P13" i="33"/>
  <c r="G23" i="33"/>
  <c r="N26" i="33"/>
  <c r="P7" i="33"/>
  <c r="N23" i="33"/>
  <c r="E11" i="33"/>
  <c r="E10" i="33"/>
  <c r="M26" i="33"/>
  <c r="P26" i="33"/>
  <c r="G10" i="33"/>
  <c r="G11" i="33"/>
  <c r="P12" i="33"/>
  <c r="M12" i="33"/>
  <c r="N14" i="33"/>
  <c r="E19" i="33"/>
  <c r="K20" i="33"/>
  <c r="O20" i="33"/>
  <c r="G22" i="33"/>
  <c r="M23" i="33"/>
  <c r="P23" i="33"/>
  <c r="N25" i="33"/>
  <c r="E27" i="33"/>
  <c r="O28" i="33"/>
  <c r="K28" i="33"/>
  <c r="N13" i="33"/>
  <c r="O19" i="33"/>
  <c r="K19" i="33"/>
  <c r="N24" i="33"/>
  <c r="O7" i="33"/>
  <c r="N18" i="33"/>
  <c r="O21" i="33"/>
  <c r="K21" i="33"/>
  <c r="P24" i="33"/>
  <c r="M24" i="33"/>
  <c r="G20" i="33"/>
  <c r="G28" i="33"/>
  <c r="O12" i="33"/>
  <c r="K12" i="33"/>
  <c r="N20" i="33"/>
  <c r="G25" i="33"/>
  <c r="B10" i="33"/>
  <c r="N11" i="33"/>
  <c r="H10" i="33"/>
  <c r="H7" i="33" s="1"/>
  <c r="I26" i="33" s="1"/>
  <c r="E13" i="33"/>
  <c r="K14" i="33"/>
  <c r="O14" i="33"/>
  <c r="G19" i="33"/>
  <c r="P20" i="33"/>
  <c r="M20" i="33"/>
  <c r="N22" i="33"/>
  <c r="E24" i="33"/>
  <c r="K25" i="33"/>
  <c r="O25" i="33"/>
  <c r="G27" i="33"/>
  <c r="M28" i="33"/>
  <c r="P28" i="33"/>
  <c r="C11" i="5"/>
  <c r="K10" i="21"/>
  <c r="K7" i="21" s="1"/>
  <c r="L10" i="21"/>
  <c r="E7" i="21"/>
  <c r="G21" i="33"/>
  <c r="O27" i="33"/>
  <c r="K27" i="33"/>
  <c r="N12" i="33"/>
  <c r="O18" i="33"/>
  <c r="K18" i="33"/>
  <c r="P21" i="33"/>
  <c r="M21" i="33"/>
  <c r="O26" i="33"/>
  <c r="K26" i="33"/>
  <c r="G14" i="33"/>
  <c r="M18" i="33"/>
  <c r="P18" i="33"/>
  <c r="O23" i="33"/>
  <c r="K23" i="33"/>
  <c r="N28" i="33"/>
  <c r="O11" i="33"/>
  <c r="K11" i="33"/>
  <c r="G13" i="33"/>
  <c r="M14" i="33"/>
  <c r="P14" i="33"/>
  <c r="N19" i="33"/>
  <c r="E21" i="33"/>
  <c r="O22" i="33"/>
  <c r="K22" i="33"/>
  <c r="G24" i="33"/>
  <c r="P25" i="33"/>
  <c r="M25" i="33"/>
  <c r="N27" i="33"/>
  <c r="C95" i="5" l="1"/>
  <c r="C106" i="5"/>
  <c r="C105" i="5"/>
  <c r="C107" i="5"/>
  <c r="E95" i="5"/>
  <c r="E106" i="5"/>
  <c r="E107" i="5"/>
  <c r="E105" i="5"/>
  <c r="M95" i="5"/>
  <c r="M107" i="5"/>
  <c r="M106" i="5"/>
  <c r="M105" i="5"/>
  <c r="O95" i="5"/>
  <c r="O105" i="5"/>
  <c r="O107" i="5"/>
  <c r="O106" i="5"/>
  <c r="K95" i="5"/>
  <c r="K107" i="5"/>
  <c r="K106" i="5"/>
  <c r="K105" i="5"/>
  <c r="I95" i="5"/>
  <c r="I107" i="5"/>
  <c r="I106" i="5"/>
  <c r="I105" i="5"/>
  <c r="M91" i="5"/>
  <c r="M92" i="5"/>
  <c r="M90" i="5"/>
  <c r="C72" i="5"/>
  <c r="C90" i="5"/>
  <c r="C91" i="5"/>
  <c r="I92" i="5"/>
  <c r="I91" i="5"/>
  <c r="I90" i="5"/>
  <c r="K91" i="5"/>
  <c r="K90" i="5"/>
  <c r="K92" i="5"/>
  <c r="O92" i="5"/>
  <c r="O90" i="5"/>
  <c r="O91" i="5"/>
  <c r="G106" i="24"/>
  <c r="G107" i="24"/>
  <c r="G105" i="24"/>
  <c r="G102" i="24"/>
  <c r="G98" i="24"/>
  <c r="G97" i="24"/>
  <c r="G101" i="24"/>
  <c r="G104" i="24"/>
  <c r="G96" i="24"/>
  <c r="G100" i="24"/>
  <c r="G103" i="24"/>
  <c r="G92" i="24"/>
  <c r="G95" i="24"/>
  <c r="G99" i="24"/>
  <c r="G91" i="24"/>
  <c r="I27" i="33"/>
  <c r="I28" i="33"/>
  <c r="I19" i="33"/>
  <c r="I12" i="33"/>
  <c r="E36" i="24"/>
  <c r="I23" i="33"/>
  <c r="I20" i="33"/>
  <c r="I24" i="33"/>
  <c r="I25" i="33"/>
  <c r="I14" i="33"/>
  <c r="I18" i="33"/>
  <c r="I22" i="33"/>
  <c r="I11" i="33"/>
  <c r="I13" i="33"/>
  <c r="M7" i="33"/>
  <c r="E66" i="5"/>
  <c r="K7" i="33"/>
  <c r="I21" i="33"/>
  <c r="O73" i="5"/>
  <c r="O74" i="5"/>
  <c r="O71" i="5"/>
  <c r="O96" i="5"/>
  <c r="O79" i="5"/>
  <c r="O86" i="5"/>
  <c r="O80" i="5"/>
  <c r="O102" i="5"/>
  <c r="O72" i="5"/>
  <c r="O99" i="5"/>
  <c r="O89" i="5"/>
  <c r="O103" i="5"/>
  <c r="O78" i="5"/>
  <c r="O75" i="5"/>
  <c r="O104" i="5"/>
  <c r="O84" i="5"/>
  <c r="O85" i="5"/>
  <c r="O81" i="5"/>
  <c r="O77" i="5"/>
  <c r="O82" i="5"/>
  <c r="O88" i="5"/>
  <c r="O76" i="5"/>
  <c r="O87" i="5"/>
  <c r="O69" i="5"/>
  <c r="O101" i="5"/>
  <c r="O70" i="5"/>
  <c r="O98" i="5"/>
  <c r="O97" i="5"/>
  <c r="O83" i="5"/>
  <c r="O100" i="5"/>
  <c r="M69" i="5"/>
  <c r="M83" i="5"/>
  <c r="M82" i="5"/>
  <c r="M76" i="5"/>
  <c r="M98" i="5"/>
  <c r="M97" i="5"/>
  <c r="M80" i="5"/>
  <c r="M100" i="5"/>
  <c r="M77" i="5"/>
  <c r="M74" i="5"/>
  <c r="M104" i="5"/>
  <c r="M72" i="5"/>
  <c r="M103" i="5"/>
  <c r="M87" i="5"/>
  <c r="M101" i="5"/>
  <c r="M96" i="5"/>
  <c r="M85" i="5"/>
  <c r="M102" i="5"/>
  <c r="M81" i="5"/>
  <c r="M79" i="5"/>
  <c r="M99" i="5"/>
  <c r="M89" i="5"/>
  <c r="M75" i="5"/>
  <c r="M73" i="5"/>
  <c r="M88" i="5"/>
  <c r="M78" i="5"/>
  <c r="M84" i="5"/>
  <c r="M71" i="5"/>
  <c r="M70" i="5"/>
  <c r="M86" i="5"/>
  <c r="K84" i="5"/>
  <c r="K104" i="5"/>
  <c r="K79" i="5"/>
  <c r="K99" i="5"/>
  <c r="K73" i="5"/>
  <c r="K77" i="5"/>
  <c r="K82" i="5"/>
  <c r="K85" i="5"/>
  <c r="K102" i="5"/>
  <c r="K80" i="5"/>
  <c r="K74" i="5"/>
  <c r="K70" i="5"/>
  <c r="K71" i="5"/>
  <c r="K75" i="5"/>
  <c r="K72" i="5"/>
  <c r="K101" i="5"/>
  <c r="K89" i="5"/>
  <c r="K87" i="5"/>
  <c r="K76" i="5"/>
  <c r="K100" i="5"/>
  <c r="K96" i="5"/>
  <c r="K69" i="5"/>
  <c r="K81" i="5"/>
  <c r="K78" i="5"/>
  <c r="K88" i="5"/>
  <c r="K83" i="5"/>
  <c r="K86" i="5"/>
  <c r="K103" i="5"/>
  <c r="K97" i="5"/>
  <c r="K98" i="5"/>
  <c r="I74" i="5"/>
  <c r="I84" i="5"/>
  <c r="I83" i="5"/>
  <c r="I100" i="5"/>
  <c r="I79" i="5"/>
  <c r="I70" i="5"/>
  <c r="I101" i="5"/>
  <c r="I87" i="5"/>
  <c r="I86" i="5"/>
  <c r="I103" i="5"/>
  <c r="I89" i="5"/>
  <c r="I73" i="5"/>
  <c r="I98" i="5"/>
  <c r="I80" i="5"/>
  <c r="I104" i="5"/>
  <c r="I72" i="5"/>
  <c r="I76" i="5"/>
  <c r="I88" i="5"/>
  <c r="I82" i="5"/>
  <c r="I77" i="5"/>
  <c r="I85" i="5"/>
  <c r="I75" i="5"/>
  <c r="I99" i="5"/>
  <c r="I69" i="5"/>
  <c r="I71" i="5"/>
  <c r="I96" i="5"/>
  <c r="I102" i="5"/>
  <c r="I78" i="5"/>
  <c r="I97" i="5"/>
  <c r="I81" i="5"/>
  <c r="G42" i="5"/>
  <c r="G21" i="5"/>
  <c r="G32" i="5"/>
  <c r="G26" i="5"/>
  <c r="G49" i="5"/>
  <c r="G12" i="5"/>
  <c r="G35" i="5"/>
  <c r="G41" i="5"/>
  <c r="G33" i="5"/>
  <c r="G39" i="5"/>
  <c r="G23" i="5"/>
  <c r="G14" i="5"/>
  <c r="G40" i="5"/>
  <c r="G19" i="5"/>
  <c r="G48" i="5"/>
  <c r="F66" i="5"/>
  <c r="G27" i="5"/>
  <c r="G47" i="5"/>
  <c r="G28" i="5"/>
  <c r="G43" i="5"/>
  <c r="G29" i="5"/>
  <c r="G24" i="5"/>
  <c r="G37" i="5"/>
  <c r="G38" i="5"/>
  <c r="G22" i="5"/>
  <c r="G20" i="5"/>
  <c r="G25" i="5"/>
  <c r="G50" i="5"/>
  <c r="G15" i="5"/>
  <c r="G13" i="5"/>
  <c r="G11" i="5"/>
  <c r="G36" i="5"/>
  <c r="E104" i="5"/>
  <c r="E77" i="5"/>
  <c r="E74" i="5"/>
  <c r="E80" i="5"/>
  <c r="E85" i="5"/>
  <c r="E72" i="5"/>
  <c r="E79" i="5"/>
  <c r="E97" i="5"/>
  <c r="E103" i="5"/>
  <c r="E78" i="5"/>
  <c r="E102" i="5"/>
  <c r="E76" i="5"/>
  <c r="E101" i="5"/>
  <c r="E75" i="5"/>
  <c r="E92" i="5"/>
  <c r="E96" i="5"/>
  <c r="E82" i="5"/>
  <c r="E88" i="5"/>
  <c r="E71" i="5"/>
  <c r="E99" i="5"/>
  <c r="E98" i="5"/>
  <c r="E70" i="5"/>
  <c r="E73" i="5"/>
  <c r="E89" i="5"/>
  <c r="E81" i="5"/>
  <c r="E86" i="5"/>
  <c r="E100" i="5"/>
  <c r="E83" i="5"/>
  <c r="E69" i="5"/>
  <c r="E84" i="5"/>
  <c r="E87" i="5"/>
  <c r="E28" i="24"/>
  <c r="E29" i="24"/>
  <c r="E27" i="24"/>
  <c r="E26" i="24"/>
  <c r="E24" i="24"/>
  <c r="E13" i="24"/>
  <c r="E49" i="24"/>
  <c r="E23" i="24"/>
  <c r="E43" i="24"/>
  <c r="E41" i="24"/>
  <c r="E21" i="24"/>
  <c r="E47" i="24"/>
  <c r="E15" i="24"/>
  <c r="D66" i="24"/>
  <c r="E32" i="24"/>
  <c r="E22" i="24"/>
  <c r="E38" i="24"/>
  <c r="E25" i="24"/>
  <c r="E8" i="24"/>
  <c r="E14" i="24"/>
  <c r="E42" i="24"/>
  <c r="E39" i="24"/>
  <c r="E50" i="24"/>
  <c r="E48" i="24"/>
  <c r="E40" i="24"/>
  <c r="E35" i="24"/>
  <c r="E12" i="24"/>
  <c r="E19" i="24"/>
  <c r="E33" i="24"/>
  <c r="E20" i="24"/>
  <c r="E37" i="24"/>
  <c r="E11" i="24"/>
  <c r="G75" i="24"/>
  <c r="G71" i="24"/>
  <c r="G74" i="24"/>
  <c r="G78" i="24"/>
  <c r="G72" i="24"/>
  <c r="G82" i="24"/>
  <c r="G80" i="24"/>
  <c r="G85" i="24"/>
  <c r="G86" i="24"/>
  <c r="G84" i="24"/>
  <c r="G87" i="24"/>
  <c r="G77" i="24"/>
  <c r="G73" i="24"/>
  <c r="G89" i="24"/>
  <c r="G81" i="24"/>
  <c r="G70" i="24"/>
  <c r="G83" i="24"/>
  <c r="G88" i="24"/>
  <c r="G79" i="24"/>
  <c r="G90" i="24"/>
  <c r="G76" i="24"/>
  <c r="G69" i="24"/>
  <c r="C83" i="5"/>
  <c r="C102" i="5"/>
  <c r="C92" i="5"/>
  <c r="C69" i="5"/>
  <c r="C84" i="5"/>
  <c r="C78" i="5"/>
  <c r="C86" i="5"/>
  <c r="C79" i="5"/>
  <c r="C89" i="5"/>
  <c r="C74" i="5"/>
  <c r="C73" i="5"/>
  <c r="C104" i="5"/>
  <c r="C87" i="5"/>
  <c r="C71" i="5"/>
  <c r="C103" i="5"/>
  <c r="C101" i="5"/>
  <c r="C96" i="5"/>
  <c r="C82" i="5"/>
  <c r="C75" i="5"/>
  <c r="C88" i="5"/>
  <c r="C98" i="5"/>
  <c r="C97" i="5"/>
  <c r="C85" i="5"/>
  <c r="C80" i="5"/>
  <c r="C77" i="5"/>
  <c r="C100" i="5"/>
  <c r="C99" i="5"/>
  <c r="C81" i="5"/>
  <c r="C70" i="5"/>
  <c r="C76" i="5"/>
  <c r="C20" i="21"/>
  <c r="C28" i="21"/>
  <c r="C24" i="21"/>
  <c r="C26" i="21"/>
  <c r="C23" i="21"/>
  <c r="C25" i="21"/>
  <c r="C21" i="21"/>
  <c r="C29" i="21"/>
  <c r="C27" i="21"/>
  <c r="C19" i="21"/>
  <c r="C30" i="21"/>
  <c r="C22" i="21"/>
  <c r="C40" i="21"/>
  <c r="C11" i="21"/>
  <c r="C12" i="21"/>
  <c r="C18" i="21"/>
  <c r="C14" i="21"/>
  <c r="C38" i="21"/>
  <c r="C39" i="21"/>
  <c r="C33" i="21"/>
  <c r="C37" i="21"/>
  <c r="C41" i="21"/>
  <c r="C13" i="21"/>
  <c r="C34" i="21"/>
  <c r="C10" i="21"/>
  <c r="B7" i="33"/>
  <c r="C10" i="33" s="1"/>
  <c r="P10" i="33"/>
  <c r="M10" i="33"/>
  <c r="N10" i="33"/>
  <c r="I10" i="33"/>
  <c r="O10" i="33"/>
  <c r="K10" i="33"/>
  <c r="G95" i="5" l="1"/>
  <c r="G106" i="5"/>
  <c r="G105" i="5"/>
  <c r="G107" i="5"/>
  <c r="G90" i="5"/>
  <c r="G92" i="5"/>
  <c r="G89" i="5"/>
  <c r="G91" i="5"/>
  <c r="E107" i="24"/>
  <c r="E106" i="24"/>
  <c r="E105" i="24"/>
  <c r="E102" i="24"/>
  <c r="E101" i="24"/>
  <c r="E97" i="24"/>
  <c r="E92" i="24"/>
  <c r="E100" i="24"/>
  <c r="E99" i="24"/>
  <c r="E91" i="24"/>
  <c r="E103" i="24"/>
  <c r="E95" i="24"/>
  <c r="E98" i="24"/>
  <c r="E96" i="24"/>
  <c r="E104" i="24"/>
  <c r="I7" i="33"/>
  <c r="R66" i="5"/>
  <c r="S8" i="5"/>
  <c r="G87" i="5"/>
  <c r="G88" i="5"/>
  <c r="G104" i="5"/>
  <c r="G74" i="5"/>
  <c r="G79" i="5"/>
  <c r="G85" i="5"/>
  <c r="G102" i="5"/>
  <c r="G84" i="5"/>
  <c r="G76" i="5"/>
  <c r="G82" i="5"/>
  <c r="G72" i="5"/>
  <c r="G77" i="5"/>
  <c r="G75" i="5"/>
  <c r="G69" i="5"/>
  <c r="G73" i="5"/>
  <c r="G100" i="5"/>
  <c r="G103" i="5"/>
  <c r="G71" i="5"/>
  <c r="G80" i="5"/>
  <c r="G96" i="5"/>
  <c r="G99" i="5"/>
  <c r="G81" i="5"/>
  <c r="G101" i="5"/>
  <c r="G83" i="5"/>
  <c r="G70" i="5"/>
  <c r="G78" i="5"/>
  <c r="G98" i="5"/>
  <c r="G86" i="5"/>
  <c r="G97" i="5"/>
  <c r="C8" i="24"/>
  <c r="C66" i="24" s="1"/>
  <c r="E66" i="24"/>
  <c r="E73" i="24"/>
  <c r="E89" i="24"/>
  <c r="E82" i="24"/>
  <c r="E71" i="24"/>
  <c r="E80" i="24"/>
  <c r="E90" i="24"/>
  <c r="E74" i="24"/>
  <c r="E69" i="24"/>
  <c r="E75" i="24"/>
  <c r="E87" i="24"/>
  <c r="E78" i="24"/>
  <c r="E85" i="24"/>
  <c r="E81" i="24"/>
  <c r="E88" i="24"/>
  <c r="E76" i="24"/>
  <c r="E84" i="24"/>
  <c r="E77" i="24"/>
  <c r="E86" i="24"/>
  <c r="E83" i="24"/>
  <c r="E79" i="24"/>
  <c r="E72" i="24"/>
  <c r="E70" i="24"/>
  <c r="C7" i="21"/>
  <c r="C19" i="33"/>
  <c r="C20" i="33"/>
  <c r="N7" i="33"/>
  <c r="C14" i="33"/>
  <c r="C21" i="33"/>
  <c r="G7" i="33"/>
  <c r="E7" i="33"/>
  <c r="C11" i="33"/>
  <c r="C26" i="33"/>
  <c r="C13" i="33"/>
  <c r="C23" i="33"/>
  <c r="C18" i="33"/>
  <c r="C25" i="33"/>
  <c r="C27" i="33"/>
  <c r="C12" i="33"/>
  <c r="C22" i="33"/>
  <c r="C28" i="33"/>
  <c r="C24" i="33"/>
  <c r="S66" i="5" l="1"/>
  <c r="C8" i="5"/>
  <c r="C66" i="5" s="1"/>
  <c r="C7" i="33"/>
</calcChain>
</file>

<file path=xl/comments1.xml><?xml version="1.0" encoding="utf-8"?>
<comments xmlns="http://schemas.openxmlformats.org/spreadsheetml/2006/main">
  <authors>
    <author>Cindy Banegas</author>
  </authors>
  <commentList>
    <comment ref="A1" authorId="0" shapeId="0">
      <text>
        <r>
          <rPr>
            <b/>
            <sz val="9"/>
            <color indexed="81"/>
            <rFont val="Tahoma"/>
            <family val="2"/>
          </rPr>
          <t>Cindy Banegas:</t>
        </r>
        <r>
          <rPr>
            <sz val="9"/>
            <color indexed="81"/>
            <rFont val="Tahoma"/>
            <family val="2"/>
          </rPr>
          <t xml:space="preserve">
</t>
        </r>
      </text>
    </comment>
  </commentList>
</comments>
</file>

<file path=xl/sharedStrings.xml><?xml version="1.0" encoding="utf-8"?>
<sst xmlns="http://schemas.openxmlformats.org/spreadsheetml/2006/main" count="494" uniqueCount="140">
  <si>
    <t>Total</t>
  </si>
  <si>
    <t>Cuenta propia</t>
  </si>
  <si>
    <t>Trab. fam. no remu.</t>
  </si>
  <si>
    <t>Hombre</t>
  </si>
  <si>
    <t>Mujer</t>
  </si>
  <si>
    <t>Total Asalariados</t>
  </si>
  <si>
    <t>No.</t>
  </si>
  <si>
    <t>Total Ocupados</t>
  </si>
  <si>
    <t>Asalariados</t>
  </si>
  <si>
    <t xml:space="preserve">No. </t>
  </si>
  <si>
    <t>No Declaran Ingresos</t>
  </si>
  <si>
    <t xml:space="preserve">Total </t>
  </si>
  <si>
    <t>Privado</t>
  </si>
  <si>
    <t>Sexo</t>
  </si>
  <si>
    <t>Rama de Actividad</t>
  </si>
  <si>
    <t>Rama de Actividad (1 dig.)</t>
  </si>
  <si>
    <t>Ocupación (1 Dig.)</t>
  </si>
  <si>
    <t>Rango de Edad</t>
  </si>
  <si>
    <t>....... Continuación</t>
  </si>
  <si>
    <t>Rama de Actividad (1 Dig.)</t>
  </si>
  <si>
    <t>Pers. que declaran Ing.</t>
  </si>
  <si>
    <t>Total Pers. Ocupadas</t>
  </si>
  <si>
    <t>Población en Edad de Trabajar (PET)</t>
  </si>
  <si>
    <t>Población Total</t>
  </si>
  <si>
    <t>TDA</t>
  </si>
  <si>
    <t>Ocupados</t>
  </si>
  <si>
    <t>Desocupados</t>
  </si>
  <si>
    <t>Ingreso Promedio</t>
  </si>
  <si>
    <t xml:space="preserve">Rango de edad </t>
  </si>
  <si>
    <t>Categorías</t>
  </si>
  <si>
    <t>Población Económicamente Activa (PEA)</t>
  </si>
  <si>
    <t>Ocupación Principal</t>
  </si>
  <si>
    <t>Dominio</t>
  </si>
  <si>
    <t>Primaria</t>
  </si>
  <si>
    <t>Secundaria</t>
  </si>
  <si>
    <t>De 15 a 18 años</t>
  </si>
  <si>
    <t>De 19 a 24 años</t>
  </si>
  <si>
    <t>De 25 a 29 años</t>
  </si>
  <si>
    <t>De 30 a 34 años</t>
  </si>
  <si>
    <t>De 35 a 39 años</t>
  </si>
  <si>
    <t>De 40 a 44 años</t>
  </si>
  <si>
    <t>De 45 a 49 años</t>
  </si>
  <si>
    <t>De 50 a 54 años</t>
  </si>
  <si>
    <t>De 55 a 59 años</t>
  </si>
  <si>
    <t>De 60 a 64 años</t>
  </si>
  <si>
    <t xml:space="preserve"> Distrito Central</t>
  </si>
  <si>
    <t xml:space="preserve"> San Pedro Sula</t>
  </si>
  <si>
    <t xml:space="preserve"> Rural</t>
  </si>
  <si>
    <t>No sabe, no responde</t>
  </si>
  <si>
    <t>Terciaria</t>
  </si>
  <si>
    <t>Distrito Central</t>
  </si>
  <si>
    <t>San Pedro Sula</t>
  </si>
  <si>
    <t>Rural</t>
  </si>
  <si>
    <t xml:space="preserve"> Hombre</t>
  </si>
  <si>
    <t>Industria manufacturera</t>
  </si>
  <si>
    <t xml:space="preserve"> Urbano</t>
  </si>
  <si>
    <t>Urbano</t>
  </si>
  <si>
    <t>Total Nacional</t>
  </si>
  <si>
    <t xml:space="preserve">Total Nacional </t>
  </si>
  <si>
    <t>TDA= Tasa de Desempleo Abierto</t>
  </si>
  <si>
    <t>sexo, número de salarios mínimos devengados, rama de actividad y ocupación</t>
  </si>
  <si>
    <t>Cuadro No. 5. Ingreso promedio de las personas ocupadas por categoría  ocupacional, según dominio,</t>
  </si>
  <si>
    <t xml:space="preserve">número de salarios mínimos, rama de actividad y ocupación </t>
  </si>
  <si>
    <t>Ocupación Principal, Lps/Mes/Persona</t>
  </si>
  <si>
    <t>% 1/</t>
  </si>
  <si>
    <t>1/ Porcentaje por columna</t>
  </si>
  <si>
    <t>1/ Porcentaje por columnas</t>
  </si>
  <si>
    <t>2/ Porcentaje  por filas</t>
  </si>
  <si>
    <t xml:space="preserve"> Resto urbano</t>
  </si>
  <si>
    <t>Resto urbano</t>
  </si>
  <si>
    <t>Busca trabajo por primera vez</t>
  </si>
  <si>
    <t>De 65 años y más</t>
  </si>
  <si>
    <t>Tasa de Participación (TP)</t>
  </si>
  <si>
    <t>3/ No. de salarios mínimos (personas que declaran ingresos) y trabajan 36 Hrs. o mas</t>
  </si>
  <si>
    <t>Menos de un salario</t>
  </si>
  <si>
    <t>De 1 a 2 salarios</t>
  </si>
  <si>
    <t>De 2 a 3 salarios</t>
  </si>
  <si>
    <t>De 3 a 4 salarios</t>
  </si>
  <si>
    <t>De 4 salarios y más</t>
  </si>
  <si>
    <t>3/ No. de salarios mínimos (personas que declaran ingresos) y trabajan 36 Hrs. o mas en la ocupación principal</t>
  </si>
  <si>
    <t>Total Nacional 2/</t>
  </si>
  <si>
    <t>No. de Salarios Mínimos 3/</t>
  </si>
  <si>
    <t>No. de Salarios Mínimos 1/</t>
  </si>
  <si>
    <t>1/ No. de salarios mínimos (personas que declaran ingresos) y trabajan 36 Hrs. o mas</t>
  </si>
  <si>
    <t>Menos de 1 salario y trab &lt;36 horas</t>
  </si>
  <si>
    <t>Menos de 1 salario y trab &gt;=36 horas</t>
  </si>
  <si>
    <t>Menos de 1 salario y no decl. horas</t>
  </si>
  <si>
    <t>Público</t>
  </si>
  <si>
    <t>Doméstico</t>
  </si>
  <si>
    <t xml:space="preserve">Cuadro No. 1. Población en Edad de Trabajar (PET), Población Económicamente Activa (PEA) y Tasa de Participación (TP) </t>
  </si>
  <si>
    <t>Cuadro No. 2. Tasa de Desempleo Abierto (TDA), Población en Edad de Trabajar (PET) y Población Económicamente Activa (PEA),</t>
  </si>
  <si>
    <t>Cuadro No. 5. Ingreso promedio de las personas ocupadas que declaran Ingreso por categoría  ocupacional, según dominio,</t>
  </si>
  <si>
    <t>(Promedio de salarios mínimos por rama)</t>
  </si>
  <si>
    <t>Agricultura, ganaderia, silvicultura y pesca</t>
  </si>
  <si>
    <t>Explotacion de minas y canteras</t>
  </si>
  <si>
    <t>Suministro de electricidad, gas, vapor y aire acondicionado</t>
  </si>
  <si>
    <t>Suministro de agua, evacuacion de aguas residuales, gestion de desechos y descontaminacion</t>
  </si>
  <si>
    <t>Construccion</t>
  </si>
  <si>
    <t>Comercio al por mayor y al por menor, reparacion de vehiculos automotores y motocicletas</t>
  </si>
  <si>
    <t>Transporte y almacenamiento</t>
  </si>
  <si>
    <t>Actividades de alojamiento y de servicios de comida</t>
  </si>
  <si>
    <t>Informacion y comunicaciones</t>
  </si>
  <si>
    <t>Actividades finacieras y de seguros</t>
  </si>
  <si>
    <t>Actividades inmobiliarias</t>
  </si>
  <si>
    <t>Actividades profesionales, cientificas y tecnicas</t>
  </si>
  <si>
    <t>Actividades de servicios administrativos y de apoyo</t>
  </si>
  <si>
    <t>Aministracion publica y defensa, planes de seguridad social de afiliacion obligatoria</t>
  </si>
  <si>
    <t>Enseñanza</t>
  </si>
  <si>
    <t>Actividades de atencion de la salud humana y de asistencia social</t>
  </si>
  <si>
    <t>Actividades artisticas, de entretenimiento y recreativas</t>
  </si>
  <si>
    <t>Otras actividades de servicios</t>
  </si>
  <si>
    <t>Actividades de organizaciones y organos extraterritoriales</t>
  </si>
  <si>
    <t>NS/NR</t>
  </si>
  <si>
    <t>Directores y gerentes</t>
  </si>
  <si>
    <t>Profesionales cientificos e intelectuales</t>
  </si>
  <si>
    <t>Tecnicos y profesionales de nivel medio</t>
  </si>
  <si>
    <t>Personal de apoyo administrativo</t>
  </si>
  <si>
    <t>Trabajadores de los servicios y vendedores de comercios y mercados</t>
  </si>
  <si>
    <t>Agricultores y trabajadores calificados agropecuarios forestales y pesqueros</t>
  </si>
  <si>
    <t>Oficiales, operarios y artesanos de artes mecanicas y de otros oficios</t>
  </si>
  <si>
    <t>Operadores de instalaciones y maquinas y ensambladores</t>
  </si>
  <si>
    <t>Ocupaciones elementales</t>
  </si>
  <si>
    <t>Ocupaciones militares</t>
  </si>
  <si>
    <t>Menores de 15 años</t>
  </si>
  <si>
    <t>Edad ignorada</t>
  </si>
  <si>
    <t>Aprendiz</t>
  </si>
  <si>
    <t>Actividades de los hogares como empleadores y actividades no diferenciadas de los hogares..</t>
  </si>
  <si>
    <t>No declaró categoría</t>
  </si>
  <si>
    <t>Esta encuesta define la Pobñlación en Edad de Trabajar (PET) como: el conjunto de personas de 15 años y más que forman la población en edad de trabajar o población activa</t>
  </si>
  <si>
    <t>Fuente: Instituto Nacional de Estadística (INE). Encuesta Telefónica de Hogares para medir Empleo 2020.</t>
  </si>
  <si>
    <t>según dominio y rango de edad</t>
  </si>
  <si>
    <r>
      <t>Cuadro No. 3. Personas ocupadas por categoría ocupacional, según dominio</t>
    </r>
    <r>
      <rPr>
        <b/>
        <sz val="8"/>
        <color rgb="FFFF0000"/>
        <rFont val="Arial"/>
        <family val="2"/>
      </rPr>
      <t>,</t>
    </r>
    <r>
      <rPr>
        <b/>
        <sz val="8"/>
        <rFont val="Arial"/>
        <family val="2"/>
      </rPr>
      <t xml:space="preserve"> rango de edad, sexo,</t>
    </r>
  </si>
  <si>
    <r>
      <t>Cuadro No. 4. Personas ocupadas y que declaran ingresos por categoría ocupacional, según dominio</t>
    </r>
    <r>
      <rPr>
        <b/>
        <sz val="8"/>
        <rFont val="Arial"/>
        <family val="2"/>
      </rPr>
      <t>, rango de edad,</t>
    </r>
  </si>
  <si>
    <t>rango de edad, sexo, número de salarios mínimos, rama de actividad y ocupación</t>
  </si>
  <si>
    <r>
      <t>Cuadro No. 3. Personas ocupadas por categoría ocupacional, según dominio,</t>
    </r>
    <r>
      <rPr>
        <b/>
        <sz val="8"/>
        <rFont val="Arial"/>
        <family val="2"/>
      </rPr>
      <t xml:space="preserve"> rango de edad, sexo. </t>
    </r>
  </si>
  <si>
    <r>
      <t>Cuadro No. 4. Personas ocupadas y que declaran ingresos por categoría ocupacional, según dominio,</t>
    </r>
    <r>
      <rPr>
        <b/>
        <sz val="8"/>
        <rFont val="Arial"/>
        <family val="2"/>
      </rPr>
      <t xml:space="preserve"> rango de edad,</t>
    </r>
  </si>
  <si>
    <t>Rama de actividad NO especificadas</t>
  </si>
  <si>
    <t>Ocupaciones NO especificadas</t>
  </si>
  <si>
    <t>Ignorado</t>
  </si>
  <si>
    <r>
      <t>según dominio</t>
    </r>
    <r>
      <rPr>
        <b/>
        <sz val="8"/>
        <color rgb="FFFF0000"/>
        <rFont val="Arial"/>
        <family val="2"/>
      </rPr>
      <t xml:space="preserve">, </t>
    </r>
    <r>
      <rPr>
        <b/>
        <sz val="8"/>
        <rFont val="Arial"/>
        <family val="2"/>
      </rPr>
      <t xml:space="preserve">rango de edad, sexo y rama de actividad </t>
    </r>
  </si>
</sst>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41" formatCode="_-* #,##0_-;\-* #,##0_-;_-* &quot;-&quot;_-;_-@_-"/>
    <numFmt numFmtId="43" formatCode="_-* #,##0.00_-;\-* #,##0.00_-;_-* &quot;-&quot;??_-;_-@_-"/>
    <numFmt numFmtId="164" formatCode="_(* #,##0.00_);_(* \(#,##0.00\);_(* &quot;-&quot;??_);_(@_)"/>
    <numFmt numFmtId="165" formatCode="_-* #,##0.0_-;\-* #,##0.0_-;_-* &quot;-&quot;??_-;_-@_-"/>
    <numFmt numFmtId="166" formatCode="_-* #,##0_-;\-* #,##0_-;_-* &quot;-&quot;??_-;_-@_-"/>
    <numFmt numFmtId="167" formatCode="_-* #,##0.0_-;\-* #,##0.0_-;_-* &quot;-&quot;?_-;_-@_-"/>
    <numFmt numFmtId="168" formatCode="0.0"/>
    <numFmt numFmtId="169" formatCode="_-* #,##0_-;\-* #,##0_-;_-* &quot;-&quot;?_-;_-@_-"/>
    <numFmt numFmtId="170" formatCode="_-[$€]* #,##0.00_-;\-[$€]* #,##0.00_-;_-[$€]* &quot;-&quot;??_-;_-@_-"/>
  </numFmts>
  <fonts count="19" x14ac:knownFonts="1">
    <font>
      <sz val="8"/>
      <name val="Arial"/>
    </font>
    <font>
      <sz val="11"/>
      <color theme="1"/>
      <name val="Calibri"/>
      <family val="2"/>
      <scheme val="minor"/>
    </font>
    <font>
      <sz val="11"/>
      <color theme="1"/>
      <name val="Calibri"/>
      <family val="2"/>
      <scheme val="minor"/>
    </font>
    <font>
      <sz val="8"/>
      <name val="Arial"/>
      <family val="2"/>
    </font>
    <font>
      <b/>
      <sz val="8"/>
      <name val="Arial"/>
      <family val="2"/>
    </font>
    <font>
      <b/>
      <sz val="7"/>
      <name val="Arial"/>
      <family val="2"/>
    </font>
    <font>
      <sz val="8"/>
      <name val="Arial"/>
      <family val="2"/>
    </font>
    <font>
      <b/>
      <sz val="10"/>
      <name val="Arial"/>
      <family val="2"/>
    </font>
    <font>
      <b/>
      <u val="singleAccounting"/>
      <sz val="8"/>
      <name val="Arial"/>
      <family val="2"/>
    </font>
    <font>
      <b/>
      <u/>
      <sz val="8"/>
      <name val="Arial"/>
      <family val="2"/>
    </font>
    <font>
      <sz val="10"/>
      <name val="Arial"/>
      <family val="2"/>
    </font>
    <font>
      <sz val="10"/>
      <name val="Arial"/>
      <family val="2"/>
    </font>
    <font>
      <sz val="8"/>
      <name val="Arial"/>
      <family val="2"/>
    </font>
    <font>
      <sz val="8"/>
      <name val="Arial"/>
      <family val="2"/>
    </font>
    <font>
      <sz val="8"/>
      <color theme="0" tint="-0.499984740745262"/>
      <name val="Arial"/>
      <family val="2"/>
    </font>
    <font>
      <b/>
      <sz val="8"/>
      <color rgb="FFFF0000"/>
      <name val="Arial"/>
      <family val="2"/>
    </font>
    <font>
      <sz val="9"/>
      <color indexed="81"/>
      <name val="Tahoma"/>
      <family val="2"/>
    </font>
    <font>
      <b/>
      <sz val="9"/>
      <color indexed="81"/>
      <name val="Tahoma"/>
      <family val="2"/>
    </font>
    <font>
      <sz val="8"/>
      <color rgb="FFFF0000"/>
      <name val="Arial"/>
      <family val="2"/>
    </font>
  </fonts>
  <fills count="3">
    <fill>
      <patternFill patternType="none"/>
    </fill>
    <fill>
      <patternFill patternType="gray125"/>
    </fill>
    <fill>
      <patternFill patternType="solid">
        <fgColor indexed="23"/>
        <bgColor indexed="64"/>
      </patternFill>
    </fill>
  </fills>
  <borders count="4">
    <border>
      <left/>
      <right/>
      <top/>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s>
  <cellStyleXfs count="103">
    <xf numFmtId="0" fontId="0" fillId="0" borderId="0"/>
    <xf numFmtId="170" fontId="3" fillId="0" borderId="0" applyFont="0" applyFill="0" applyBorder="0" applyAlignment="0" applyProtection="0"/>
    <xf numFmtId="170" fontId="13" fillId="0" borderId="0" applyFont="0" applyFill="0" applyBorder="0" applyAlignment="0" applyProtection="0"/>
    <xf numFmtId="170" fontId="13" fillId="0" borderId="0" applyFont="0" applyFill="0" applyBorder="0" applyAlignment="0" applyProtection="0"/>
    <xf numFmtId="170" fontId="13" fillId="0" borderId="0" applyFont="0" applyFill="0" applyBorder="0" applyAlignment="0" applyProtection="0"/>
    <xf numFmtId="170" fontId="13" fillId="0" borderId="0" applyFont="0" applyFill="0" applyBorder="0" applyAlignment="0" applyProtection="0"/>
    <xf numFmtId="170" fontId="13" fillId="0" borderId="0" applyFont="0" applyFill="0" applyBorder="0" applyAlignment="0" applyProtection="0"/>
    <xf numFmtId="170" fontId="13" fillId="0" borderId="0" applyFont="0" applyFill="0" applyBorder="0" applyAlignment="0" applyProtection="0"/>
    <xf numFmtId="170" fontId="13" fillId="0" borderId="0" applyFont="0" applyFill="0" applyBorder="0" applyAlignment="0" applyProtection="0"/>
    <xf numFmtId="170" fontId="13" fillId="0" borderId="0" applyFont="0" applyFill="0" applyBorder="0" applyAlignment="0" applyProtection="0"/>
    <xf numFmtId="170" fontId="13" fillId="0" borderId="0" applyFont="0" applyFill="0" applyBorder="0" applyAlignment="0" applyProtection="0"/>
    <xf numFmtId="170" fontId="13" fillId="0" borderId="0" applyFont="0" applyFill="0" applyBorder="0" applyAlignment="0" applyProtection="0"/>
    <xf numFmtId="170" fontId="13" fillId="0" borderId="0" applyFont="0" applyFill="0" applyBorder="0" applyAlignment="0" applyProtection="0"/>
    <xf numFmtId="170" fontId="13" fillId="0" borderId="0" applyFont="0" applyFill="0" applyBorder="0" applyAlignment="0" applyProtection="0"/>
    <xf numFmtId="170" fontId="13" fillId="0" borderId="0" applyFont="0" applyFill="0" applyBorder="0" applyAlignment="0" applyProtection="0"/>
    <xf numFmtId="170" fontId="13" fillId="0" borderId="0" applyFont="0" applyFill="0" applyBorder="0" applyAlignment="0" applyProtection="0"/>
    <xf numFmtId="170" fontId="13" fillId="0" borderId="0" applyFont="0" applyFill="0" applyBorder="0" applyAlignment="0" applyProtection="0"/>
    <xf numFmtId="43" fontId="3" fillId="0" borderId="0" applyFont="0" applyFill="0" applyBorder="0" applyAlignment="0" applyProtection="0"/>
    <xf numFmtId="41" fontId="3" fillId="0" borderId="0" applyFont="0" applyFill="0" applyBorder="0" applyAlignment="0" applyProtection="0"/>
    <xf numFmtId="43" fontId="13" fillId="0" borderId="0" applyFont="0" applyFill="0" applyBorder="0" applyAlignment="0" applyProtection="0"/>
    <xf numFmtId="164" fontId="11" fillId="0" borderId="0" applyFont="0" applyFill="0" applyBorder="0" applyAlignment="0" applyProtection="0"/>
    <xf numFmtId="166" fontId="6" fillId="0" borderId="0" applyFont="0" applyFill="0" applyBorder="0" applyAlignment="0" applyProtection="0"/>
    <xf numFmtId="166" fontId="6" fillId="0" borderId="0" applyFont="0" applyFill="0" applyBorder="0" applyAlignment="0" applyProtection="0"/>
    <xf numFmtId="166" fontId="6" fillId="0" borderId="0" applyFont="0" applyFill="0" applyBorder="0" applyAlignment="0" applyProtection="0"/>
    <xf numFmtId="166" fontId="6" fillId="0" borderId="0" applyFont="0" applyFill="0" applyBorder="0" applyAlignment="0" applyProtection="0"/>
    <xf numFmtId="166" fontId="6" fillId="0" borderId="0" applyFont="0" applyFill="0" applyBorder="0" applyAlignment="0" applyProtection="0"/>
    <xf numFmtId="166" fontId="6" fillId="0" borderId="0" applyFont="0" applyFill="0" applyBorder="0" applyAlignment="0" applyProtection="0"/>
    <xf numFmtId="166" fontId="6" fillId="0" borderId="0" applyFont="0" applyFill="0" applyBorder="0" applyAlignment="0" applyProtection="0"/>
    <xf numFmtId="166" fontId="6" fillId="0" borderId="0" applyFont="0" applyFill="0" applyBorder="0" applyAlignment="0" applyProtection="0"/>
    <xf numFmtId="166" fontId="6" fillId="0" borderId="0" applyFont="0" applyFill="0" applyBorder="0" applyAlignment="0" applyProtection="0"/>
    <xf numFmtId="166" fontId="6" fillId="0" borderId="0" applyFont="0" applyFill="0" applyBorder="0" applyAlignment="0" applyProtection="0"/>
    <xf numFmtId="166" fontId="6" fillId="0" borderId="0" applyFont="0" applyFill="0" applyBorder="0" applyAlignment="0" applyProtection="0"/>
    <xf numFmtId="166" fontId="6" fillId="0" borderId="0" applyFont="0" applyFill="0" applyBorder="0" applyAlignment="0" applyProtection="0"/>
    <xf numFmtId="166" fontId="6" fillId="0" borderId="0" applyFont="0" applyFill="0" applyBorder="0" applyAlignment="0" applyProtection="0"/>
    <xf numFmtId="166" fontId="6" fillId="0" borderId="0" applyFont="0" applyFill="0" applyBorder="0" applyAlignment="0" applyProtection="0"/>
    <xf numFmtId="166" fontId="6" fillId="0" borderId="0" applyFont="0" applyFill="0" applyBorder="0" applyAlignment="0" applyProtection="0"/>
    <xf numFmtId="43" fontId="12" fillId="0" borderId="0" applyFont="0" applyFill="0" applyBorder="0" applyAlignment="0" applyProtection="0"/>
    <xf numFmtId="166" fontId="6" fillId="0" borderId="0" applyFont="0" applyFill="0" applyBorder="0" applyAlignment="0" applyProtection="0"/>
    <xf numFmtId="166" fontId="6" fillId="0" borderId="0" applyFont="0" applyFill="0" applyBorder="0" applyAlignment="0" applyProtection="0"/>
    <xf numFmtId="166" fontId="6" fillId="0" borderId="0" applyFont="0" applyFill="0" applyBorder="0" applyAlignment="0" applyProtection="0"/>
    <xf numFmtId="166" fontId="6" fillId="0" borderId="0" applyFont="0" applyFill="0" applyBorder="0" applyAlignment="0" applyProtection="0"/>
    <xf numFmtId="166" fontId="6" fillId="0" borderId="0" applyFont="0" applyFill="0" applyBorder="0" applyAlignment="0" applyProtection="0"/>
    <xf numFmtId="166" fontId="6" fillId="0" borderId="0" applyFont="0" applyFill="0" applyBorder="0" applyAlignment="0" applyProtection="0"/>
    <xf numFmtId="166" fontId="6" fillId="0" borderId="0" applyFont="0" applyFill="0" applyBorder="0" applyAlignment="0" applyProtection="0"/>
    <xf numFmtId="166" fontId="6" fillId="0" borderId="0" applyFont="0" applyFill="0" applyBorder="0" applyAlignment="0" applyProtection="0"/>
    <xf numFmtId="166" fontId="6" fillId="0" borderId="0" applyFont="0" applyFill="0" applyBorder="0" applyAlignment="0" applyProtection="0"/>
    <xf numFmtId="166" fontId="6" fillId="0" borderId="0" applyFont="0" applyFill="0" applyBorder="0" applyAlignment="0" applyProtection="0"/>
    <xf numFmtId="166" fontId="6" fillId="0" borderId="0" applyFont="0" applyFill="0" applyBorder="0" applyAlignment="0" applyProtection="0"/>
    <xf numFmtId="166" fontId="6" fillId="0" borderId="0" applyFont="0" applyFill="0" applyBorder="0" applyAlignment="0" applyProtection="0"/>
    <xf numFmtId="166" fontId="6" fillId="0" borderId="0" applyFont="0" applyFill="0" applyBorder="0" applyAlignment="0" applyProtection="0"/>
    <xf numFmtId="166" fontId="6" fillId="0" borderId="0" applyFont="0" applyFill="0" applyBorder="0" applyAlignment="0" applyProtection="0"/>
    <xf numFmtId="166" fontId="6" fillId="0" borderId="0" applyFont="0" applyFill="0" applyBorder="0" applyAlignment="0" applyProtection="0"/>
    <xf numFmtId="166" fontId="6" fillId="0" borderId="0" applyFont="0" applyFill="0" applyBorder="0" applyAlignment="0" applyProtection="0"/>
    <xf numFmtId="166" fontId="6" fillId="0" borderId="0" applyFont="0" applyFill="0" applyBorder="0" applyAlignment="0" applyProtection="0"/>
    <xf numFmtId="166" fontId="6" fillId="0" borderId="0" applyFont="0" applyFill="0" applyBorder="0" applyAlignment="0" applyProtection="0"/>
    <xf numFmtId="166" fontId="6" fillId="0" borderId="0" applyFont="0" applyFill="0" applyBorder="0" applyAlignment="0" applyProtection="0"/>
    <xf numFmtId="166" fontId="6" fillId="0" borderId="0" applyFont="0" applyFill="0" applyBorder="0" applyAlignment="0" applyProtection="0"/>
    <xf numFmtId="166" fontId="6" fillId="0" borderId="0" applyFont="0" applyFill="0" applyBorder="0" applyAlignment="0" applyProtection="0"/>
    <xf numFmtId="166" fontId="6" fillId="0" borderId="0" applyFont="0" applyFill="0" applyBorder="0" applyAlignment="0" applyProtection="0"/>
    <xf numFmtId="166" fontId="6" fillId="0" borderId="0" applyFont="0" applyFill="0" applyBorder="0" applyAlignment="0" applyProtection="0"/>
    <xf numFmtId="166" fontId="6" fillId="0" borderId="0" applyFont="0" applyFill="0" applyBorder="0" applyAlignment="0" applyProtection="0"/>
    <xf numFmtId="166" fontId="6" fillId="0" borderId="0" applyFont="0" applyFill="0" applyBorder="0" applyAlignment="0" applyProtection="0"/>
    <xf numFmtId="166" fontId="6" fillId="0" borderId="0" applyFont="0" applyFill="0" applyBorder="0" applyAlignment="0" applyProtection="0"/>
    <xf numFmtId="166" fontId="6" fillId="0" borderId="0" applyFont="0" applyFill="0" applyBorder="0" applyAlignment="0" applyProtection="0"/>
    <xf numFmtId="166" fontId="6" fillId="0" borderId="0" applyFont="0" applyFill="0" applyBorder="0" applyAlignment="0" applyProtection="0"/>
    <xf numFmtId="166" fontId="6" fillId="0" borderId="0" applyFont="0" applyFill="0" applyBorder="0" applyAlignment="0" applyProtection="0"/>
    <xf numFmtId="166" fontId="6" fillId="0" borderId="0" applyFont="0" applyFill="0" applyBorder="0" applyAlignment="0" applyProtection="0"/>
    <xf numFmtId="166" fontId="6" fillId="0" borderId="0" applyFont="0" applyFill="0" applyBorder="0" applyAlignment="0" applyProtection="0"/>
    <xf numFmtId="166" fontId="6"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164" fontId="10" fillId="0" borderId="0" applyFont="0" applyFill="0" applyBorder="0" applyAlignment="0" applyProtection="0"/>
    <xf numFmtId="0" fontId="11"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3" fillId="0" borderId="0"/>
    <xf numFmtId="0" fontId="13" fillId="0" borderId="0"/>
    <xf numFmtId="0" fontId="13" fillId="0" borderId="0"/>
    <xf numFmtId="0" fontId="3" fillId="0" borderId="0"/>
    <xf numFmtId="0" fontId="13" fillId="0" borderId="0"/>
    <xf numFmtId="0" fontId="13" fillId="0" borderId="0"/>
    <xf numFmtId="0" fontId="13" fillId="0" borderId="0"/>
    <xf numFmtId="0" fontId="2" fillId="0" borderId="0"/>
    <xf numFmtId="0" fontId="1" fillId="0" borderId="0"/>
    <xf numFmtId="0" fontId="1" fillId="0" borderId="0"/>
  </cellStyleXfs>
  <cellXfs count="227">
    <xf numFmtId="0" fontId="0" fillId="0" borderId="0" xfId="0"/>
    <xf numFmtId="166" fontId="0" fillId="0" borderId="0" xfId="17" applyNumberFormat="1" applyFont="1"/>
    <xf numFmtId="0" fontId="5" fillId="0" borderId="0" xfId="0" applyFont="1" applyFill="1" applyBorder="1" applyAlignment="1">
      <alignment horizontal="left" indent="1"/>
    </xf>
    <xf numFmtId="166" fontId="4" fillId="0" borderId="0" xfId="17" applyNumberFormat="1" applyFont="1" applyBorder="1"/>
    <xf numFmtId="0" fontId="5" fillId="0" borderId="0" xfId="0" applyFont="1"/>
    <xf numFmtId="166" fontId="4" fillId="0" borderId="0" xfId="17" applyNumberFormat="1" applyFont="1" applyBorder="1" applyAlignment="1">
      <alignment horizontal="center"/>
    </xf>
    <xf numFmtId="166" fontId="4" fillId="0" borderId="0" xfId="17" applyNumberFormat="1" applyFont="1" applyBorder="1" applyAlignment="1">
      <alignment horizontal="center" vertical="center" wrapText="1"/>
    </xf>
    <xf numFmtId="166" fontId="0" fillId="0" borderId="0" xfId="17" applyNumberFormat="1" applyFont="1" applyFill="1"/>
    <xf numFmtId="166" fontId="0" fillId="0" borderId="0" xfId="0" applyNumberFormat="1"/>
    <xf numFmtId="166" fontId="0" fillId="0" borderId="0" xfId="17" applyNumberFormat="1" applyFont="1" applyBorder="1" applyAlignment="1">
      <alignment horizontal="left" indent="1"/>
    </xf>
    <xf numFmtId="165" fontId="0" fillId="0" borderId="1" xfId="17" applyNumberFormat="1" applyFont="1" applyBorder="1"/>
    <xf numFmtId="0" fontId="4" fillId="0" borderId="0" xfId="96" applyFont="1" applyAlignment="1">
      <alignment horizontal="center"/>
    </xf>
    <xf numFmtId="0" fontId="7" fillId="0" borderId="0" xfId="96" applyFont="1" applyAlignment="1">
      <alignment horizontal="center"/>
    </xf>
    <xf numFmtId="0" fontId="5" fillId="0" borderId="0" xfId="96" applyFont="1" applyFill="1" applyBorder="1" applyAlignment="1">
      <alignment horizontal="left" indent="1"/>
    </xf>
    <xf numFmtId="0" fontId="4" fillId="0" borderId="0" xfId="0" applyFont="1" applyBorder="1" applyAlignment="1">
      <alignment horizontal="left" vertical="center" wrapText="1" indent="1"/>
    </xf>
    <xf numFmtId="0" fontId="4" fillId="0" borderId="0" xfId="0" applyFont="1" applyBorder="1" applyAlignment="1">
      <alignment horizontal="left" indent="1"/>
    </xf>
    <xf numFmtId="167" fontId="0" fillId="0" borderId="0" xfId="0" applyNumberFormat="1"/>
    <xf numFmtId="167" fontId="0" fillId="0" borderId="1" xfId="17" applyNumberFormat="1" applyFont="1" applyBorder="1"/>
    <xf numFmtId="167" fontId="0" fillId="0" borderId="0" xfId="17" applyNumberFormat="1" applyFont="1" applyBorder="1"/>
    <xf numFmtId="166" fontId="4" fillId="0" borderId="0" xfId="17" applyNumberFormat="1" applyFont="1" applyFill="1" applyBorder="1"/>
    <xf numFmtId="0" fontId="0" fillId="0" borderId="0" xfId="0" applyFill="1"/>
    <xf numFmtId="167" fontId="4" fillId="0" borderId="0" xfId="17" applyNumberFormat="1" applyFont="1" applyFill="1" applyBorder="1"/>
    <xf numFmtId="0" fontId="4" fillId="0" borderId="0" xfId="0" applyFont="1" applyFill="1" applyBorder="1"/>
    <xf numFmtId="166" fontId="0" fillId="0" borderId="0" xfId="17" applyNumberFormat="1" applyFont="1" applyFill="1" applyBorder="1"/>
    <xf numFmtId="167" fontId="4" fillId="0" borderId="0" xfId="17" applyNumberFormat="1" applyFont="1" applyFill="1" applyBorder="1" applyAlignment="1">
      <alignment horizontal="center"/>
    </xf>
    <xf numFmtId="166" fontId="4" fillId="0" borderId="2" xfId="17" applyNumberFormat="1" applyFont="1" applyBorder="1" applyAlignment="1">
      <alignment horizontal="center" vertical="center" wrapText="1"/>
    </xf>
    <xf numFmtId="166" fontId="4" fillId="0" borderId="0" xfId="71" applyNumberFormat="1" applyFont="1" applyFill="1" applyBorder="1"/>
    <xf numFmtId="0" fontId="5" fillId="0" borderId="0" xfId="93" applyFont="1" applyFill="1" applyBorder="1" applyAlignment="1">
      <alignment horizontal="left" indent="1"/>
    </xf>
    <xf numFmtId="166" fontId="4" fillId="0" borderId="0" xfId="17" applyNumberFormat="1" applyFont="1" applyBorder="1" applyAlignment="1">
      <alignment horizontal="left" vertical="justify"/>
    </xf>
    <xf numFmtId="167" fontId="0" fillId="0" borderId="0" xfId="17" applyNumberFormat="1" applyFont="1" applyFill="1" applyBorder="1"/>
    <xf numFmtId="167" fontId="0" fillId="0" borderId="0" xfId="0" applyNumberFormat="1" applyFill="1"/>
    <xf numFmtId="167" fontId="0" fillId="0" borderId="0" xfId="17" applyNumberFormat="1" applyFont="1" applyFill="1"/>
    <xf numFmtId="0" fontId="4" fillId="0" borderId="2" xfId="0" applyFont="1" applyFill="1" applyBorder="1" applyAlignment="1">
      <alignment horizontal="center" vertical="center" wrapText="1"/>
    </xf>
    <xf numFmtId="167" fontId="4" fillId="0" borderId="2" xfId="0" applyNumberFormat="1" applyFont="1" applyFill="1" applyBorder="1" applyAlignment="1">
      <alignment horizontal="center" vertical="center" wrapText="1"/>
    </xf>
    <xf numFmtId="166" fontId="0" fillId="0" borderId="1" xfId="17" applyNumberFormat="1" applyFont="1" applyFill="1" applyBorder="1"/>
    <xf numFmtId="0" fontId="4" fillId="0" borderId="0" xfId="0" applyFont="1" applyFill="1" applyBorder="1" applyAlignment="1"/>
    <xf numFmtId="0" fontId="4" fillId="0" borderId="0" xfId="0" applyFont="1" applyFill="1"/>
    <xf numFmtId="168" fontId="0" fillId="0" borderId="0" xfId="0" applyNumberFormat="1" applyFill="1" applyBorder="1"/>
    <xf numFmtId="0" fontId="4" fillId="0" borderId="0" xfId="0" applyFont="1" applyFill="1" applyBorder="1" applyAlignment="1">
      <alignment horizontal="left" indent="1"/>
    </xf>
    <xf numFmtId="166" fontId="0" fillId="0" borderId="0" xfId="17" applyNumberFormat="1" applyFont="1" applyFill="1" applyBorder="1" applyAlignment="1">
      <alignment horizontal="left" indent="2"/>
    </xf>
    <xf numFmtId="166" fontId="0" fillId="0" borderId="0" xfId="17" applyNumberFormat="1" applyFont="1" applyFill="1" applyBorder="1" applyAlignment="1">
      <alignment horizontal="left" indent="1"/>
    </xf>
    <xf numFmtId="167" fontId="0" fillId="0" borderId="0" xfId="17" applyNumberFormat="1" applyFont="1" applyFill="1" applyBorder="1" applyAlignment="1">
      <alignment horizontal="center"/>
    </xf>
    <xf numFmtId="166" fontId="0" fillId="0" borderId="0" xfId="17" applyNumberFormat="1" applyFont="1" applyFill="1" applyBorder="1" applyAlignment="1">
      <alignment horizontal="left" indent="3"/>
    </xf>
    <xf numFmtId="0" fontId="0" fillId="0" borderId="0" xfId="0" applyFill="1" applyBorder="1"/>
    <xf numFmtId="166" fontId="6" fillId="0" borderId="0" xfId="71" applyNumberFormat="1" applyFont="1" applyFill="1" applyBorder="1" applyAlignment="1">
      <alignment horizontal="left" indent="2"/>
    </xf>
    <xf numFmtId="166" fontId="6" fillId="0" borderId="0" xfId="71" applyNumberFormat="1" applyFont="1" applyFill="1" applyBorder="1" applyAlignment="1">
      <alignment horizontal="left" indent="3"/>
    </xf>
    <xf numFmtId="0" fontId="4" fillId="0" borderId="1" xfId="0" applyFont="1" applyFill="1" applyBorder="1" applyAlignment="1">
      <alignment horizontal="center" vertical="center" wrapText="1"/>
    </xf>
    <xf numFmtId="166" fontId="4" fillId="0" borderId="1" xfId="17" applyNumberFormat="1" applyFont="1" applyFill="1" applyBorder="1"/>
    <xf numFmtId="167" fontId="4" fillId="0" borderId="1" xfId="17" applyNumberFormat="1" applyFont="1" applyFill="1" applyBorder="1"/>
    <xf numFmtId="167" fontId="6" fillId="0" borderId="1" xfId="17" applyNumberFormat="1" applyFont="1" applyFill="1" applyBorder="1"/>
    <xf numFmtId="167" fontId="4" fillId="0" borderId="1" xfId="17" applyNumberFormat="1" applyFont="1" applyFill="1" applyBorder="1" applyAlignment="1">
      <alignment horizontal="center"/>
    </xf>
    <xf numFmtId="0" fontId="4" fillId="0" borderId="0" xfId="0" applyFont="1" applyFill="1" applyBorder="1" applyAlignment="1">
      <alignment horizontal="left" vertical="center" wrapText="1" indent="1"/>
    </xf>
    <xf numFmtId="167" fontId="0" fillId="0" borderId="0" xfId="0" applyNumberFormat="1" applyFill="1" applyBorder="1"/>
    <xf numFmtId="165" fontId="4" fillId="0" borderId="0" xfId="17" applyNumberFormat="1" applyFont="1" applyFill="1" applyBorder="1"/>
    <xf numFmtId="166" fontId="6" fillId="0" borderId="0" xfId="17" applyNumberFormat="1" applyFont="1" applyFill="1" applyBorder="1"/>
    <xf numFmtId="165" fontId="6" fillId="0" borderId="0" xfId="17" applyNumberFormat="1" applyFont="1" applyFill="1" applyBorder="1"/>
    <xf numFmtId="0" fontId="3" fillId="0" borderId="0" xfId="93" applyFill="1"/>
    <xf numFmtId="0" fontId="4" fillId="0" borderId="0" xfId="93" applyFont="1" applyFill="1"/>
    <xf numFmtId="167" fontId="3" fillId="0" borderId="0" xfId="93" applyNumberFormat="1" applyFill="1"/>
    <xf numFmtId="166" fontId="4" fillId="0" borderId="0" xfId="76" applyNumberFormat="1" applyFont="1" applyFill="1" applyBorder="1"/>
    <xf numFmtId="166" fontId="3" fillId="0" borderId="0" xfId="71" applyNumberFormat="1" applyFill="1"/>
    <xf numFmtId="167" fontId="3" fillId="0" borderId="0" xfId="71" applyNumberFormat="1" applyFill="1"/>
    <xf numFmtId="165" fontId="3" fillId="0" borderId="0" xfId="71" applyNumberFormat="1" applyFill="1"/>
    <xf numFmtId="166" fontId="4" fillId="0" borderId="0" xfId="71" applyNumberFormat="1" applyFont="1" applyFill="1" applyAlignment="1">
      <alignment horizontal="center"/>
    </xf>
    <xf numFmtId="165" fontId="3" fillId="0" borderId="0" xfId="93" applyNumberFormat="1" applyFill="1"/>
    <xf numFmtId="0" fontId="4" fillId="0" borderId="0" xfId="93" applyFont="1" applyFill="1" applyAlignment="1">
      <alignment horizontal="center"/>
    </xf>
    <xf numFmtId="166" fontId="4" fillId="0" borderId="0" xfId="0" applyNumberFormat="1" applyFont="1" applyFill="1" applyBorder="1"/>
    <xf numFmtId="166" fontId="4" fillId="0" borderId="2" xfId="17" applyNumberFormat="1" applyFont="1" applyFill="1" applyBorder="1" applyAlignment="1">
      <alignment horizontal="center"/>
    </xf>
    <xf numFmtId="167" fontId="4" fillId="0" borderId="2" xfId="17" applyNumberFormat="1" applyFont="1" applyFill="1" applyBorder="1" applyAlignment="1">
      <alignment horizontal="center"/>
    </xf>
    <xf numFmtId="166" fontId="3" fillId="0" borderId="0" xfId="17" applyNumberFormat="1" applyFill="1" applyBorder="1"/>
    <xf numFmtId="167" fontId="3" fillId="0" borderId="0" xfId="17" applyNumberFormat="1" applyFill="1" applyBorder="1"/>
    <xf numFmtId="166" fontId="0" fillId="0" borderId="0" xfId="0" applyNumberFormat="1" applyFill="1"/>
    <xf numFmtId="169" fontId="4" fillId="0" borderId="0" xfId="0" applyNumberFormat="1" applyFont="1" applyFill="1" applyAlignment="1">
      <alignment horizontal="center"/>
    </xf>
    <xf numFmtId="165" fontId="4" fillId="0" borderId="0" xfId="17" applyNumberFormat="1" applyFont="1" applyFill="1" applyBorder="1" applyAlignment="1">
      <alignment horizontal="right"/>
    </xf>
    <xf numFmtId="166" fontId="4" fillId="0" borderId="0" xfId="17" applyNumberFormat="1" applyFont="1" applyFill="1" applyBorder="1" applyAlignment="1">
      <alignment horizontal="right"/>
    </xf>
    <xf numFmtId="165" fontId="0" fillId="0" borderId="0" xfId="17" applyNumberFormat="1" applyFont="1" applyFill="1" applyBorder="1" applyAlignment="1">
      <alignment horizontal="right"/>
    </xf>
    <xf numFmtId="165" fontId="6" fillId="0" borderId="0" xfId="17" applyNumberFormat="1" applyFont="1" applyFill="1" applyBorder="1" applyAlignment="1">
      <alignment horizontal="right"/>
    </xf>
    <xf numFmtId="166" fontId="6" fillId="0" borderId="0" xfId="17" applyNumberFormat="1" applyFont="1" applyFill="1" applyBorder="1" applyAlignment="1">
      <alignment horizontal="right"/>
    </xf>
    <xf numFmtId="166" fontId="4" fillId="0" borderId="0" xfId="17" applyNumberFormat="1" applyFont="1" applyBorder="1" applyAlignment="1">
      <alignment horizontal="right" vertical="justify"/>
    </xf>
    <xf numFmtId="165" fontId="0" fillId="0" borderId="0" xfId="17" applyNumberFormat="1" applyFont="1" applyFill="1" applyAlignment="1">
      <alignment horizontal="right"/>
    </xf>
    <xf numFmtId="0" fontId="6" fillId="0" borderId="0" xfId="0" applyFont="1" applyFill="1"/>
    <xf numFmtId="167" fontId="6" fillId="0" borderId="0" xfId="17" applyNumberFormat="1" applyFont="1" applyFill="1" applyBorder="1"/>
    <xf numFmtId="166" fontId="4" fillId="0" borderId="0" xfId="17" applyNumberFormat="1" applyFont="1" applyFill="1" applyBorder="1" applyAlignment="1">
      <alignment horizontal="left" indent="1"/>
    </xf>
    <xf numFmtId="166" fontId="4" fillId="0" borderId="0" xfId="17" applyNumberFormat="1" applyFont="1" applyFill="1"/>
    <xf numFmtId="166" fontId="6" fillId="0" borderId="0" xfId="17" applyNumberFormat="1" applyFont="1" applyFill="1" applyBorder="1" applyAlignment="1">
      <alignment horizontal="left" indent="1"/>
    </xf>
    <xf numFmtId="166" fontId="6" fillId="0" borderId="0" xfId="17" applyNumberFormat="1" applyFont="1" applyFill="1"/>
    <xf numFmtId="165" fontId="6" fillId="0" borderId="0" xfId="17" applyNumberFormat="1" applyFont="1" applyFill="1"/>
    <xf numFmtId="166" fontId="0" fillId="0" borderId="0" xfId="17" applyNumberFormat="1" applyFont="1" applyBorder="1" applyAlignment="1">
      <alignment horizontal="left" indent="2"/>
    </xf>
    <xf numFmtId="165" fontId="4" fillId="0" borderId="0" xfId="17" applyNumberFormat="1" applyFont="1" applyFill="1" applyBorder="1" applyAlignment="1">
      <alignment horizontal="center"/>
    </xf>
    <xf numFmtId="165" fontId="6" fillId="0" borderId="0" xfId="17" applyNumberFormat="1" applyFont="1" applyFill="1" applyBorder="1" applyAlignment="1">
      <alignment horizontal="center"/>
    </xf>
    <xf numFmtId="167" fontId="12" fillId="0" borderId="0" xfId="17" applyNumberFormat="1" applyFont="1" applyFill="1" applyBorder="1"/>
    <xf numFmtId="0" fontId="12" fillId="0" borderId="1" xfId="93" applyFont="1" applyFill="1" applyBorder="1"/>
    <xf numFmtId="166" fontId="12" fillId="0" borderId="1" xfId="93" applyNumberFormat="1" applyFont="1" applyFill="1" applyBorder="1"/>
    <xf numFmtId="167" fontId="12" fillId="0" borderId="1" xfId="93" applyNumberFormat="1" applyFont="1" applyFill="1" applyBorder="1"/>
    <xf numFmtId="166" fontId="12" fillId="0" borderId="0" xfId="17" applyNumberFormat="1" applyFont="1" applyFill="1"/>
    <xf numFmtId="0" fontId="12" fillId="0" borderId="0" xfId="93" applyFont="1" applyFill="1"/>
    <xf numFmtId="167" fontId="12" fillId="0" borderId="0" xfId="71" applyNumberFormat="1" applyFont="1" applyFill="1" applyBorder="1"/>
    <xf numFmtId="166" fontId="12" fillId="0" borderId="0" xfId="71" applyNumberFormat="1" applyFont="1" applyFill="1" applyBorder="1"/>
    <xf numFmtId="165" fontId="12" fillId="0" borderId="0" xfId="71" applyNumberFormat="1" applyFont="1" applyFill="1" applyBorder="1"/>
    <xf numFmtId="166" fontId="12" fillId="0" borderId="0" xfId="71" applyNumberFormat="1" applyFont="1" applyFill="1"/>
    <xf numFmtId="167" fontId="12" fillId="0" borderId="0" xfId="71" applyNumberFormat="1" applyFont="1" applyFill="1"/>
    <xf numFmtId="165" fontId="12" fillId="0" borderId="0" xfId="71" applyNumberFormat="1" applyFont="1" applyFill="1"/>
    <xf numFmtId="167" fontId="12" fillId="0" borderId="0" xfId="93" applyNumberFormat="1" applyFont="1" applyFill="1"/>
    <xf numFmtId="166" fontId="12" fillId="0" borderId="1" xfId="71" applyNumberFormat="1" applyFont="1" applyFill="1" applyBorder="1"/>
    <xf numFmtId="167" fontId="12" fillId="0" borderId="1" xfId="71" applyNumberFormat="1" applyFont="1" applyFill="1" applyBorder="1"/>
    <xf numFmtId="165" fontId="12" fillId="0" borderId="0" xfId="93" applyNumberFormat="1" applyFont="1" applyFill="1"/>
    <xf numFmtId="0" fontId="12" fillId="0" borderId="0" xfId="96" applyFont="1"/>
    <xf numFmtId="0" fontId="12" fillId="0" borderId="1" xfId="96" applyFont="1" applyBorder="1"/>
    <xf numFmtId="166" fontId="12" fillId="0" borderId="0" xfId="17" applyNumberFormat="1" applyFont="1" applyBorder="1"/>
    <xf numFmtId="166" fontId="12" fillId="0" borderId="0" xfId="17" applyNumberFormat="1" applyFont="1"/>
    <xf numFmtId="0" fontId="12" fillId="0" borderId="0" xfId="96" applyFont="1" applyBorder="1"/>
    <xf numFmtId="166" fontId="12" fillId="0" borderId="0" xfId="17" applyNumberFormat="1" applyFont="1" applyBorder="1" applyAlignment="1">
      <alignment horizontal="right"/>
    </xf>
    <xf numFmtId="0" fontId="4" fillId="0" borderId="0" xfId="0" applyFont="1" applyFill="1" applyAlignment="1">
      <alignment horizontal="center"/>
    </xf>
    <xf numFmtId="167" fontId="4" fillId="0" borderId="0" xfId="0" applyNumberFormat="1" applyFont="1" applyFill="1" applyAlignment="1">
      <alignment horizontal="center"/>
    </xf>
    <xf numFmtId="166" fontId="3" fillId="0" borderId="2" xfId="17" applyNumberFormat="1" applyFill="1" applyBorder="1" applyAlignment="1">
      <alignment horizontal="left" indent="1"/>
    </xf>
    <xf numFmtId="0" fontId="0" fillId="0" borderId="2" xfId="0" applyFill="1" applyBorder="1"/>
    <xf numFmtId="167" fontId="0" fillId="0" borderId="2" xfId="0" applyNumberFormat="1" applyFill="1" applyBorder="1"/>
    <xf numFmtId="165" fontId="6" fillId="0" borderId="2" xfId="17" applyNumberFormat="1" applyFont="1" applyFill="1" applyBorder="1"/>
    <xf numFmtId="166" fontId="4" fillId="0" borderId="0" xfId="69" applyNumberFormat="1" applyFont="1" applyFill="1" applyBorder="1"/>
    <xf numFmtId="166" fontId="13" fillId="0" borderId="0" xfId="69" applyNumberFormat="1" applyFill="1" applyBorder="1"/>
    <xf numFmtId="166" fontId="13" fillId="0" borderId="0" xfId="69" applyNumberFormat="1" applyFont="1" applyFill="1" applyBorder="1" applyAlignment="1">
      <alignment horizontal="left" indent="1"/>
    </xf>
    <xf numFmtId="166" fontId="13" fillId="0" borderId="0" xfId="69" applyNumberFormat="1" applyFont="1" applyFill="1" applyBorder="1" applyAlignment="1">
      <alignment horizontal="left" indent="2"/>
    </xf>
    <xf numFmtId="166" fontId="13" fillId="0" borderId="0" xfId="69" applyNumberFormat="1" applyFill="1" applyBorder="1" applyAlignment="1">
      <alignment horizontal="left" indent="1"/>
    </xf>
    <xf numFmtId="165" fontId="4" fillId="0" borderId="2" xfId="70" applyNumberFormat="1" applyFont="1" applyBorder="1" applyAlignment="1">
      <alignment horizontal="center"/>
    </xf>
    <xf numFmtId="167" fontId="4" fillId="0" borderId="2" xfId="70" applyNumberFormat="1" applyFont="1" applyBorder="1" applyAlignment="1">
      <alignment horizontal="center"/>
    </xf>
    <xf numFmtId="166" fontId="0" fillId="0" borderId="2" xfId="17" applyNumberFormat="1" applyFont="1" applyFill="1" applyBorder="1" applyAlignment="1">
      <alignment horizontal="left" indent="2"/>
    </xf>
    <xf numFmtId="167" fontId="0" fillId="0" borderId="2" xfId="17" applyNumberFormat="1" applyFont="1" applyFill="1" applyBorder="1"/>
    <xf numFmtId="166" fontId="0" fillId="0" borderId="2" xfId="17" applyNumberFormat="1" applyFont="1" applyFill="1" applyBorder="1"/>
    <xf numFmtId="166" fontId="0" fillId="0" borderId="0" xfId="19" applyNumberFormat="1" applyFont="1" applyFill="1" applyBorder="1" applyAlignment="1">
      <alignment horizontal="left" indent="2"/>
    </xf>
    <xf numFmtId="166" fontId="0" fillId="0" borderId="0" xfId="19" applyNumberFormat="1" applyFont="1" applyFill="1" applyBorder="1" applyAlignment="1">
      <alignment horizontal="left" indent="3"/>
    </xf>
    <xf numFmtId="165" fontId="4" fillId="0" borderId="0" xfId="19" applyNumberFormat="1" applyFont="1" applyFill="1" applyBorder="1"/>
    <xf numFmtId="165" fontId="4" fillId="0" borderId="0" xfId="19" applyNumberFormat="1" applyFont="1" applyFill="1" applyBorder="1" applyAlignment="1">
      <alignment horizontal="left" indent="1"/>
    </xf>
    <xf numFmtId="166" fontId="4" fillId="0" borderId="0" xfId="72" applyNumberFormat="1" applyFont="1" applyFill="1" applyBorder="1"/>
    <xf numFmtId="166" fontId="6" fillId="0" borderId="0" xfId="72" applyNumberFormat="1" applyFont="1" applyFill="1" applyBorder="1" applyAlignment="1">
      <alignment horizontal="left" indent="2"/>
    </xf>
    <xf numFmtId="166" fontId="6" fillId="0" borderId="0" xfId="72" applyNumberFormat="1" applyFont="1" applyFill="1" applyBorder="1" applyAlignment="1">
      <alignment horizontal="left" indent="3"/>
    </xf>
    <xf numFmtId="166" fontId="4" fillId="0" borderId="0" xfId="72" applyNumberFormat="1" applyFont="1" applyFill="1" applyBorder="1" applyAlignment="1">
      <alignment horizontal="left"/>
    </xf>
    <xf numFmtId="166" fontId="4" fillId="0" borderId="0" xfId="72" applyNumberFormat="1" applyFont="1" applyFill="1" applyBorder="1" applyAlignment="1">
      <alignment horizontal="left" indent="1"/>
    </xf>
    <xf numFmtId="166" fontId="13" fillId="0" borderId="0" xfId="72" applyNumberFormat="1" applyFont="1" applyFill="1" applyBorder="1" applyAlignment="1">
      <alignment horizontal="left" indent="1"/>
    </xf>
    <xf numFmtId="166" fontId="13" fillId="0" borderId="0" xfId="72" applyNumberFormat="1" applyFont="1" applyFill="1" applyBorder="1" applyAlignment="1">
      <alignment horizontal="left" indent="2"/>
    </xf>
    <xf numFmtId="166" fontId="6" fillId="0" borderId="0" xfId="72" applyNumberFormat="1" applyFont="1" applyFill="1" applyBorder="1" applyAlignment="1">
      <alignment horizontal="left" indent="1"/>
    </xf>
    <xf numFmtId="165" fontId="4" fillId="0" borderId="0" xfId="72" applyNumberFormat="1" applyFont="1" applyFill="1" applyBorder="1" applyAlignment="1">
      <alignment horizontal="left" indent="1"/>
    </xf>
    <xf numFmtId="166" fontId="6" fillId="0" borderId="0" xfId="73" applyNumberFormat="1" applyFont="1" applyFill="1" applyBorder="1" applyAlignment="1">
      <alignment horizontal="left" indent="2"/>
    </xf>
    <xf numFmtId="166" fontId="4" fillId="0" borderId="0" xfId="73" applyNumberFormat="1" applyFont="1" applyFill="1" applyBorder="1" applyAlignment="1">
      <alignment horizontal="left" indent="1"/>
    </xf>
    <xf numFmtId="166" fontId="4" fillId="0" borderId="0" xfId="74" applyNumberFormat="1" applyFont="1" applyFill="1" applyBorder="1"/>
    <xf numFmtId="166" fontId="4" fillId="0" borderId="0" xfId="74" applyNumberFormat="1" applyFont="1" applyFill="1" applyBorder="1" applyAlignment="1">
      <alignment horizontal="left"/>
    </xf>
    <xf numFmtId="166" fontId="4" fillId="0" borderId="0" xfId="74" applyNumberFormat="1" applyFont="1" applyFill="1" applyBorder="1" applyAlignment="1">
      <alignment horizontal="left" indent="1"/>
    </xf>
    <xf numFmtId="0" fontId="4" fillId="0" borderId="2" xfId="94" applyFont="1" applyFill="1" applyBorder="1" applyAlignment="1">
      <alignment horizontal="center" vertical="justify"/>
    </xf>
    <xf numFmtId="167" fontId="4" fillId="0" borderId="2" xfId="94" applyNumberFormat="1" applyFont="1" applyFill="1" applyBorder="1" applyAlignment="1">
      <alignment horizontal="center" vertical="justify"/>
    </xf>
    <xf numFmtId="166" fontId="6" fillId="0" borderId="2" xfId="71" applyNumberFormat="1" applyFont="1" applyFill="1" applyBorder="1" applyAlignment="1">
      <alignment horizontal="left" indent="2"/>
    </xf>
    <xf numFmtId="166" fontId="6" fillId="0" borderId="2" xfId="71" applyNumberFormat="1" applyFont="1" applyFill="1" applyBorder="1" applyAlignment="1">
      <alignment horizontal="left" indent="1"/>
    </xf>
    <xf numFmtId="167" fontId="12" fillId="0" borderId="2" xfId="71" applyNumberFormat="1" applyFont="1" applyFill="1" applyBorder="1"/>
    <xf numFmtId="166" fontId="0" fillId="0" borderId="2" xfId="17" applyNumberFormat="1" applyFont="1" applyFill="1" applyBorder="1" applyAlignment="1">
      <alignment horizontal="left" indent="1"/>
    </xf>
    <xf numFmtId="165" fontId="12" fillId="0" borderId="2" xfId="71" applyNumberFormat="1" applyFont="1" applyFill="1" applyBorder="1"/>
    <xf numFmtId="41" fontId="0" fillId="0" borderId="2" xfId="18" applyFont="1" applyFill="1" applyBorder="1" applyAlignment="1">
      <alignment horizontal="right"/>
    </xf>
    <xf numFmtId="0" fontId="12" fillId="0" borderId="2" xfId="96" applyFont="1" applyBorder="1"/>
    <xf numFmtId="0" fontId="5" fillId="0" borderId="0" xfId="99" applyFont="1" applyFill="1" applyBorder="1" applyAlignment="1">
      <alignment horizontal="left" indent="1"/>
    </xf>
    <xf numFmtId="166" fontId="4" fillId="0" borderId="2" xfId="17" applyNumberFormat="1" applyFont="1" applyBorder="1" applyAlignment="1">
      <alignment horizontal="center" vertical="center" wrapText="1"/>
    </xf>
    <xf numFmtId="166" fontId="4" fillId="0" borderId="0" xfId="0" applyNumberFormat="1" applyFont="1" applyFill="1"/>
    <xf numFmtId="166" fontId="4" fillId="0" borderId="0" xfId="17" applyNumberFormat="1" applyFont="1" applyFill="1" applyBorder="1" applyAlignment="1">
      <alignment horizontal="right" vertical="justify"/>
    </xf>
    <xf numFmtId="166" fontId="12" fillId="0" borderId="0" xfId="17" applyNumberFormat="1" applyFont="1" applyFill="1" applyBorder="1" applyAlignment="1">
      <alignment horizontal="right"/>
    </xf>
    <xf numFmtId="166" fontId="14" fillId="2" borderId="0" xfId="17" applyNumberFormat="1" applyFont="1" applyFill="1" applyBorder="1" applyAlignment="1">
      <alignment horizontal="right"/>
    </xf>
    <xf numFmtId="165" fontId="14" fillId="2" borderId="0" xfId="17" applyNumberFormat="1" applyFont="1" applyFill="1" applyBorder="1" applyAlignment="1">
      <alignment horizontal="right"/>
    </xf>
    <xf numFmtId="166" fontId="4" fillId="0" borderId="2" xfId="17" applyNumberFormat="1" applyFont="1" applyFill="1" applyBorder="1" applyAlignment="1">
      <alignment horizontal="center" vertical="center" wrapText="1"/>
    </xf>
    <xf numFmtId="166" fontId="12" fillId="0" borderId="0" xfId="17" applyNumberFormat="1" applyFont="1" applyFill="1" applyBorder="1"/>
    <xf numFmtId="166" fontId="3" fillId="0" borderId="0" xfId="17" applyNumberFormat="1" applyFont="1" applyFill="1" applyBorder="1" applyAlignment="1">
      <alignment horizontal="right"/>
    </xf>
    <xf numFmtId="166" fontId="3" fillId="0" borderId="2" xfId="17" applyNumberFormat="1" applyFont="1" applyFill="1" applyBorder="1" applyAlignment="1">
      <alignment horizontal="right"/>
    </xf>
    <xf numFmtId="166" fontId="0" fillId="0" borderId="2" xfId="17" applyNumberFormat="1" applyFont="1" applyBorder="1" applyAlignment="1">
      <alignment horizontal="left" indent="2"/>
    </xf>
    <xf numFmtId="0" fontId="4" fillId="0" borderId="2" xfId="0" applyFont="1" applyFill="1" applyBorder="1" applyAlignment="1">
      <alignment horizontal="center" vertical="center" wrapText="1"/>
    </xf>
    <xf numFmtId="0" fontId="0" fillId="0" borderId="0" xfId="0"/>
    <xf numFmtId="0" fontId="4" fillId="0" borderId="0" xfId="93" applyFont="1" applyFill="1" applyAlignment="1">
      <alignment horizontal="center"/>
    </xf>
    <xf numFmtId="166" fontId="4" fillId="0" borderId="2" xfId="17" applyNumberFormat="1" applyFont="1" applyBorder="1" applyAlignment="1">
      <alignment horizontal="center" vertical="center" wrapText="1"/>
    </xf>
    <xf numFmtId="0" fontId="0" fillId="0" borderId="0" xfId="0"/>
    <xf numFmtId="166" fontId="0" fillId="0" borderId="0" xfId="19" applyNumberFormat="1" applyFont="1" applyFill="1" applyBorder="1" applyAlignment="1">
      <alignment horizontal="left" indent="1"/>
    </xf>
    <xf numFmtId="166" fontId="3" fillId="0" borderId="0" xfId="74" applyNumberFormat="1" applyFont="1" applyFill="1" applyBorder="1" applyAlignment="1">
      <alignment horizontal="left" indent="2"/>
    </xf>
    <xf numFmtId="166" fontId="3" fillId="0" borderId="0" xfId="17" applyNumberFormat="1" applyFont="1" applyFill="1"/>
    <xf numFmtId="165" fontId="3" fillId="0" borderId="0" xfId="17" applyNumberFormat="1" applyFont="1" applyFill="1" applyBorder="1" applyAlignment="1">
      <alignment horizontal="center"/>
    </xf>
    <xf numFmtId="167" fontId="4" fillId="0" borderId="0" xfId="0" applyNumberFormat="1" applyFont="1" applyFill="1" applyBorder="1"/>
    <xf numFmtId="0" fontId="18" fillId="0" borderId="0" xfId="0" applyFont="1" applyFill="1"/>
    <xf numFmtId="167" fontId="18" fillId="0" borderId="0" xfId="0" applyNumberFormat="1" applyFont="1" applyFill="1"/>
    <xf numFmtId="0" fontId="0" fillId="0" borderId="0" xfId="0"/>
    <xf numFmtId="166" fontId="3" fillId="0" borderId="0" xfId="71" applyNumberFormat="1" applyFont="1" applyFill="1" applyBorder="1" applyAlignment="1">
      <alignment horizontal="left" indent="2"/>
    </xf>
    <xf numFmtId="166" fontId="4" fillId="0" borderId="1" xfId="17" applyNumberFormat="1" applyFont="1" applyFill="1" applyBorder="1" applyAlignment="1">
      <alignment horizontal="center" vertical="center" wrapText="1"/>
    </xf>
    <xf numFmtId="0" fontId="4" fillId="0" borderId="2" xfId="0" applyFont="1" applyFill="1" applyBorder="1" applyAlignment="1">
      <alignment horizontal="center" vertical="center" wrapText="1"/>
    </xf>
    <xf numFmtId="166" fontId="8" fillId="0" borderId="1" xfId="17" applyNumberFormat="1" applyFont="1" applyFill="1" applyBorder="1" applyAlignment="1">
      <alignment horizontal="center"/>
    </xf>
    <xf numFmtId="167" fontId="8" fillId="0" borderId="1" xfId="17" applyNumberFormat="1" applyFont="1" applyFill="1" applyBorder="1" applyAlignment="1">
      <alignment horizontal="center"/>
    </xf>
    <xf numFmtId="0" fontId="4" fillId="0" borderId="0" xfId="0" applyFont="1" applyFill="1" applyAlignment="1">
      <alignment horizontal="center"/>
    </xf>
    <xf numFmtId="167" fontId="4" fillId="0" borderId="0" xfId="0" applyNumberFormat="1" applyFont="1" applyFill="1" applyAlignment="1">
      <alignment horizontal="center"/>
    </xf>
    <xf numFmtId="0" fontId="4" fillId="0" borderId="0" xfId="0" applyFont="1" applyAlignment="1">
      <alignment horizontal="center"/>
    </xf>
    <xf numFmtId="165" fontId="4" fillId="0" borderId="1" xfId="70" applyNumberFormat="1" applyFont="1" applyBorder="1" applyAlignment="1">
      <alignment horizontal="center" vertical="center"/>
    </xf>
    <xf numFmtId="165" fontId="4" fillId="0" borderId="0" xfId="70" applyNumberFormat="1" applyFont="1" applyBorder="1" applyAlignment="1">
      <alignment horizontal="center" vertical="center"/>
    </xf>
    <xf numFmtId="165" fontId="4" fillId="0" borderId="2" xfId="70" applyNumberFormat="1" applyFont="1" applyBorder="1" applyAlignment="1">
      <alignment horizontal="center" vertical="center"/>
    </xf>
    <xf numFmtId="165" fontId="8" fillId="0" borderId="1" xfId="70" applyNumberFormat="1" applyFont="1" applyBorder="1" applyAlignment="1">
      <alignment horizontal="center"/>
    </xf>
    <xf numFmtId="0" fontId="0" fillId="0" borderId="1" xfId="0" applyBorder="1"/>
    <xf numFmtId="0" fontId="0" fillId="0" borderId="0" xfId="0"/>
    <xf numFmtId="165" fontId="8" fillId="0" borderId="1" xfId="70" applyNumberFormat="1" applyFont="1" applyBorder="1" applyAlignment="1">
      <alignment horizontal="center" wrapText="1"/>
    </xf>
    <xf numFmtId="165" fontId="4" fillId="0" borderId="3" xfId="70" applyNumberFormat="1" applyFont="1" applyBorder="1" applyAlignment="1">
      <alignment horizontal="center"/>
    </xf>
    <xf numFmtId="166" fontId="8" fillId="0" borderId="1" xfId="75" applyNumberFormat="1" applyFont="1" applyFill="1" applyBorder="1" applyAlignment="1">
      <alignment horizontal="center" wrapText="1"/>
    </xf>
    <xf numFmtId="166" fontId="8" fillId="0" borderId="0" xfId="75" applyNumberFormat="1" applyFont="1" applyFill="1" applyBorder="1" applyAlignment="1">
      <alignment horizontal="center" wrapText="1"/>
    </xf>
    <xf numFmtId="0" fontId="4" fillId="0" borderId="3" xfId="94" applyFont="1" applyFill="1" applyBorder="1" applyAlignment="1">
      <alignment horizontal="center"/>
    </xf>
    <xf numFmtId="0" fontId="4" fillId="0" borderId="2" xfId="93" applyFont="1" applyFill="1" applyBorder="1" applyAlignment="1">
      <alignment horizontal="center"/>
    </xf>
    <xf numFmtId="0" fontId="4" fillId="0" borderId="0" xfId="93" applyFont="1" applyFill="1" applyAlignment="1">
      <alignment horizontal="center"/>
    </xf>
    <xf numFmtId="166" fontId="4" fillId="0" borderId="1" xfId="75" applyNumberFormat="1" applyFont="1" applyFill="1" applyBorder="1" applyAlignment="1">
      <alignment horizontal="center" vertical="center"/>
    </xf>
    <xf numFmtId="166" fontId="4" fillId="0" borderId="0" xfId="75" applyNumberFormat="1" applyFont="1" applyFill="1" applyBorder="1" applyAlignment="1">
      <alignment horizontal="center" vertical="center"/>
    </xf>
    <xf numFmtId="166" fontId="4" fillId="0" borderId="2" xfId="75" applyNumberFormat="1" applyFont="1" applyFill="1" applyBorder="1" applyAlignment="1">
      <alignment horizontal="center" vertical="center"/>
    </xf>
    <xf numFmtId="0" fontId="9" fillId="0" borderId="1" xfId="94" applyFont="1" applyFill="1" applyBorder="1" applyAlignment="1">
      <alignment horizontal="center"/>
    </xf>
    <xf numFmtId="0" fontId="9" fillId="0" borderId="0" xfId="94" applyFont="1" applyFill="1" applyBorder="1" applyAlignment="1">
      <alignment horizontal="center"/>
    </xf>
    <xf numFmtId="166" fontId="8" fillId="0" borderId="0" xfId="75" applyNumberFormat="1" applyFont="1" applyFill="1" applyBorder="1" applyAlignment="1">
      <alignment horizontal="center"/>
    </xf>
    <xf numFmtId="0" fontId="4" fillId="0" borderId="0" xfId="95" applyFont="1" applyFill="1" applyAlignment="1">
      <alignment horizontal="center"/>
    </xf>
    <xf numFmtId="166" fontId="8" fillId="0" borderId="1" xfId="17" applyNumberFormat="1" applyFont="1" applyFill="1" applyBorder="1" applyAlignment="1">
      <alignment horizontal="center" wrapText="1"/>
    </xf>
    <xf numFmtId="166" fontId="8" fillId="0" borderId="0" xfId="17" applyNumberFormat="1" applyFont="1" applyFill="1" applyBorder="1" applyAlignment="1">
      <alignment horizontal="center" wrapText="1"/>
    </xf>
    <xf numFmtId="0" fontId="4" fillId="0" borderId="0" xfId="0" applyFont="1" applyFill="1" applyBorder="1" applyAlignment="1">
      <alignment horizontal="center" vertical="center" wrapText="1"/>
    </xf>
    <xf numFmtId="166" fontId="4" fillId="0" borderId="3" xfId="17" applyNumberFormat="1" applyFont="1" applyFill="1" applyBorder="1" applyAlignment="1">
      <alignment horizontal="center"/>
    </xf>
    <xf numFmtId="166" fontId="8" fillId="0" borderId="0" xfId="17" applyNumberFormat="1" applyFont="1" applyFill="1" applyBorder="1" applyAlignment="1">
      <alignment horizontal="center" vertical="center" wrapText="1"/>
    </xf>
    <xf numFmtId="166" fontId="4" fillId="0" borderId="1" xfId="17" applyNumberFormat="1" applyFont="1" applyFill="1" applyBorder="1" applyAlignment="1">
      <alignment horizontal="center" wrapText="1"/>
    </xf>
    <xf numFmtId="167" fontId="4" fillId="0" borderId="1" xfId="17" applyNumberFormat="1" applyFont="1" applyFill="1" applyBorder="1" applyAlignment="1">
      <alignment horizontal="center" wrapText="1"/>
    </xf>
    <xf numFmtId="166" fontId="4" fillId="0" borderId="2" xfId="17" applyNumberFormat="1" applyFont="1" applyFill="1" applyBorder="1" applyAlignment="1">
      <alignment horizontal="center" wrapText="1"/>
    </xf>
    <xf numFmtId="167" fontId="4" fillId="0" borderId="2" xfId="17" applyNumberFormat="1" applyFont="1" applyFill="1" applyBorder="1" applyAlignment="1">
      <alignment horizontal="center" wrapText="1"/>
    </xf>
    <xf numFmtId="167" fontId="4" fillId="0" borderId="3" xfId="17" applyNumberFormat="1" applyFont="1" applyFill="1" applyBorder="1" applyAlignment="1">
      <alignment horizontal="center"/>
    </xf>
    <xf numFmtId="0" fontId="4" fillId="0" borderId="0" xfId="97" applyFont="1" applyAlignment="1">
      <alignment horizontal="center"/>
    </xf>
    <xf numFmtId="0" fontId="4" fillId="0" borderId="0" xfId="97" applyFont="1" applyFill="1" applyAlignment="1">
      <alignment horizontal="center"/>
    </xf>
    <xf numFmtId="0" fontId="4" fillId="0" borderId="0" xfId="98" applyFont="1" applyAlignment="1">
      <alignment horizontal="center"/>
    </xf>
    <xf numFmtId="0" fontId="4" fillId="0" borderId="0" xfId="98" applyFont="1" applyFill="1" applyAlignment="1">
      <alignment horizontal="center"/>
    </xf>
    <xf numFmtId="166" fontId="4" fillId="0" borderId="1" xfId="17" applyNumberFormat="1" applyFont="1" applyBorder="1" applyAlignment="1">
      <alignment horizontal="center" vertical="center" wrapText="1"/>
    </xf>
    <xf numFmtId="166" fontId="4" fillId="0" borderId="2" xfId="17" applyNumberFormat="1" applyFont="1" applyBorder="1" applyAlignment="1">
      <alignment horizontal="center" vertical="center" wrapText="1"/>
    </xf>
    <xf numFmtId="0" fontId="4" fillId="0" borderId="2" xfId="96" applyFont="1" applyBorder="1" applyAlignment="1">
      <alignment horizontal="center" vertical="center" wrapText="1"/>
    </xf>
    <xf numFmtId="166" fontId="4" fillId="0" borderId="3" xfId="17" applyNumberFormat="1" applyFont="1" applyBorder="1" applyAlignment="1">
      <alignment horizontal="center"/>
    </xf>
    <xf numFmtId="166" fontId="4" fillId="0" borderId="0" xfId="17" applyNumberFormat="1" applyFont="1" applyBorder="1" applyAlignment="1">
      <alignment horizontal="center" vertical="center" wrapText="1"/>
    </xf>
  </cellXfs>
  <cellStyles count="103">
    <cellStyle name="Euro" xfId="1"/>
    <cellStyle name="Euro 10" xfId="2"/>
    <cellStyle name="Euro 11" xfId="3"/>
    <cellStyle name="Euro 12" xfId="4"/>
    <cellStyle name="Euro 13" xfId="5"/>
    <cellStyle name="Euro 14" xfId="6"/>
    <cellStyle name="Euro 15" xfId="7"/>
    <cellStyle name="Euro 16" xfId="8"/>
    <cellStyle name="Euro 2" xfId="9"/>
    <cellStyle name="Euro 3" xfId="10"/>
    <cellStyle name="Euro 4" xfId="11"/>
    <cellStyle name="Euro 5" xfId="12"/>
    <cellStyle name="Euro 6" xfId="13"/>
    <cellStyle name="Euro 7" xfId="14"/>
    <cellStyle name="Euro 8" xfId="15"/>
    <cellStyle name="Euro 9" xfId="16"/>
    <cellStyle name="Millares" xfId="17" builtinId="3"/>
    <cellStyle name="Millares [0]" xfId="18" builtinId="6"/>
    <cellStyle name="Millares 10" xfId="19"/>
    <cellStyle name="Millares 2" xfId="20"/>
    <cellStyle name="Millares 2 10" xfId="21"/>
    <cellStyle name="Millares 2 11" xfId="22"/>
    <cellStyle name="Millares 2 12" xfId="23"/>
    <cellStyle name="Millares 2 13" xfId="24"/>
    <cellStyle name="Millares 2 14" xfId="25"/>
    <cellStyle name="Millares 2 15" xfId="26"/>
    <cellStyle name="Millares 2 16" xfId="27"/>
    <cellStyle name="Millares 2 2" xfId="28"/>
    <cellStyle name="Millares 2 3" xfId="29"/>
    <cellStyle name="Millares 2 4" xfId="30"/>
    <cellStyle name="Millares 2 5" xfId="31"/>
    <cellStyle name="Millares 2 6" xfId="32"/>
    <cellStyle name="Millares 2 7" xfId="33"/>
    <cellStyle name="Millares 2 8" xfId="34"/>
    <cellStyle name="Millares 2 9" xfId="35"/>
    <cellStyle name="Millares 3" xfId="36"/>
    <cellStyle name="Millares 3 10" xfId="37"/>
    <cellStyle name="Millares 3 11" xfId="38"/>
    <cellStyle name="Millares 3 12" xfId="39"/>
    <cellStyle name="Millares 3 13" xfId="40"/>
    <cellStyle name="Millares 3 14" xfId="41"/>
    <cellStyle name="Millares 3 15" xfId="42"/>
    <cellStyle name="Millares 3 16" xfId="43"/>
    <cellStyle name="Millares 3 2" xfId="44"/>
    <cellStyle name="Millares 3 3" xfId="45"/>
    <cellStyle name="Millares 3 4" xfId="46"/>
    <cellStyle name="Millares 3 5" xfId="47"/>
    <cellStyle name="Millares 3 6" xfId="48"/>
    <cellStyle name="Millares 3 7" xfId="49"/>
    <cellStyle name="Millares 3 8" xfId="50"/>
    <cellStyle name="Millares 3 9" xfId="51"/>
    <cellStyle name="Millares 4 10" xfId="52"/>
    <cellStyle name="Millares 4 11" xfId="53"/>
    <cellStyle name="Millares 4 12" xfId="54"/>
    <cellStyle name="Millares 4 13" xfId="55"/>
    <cellStyle name="Millares 4 14" xfId="56"/>
    <cellStyle name="Millares 4 15" xfId="57"/>
    <cellStyle name="Millares 4 16" xfId="58"/>
    <cellStyle name="Millares 4 2" xfId="59"/>
    <cellStyle name="Millares 4 3" xfId="60"/>
    <cellStyle name="Millares 4 4" xfId="61"/>
    <cellStyle name="Millares 4 5" xfId="62"/>
    <cellStyle name="Millares 4 6" xfId="63"/>
    <cellStyle name="Millares 4 7" xfId="64"/>
    <cellStyle name="Millares 4 8" xfId="65"/>
    <cellStyle name="Millares 4 9" xfId="66"/>
    <cellStyle name="Millares 5" xfId="67"/>
    <cellStyle name="Millares 6" xfId="68"/>
    <cellStyle name="Millares 7" xfId="69"/>
    <cellStyle name="Millares 9" xfId="70"/>
    <cellStyle name="Millares_05. Mercado Laboral" xfId="71"/>
    <cellStyle name="Millares_05. Mercado Laboral 12" xfId="72"/>
    <cellStyle name="Millares_05. Mercado Laboral 13" xfId="73"/>
    <cellStyle name="Millares_05. Mercado Laboral 15" xfId="74"/>
    <cellStyle name="Millares_05. Mercado Laboral 16" xfId="75"/>
    <cellStyle name="Millares_cruces de mercado laboral" xfId="76"/>
    <cellStyle name="Normal" xfId="0" builtinId="0"/>
    <cellStyle name="Normal 2" xfId="77"/>
    <cellStyle name="Normal 2 10" xfId="78"/>
    <cellStyle name="Normal 2 11" xfId="79"/>
    <cellStyle name="Normal 2 12" xfId="80"/>
    <cellStyle name="Normal 2 13" xfId="81"/>
    <cellStyle name="Normal 2 14" xfId="82"/>
    <cellStyle name="Normal 2 15" xfId="83"/>
    <cellStyle name="Normal 2 16" xfId="84"/>
    <cellStyle name="Normal 2 2" xfId="85"/>
    <cellStyle name="Normal 2 3" xfId="86"/>
    <cellStyle name="Normal 2 4" xfId="87"/>
    <cellStyle name="Normal 2 5" xfId="88"/>
    <cellStyle name="Normal 2 6" xfId="89"/>
    <cellStyle name="Normal 2 7" xfId="90"/>
    <cellStyle name="Normal 2 8" xfId="91"/>
    <cellStyle name="Normal 2 9" xfId="92"/>
    <cellStyle name="Normal 3" xfId="100"/>
    <cellStyle name="Normal_05. Mercado Laboral" xfId="93"/>
    <cellStyle name="Normal_05. Mercado Laboral 14" xfId="94"/>
    <cellStyle name="Normal_05. Mercado Laboral 8" xfId="95"/>
    <cellStyle name="Normal_Mercado Laboral" xfId="96"/>
    <cellStyle name="Normal_Mercado Laboral 15" xfId="97"/>
    <cellStyle name="Normal_Mercado Laboral 16" xfId="98"/>
    <cellStyle name="Normal_Mercado Laboral 17" xfId="99"/>
    <cellStyle name="style1609781255994" xfId="101"/>
    <cellStyle name="style1609781256037" xfId="102"/>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0</xdr:col>
      <xdr:colOff>274320</xdr:colOff>
      <xdr:row>1</xdr:row>
      <xdr:rowOff>0</xdr:rowOff>
    </xdr:from>
    <xdr:to>
      <xdr:col>9</xdr:col>
      <xdr:colOff>15240</xdr:colOff>
      <xdr:row>22</xdr:row>
      <xdr:rowOff>22860</xdr:rowOff>
    </xdr:to>
    <xdr:sp macro="" textlink="">
      <xdr:nvSpPr>
        <xdr:cNvPr id="1026" name="Rectangle 2">
          <a:extLst>
            <a:ext uri="{FF2B5EF4-FFF2-40B4-BE49-F238E27FC236}">
              <a16:creationId xmlns:a16="http://schemas.microsoft.com/office/drawing/2014/main" xmlns="" id="{00000000-0008-0000-0000-000002040000}"/>
            </a:ext>
          </a:extLst>
        </xdr:cNvPr>
        <xdr:cNvSpPr>
          <a:spLocks noChangeArrowheads="1"/>
        </xdr:cNvSpPr>
      </xdr:nvSpPr>
      <xdr:spPr bwMode="auto">
        <a:xfrm>
          <a:off x="274320" y="129540"/>
          <a:ext cx="6797040" cy="2743200"/>
        </a:xfrm>
        <a:prstGeom prst="rect">
          <a:avLst/>
        </a:prstGeom>
        <a:solidFill>
          <a:srgbClr val="FFFFFF"/>
        </a:solidFill>
        <a:ln w="3175">
          <a:solidFill>
            <a:srgbClr val="000000"/>
          </a:solidFill>
          <a:miter lim="800000"/>
          <a:headEnd/>
          <a:tailEnd/>
        </a:ln>
        <a:effectLst>
          <a:outerShdw dist="107763" dir="2700000" algn="ctr" rotWithShape="0">
            <a:srgbClr val="808080"/>
          </a:outerShdw>
        </a:effectLst>
      </xdr:spPr>
      <xdr:txBody>
        <a:bodyPr vertOverflow="clip" wrap="square" lIns="82296" tIns="82296" rIns="82296" bIns="0" anchor="t" upright="1"/>
        <a:lstStyle/>
        <a:p>
          <a:pPr algn="ctr" rtl="0">
            <a:defRPr sz="1000"/>
          </a:pPr>
          <a:r>
            <a:rPr lang="en-US" sz="4800" b="0" i="0" strike="noStrike">
              <a:solidFill>
                <a:srgbClr val="000000"/>
              </a:solidFill>
              <a:latin typeface="Times New Roman"/>
              <a:cs typeface="Times New Roman"/>
            </a:rPr>
            <a:t>Cuadros de Mercado</a:t>
          </a:r>
        </a:p>
        <a:p>
          <a:pPr algn="ctr" rtl="0">
            <a:defRPr sz="1000"/>
          </a:pPr>
          <a:r>
            <a:rPr lang="en-US" sz="4800" b="0" i="0" strike="noStrike">
              <a:solidFill>
                <a:srgbClr val="000000"/>
              </a:solidFill>
              <a:latin typeface="Times New Roman"/>
              <a:cs typeface="Times New Roman"/>
            </a:rPr>
            <a:t>Laboral</a:t>
          </a:r>
        </a:p>
        <a:p>
          <a:pPr algn="ctr" rtl="0">
            <a:defRPr sz="1000"/>
          </a:pPr>
          <a:endParaRPr lang="en-US" sz="4800" b="0" i="0" strike="noStrike">
            <a:solidFill>
              <a:srgbClr val="000000"/>
            </a:solidFill>
            <a:latin typeface="Times New Roman"/>
            <a:cs typeface="Times New Roman"/>
          </a:endParaRPr>
        </a:p>
        <a:p>
          <a:pPr algn="ctr" rtl="0">
            <a:defRPr sz="1000"/>
          </a:pPr>
          <a:endParaRPr lang="en-US" sz="4800" b="0" i="0" strike="noStrike">
            <a:solidFill>
              <a:srgbClr val="000000"/>
            </a:solidFill>
            <a:latin typeface="Times New Roman"/>
            <a:cs typeface="Times New Roman"/>
          </a:endParaRPr>
        </a:p>
      </xdr:txBody>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dimension ref="A1:L6"/>
  <sheetViews>
    <sheetView workbookViewId="0">
      <selection activeCell="B28" sqref="B28"/>
    </sheetView>
  </sheetViews>
  <sheetFormatPr baseColWidth="10" defaultRowHeight="11.25" x14ac:dyDescent="0.2"/>
  <cols>
    <col min="1" max="1" width="17.6640625" customWidth="1"/>
    <col min="2" max="2" width="27" bestFit="1" customWidth="1"/>
    <col min="3" max="4" width="12.1640625" bestFit="1" customWidth="1"/>
    <col min="5" max="5" width="13" bestFit="1" customWidth="1"/>
    <col min="6" max="6" width="12.1640625" bestFit="1" customWidth="1"/>
    <col min="7" max="7" width="13" bestFit="1" customWidth="1"/>
    <col min="8" max="8" width="12.1640625" bestFit="1" customWidth="1"/>
    <col min="9" max="9" width="13" bestFit="1" customWidth="1"/>
    <col min="10" max="12" width="12.1640625" bestFit="1" customWidth="1"/>
  </cols>
  <sheetData>
    <row r="1" spans="1:12" x14ac:dyDescent="0.2">
      <c r="A1" s="1"/>
      <c r="B1" s="1"/>
      <c r="C1" s="1"/>
      <c r="D1" s="1"/>
      <c r="E1" s="1"/>
      <c r="F1" s="1"/>
      <c r="G1" s="1"/>
      <c r="H1" s="1"/>
      <c r="I1" s="1"/>
      <c r="J1" s="1"/>
      <c r="K1" s="1"/>
      <c r="L1" s="1"/>
    </row>
    <row r="2" spans="1:12" x14ac:dyDescent="0.2">
      <c r="A2" s="1"/>
      <c r="B2" s="1"/>
      <c r="C2" s="1"/>
      <c r="D2" s="1"/>
      <c r="E2" s="1"/>
      <c r="F2" s="1"/>
      <c r="G2" s="7"/>
      <c r="H2" s="1"/>
      <c r="I2" s="1"/>
      <c r="J2" s="1"/>
      <c r="K2" s="1"/>
      <c r="L2" s="1"/>
    </row>
    <row r="3" spans="1:12" x14ac:dyDescent="0.2">
      <c r="A3" s="1"/>
      <c r="B3" s="1"/>
      <c r="C3" s="1"/>
      <c r="D3" s="1"/>
      <c r="E3" s="1"/>
      <c r="F3" s="1"/>
      <c r="G3" s="1"/>
      <c r="H3" s="1"/>
      <c r="I3" s="1"/>
      <c r="J3" s="1"/>
      <c r="K3" s="1"/>
      <c r="L3" s="1"/>
    </row>
    <row r="4" spans="1:12" x14ac:dyDescent="0.2">
      <c r="A4" s="1"/>
      <c r="B4" s="1"/>
      <c r="C4" s="1"/>
      <c r="D4" s="1"/>
      <c r="E4" s="1"/>
      <c r="F4" s="1"/>
      <c r="G4" s="1"/>
      <c r="H4" s="1"/>
      <c r="I4" s="1"/>
      <c r="J4" s="1"/>
      <c r="K4" s="1"/>
      <c r="L4" s="1"/>
    </row>
    <row r="5" spans="1:12" x14ac:dyDescent="0.2">
      <c r="A5" s="1"/>
      <c r="B5" s="1"/>
      <c r="C5" s="1"/>
      <c r="D5" s="1"/>
      <c r="E5" s="1"/>
      <c r="F5" s="1"/>
      <c r="G5" s="1"/>
      <c r="H5" s="1"/>
      <c r="I5" s="1"/>
      <c r="J5" s="1"/>
      <c r="K5" s="1"/>
      <c r="L5" s="1"/>
    </row>
    <row r="6" spans="1:12" x14ac:dyDescent="0.2">
      <c r="A6" s="1"/>
      <c r="B6" s="1"/>
      <c r="C6" s="1"/>
      <c r="D6" s="1"/>
      <c r="E6" s="1"/>
      <c r="F6" s="1"/>
      <c r="G6" s="1"/>
      <c r="H6" s="1"/>
      <c r="I6" s="1"/>
      <c r="J6" s="1"/>
      <c r="K6" s="1"/>
      <c r="L6" s="1"/>
    </row>
  </sheetData>
  <phoneticPr fontId="0" type="noConversion"/>
  <printOptions horizontalCentered="1" verticalCentered="1"/>
  <pageMargins left="0.54" right="0" top="0" bottom="0" header="0" footer="0"/>
  <pageSetup paperSize="9" scale="96" orientation="landscape"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
  <dimension ref="A1:T37"/>
  <sheetViews>
    <sheetView zoomScale="110" zoomScaleNormal="110" zoomScaleSheetLayoutView="90" workbookViewId="0">
      <selection sqref="A1:P1"/>
    </sheetView>
  </sheetViews>
  <sheetFormatPr baseColWidth="10" defaultColWidth="12" defaultRowHeight="11.25" x14ac:dyDescent="0.2"/>
  <cols>
    <col min="1" max="1" width="24.1640625" style="20" customWidth="1"/>
    <col min="2" max="2" width="10.5" style="20" bestFit="1" customWidth="1"/>
    <col min="3" max="3" width="7" style="30" bestFit="1" customWidth="1"/>
    <col min="4" max="4" width="12.1640625" style="20" bestFit="1" customWidth="1"/>
    <col min="5" max="5" width="8.5" style="30" bestFit="1" customWidth="1"/>
    <col min="6" max="6" width="10.5" style="20" bestFit="1" customWidth="1"/>
    <col min="7" max="7" width="7.1640625" style="30" bestFit="1" customWidth="1"/>
    <col min="8" max="8" width="13.5" style="20" bestFit="1" customWidth="1"/>
    <col min="9" max="9" width="7" style="30" bestFit="1" customWidth="1"/>
    <col min="10" max="10" width="10.5" style="20" bestFit="1" customWidth="1"/>
    <col min="11" max="11" width="6.6640625" style="30" customWidth="1"/>
    <col min="12" max="12" width="10.5" style="20" bestFit="1" customWidth="1"/>
    <col min="13" max="13" width="7" style="30" customWidth="1"/>
    <col min="14" max="14" width="7.33203125" style="20" bestFit="1" customWidth="1"/>
    <col min="15" max="15" width="13.1640625" style="20" customWidth="1"/>
    <col min="16" max="16" width="8.1640625" style="20" bestFit="1" customWidth="1"/>
    <col min="17" max="18" width="12" style="20"/>
    <col min="19" max="19" width="17.5" style="20" bestFit="1" customWidth="1"/>
    <col min="20" max="16384" width="12" style="20"/>
  </cols>
  <sheetData>
    <row r="1" spans="1:16" x14ac:dyDescent="0.2">
      <c r="A1" s="185" t="s">
        <v>89</v>
      </c>
      <c r="B1" s="185"/>
      <c r="C1" s="185"/>
      <c r="D1" s="185"/>
      <c r="E1" s="185"/>
      <c r="F1" s="185"/>
      <c r="G1" s="185"/>
      <c r="H1" s="185"/>
      <c r="I1" s="185"/>
      <c r="J1" s="185"/>
      <c r="K1" s="186"/>
      <c r="L1" s="185"/>
      <c r="M1" s="186"/>
      <c r="N1" s="185"/>
      <c r="O1" s="185"/>
      <c r="P1" s="185"/>
    </row>
    <row r="2" spans="1:16" x14ac:dyDescent="0.2">
      <c r="A2" s="185" t="s">
        <v>130</v>
      </c>
      <c r="B2" s="185"/>
      <c r="C2" s="185"/>
      <c r="D2" s="185"/>
      <c r="E2" s="185"/>
      <c r="F2" s="185"/>
      <c r="G2" s="185"/>
      <c r="H2" s="185"/>
      <c r="I2" s="185"/>
      <c r="J2" s="185"/>
      <c r="K2" s="186"/>
      <c r="L2" s="185"/>
      <c r="M2" s="186"/>
      <c r="N2" s="185"/>
      <c r="O2" s="185"/>
      <c r="P2" s="185"/>
    </row>
    <row r="3" spans="1:16" x14ac:dyDescent="0.2">
      <c r="A3" s="112"/>
      <c r="B3" s="112"/>
      <c r="C3" s="112"/>
      <c r="D3" s="112"/>
      <c r="E3" s="112"/>
      <c r="F3" s="112"/>
      <c r="G3" s="112"/>
      <c r="H3" s="112"/>
      <c r="I3" s="112"/>
      <c r="J3" s="112"/>
      <c r="K3" s="113"/>
      <c r="L3" s="112"/>
      <c r="M3" s="113"/>
      <c r="N3" s="112"/>
      <c r="O3" s="112"/>
      <c r="P3" s="112"/>
    </row>
    <row r="4" spans="1:16" ht="13.5" x14ac:dyDescent="0.35">
      <c r="A4" s="181" t="s">
        <v>29</v>
      </c>
      <c r="B4" s="183" t="s">
        <v>22</v>
      </c>
      <c r="C4" s="183"/>
      <c r="D4" s="183"/>
      <c r="E4" s="183"/>
      <c r="F4" s="183"/>
      <c r="G4" s="183"/>
      <c r="H4" s="183" t="s">
        <v>30</v>
      </c>
      <c r="I4" s="183"/>
      <c r="J4" s="183"/>
      <c r="K4" s="184"/>
      <c r="L4" s="183"/>
      <c r="M4" s="184"/>
      <c r="N4" s="183" t="s">
        <v>72</v>
      </c>
      <c r="O4" s="183"/>
      <c r="P4" s="183"/>
    </row>
    <row r="5" spans="1:16" x14ac:dyDescent="0.2">
      <c r="A5" s="182"/>
      <c r="B5" s="67" t="s">
        <v>0</v>
      </c>
      <c r="C5" s="68" t="s">
        <v>64</v>
      </c>
      <c r="D5" s="67" t="s">
        <v>3</v>
      </c>
      <c r="E5" s="68" t="s">
        <v>64</v>
      </c>
      <c r="F5" s="67" t="s">
        <v>4</v>
      </c>
      <c r="G5" s="68" t="s">
        <v>64</v>
      </c>
      <c r="H5" s="67" t="s">
        <v>0</v>
      </c>
      <c r="I5" s="68" t="s">
        <v>64</v>
      </c>
      <c r="J5" s="67" t="s">
        <v>3</v>
      </c>
      <c r="K5" s="68" t="s">
        <v>64</v>
      </c>
      <c r="L5" s="67" t="s">
        <v>4</v>
      </c>
      <c r="M5" s="68" t="s">
        <v>64</v>
      </c>
      <c r="N5" s="67" t="s">
        <v>0</v>
      </c>
      <c r="O5" s="67" t="s">
        <v>3</v>
      </c>
      <c r="P5" s="67" t="s">
        <v>4</v>
      </c>
    </row>
    <row r="6" spans="1:16" x14ac:dyDescent="0.2">
      <c r="A6" s="43"/>
      <c r="B6" s="69"/>
      <c r="C6" s="70"/>
      <c r="D6" s="70"/>
      <c r="E6" s="70"/>
      <c r="F6" s="70"/>
      <c r="G6" s="70"/>
      <c r="H6" s="70"/>
      <c r="I6" s="70"/>
      <c r="J6" s="70"/>
      <c r="K6" s="70"/>
      <c r="L6" s="70"/>
      <c r="M6" s="70"/>
      <c r="N6" s="70"/>
      <c r="O6" s="70"/>
      <c r="P6" s="70"/>
    </row>
    <row r="7" spans="1:16" x14ac:dyDescent="0.2">
      <c r="A7" s="118" t="s">
        <v>80</v>
      </c>
      <c r="B7" s="157">
        <f>+B10+B14</f>
        <v>6908643.6656046268</v>
      </c>
      <c r="C7" s="21">
        <f>SUM(E7,G7)</f>
        <v>100.00000000000068</v>
      </c>
      <c r="D7" s="157">
        <f>+D10+D14</f>
        <v>3168454.9666744336</v>
      </c>
      <c r="E7" s="21">
        <f>IF(ISNUMBER(D7/$B$7*100),D7/$B$7*100,0)</f>
        <v>45.862185401874228</v>
      </c>
      <c r="F7" s="157">
        <f>+F10+F14</f>
        <v>3740188.6989302402</v>
      </c>
      <c r="G7" s="21">
        <f>IF(ISNUMBER(F7/$B$7*100),F7/$B$7*100,0)</f>
        <v>54.137814598126454</v>
      </c>
      <c r="H7" s="157">
        <f>+H10+H14</f>
        <v>4103427.3264739504</v>
      </c>
      <c r="I7" s="21">
        <f>SUM(K7,M7)</f>
        <v>99.999999999999375</v>
      </c>
      <c r="J7" s="157">
        <f>+J10+J14</f>
        <v>2317647.5450191861</v>
      </c>
      <c r="K7" s="21">
        <f>IF(ISNUMBER(J7/$H$7*100),J7/$H$7*100,0)</f>
        <v>56.480774743261421</v>
      </c>
      <c r="L7" s="157">
        <f>+L10+L14</f>
        <v>1785779.7814547382</v>
      </c>
      <c r="M7" s="21">
        <f>IF(ISNUMBER(L7/$H$7*100),L7/$H$7*100,0)</f>
        <v>43.519225256737947</v>
      </c>
      <c r="N7" s="21">
        <f>IF(ISNUMBER(H7/B7*100),H7/B7*100,0)</f>
        <v>59.395556133590645</v>
      </c>
      <c r="O7" s="21">
        <f>IF(ISNUMBER(J7/D7*100),J7/D7*100,0)</f>
        <v>73.147561489622717</v>
      </c>
      <c r="P7" s="21">
        <f>IF(ISNUMBER(L7/F7*100),L7/F7*100,0)</f>
        <v>47.745713524173325</v>
      </c>
    </row>
    <row r="8" spans="1:16" x14ac:dyDescent="0.2">
      <c r="A8" s="119"/>
      <c r="C8" s="21"/>
      <c r="E8" s="21"/>
      <c r="G8" s="21"/>
      <c r="I8" s="21"/>
      <c r="K8" s="21"/>
      <c r="M8" s="21"/>
      <c r="N8" s="21"/>
      <c r="O8" s="21"/>
      <c r="P8" s="21"/>
    </row>
    <row r="9" spans="1:16" x14ac:dyDescent="0.2">
      <c r="A9" s="118" t="s">
        <v>32</v>
      </c>
      <c r="B9" s="157"/>
      <c r="C9" s="21"/>
      <c r="D9" s="157"/>
      <c r="E9" s="21"/>
      <c r="F9" s="157"/>
      <c r="G9" s="21"/>
      <c r="H9" s="157"/>
      <c r="I9" s="21"/>
      <c r="J9" s="157"/>
      <c r="K9" s="21"/>
      <c r="L9" s="157"/>
      <c r="M9" s="21"/>
      <c r="N9" s="21"/>
      <c r="O9" s="21"/>
      <c r="P9" s="21"/>
    </row>
    <row r="10" spans="1:16" x14ac:dyDescent="0.2">
      <c r="A10" s="120" t="s">
        <v>55</v>
      </c>
      <c r="B10" s="54">
        <f>SUM(B11:B13)</f>
        <v>3872913.2231525308</v>
      </c>
      <c r="C10" s="70">
        <f t="shared" ref="C10:C14" si="0">IF(ISNUMBER(B10/B$7*100),B10/B$7*100,0)</f>
        <v>56.058951808937785</v>
      </c>
      <c r="D10" s="54">
        <f>SUM(D11:D13)</f>
        <v>1717190.5666923248</v>
      </c>
      <c r="E10" s="70">
        <f t="shared" ref="E10:E14" si="1">IF(ISNUMBER(D10/D$7*100),D10/D$7*100,0)</f>
        <v>54.196464357347772</v>
      </c>
      <c r="F10" s="54">
        <f>SUM(F11:F13)</f>
        <v>2155722.6564602368</v>
      </c>
      <c r="G10" s="70">
        <f t="shared" ref="G10:G14" si="2">IF(ISNUMBER(F10/F$7*100),F10/F$7*100,0)</f>
        <v>57.636735202071797</v>
      </c>
      <c r="H10" s="54">
        <f>SUM(H11:H13)</f>
        <v>2350013.3010317637</v>
      </c>
      <c r="I10" s="70">
        <f t="shared" ref="I10:I14" si="3">IF(ISNUMBER(H10/H$7*100),H10/H$7*100,0)</f>
        <v>57.269524084665967</v>
      </c>
      <c r="J10" s="54">
        <f>SUM(J11:J13)</f>
        <v>1233513.4191065594</v>
      </c>
      <c r="K10" s="70">
        <f t="shared" ref="K10:K14" si="4">IF(ISNUMBER(J10/J$7*100),J10/J$7*100,0)</f>
        <v>53.222649050218209</v>
      </c>
      <c r="L10" s="54">
        <f>SUM(L11:L13)</f>
        <v>1116499.881925205</v>
      </c>
      <c r="M10" s="70">
        <f t="shared" ref="M10:M14" si="5">IF(ISNUMBER(L10/L$7*100),L10/L$7*100,0)</f>
        <v>62.521700240982568</v>
      </c>
      <c r="N10" s="81">
        <f t="shared" ref="N10:N14" si="6">IF(ISNUMBER(H10/B10*100),H10/B10*100,0)</f>
        <v>60.678181142382151</v>
      </c>
      <c r="O10" s="81">
        <f t="shared" ref="O10:O14" si="7">IF(ISNUMBER(J10/D10*100),J10/D10*100,0)</f>
        <v>71.833228241089699</v>
      </c>
      <c r="P10" s="81">
        <f t="shared" ref="P10:P14" si="8">IF(ISNUMBER(L10/F10*100),L10/F10*100,0)</f>
        <v>51.792371276485646</v>
      </c>
    </row>
    <row r="11" spans="1:16" x14ac:dyDescent="0.2">
      <c r="A11" s="121" t="s">
        <v>45</v>
      </c>
      <c r="B11" s="54">
        <v>761244.12036203581</v>
      </c>
      <c r="C11" s="70">
        <f t="shared" si="0"/>
        <v>11.018720275760723</v>
      </c>
      <c r="D11" s="54">
        <v>338087.59027231764</v>
      </c>
      <c r="E11" s="70">
        <f t="shared" si="1"/>
        <v>10.67042434966875</v>
      </c>
      <c r="F11" s="54">
        <v>423156.53008971689</v>
      </c>
      <c r="G11" s="70">
        <f t="shared" si="2"/>
        <v>11.313774896190321</v>
      </c>
      <c r="H11" s="54">
        <v>451239.40962012345</v>
      </c>
      <c r="I11" s="70">
        <f t="shared" si="3"/>
        <v>10.996646795932675</v>
      </c>
      <c r="J11" s="54">
        <v>234652.16439965772</v>
      </c>
      <c r="K11" s="70">
        <f t="shared" si="4"/>
        <v>10.124583649655634</v>
      </c>
      <c r="L11" s="54">
        <v>216587.24522046559</v>
      </c>
      <c r="M11" s="70">
        <f t="shared" si="5"/>
        <v>12.128440890064761</v>
      </c>
      <c r="N11" s="81">
        <f t="shared" si="6"/>
        <v>59.27657075440149</v>
      </c>
      <c r="O11" s="81">
        <f t="shared" si="7"/>
        <v>69.405731281249828</v>
      </c>
      <c r="P11" s="81">
        <f t="shared" si="8"/>
        <v>51.183718037990609</v>
      </c>
    </row>
    <row r="12" spans="1:16" x14ac:dyDescent="0.2">
      <c r="A12" s="121" t="s">
        <v>46</v>
      </c>
      <c r="B12" s="54">
        <v>520652.94261604792</v>
      </c>
      <c r="C12" s="70">
        <f t="shared" si="0"/>
        <v>7.536254116103434</v>
      </c>
      <c r="D12" s="54">
        <v>227132.4077981452</v>
      </c>
      <c r="E12" s="70">
        <f t="shared" si="1"/>
        <v>7.168554080367449</v>
      </c>
      <c r="F12" s="54">
        <v>293520.5348179033</v>
      </c>
      <c r="G12" s="70">
        <f t="shared" si="2"/>
        <v>7.8477466899425519</v>
      </c>
      <c r="H12" s="54">
        <v>304616.10276967788</v>
      </c>
      <c r="I12" s="70">
        <f t="shared" si="3"/>
        <v>7.423455529586108</v>
      </c>
      <c r="J12" s="54">
        <v>154069.28981093396</v>
      </c>
      <c r="K12" s="70">
        <f t="shared" si="4"/>
        <v>6.647658318109734</v>
      </c>
      <c r="L12" s="54">
        <v>150546.81295874433</v>
      </c>
      <c r="M12" s="70">
        <f t="shared" si="5"/>
        <v>8.4303123219429299</v>
      </c>
      <c r="N12" s="81">
        <f t="shared" si="6"/>
        <v>58.506555487637954</v>
      </c>
      <c r="O12" s="81">
        <f t="shared" si="7"/>
        <v>67.832367606412575</v>
      </c>
      <c r="P12" s="81">
        <f t="shared" si="8"/>
        <v>51.290044511584789</v>
      </c>
    </row>
    <row r="13" spans="1:16" x14ac:dyDescent="0.2">
      <c r="A13" s="121" t="s">
        <v>68</v>
      </c>
      <c r="B13" s="54">
        <v>2591016.1601744471</v>
      </c>
      <c r="C13" s="70">
        <f t="shared" si="0"/>
        <v>37.503977417073628</v>
      </c>
      <c r="D13" s="54">
        <v>1151970.568621862</v>
      </c>
      <c r="E13" s="70">
        <f t="shared" si="1"/>
        <v>36.357485927311579</v>
      </c>
      <c r="F13" s="54">
        <v>1439045.5915526163</v>
      </c>
      <c r="G13" s="70">
        <f t="shared" si="2"/>
        <v>38.475213615938912</v>
      </c>
      <c r="H13" s="54">
        <v>1594157.7886419622</v>
      </c>
      <c r="I13" s="70">
        <f t="shared" si="3"/>
        <v>38.849421759147177</v>
      </c>
      <c r="J13" s="54">
        <v>844791.96489596763</v>
      </c>
      <c r="K13" s="70">
        <f t="shared" si="4"/>
        <v>36.450407082452834</v>
      </c>
      <c r="L13" s="54">
        <v>749365.82374599506</v>
      </c>
      <c r="M13" s="70">
        <f t="shared" si="5"/>
        <v>41.962947028974874</v>
      </c>
      <c r="N13" s="81">
        <f t="shared" si="6"/>
        <v>61.526354530132735</v>
      </c>
      <c r="O13" s="81">
        <f t="shared" si="7"/>
        <v>73.334509396938714</v>
      </c>
      <c r="P13" s="81">
        <f t="shared" si="8"/>
        <v>52.073806983244268</v>
      </c>
    </row>
    <row r="14" spans="1:16" x14ac:dyDescent="0.2">
      <c r="A14" s="120" t="s">
        <v>47</v>
      </c>
      <c r="B14" s="54">
        <v>3035730.4424520964</v>
      </c>
      <c r="C14" s="70">
        <f t="shared" si="0"/>
        <v>43.941048191062222</v>
      </c>
      <c r="D14" s="54">
        <v>1451264.3999821087</v>
      </c>
      <c r="E14" s="70">
        <f t="shared" si="1"/>
        <v>45.803535642652221</v>
      </c>
      <c r="F14" s="54">
        <v>1584466.0424700037</v>
      </c>
      <c r="G14" s="70">
        <f t="shared" si="2"/>
        <v>42.36326479792821</v>
      </c>
      <c r="H14" s="54">
        <v>1753414.025442187</v>
      </c>
      <c r="I14" s="70">
        <f t="shared" si="3"/>
        <v>42.73047591533404</v>
      </c>
      <c r="J14" s="54">
        <v>1084134.125912627</v>
      </c>
      <c r="K14" s="70">
        <f t="shared" si="4"/>
        <v>46.777350949781805</v>
      </c>
      <c r="L14" s="54">
        <v>669279.89952953311</v>
      </c>
      <c r="M14" s="70">
        <f t="shared" si="5"/>
        <v>37.478299759017432</v>
      </c>
      <c r="N14" s="81">
        <f t="shared" si="6"/>
        <v>57.759213430882724</v>
      </c>
      <c r="O14" s="81">
        <f t="shared" si="7"/>
        <v>74.702729972980265</v>
      </c>
      <c r="P14" s="81">
        <f t="shared" si="8"/>
        <v>42.240091083694118</v>
      </c>
    </row>
    <row r="15" spans="1:16" x14ac:dyDescent="0.2">
      <c r="A15" s="119"/>
      <c r="B15" s="80"/>
      <c r="C15" s="70"/>
      <c r="D15" s="80"/>
      <c r="E15" s="70"/>
      <c r="F15" s="80"/>
      <c r="G15" s="70"/>
      <c r="H15" s="80"/>
      <c r="I15" s="70"/>
      <c r="J15" s="80"/>
      <c r="K15" s="70"/>
      <c r="L15" s="80"/>
      <c r="M15" s="70"/>
      <c r="N15" s="90"/>
      <c r="O15" s="90"/>
      <c r="P15" s="90"/>
    </row>
    <row r="16" spans="1:16" x14ac:dyDescent="0.2">
      <c r="A16" s="122"/>
      <c r="B16" s="80"/>
      <c r="C16" s="70"/>
      <c r="D16" s="80"/>
      <c r="E16" s="70"/>
      <c r="F16" s="80"/>
      <c r="G16" s="70"/>
      <c r="H16" s="80"/>
      <c r="I16" s="70"/>
      <c r="J16" s="80"/>
      <c r="K16" s="70"/>
      <c r="L16" s="80"/>
      <c r="M16" s="70"/>
      <c r="N16" s="90"/>
      <c r="O16" s="90"/>
      <c r="P16" s="90"/>
    </row>
    <row r="17" spans="1:20" x14ac:dyDescent="0.2">
      <c r="A17" s="118" t="s">
        <v>28</v>
      </c>
      <c r="B17" s="157"/>
      <c r="C17" s="21"/>
      <c r="D17" s="157"/>
      <c r="E17" s="21"/>
      <c r="F17" s="157"/>
      <c r="G17" s="21"/>
      <c r="H17" s="157"/>
      <c r="I17" s="21"/>
      <c r="J17" s="157"/>
      <c r="K17" s="21"/>
      <c r="L17" s="157"/>
      <c r="M17" s="21"/>
      <c r="N17" s="21"/>
      <c r="O17" s="21"/>
      <c r="P17" s="21"/>
      <c r="R17"/>
      <c r="S17"/>
      <c r="T17"/>
    </row>
    <row r="18" spans="1:20" x14ac:dyDescent="0.2">
      <c r="A18" s="122" t="s">
        <v>35</v>
      </c>
      <c r="B18" s="54">
        <v>724065.55214077421</v>
      </c>
      <c r="C18" s="70">
        <f t="shared" ref="C18:M28" si="9">IF(ISNUMBER(B18/B$7*100),B18/B$7*100,0)</f>
        <v>10.480574584351585</v>
      </c>
      <c r="D18" s="54">
        <v>374809.63701928203</v>
      </c>
      <c r="E18" s="70">
        <f t="shared" si="9"/>
        <v>11.829413419521535</v>
      </c>
      <c r="F18" s="54">
        <v>349255.91512149054</v>
      </c>
      <c r="G18" s="70">
        <f t="shared" si="9"/>
        <v>9.3379223144913475</v>
      </c>
      <c r="H18" s="54">
        <v>299334.05684867711</v>
      </c>
      <c r="I18" s="70">
        <f t="shared" si="9"/>
        <v>7.2947327449294193</v>
      </c>
      <c r="J18" s="54">
        <v>189987.79797980783</v>
      </c>
      <c r="K18" s="70">
        <f t="shared" si="9"/>
        <v>8.1974413403844402</v>
      </c>
      <c r="L18" s="54">
        <v>109346.25886886986</v>
      </c>
      <c r="M18" s="70">
        <f t="shared" si="9"/>
        <v>6.1231659135368766</v>
      </c>
      <c r="N18" s="81">
        <f t="shared" ref="N18:N28" si="10">IF(ISNUMBER(H18/B18*100),H18/B18*100,0)</f>
        <v>41.34073993213255</v>
      </c>
      <c r="O18" s="81">
        <f t="shared" ref="O18:O28" si="11">IF(ISNUMBER(J18/D18*100),J18/D18*100,0)</f>
        <v>50.689144358909303</v>
      </c>
      <c r="P18" s="81">
        <f t="shared" ref="P18:P28" si="12">IF(ISNUMBER(L18/F18*100),L18/F18*100,0)</f>
        <v>31.308348444387313</v>
      </c>
      <c r="R18"/>
      <c r="S18"/>
      <c r="T18"/>
    </row>
    <row r="19" spans="1:20" x14ac:dyDescent="0.2">
      <c r="A19" s="122" t="s">
        <v>36</v>
      </c>
      <c r="B19" s="54">
        <v>1000761.782167322</v>
      </c>
      <c r="C19" s="70">
        <f t="shared" si="9"/>
        <v>14.485647698834352</v>
      </c>
      <c r="D19" s="54">
        <v>483865.56855846447</v>
      </c>
      <c r="E19" s="70">
        <f t="shared" si="9"/>
        <v>15.271341194611423</v>
      </c>
      <c r="F19" s="54">
        <v>516896.21360885072</v>
      </c>
      <c r="G19" s="70">
        <f t="shared" si="9"/>
        <v>13.820057093822355</v>
      </c>
      <c r="H19" s="54">
        <v>629725.96924899204</v>
      </c>
      <c r="I19" s="70">
        <f t="shared" si="9"/>
        <v>15.346341464029573</v>
      </c>
      <c r="J19" s="54">
        <v>362442.25868833449</v>
      </c>
      <c r="K19" s="70">
        <f t="shared" si="9"/>
        <v>15.638368287156196</v>
      </c>
      <c r="L19" s="54">
        <v>267283.71056065778</v>
      </c>
      <c r="M19" s="70">
        <f t="shared" si="9"/>
        <v>14.967338825111021</v>
      </c>
      <c r="N19" s="81">
        <f t="shared" si="10"/>
        <v>62.924662039472764</v>
      </c>
      <c r="O19" s="81">
        <f t="shared" si="11"/>
        <v>74.90556928200634</v>
      </c>
      <c r="P19" s="81">
        <f t="shared" si="12"/>
        <v>51.70935741520416</v>
      </c>
      <c r="R19"/>
      <c r="S19"/>
      <c r="T19"/>
    </row>
    <row r="20" spans="1:20" x14ac:dyDescent="0.2">
      <c r="A20" s="122" t="s">
        <v>37</v>
      </c>
      <c r="B20" s="54">
        <v>677508.02108026587</v>
      </c>
      <c r="C20" s="70">
        <f t="shared" si="9"/>
        <v>9.8066719586842677</v>
      </c>
      <c r="D20" s="54">
        <v>307645.86398860777</v>
      </c>
      <c r="E20" s="70">
        <f t="shared" si="9"/>
        <v>9.7096492525348594</v>
      </c>
      <c r="F20" s="54">
        <v>369862.15709165583</v>
      </c>
      <c r="G20" s="70">
        <f t="shared" si="9"/>
        <v>9.8888635537945682</v>
      </c>
      <c r="H20" s="54">
        <v>481175.61099360534</v>
      </c>
      <c r="I20" s="70">
        <f t="shared" si="9"/>
        <v>11.726188201000177</v>
      </c>
      <c r="J20" s="54">
        <v>249079.75157953775</v>
      </c>
      <c r="K20" s="70">
        <f t="shared" si="9"/>
        <v>10.747093625811676</v>
      </c>
      <c r="L20" s="54">
        <v>232095.85941406968</v>
      </c>
      <c r="M20" s="70">
        <f t="shared" si="9"/>
        <v>12.99689143221226</v>
      </c>
      <c r="N20" s="81">
        <f t="shared" si="10"/>
        <v>71.021389566190734</v>
      </c>
      <c r="O20" s="81">
        <f t="shared" si="11"/>
        <v>80.963140004625984</v>
      </c>
      <c r="P20" s="81">
        <f t="shared" si="12"/>
        <v>62.751988805535952</v>
      </c>
      <c r="R20"/>
      <c r="S20"/>
      <c r="T20"/>
    </row>
    <row r="21" spans="1:20" x14ac:dyDescent="0.2">
      <c r="A21" s="122" t="s">
        <v>38</v>
      </c>
      <c r="B21" s="54">
        <v>635535.71669179085</v>
      </c>
      <c r="C21" s="70">
        <f t="shared" si="9"/>
        <v>9.1991387521673609</v>
      </c>
      <c r="D21" s="54">
        <v>286574.57725207455</v>
      </c>
      <c r="E21" s="70">
        <f t="shared" si="9"/>
        <v>9.0446157596129346</v>
      </c>
      <c r="F21" s="54">
        <v>348961.13943971472</v>
      </c>
      <c r="G21" s="70">
        <f t="shared" si="9"/>
        <v>9.3300410094154813</v>
      </c>
      <c r="H21" s="54">
        <v>433521.70028812706</v>
      </c>
      <c r="I21" s="70">
        <f t="shared" si="9"/>
        <v>10.564868481797863</v>
      </c>
      <c r="J21" s="54">
        <v>241348.28221892004</v>
      </c>
      <c r="K21" s="70">
        <f t="shared" si="9"/>
        <v>10.413502378202294</v>
      </c>
      <c r="L21" s="54">
        <v>192173.41806920897</v>
      </c>
      <c r="M21" s="70">
        <f t="shared" si="9"/>
        <v>10.76131671244816</v>
      </c>
      <c r="N21" s="81">
        <f t="shared" si="10"/>
        <v>68.213585625804825</v>
      </c>
      <c r="O21" s="81">
        <f t="shared" si="11"/>
        <v>84.218315711455134</v>
      </c>
      <c r="P21" s="81">
        <f t="shared" si="12"/>
        <v>55.070148606735671</v>
      </c>
      <c r="R21"/>
      <c r="S21"/>
      <c r="T21"/>
    </row>
    <row r="22" spans="1:20" x14ac:dyDescent="0.2">
      <c r="A22" s="122" t="s">
        <v>39</v>
      </c>
      <c r="B22" s="54">
        <v>588333.72663181229</v>
      </c>
      <c r="C22" s="70">
        <f t="shared" si="9"/>
        <v>8.5159078266098831</v>
      </c>
      <c r="D22" s="54">
        <v>251489.30660812958</v>
      </c>
      <c r="E22" s="70">
        <f t="shared" si="9"/>
        <v>7.9372851832604479</v>
      </c>
      <c r="F22" s="54">
        <v>336844.4200236834</v>
      </c>
      <c r="G22" s="70">
        <f t="shared" si="9"/>
        <v>9.0060808996088042</v>
      </c>
      <c r="H22" s="54">
        <v>404627.64481630479</v>
      </c>
      <c r="I22" s="70">
        <f t="shared" si="9"/>
        <v>9.8607240392873923</v>
      </c>
      <c r="J22" s="54">
        <v>213362.17823785148</v>
      </c>
      <c r="K22" s="70">
        <f t="shared" si="9"/>
        <v>9.2059803785258136</v>
      </c>
      <c r="L22" s="54">
        <v>191265.46657845439</v>
      </c>
      <c r="M22" s="70">
        <f t="shared" si="9"/>
        <v>10.710473293781222</v>
      </c>
      <c r="N22" s="81">
        <f t="shared" si="10"/>
        <v>68.775191103318576</v>
      </c>
      <c r="O22" s="81">
        <f t="shared" si="11"/>
        <v>84.839463401246022</v>
      </c>
      <c r="P22" s="81">
        <f t="shared" si="12"/>
        <v>56.781545190805474</v>
      </c>
      <c r="R22"/>
      <c r="S22"/>
      <c r="T22"/>
    </row>
    <row r="23" spans="1:20" x14ac:dyDescent="0.2">
      <c r="A23" s="122" t="s">
        <v>40</v>
      </c>
      <c r="B23" s="54">
        <v>596424.25914799108</v>
      </c>
      <c r="C23" s="70">
        <f t="shared" si="9"/>
        <v>8.6330152200112575</v>
      </c>
      <c r="D23" s="54">
        <v>284693.41853909794</v>
      </c>
      <c r="E23" s="70">
        <f t="shared" si="9"/>
        <v>8.9852442762633995</v>
      </c>
      <c r="F23" s="54">
        <v>311730.84060889401</v>
      </c>
      <c r="G23" s="70">
        <f t="shared" si="9"/>
        <v>8.3346286966231009</v>
      </c>
      <c r="H23" s="54">
        <v>414073.99700288434</v>
      </c>
      <c r="I23" s="70">
        <f t="shared" si="9"/>
        <v>10.090930435916738</v>
      </c>
      <c r="J23" s="54">
        <v>235729.69870798176</v>
      </c>
      <c r="K23" s="70">
        <f t="shared" si="9"/>
        <v>10.171076236962092</v>
      </c>
      <c r="L23" s="54">
        <v>178344.29829490412</v>
      </c>
      <c r="M23" s="70">
        <f t="shared" si="9"/>
        <v>9.9869144083163857</v>
      </c>
      <c r="N23" s="81">
        <f t="shared" si="10"/>
        <v>69.426082298262102</v>
      </c>
      <c r="O23" s="81">
        <f t="shared" si="11"/>
        <v>82.801246308266229</v>
      </c>
      <c r="P23" s="81">
        <f t="shared" si="12"/>
        <v>57.210989437730909</v>
      </c>
      <c r="R23"/>
      <c r="S23"/>
      <c r="T23"/>
    </row>
    <row r="24" spans="1:20" x14ac:dyDescent="0.2">
      <c r="A24" s="122" t="s">
        <v>41</v>
      </c>
      <c r="B24" s="54">
        <v>490010.78316157148</v>
      </c>
      <c r="C24" s="70">
        <f t="shared" si="9"/>
        <v>7.0927204655399896</v>
      </c>
      <c r="D24" s="54">
        <v>228550.61893040413</v>
      </c>
      <c r="E24" s="70">
        <f t="shared" si="9"/>
        <v>7.2133144177298405</v>
      </c>
      <c r="F24" s="54">
        <v>261460.1642311688</v>
      </c>
      <c r="G24" s="70">
        <f t="shared" si="9"/>
        <v>6.9905607785497832</v>
      </c>
      <c r="H24" s="54">
        <v>345162.18044640881</v>
      </c>
      <c r="I24" s="70">
        <f t="shared" si="9"/>
        <v>8.4115582654415988</v>
      </c>
      <c r="J24" s="54">
        <v>194577.69245237473</v>
      </c>
      <c r="K24" s="70">
        <f t="shared" si="9"/>
        <v>8.3954824309044795</v>
      </c>
      <c r="L24" s="54">
        <v>150584.48799403425</v>
      </c>
      <c r="M24" s="70">
        <f t="shared" si="9"/>
        <v>8.4324220465395001</v>
      </c>
      <c r="N24" s="81">
        <f t="shared" si="10"/>
        <v>70.439711187457348</v>
      </c>
      <c r="O24" s="81">
        <f t="shared" si="11"/>
        <v>85.135491368599403</v>
      </c>
      <c r="P24" s="81">
        <f t="shared" si="12"/>
        <v>57.593663813695031</v>
      </c>
      <c r="R24"/>
      <c r="S24"/>
      <c r="T24"/>
    </row>
    <row r="25" spans="1:20" x14ac:dyDescent="0.2">
      <c r="A25" s="122" t="s">
        <v>42</v>
      </c>
      <c r="B25" s="54">
        <v>475033.89118263021</v>
      </c>
      <c r="C25" s="70">
        <f t="shared" si="9"/>
        <v>6.8759356275332877</v>
      </c>
      <c r="D25" s="54">
        <v>181394.90853125625</v>
      </c>
      <c r="E25" s="70">
        <f t="shared" si="9"/>
        <v>5.725027195877928</v>
      </c>
      <c r="F25" s="54">
        <v>293638.98265137558</v>
      </c>
      <c r="G25" s="70">
        <f t="shared" si="9"/>
        <v>7.8509135845301463</v>
      </c>
      <c r="H25" s="54">
        <v>319969.37079021015</v>
      </c>
      <c r="I25" s="70">
        <f t="shared" si="9"/>
        <v>7.7976127108642572</v>
      </c>
      <c r="J25" s="54">
        <v>166956.02514905672</v>
      </c>
      <c r="K25" s="70">
        <f t="shared" si="9"/>
        <v>7.2036848531114597</v>
      </c>
      <c r="L25" s="54">
        <v>153013.34564115433</v>
      </c>
      <c r="M25" s="70">
        <f t="shared" si="9"/>
        <v>8.5684330862177216</v>
      </c>
      <c r="N25" s="81">
        <f t="shared" si="10"/>
        <v>67.35716687363589</v>
      </c>
      <c r="O25" s="81">
        <f t="shared" si="11"/>
        <v>92.040083429512819</v>
      </c>
      <c r="P25" s="81">
        <f t="shared" si="12"/>
        <v>52.109343337025592</v>
      </c>
      <c r="R25"/>
      <c r="S25"/>
      <c r="T25"/>
    </row>
    <row r="26" spans="1:20" x14ac:dyDescent="0.2">
      <c r="A26" s="122" t="s">
        <v>43</v>
      </c>
      <c r="B26" s="54">
        <v>412454.40801317676</v>
      </c>
      <c r="C26" s="70">
        <f t="shared" si="9"/>
        <v>5.9701213143561338</v>
      </c>
      <c r="D26" s="54">
        <v>182578.9679558943</v>
      </c>
      <c r="E26" s="70">
        <f t="shared" si="9"/>
        <v>5.7623974421680568</v>
      </c>
      <c r="F26" s="54">
        <v>229875.44005728394</v>
      </c>
      <c r="G26" s="70">
        <f t="shared" si="9"/>
        <v>6.1460920440466644</v>
      </c>
      <c r="H26" s="54">
        <v>246781.51461456079</v>
      </c>
      <c r="I26" s="70">
        <f t="shared" si="9"/>
        <v>6.014034000856026</v>
      </c>
      <c r="J26" s="54">
        <v>142517.31475617815</v>
      </c>
      <c r="K26" s="70">
        <f t="shared" si="9"/>
        <v>6.1492229507657239</v>
      </c>
      <c r="L26" s="54">
        <v>104264.1998583828</v>
      </c>
      <c r="M26" s="70">
        <f t="shared" si="9"/>
        <v>5.8385810468436778</v>
      </c>
      <c r="N26" s="81">
        <f t="shared" si="10"/>
        <v>59.832434766141915</v>
      </c>
      <c r="O26" s="81">
        <f t="shared" si="11"/>
        <v>78.057903575512668</v>
      </c>
      <c r="P26" s="81">
        <f t="shared" si="12"/>
        <v>45.35682447520302</v>
      </c>
      <c r="R26"/>
      <c r="S26"/>
      <c r="T26"/>
    </row>
    <row r="27" spans="1:20" x14ac:dyDescent="0.2">
      <c r="A27" s="122" t="s">
        <v>44</v>
      </c>
      <c r="B27" s="54">
        <v>377930.21618707129</v>
      </c>
      <c r="C27" s="70">
        <f t="shared" si="9"/>
        <v>5.4703967157639735</v>
      </c>
      <c r="D27" s="54">
        <v>154957.69418944116</v>
      </c>
      <c r="E27" s="70">
        <f t="shared" si="9"/>
        <v>4.890638996585853</v>
      </c>
      <c r="F27" s="54">
        <v>222972.52199763086</v>
      </c>
      <c r="G27" s="70">
        <f t="shared" si="9"/>
        <v>5.9615313543245803</v>
      </c>
      <c r="H27" s="54">
        <v>185439.15042282359</v>
      </c>
      <c r="I27" s="70">
        <f t="shared" si="9"/>
        <v>4.5191284180039402</v>
      </c>
      <c r="J27" s="54">
        <v>104667.40656355758</v>
      </c>
      <c r="K27" s="70">
        <f t="shared" si="9"/>
        <v>4.5161054271818157</v>
      </c>
      <c r="L27" s="54">
        <v>80771.743859266207</v>
      </c>
      <c r="M27" s="70">
        <f t="shared" si="9"/>
        <v>4.5230517613693468</v>
      </c>
      <c r="N27" s="81">
        <f t="shared" si="10"/>
        <v>49.06703472765809</v>
      </c>
      <c r="O27" s="81">
        <f t="shared" si="11"/>
        <v>67.545795070748824</v>
      </c>
      <c r="P27" s="81">
        <f t="shared" si="12"/>
        <v>36.224976573626606</v>
      </c>
      <c r="R27"/>
      <c r="S27"/>
      <c r="T27"/>
    </row>
    <row r="28" spans="1:20" x14ac:dyDescent="0.2">
      <c r="A28" s="120" t="s">
        <v>71</v>
      </c>
      <c r="B28" s="54">
        <v>930585.30920021411</v>
      </c>
      <c r="C28" s="70">
        <f t="shared" si="9"/>
        <v>13.46986983614781</v>
      </c>
      <c r="D28" s="54">
        <v>431894.40510175476</v>
      </c>
      <c r="E28" s="70">
        <f t="shared" si="9"/>
        <v>13.63107286183288</v>
      </c>
      <c r="F28" s="54">
        <v>498690.90409845428</v>
      </c>
      <c r="G28" s="70">
        <f t="shared" si="9"/>
        <v>13.333308670792162</v>
      </c>
      <c r="H28" s="54">
        <v>343616.13100131595</v>
      </c>
      <c r="I28" s="70">
        <f t="shared" si="9"/>
        <v>8.3738812378720286</v>
      </c>
      <c r="J28" s="54">
        <v>216979.13868558154</v>
      </c>
      <c r="K28" s="70">
        <f t="shared" si="9"/>
        <v>9.3620420909938371</v>
      </c>
      <c r="L28" s="54">
        <v>126636.99231573525</v>
      </c>
      <c r="M28" s="70">
        <f t="shared" si="9"/>
        <v>7.0914114736237961</v>
      </c>
      <c r="N28" s="81">
        <f t="shared" si="10"/>
        <v>36.924731951403224</v>
      </c>
      <c r="O28" s="81">
        <f t="shared" si="11"/>
        <v>50.238932508158108</v>
      </c>
      <c r="P28" s="81">
        <f t="shared" si="12"/>
        <v>25.393884523455007</v>
      </c>
      <c r="R28"/>
      <c r="S28"/>
      <c r="T28"/>
    </row>
    <row r="29" spans="1:20" x14ac:dyDescent="0.2">
      <c r="A29" s="114"/>
      <c r="B29" s="115"/>
      <c r="C29" s="116"/>
      <c r="D29" s="115"/>
      <c r="E29" s="116"/>
      <c r="F29" s="115"/>
      <c r="G29" s="116"/>
      <c r="H29" s="115"/>
      <c r="I29" s="116"/>
      <c r="J29" s="115"/>
      <c r="K29" s="116"/>
      <c r="L29" s="115"/>
      <c r="M29" s="116"/>
      <c r="N29" s="115"/>
      <c r="O29" s="117"/>
      <c r="P29" s="117"/>
      <c r="R29"/>
      <c r="S29"/>
      <c r="T29"/>
    </row>
    <row r="30" spans="1:20" x14ac:dyDescent="0.2">
      <c r="A30" s="2" t="s">
        <v>128</v>
      </c>
      <c r="B30" s="22"/>
      <c r="C30" s="176"/>
      <c r="D30" s="22"/>
      <c r="E30" s="176"/>
      <c r="F30" s="22"/>
      <c r="G30" s="176"/>
      <c r="H30" s="22"/>
      <c r="I30" s="176"/>
      <c r="J30" s="22"/>
      <c r="K30" s="176"/>
      <c r="L30" s="22"/>
      <c r="M30" s="176"/>
      <c r="N30" s="22"/>
      <c r="O30" s="53"/>
      <c r="P30" s="55"/>
      <c r="R30" s="171"/>
      <c r="S30" s="171"/>
      <c r="T30" s="171"/>
    </row>
    <row r="31" spans="1:20" x14ac:dyDescent="0.2">
      <c r="A31" s="2" t="s">
        <v>129</v>
      </c>
      <c r="B31" s="177"/>
      <c r="C31" s="178"/>
      <c r="D31" s="177"/>
      <c r="E31" s="178"/>
      <c r="F31" s="177"/>
      <c r="G31" s="178"/>
      <c r="H31" s="177"/>
      <c r="O31" s="55"/>
      <c r="P31" s="55"/>
      <c r="R31"/>
      <c r="S31"/>
      <c r="T31"/>
    </row>
    <row r="32" spans="1:20" x14ac:dyDescent="0.2">
      <c r="A32" s="2" t="s">
        <v>66</v>
      </c>
      <c r="R32"/>
      <c r="S32"/>
      <c r="T32"/>
    </row>
    <row r="33" spans="1:20" x14ac:dyDescent="0.2">
      <c r="A33" s="2" t="s">
        <v>67</v>
      </c>
      <c r="R33"/>
      <c r="S33"/>
      <c r="T33"/>
    </row>
    <row r="34" spans="1:20" x14ac:dyDescent="0.2">
      <c r="A34" s="2"/>
      <c r="R34"/>
      <c r="S34"/>
      <c r="T34"/>
    </row>
    <row r="35" spans="1:20" x14ac:dyDescent="0.2">
      <c r="A35" s="2"/>
      <c r="B35" s="71"/>
    </row>
    <row r="36" spans="1:20" x14ac:dyDescent="0.2">
      <c r="A36" s="2"/>
      <c r="G36" s="72"/>
    </row>
    <row r="37" spans="1:20" x14ac:dyDescent="0.2">
      <c r="A37" s="2"/>
    </row>
  </sheetData>
  <mergeCells count="6">
    <mergeCell ref="A4:A5"/>
    <mergeCell ref="B4:G4"/>
    <mergeCell ref="H4:M4"/>
    <mergeCell ref="N4:P4"/>
    <mergeCell ref="A1:P1"/>
    <mergeCell ref="A2:P2"/>
  </mergeCells>
  <phoneticPr fontId="0" type="noConversion"/>
  <printOptions horizontalCentered="1"/>
  <pageMargins left="1.1705511811023621" right="0.31496062992125984" top="0.55118110236220474" bottom="0.39370078740157483" header="0.19685039370078741" footer="0.19685039370078741"/>
  <pageSetup paperSize="9" scale="95" firstPageNumber="13" orientation="landscape" useFirstPageNumber="1" r:id="rId1"/>
  <headerFooter alignWithMargins="0">
    <oddFooter>&amp;L&amp;Z&amp;F+&amp;F+&amp;A&amp;C&amp;P&amp;R&amp;D+&amp;T</oddFooter>
  </headerFooter>
  <ignoredErrors>
    <ignoredError sqref="C10 C15 C11 E11 G11 I11 K11 M11:P11 C12 E12 G12 I12 K12 M12:P12 C13 E13 G13 I13 K13 M13:P13 C14 E14 G14 I14 K14 M14:P14 C16:C17 C28 C18 E18 G18 I18 K18 M18:P18 C19 E19 G19 I19 K19 M19:P19 C20 E20 G20 I20 K20 M20:P20 C21 E21 G21 I21 K21 M21:P21 C22 E22 G22 I22 K22 M22:P22 C23 E23 G23 I23 K23 M23:P23 C24 E24 G24 I24 K24 M24:P24 C25 E25 G25 I25 K25 M25:P25 C26 E26 G26 I26 K26 M26:P26 C27 E27 G27 I27 K27 M27:P27 E28 G28 I28 K28 M28:P28 E10 E15 E16:E17 G10:I10 G15:I15 G16:I17 K10 K15 K16:K17 M10:P10 M15:P15 M16:P17" formula="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4"/>
  <dimension ref="A1:M52"/>
  <sheetViews>
    <sheetView workbookViewId="0">
      <selection sqref="A1:L1"/>
    </sheetView>
  </sheetViews>
  <sheetFormatPr baseColWidth="10" defaultRowHeight="11.25" x14ac:dyDescent="0.2"/>
  <cols>
    <col min="1" max="1" width="28.6640625" customWidth="1"/>
    <col min="2" max="2" width="11.6640625" customWidth="1"/>
    <col min="3" max="3" width="8" style="16" bestFit="1" customWidth="1"/>
    <col min="4" max="4" width="11.6640625" customWidth="1"/>
    <col min="5" max="5" width="8" style="16" bestFit="1" customWidth="1"/>
    <col min="6" max="6" width="11" bestFit="1" customWidth="1"/>
    <col min="7" max="7" width="8" style="16" bestFit="1" customWidth="1"/>
    <col min="8" max="8" width="11" bestFit="1" customWidth="1"/>
    <col min="9" max="9" width="8.6640625" style="16" bestFit="1" customWidth="1"/>
    <col min="10" max="10" width="9.6640625" bestFit="1" customWidth="1"/>
    <col min="11" max="11" width="7.33203125" style="16" customWidth="1"/>
    <col min="12" max="12" width="7.1640625" bestFit="1" customWidth="1"/>
  </cols>
  <sheetData>
    <row r="1" spans="1:13" x14ac:dyDescent="0.2">
      <c r="A1" s="187" t="s">
        <v>90</v>
      </c>
      <c r="B1" s="187"/>
      <c r="C1" s="187"/>
      <c r="D1" s="187"/>
      <c r="E1" s="187"/>
      <c r="F1" s="187"/>
      <c r="G1" s="187"/>
      <c r="H1" s="187"/>
      <c r="I1" s="187"/>
      <c r="J1" s="187"/>
      <c r="K1" s="187"/>
      <c r="L1" s="187"/>
    </row>
    <row r="2" spans="1:13" x14ac:dyDescent="0.2">
      <c r="A2" s="185" t="s">
        <v>139</v>
      </c>
      <c r="B2" s="185"/>
      <c r="C2" s="185"/>
      <c r="D2" s="185"/>
      <c r="E2" s="185"/>
      <c r="F2" s="185"/>
      <c r="G2" s="185"/>
      <c r="H2" s="185"/>
      <c r="I2" s="185"/>
      <c r="J2" s="185"/>
      <c r="K2" s="185"/>
      <c r="L2" s="185"/>
    </row>
    <row r="3" spans="1:13" ht="13.5" customHeight="1" x14ac:dyDescent="0.2">
      <c r="A3" s="188" t="s">
        <v>29</v>
      </c>
      <c r="B3" s="191" t="s">
        <v>23</v>
      </c>
      <c r="C3" s="192"/>
      <c r="D3" s="194" t="s">
        <v>22</v>
      </c>
      <c r="E3" s="192"/>
      <c r="F3" s="195" t="s">
        <v>30</v>
      </c>
      <c r="G3" s="195"/>
      <c r="H3" s="195"/>
      <c r="I3" s="195"/>
      <c r="J3" s="195"/>
      <c r="K3" s="195"/>
      <c r="L3" s="188" t="s">
        <v>24</v>
      </c>
    </row>
    <row r="4" spans="1:13" ht="15.75" customHeight="1" x14ac:dyDescent="0.35">
      <c r="A4" s="189"/>
      <c r="B4" s="193"/>
      <c r="C4" s="193"/>
      <c r="D4" s="193"/>
      <c r="E4" s="193"/>
      <c r="F4" s="191" t="s">
        <v>0</v>
      </c>
      <c r="G4" s="191"/>
      <c r="H4" s="191" t="s">
        <v>25</v>
      </c>
      <c r="I4" s="191"/>
      <c r="J4" s="191" t="s">
        <v>26</v>
      </c>
      <c r="K4" s="191"/>
      <c r="L4" s="189"/>
    </row>
    <row r="5" spans="1:13" x14ac:dyDescent="0.2">
      <c r="A5" s="190"/>
      <c r="B5" s="123" t="s">
        <v>6</v>
      </c>
      <c r="C5" s="124" t="s">
        <v>64</v>
      </c>
      <c r="D5" s="123" t="s">
        <v>6</v>
      </c>
      <c r="E5" s="124" t="s">
        <v>64</v>
      </c>
      <c r="F5" s="123" t="s">
        <v>6</v>
      </c>
      <c r="G5" s="124" t="s">
        <v>64</v>
      </c>
      <c r="H5" s="123" t="s">
        <v>6</v>
      </c>
      <c r="I5" s="124" t="s">
        <v>64</v>
      </c>
      <c r="J5" s="123" t="s">
        <v>6</v>
      </c>
      <c r="K5" s="124" t="s">
        <v>64</v>
      </c>
      <c r="L5" s="190"/>
    </row>
    <row r="6" spans="1:13" x14ac:dyDescent="0.2">
      <c r="A6" s="10"/>
      <c r="B6" s="10"/>
      <c r="C6" s="17"/>
      <c r="D6" s="17"/>
      <c r="E6" s="17"/>
      <c r="F6" s="17"/>
      <c r="G6" s="17"/>
      <c r="H6" s="17"/>
      <c r="I6" s="17"/>
      <c r="J6" s="17"/>
      <c r="K6" s="17"/>
      <c r="L6" s="17"/>
    </row>
    <row r="7" spans="1:13" ht="12" customHeight="1" x14ac:dyDescent="0.2">
      <c r="A7" s="131" t="s">
        <v>57</v>
      </c>
      <c r="B7" s="74">
        <f>+B10+B14</f>
        <v>9362596.3432960436</v>
      </c>
      <c r="C7" s="73">
        <f>SUM(C10,C14)</f>
        <v>100.00000000000001</v>
      </c>
      <c r="D7" s="74">
        <f>+D10+D14</f>
        <v>6908643.6656046268</v>
      </c>
      <c r="E7" s="73">
        <f>SUM(E10,E14)</f>
        <v>100</v>
      </c>
      <c r="F7" s="74">
        <f>+F10+F14</f>
        <v>4103427.3264739504</v>
      </c>
      <c r="G7" s="73">
        <f>SUM(G10,G14)</f>
        <v>100</v>
      </c>
      <c r="H7" s="74">
        <f>+H10+H14</f>
        <v>3655653.2532503344</v>
      </c>
      <c r="I7" s="73">
        <f>SUM(I10,I14)</f>
        <v>100</v>
      </c>
      <c r="J7" s="74">
        <f>+J10+J14</f>
        <v>447774.07322361413</v>
      </c>
      <c r="K7" s="73">
        <f>SUM(K10,K14)</f>
        <v>100</v>
      </c>
      <c r="L7" s="73">
        <f>IF(ISNUMBER(J7/F7*100),J7/F7*100,0)</f>
        <v>10.912196990421263</v>
      </c>
      <c r="M7" s="19"/>
    </row>
    <row r="8" spans="1:13" ht="12" customHeight="1" x14ac:dyDescent="0.2">
      <c r="A8" s="130"/>
      <c r="B8" s="1"/>
      <c r="C8" s="73"/>
      <c r="D8" s="1"/>
      <c r="E8" s="73"/>
      <c r="F8" s="1"/>
      <c r="G8" s="73"/>
      <c r="H8" s="1"/>
      <c r="I8" s="73"/>
      <c r="J8" s="1"/>
      <c r="K8" s="73"/>
      <c r="L8" s="73"/>
      <c r="M8" s="20"/>
    </row>
    <row r="9" spans="1:13" x14ac:dyDescent="0.2">
      <c r="A9" s="131" t="s">
        <v>32</v>
      </c>
      <c r="B9" s="83"/>
      <c r="C9" s="73"/>
      <c r="D9" s="83"/>
      <c r="E9" s="73"/>
      <c r="F9" s="83"/>
      <c r="G9" s="73"/>
      <c r="H9" s="83"/>
      <c r="I9" s="73"/>
      <c r="J9" s="83"/>
      <c r="K9" s="73"/>
      <c r="L9" s="73"/>
      <c r="M9" s="8"/>
    </row>
    <row r="10" spans="1:13" x14ac:dyDescent="0.2">
      <c r="A10" s="128" t="s">
        <v>55</v>
      </c>
      <c r="B10" s="77">
        <f>SUM(B11:B13)</f>
        <v>5157114.9880677648</v>
      </c>
      <c r="C10" s="75">
        <f>IF(ISNUMBER(B10/B$7*100),B10/B$7*100,0)</f>
        <v>55.082103286023276</v>
      </c>
      <c r="D10" s="77">
        <f>SUM(D11:D13)</f>
        <v>3872913.2231525308</v>
      </c>
      <c r="E10" s="75">
        <f>IF(ISNUMBER(D10/D$7*100),D10/D$7*100,0)</f>
        <v>56.058951808937785</v>
      </c>
      <c r="F10" s="77">
        <f>SUM(F11:F13)</f>
        <v>2350013.3010317637</v>
      </c>
      <c r="G10" s="75">
        <f>IF(ISNUMBER(F10/F$7*100),F10/F$7*100,0)</f>
        <v>57.269524084665967</v>
      </c>
      <c r="H10" s="77">
        <f>SUM(H11:H13)</f>
        <v>2086204.9364241026</v>
      </c>
      <c r="I10" s="75">
        <f>IF(ISNUMBER(H10/H$7*100),H10/H$7*100,0)</f>
        <v>57.067910764490712</v>
      </c>
      <c r="J10" s="77">
        <f>SUM(J11:J13)</f>
        <v>263808.36460766383</v>
      </c>
      <c r="K10" s="75">
        <f>IF(ISNUMBER(J10/J$7*100),J10/J$7*100,0)</f>
        <v>58.91550681093598</v>
      </c>
      <c r="L10" s="76">
        <f>IF(ISNUMBER(J10/F10*100),J10/F10*100,0)</f>
        <v>11.2258243173279</v>
      </c>
      <c r="M10" s="8"/>
    </row>
    <row r="11" spans="1:13" x14ac:dyDescent="0.2">
      <c r="A11" s="129" t="s">
        <v>50</v>
      </c>
      <c r="B11" s="77">
        <v>981294.58803582157</v>
      </c>
      <c r="C11" s="75">
        <f>IF(ISNUMBER(B11/B$7*100),B11/B$7*100,0)</f>
        <v>10.481009242040686</v>
      </c>
      <c r="D11" s="77">
        <v>761244.12036203581</v>
      </c>
      <c r="E11" s="75">
        <f>IF(ISNUMBER(D11/D$7*100),D11/D$7*100,0)</f>
        <v>11.018720275760723</v>
      </c>
      <c r="F11" s="77">
        <v>451239.40962012345</v>
      </c>
      <c r="G11" s="75">
        <f>IF(ISNUMBER(F11/F$7*100),F11/F$7*100,0)</f>
        <v>10.996646795932675</v>
      </c>
      <c r="H11" s="77">
        <v>392613.60287961003</v>
      </c>
      <c r="I11" s="75">
        <f>IF(ISNUMBER(H11/H$7*100),H11/H$7*100,0)</f>
        <v>10.739902711793775</v>
      </c>
      <c r="J11" s="77">
        <v>58625.806740513355</v>
      </c>
      <c r="K11" s="75">
        <f>IF(ISNUMBER(J11/J$7*100),J11/J$7*100,0)</f>
        <v>13.092720245827225</v>
      </c>
      <c r="L11" s="76">
        <f>IF(ISNUMBER(J11/F11*100),J11/F11*100,0)</f>
        <v>12.992173442888683</v>
      </c>
      <c r="M11" s="8"/>
    </row>
    <row r="12" spans="1:13" x14ac:dyDescent="0.2">
      <c r="A12" s="129" t="s">
        <v>51</v>
      </c>
      <c r="B12" s="77">
        <v>680308.85246683541</v>
      </c>
      <c r="C12" s="75">
        <f>IF(ISNUMBER(B12/B$7*100),B12/B$7*100,0)</f>
        <v>7.2662414091360565</v>
      </c>
      <c r="D12" s="77">
        <v>520652.94261604792</v>
      </c>
      <c r="E12" s="75">
        <f>IF(ISNUMBER(D12/D$7*100),D12/D$7*100,0)</f>
        <v>7.536254116103434</v>
      </c>
      <c r="F12" s="77">
        <v>304616.10276967788</v>
      </c>
      <c r="G12" s="75">
        <f>IF(ISNUMBER(F12/F$7*100),F12/F$7*100,0)</f>
        <v>7.423455529586108</v>
      </c>
      <c r="H12" s="77">
        <v>269361.50377228309</v>
      </c>
      <c r="I12" s="75">
        <f>IF(ISNUMBER(H12/H$7*100),H12/H$7*100,0)</f>
        <v>7.3683548496506583</v>
      </c>
      <c r="J12" s="77">
        <v>35254.598997394765</v>
      </c>
      <c r="K12" s="75">
        <f>IF(ISNUMBER(J12/J$7*100),J12/J$7*100,0)</f>
        <v>7.8733006454772907</v>
      </c>
      <c r="L12" s="76">
        <f>IF(ISNUMBER(J12/F12*100),J12/F12*100,0)</f>
        <v>11.573452183534428</v>
      </c>
      <c r="M12" s="8"/>
    </row>
    <row r="13" spans="1:13" x14ac:dyDescent="0.2">
      <c r="A13" s="129" t="s">
        <v>69</v>
      </c>
      <c r="B13" s="77">
        <v>3495511.5475651072</v>
      </c>
      <c r="C13" s="75">
        <f>IF(ISNUMBER(B13/B$7*100),B13/B$7*100,0)</f>
        <v>37.33485263484652</v>
      </c>
      <c r="D13" s="77">
        <v>2591016.1601744471</v>
      </c>
      <c r="E13" s="75">
        <f>IF(ISNUMBER(D13/D$7*100),D13/D$7*100,0)</f>
        <v>37.503977417073628</v>
      </c>
      <c r="F13" s="77">
        <v>1594157.7886419622</v>
      </c>
      <c r="G13" s="75">
        <f>IF(ISNUMBER(F13/F$7*100),F13/F$7*100,0)</f>
        <v>38.849421759147177</v>
      </c>
      <c r="H13" s="77">
        <v>1424229.8297722095</v>
      </c>
      <c r="I13" s="75">
        <f>IF(ISNUMBER(H13/H$7*100),H13/H$7*100,0)</f>
        <v>38.95965320304628</v>
      </c>
      <c r="J13" s="77">
        <v>169927.9588697557</v>
      </c>
      <c r="K13" s="75">
        <f>IF(ISNUMBER(J13/J$7*100),J13/J$7*100,0)</f>
        <v>37.949485919631456</v>
      </c>
      <c r="L13" s="76">
        <f>IF(ISNUMBER(J13/F13*100),J13/F13*100,0)</f>
        <v>10.659419041230207</v>
      </c>
      <c r="M13" s="8"/>
    </row>
    <row r="14" spans="1:13" x14ac:dyDescent="0.2">
      <c r="A14" s="128" t="s">
        <v>52</v>
      </c>
      <c r="B14" s="77">
        <v>4205481.3552282797</v>
      </c>
      <c r="C14" s="75">
        <f>IF(ISNUMBER(B14/B$7*100),B14/B$7*100,0)</f>
        <v>44.917896713976738</v>
      </c>
      <c r="D14" s="77">
        <v>3035730.4424520964</v>
      </c>
      <c r="E14" s="75">
        <f>IF(ISNUMBER(D14/D$7*100),D14/D$7*100,0)</f>
        <v>43.941048191062222</v>
      </c>
      <c r="F14" s="77">
        <v>1753414.025442187</v>
      </c>
      <c r="G14" s="75">
        <f>IF(ISNUMBER(F14/F$7*100),F14/F$7*100,0)</f>
        <v>42.73047591533404</v>
      </c>
      <c r="H14" s="77">
        <v>1569448.3168262318</v>
      </c>
      <c r="I14" s="75">
        <f>IF(ISNUMBER(H14/H$7*100),H14/H$7*100,0)</f>
        <v>42.932089235509288</v>
      </c>
      <c r="J14" s="77">
        <v>183965.70861595031</v>
      </c>
      <c r="K14" s="75">
        <f>IF(ISNUMBER(J14/J$7*100),J14/J$7*100,0)</f>
        <v>41.084493189064027</v>
      </c>
      <c r="L14" s="76">
        <f>IF(ISNUMBER(J14/F14*100),J14/F14*100,0)</f>
        <v>10.491857938090616</v>
      </c>
      <c r="M14" s="8"/>
    </row>
    <row r="15" spans="1:13" x14ac:dyDescent="0.2">
      <c r="A15" s="43"/>
      <c r="B15" s="85"/>
      <c r="C15" s="75"/>
      <c r="D15" s="85"/>
      <c r="E15" s="75"/>
      <c r="F15" s="85"/>
      <c r="G15" s="75"/>
      <c r="H15" s="85"/>
      <c r="I15" s="75"/>
      <c r="J15" s="85"/>
      <c r="K15" s="75"/>
      <c r="L15" s="75"/>
      <c r="M15" s="8"/>
    </row>
    <row r="16" spans="1:13" x14ac:dyDescent="0.2">
      <c r="A16" s="128"/>
      <c r="B16" s="85"/>
      <c r="C16" s="75"/>
      <c r="D16" s="85"/>
      <c r="E16" s="75"/>
      <c r="F16" s="85"/>
      <c r="G16" s="75"/>
      <c r="H16" s="85"/>
      <c r="I16" s="75"/>
      <c r="J16" s="85"/>
      <c r="K16" s="75"/>
      <c r="L16" s="75"/>
    </row>
    <row r="17" spans="1:12" x14ac:dyDescent="0.2">
      <c r="A17" s="131" t="s">
        <v>17</v>
      </c>
      <c r="B17" s="83"/>
      <c r="C17" s="73"/>
      <c r="D17" s="83"/>
      <c r="E17" s="73"/>
      <c r="F17" s="83"/>
      <c r="G17" s="73"/>
      <c r="H17" s="83"/>
      <c r="I17" s="73"/>
      <c r="J17" s="83"/>
      <c r="K17" s="73"/>
      <c r="L17" s="73"/>
    </row>
    <row r="18" spans="1:12" ht="12" customHeight="1" x14ac:dyDescent="0.2">
      <c r="A18" s="172" t="s">
        <v>123</v>
      </c>
      <c r="B18" s="77">
        <v>2406171.3961258149</v>
      </c>
      <c r="C18" s="75">
        <f t="shared" ref="C18:C30" si="0">IF(ISNUMBER(B18/B$7*100),B18/B$7*100,0)</f>
        <v>25.699830558739407</v>
      </c>
      <c r="D18" s="77">
        <v>0</v>
      </c>
      <c r="E18" s="75">
        <f t="shared" ref="E18:E30" si="1">IF(ISNUMBER(D18/D$7*100),D18/D$7*100,0)</f>
        <v>0</v>
      </c>
      <c r="F18" s="77">
        <v>0</v>
      </c>
      <c r="G18" s="75">
        <f t="shared" ref="G18:G30" si="2">IF(ISNUMBER(F18/F$7*100),F18/F$7*100,0)</f>
        <v>0</v>
      </c>
      <c r="H18" s="77">
        <v>0</v>
      </c>
      <c r="I18" s="75">
        <f t="shared" ref="I18:I30" si="3">IF(ISNUMBER(H18/H$7*100),H18/H$7*100,0)</f>
        <v>0</v>
      </c>
      <c r="J18" s="77">
        <v>0</v>
      </c>
      <c r="K18" s="75">
        <f t="shared" ref="K18:K30" si="4">IF(ISNUMBER(J18/J$7*100),J18/J$7*100,0)</f>
        <v>0</v>
      </c>
      <c r="L18" s="76">
        <f>IF(ISNUMBER(J18/F18*100),J18/F18*100,0)</f>
        <v>0</v>
      </c>
    </row>
    <row r="19" spans="1:12" x14ac:dyDescent="0.2">
      <c r="A19" s="122" t="s">
        <v>35</v>
      </c>
      <c r="B19" s="77">
        <v>724065.55214077421</v>
      </c>
      <c r="C19" s="75">
        <f t="shared" si="0"/>
        <v>7.7335978781060151</v>
      </c>
      <c r="D19" s="77">
        <v>724065.55214077421</v>
      </c>
      <c r="E19" s="75">
        <f t="shared" si="1"/>
        <v>10.480574584351585</v>
      </c>
      <c r="F19" s="77">
        <v>299334.05684867711</v>
      </c>
      <c r="G19" s="75">
        <f t="shared" si="2"/>
        <v>7.2947327449294193</v>
      </c>
      <c r="H19" s="77">
        <v>254628.93218420021</v>
      </c>
      <c r="I19" s="75">
        <f t="shared" si="3"/>
        <v>6.9653469447027865</v>
      </c>
      <c r="J19" s="77">
        <v>44705.124664477502</v>
      </c>
      <c r="K19" s="75">
        <f t="shared" si="4"/>
        <v>9.9838573373925978</v>
      </c>
      <c r="L19" s="76">
        <f t="shared" ref="L19:L30" si="5">IF(ISNUMBER(J19/F19*100),J19/F19*100,0)</f>
        <v>14.934860782339033</v>
      </c>
    </row>
    <row r="20" spans="1:12" x14ac:dyDescent="0.2">
      <c r="A20" s="122" t="s">
        <v>36</v>
      </c>
      <c r="B20" s="77">
        <v>1000761.782167322</v>
      </c>
      <c r="C20" s="75">
        <f t="shared" si="0"/>
        <v>10.688934409565821</v>
      </c>
      <c r="D20" s="77">
        <v>1000761.782167322</v>
      </c>
      <c r="E20" s="75">
        <f t="shared" si="1"/>
        <v>14.485647698834352</v>
      </c>
      <c r="F20" s="77">
        <v>629725.96924899204</v>
      </c>
      <c r="G20" s="75">
        <f t="shared" si="2"/>
        <v>15.346341464029573</v>
      </c>
      <c r="H20" s="77">
        <v>509832.38449014031</v>
      </c>
      <c r="I20" s="75">
        <f t="shared" si="3"/>
        <v>13.946409825298264</v>
      </c>
      <c r="J20" s="77">
        <v>119893.58475885069</v>
      </c>
      <c r="K20" s="75">
        <f t="shared" si="4"/>
        <v>26.775463772547852</v>
      </c>
      <c r="L20" s="76">
        <f t="shared" si="5"/>
        <v>19.039009126753207</v>
      </c>
    </row>
    <row r="21" spans="1:12" x14ac:dyDescent="0.2">
      <c r="A21" s="122" t="s">
        <v>37</v>
      </c>
      <c r="B21" s="77">
        <v>677508.02108026587</v>
      </c>
      <c r="C21" s="75">
        <f t="shared" si="0"/>
        <v>7.2363262949532796</v>
      </c>
      <c r="D21" s="77">
        <v>677508.02108026587</v>
      </c>
      <c r="E21" s="75">
        <f t="shared" si="1"/>
        <v>9.8066719586842677</v>
      </c>
      <c r="F21" s="77">
        <v>481175.61099360534</v>
      </c>
      <c r="G21" s="75">
        <f t="shared" si="2"/>
        <v>11.726188201000177</v>
      </c>
      <c r="H21" s="77">
        <v>414376.83530748513</v>
      </c>
      <c r="I21" s="75">
        <f t="shared" si="3"/>
        <v>11.335233584833357</v>
      </c>
      <c r="J21" s="77">
        <v>66798.775686120483</v>
      </c>
      <c r="K21" s="75">
        <f t="shared" si="4"/>
        <v>14.917964143216885</v>
      </c>
      <c r="L21" s="76">
        <f t="shared" si="5"/>
        <v>13.882410945181553</v>
      </c>
    </row>
    <row r="22" spans="1:12" x14ac:dyDescent="0.2">
      <c r="A22" s="122" t="s">
        <v>38</v>
      </c>
      <c r="B22" s="77">
        <v>635535.71669179085</v>
      </c>
      <c r="C22" s="75">
        <f t="shared" si="0"/>
        <v>6.7880285915226644</v>
      </c>
      <c r="D22" s="77">
        <v>635535.71669179085</v>
      </c>
      <c r="E22" s="75">
        <f t="shared" si="1"/>
        <v>9.1991387521673609</v>
      </c>
      <c r="F22" s="77">
        <v>433521.70028812706</v>
      </c>
      <c r="G22" s="75">
        <f t="shared" si="2"/>
        <v>10.564868481797863</v>
      </c>
      <c r="H22" s="77">
        <v>392086.99931037962</v>
      </c>
      <c r="I22" s="75">
        <f t="shared" si="3"/>
        <v>10.725497528020883</v>
      </c>
      <c r="J22" s="77">
        <v>41434.700977747729</v>
      </c>
      <c r="K22" s="75">
        <f t="shared" si="4"/>
        <v>9.2534837221483404</v>
      </c>
      <c r="L22" s="76">
        <f t="shared" si="5"/>
        <v>9.5576994070214738</v>
      </c>
    </row>
    <row r="23" spans="1:12" x14ac:dyDescent="0.2">
      <c r="A23" s="122" t="s">
        <v>39</v>
      </c>
      <c r="B23" s="77">
        <v>588333.72663181229</v>
      </c>
      <c r="C23" s="75">
        <f t="shared" si="0"/>
        <v>6.2838736719978359</v>
      </c>
      <c r="D23" s="77">
        <v>588333.72663181229</v>
      </c>
      <c r="E23" s="75">
        <f t="shared" si="1"/>
        <v>8.5159078266098831</v>
      </c>
      <c r="F23" s="77">
        <v>404627.64481630479</v>
      </c>
      <c r="G23" s="75">
        <f t="shared" si="2"/>
        <v>9.8607240392873923</v>
      </c>
      <c r="H23" s="77">
        <v>363051.3802640111</v>
      </c>
      <c r="I23" s="75">
        <f t="shared" si="3"/>
        <v>9.9312313043151157</v>
      </c>
      <c r="J23" s="77">
        <v>41576.264552293738</v>
      </c>
      <c r="K23" s="75">
        <f t="shared" si="4"/>
        <v>9.2850986777724724</v>
      </c>
      <c r="L23" s="76">
        <f t="shared" si="5"/>
        <v>10.275191298698529</v>
      </c>
    </row>
    <row r="24" spans="1:12" x14ac:dyDescent="0.2">
      <c r="A24" s="122" t="s">
        <v>40</v>
      </c>
      <c r="B24" s="77">
        <v>596424.25914799108</v>
      </c>
      <c r="C24" s="75">
        <f t="shared" si="0"/>
        <v>6.3702870152578166</v>
      </c>
      <c r="D24" s="77">
        <v>596424.25914799108</v>
      </c>
      <c r="E24" s="75">
        <f t="shared" si="1"/>
        <v>8.6330152200112575</v>
      </c>
      <c r="F24" s="77">
        <v>414073.99700288434</v>
      </c>
      <c r="G24" s="75">
        <f t="shared" si="2"/>
        <v>10.090930435916738</v>
      </c>
      <c r="H24" s="77">
        <v>368630.45056857675</v>
      </c>
      <c r="I24" s="75">
        <f t="shared" si="3"/>
        <v>10.083846170060523</v>
      </c>
      <c r="J24" s="77">
        <v>45443.546434308046</v>
      </c>
      <c r="K24" s="75">
        <f t="shared" si="4"/>
        <v>10.148766789276333</v>
      </c>
      <c r="L24" s="76">
        <f t="shared" si="5"/>
        <v>10.974740448140601</v>
      </c>
    </row>
    <row r="25" spans="1:12" x14ac:dyDescent="0.2">
      <c r="A25" s="122" t="s">
        <v>41</v>
      </c>
      <c r="B25" s="77">
        <v>490010.78316157148</v>
      </c>
      <c r="C25" s="75">
        <f t="shared" si="0"/>
        <v>5.2337061771592541</v>
      </c>
      <c r="D25" s="77">
        <v>490010.78316157148</v>
      </c>
      <c r="E25" s="75">
        <f t="shared" si="1"/>
        <v>7.0927204655399896</v>
      </c>
      <c r="F25" s="77">
        <v>345162.18044640881</v>
      </c>
      <c r="G25" s="75">
        <f t="shared" si="2"/>
        <v>8.4115582654415988</v>
      </c>
      <c r="H25" s="77">
        <v>328265.31866514462</v>
      </c>
      <c r="I25" s="75">
        <f t="shared" si="3"/>
        <v>8.9796623455267692</v>
      </c>
      <c r="J25" s="77">
        <v>16896.861781264299</v>
      </c>
      <c r="K25" s="75">
        <f t="shared" si="4"/>
        <v>3.773523924603416</v>
      </c>
      <c r="L25" s="76">
        <f t="shared" si="5"/>
        <v>4.8953398542711346</v>
      </c>
    </row>
    <row r="26" spans="1:12" s="168" customFormat="1" x14ac:dyDescent="0.2">
      <c r="A26" s="122" t="s">
        <v>42</v>
      </c>
      <c r="B26" s="77">
        <v>475033.89118263021</v>
      </c>
      <c r="C26" s="75">
        <f t="shared" si="0"/>
        <v>5.0737410197415125</v>
      </c>
      <c r="D26" s="77">
        <v>475033.89118263021</v>
      </c>
      <c r="E26" s="75">
        <f t="shared" si="1"/>
        <v>6.8759356275332877</v>
      </c>
      <c r="F26" s="77">
        <v>319969.37079021015</v>
      </c>
      <c r="G26" s="75">
        <f t="shared" si="2"/>
        <v>7.7976127108642572</v>
      </c>
      <c r="H26" s="77">
        <v>299289.70975131518</v>
      </c>
      <c r="I26" s="75">
        <f t="shared" si="3"/>
        <v>8.1870376925166273</v>
      </c>
      <c r="J26" s="77">
        <v>20679.661038895087</v>
      </c>
      <c r="K26" s="75">
        <f t="shared" si="4"/>
        <v>4.6183247926835325</v>
      </c>
      <c r="L26" s="76">
        <f t="shared" si="5"/>
        <v>6.4630126901908476</v>
      </c>
    </row>
    <row r="27" spans="1:12" s="168" customFormat="1" x14ac:dyDescent="0.2">
      <c r="A27" s="122" t="s">
        <v>43</v>
      </c>
      <c r="B27" s="77">
        <v>412454.40801317676</v>
      </c>
      <c r="C27" s="75">
        <f t="shared" si="0"/>
        <v>4.4053422030579048</v>
      </c>
      <c r="D27" s="77">
        <v>412454.40801317676</v>
      </c>
      <c r="E27" s="75">
        <f t="shared" si="1"/>
        <v>5.9701213143561338</v>
      </c>
      <c r="F27" s="77">
        <v>246781.51461456079</v>
      </c>
      <c r="G27" s="75">
        <f t="shared" si="2"/>
        <v>6.014034000856026</v>
      </c>
      <c r="H27" s="77">
        <v>231783.0868769777</v>
      </c>
      <c r="I27" s="75">
        <f t="shared" si="3"/>
        <v>6.3404013132507426</v>
      </c>
      <c r="J27" s="77">
        <v>14998.427737583143</v>
      </c>
      <c r="K27" s="75">
        <f t="shared" si="4"/>
        <v>3.3495525164301037</v>
      </c>
      <c r="L27" s="76">
        <f t="shared" si="5"/>
        <v>6.0776139416311832</v>
      </c>
    </row>
    <row r="28" spans="1:12" s="168" customFormat="1" x14ac:dyDescent="0.2">
      <c r="A28" s="122" t="s">
        <v>44</v>
      </c>
      <c r="B28" s="77">
        <v>377930.21618707129</v>
      </c>
      <c r="C28" s="75">
        <f t="shared" si="0"/>
        <v>4.0365962851499297</v>
      </c>
      <c r="D28" s="77">
        <v>377930.21618707129</v>
      </c>
      <c r="E28" s="75">
        <f t="shared" si="1"/>
        <v>5.4703967157639735</v>
      </c>
      <c r="F28" s="77">
        <v>185439.15042282359</v>
      </c>
      <c r="G28" s="75">
        <f t="shared" si="2"/>
        <v>4.5191284180039402</v>
      </c>
      <c r="H28" s="77">
        <v>172320.11690158286</v>
      </c>
      <c r="I28" s="75">
        <f t="shared" si="3"/>
        <v>4.7137981904702988</v>
      </c>
      <c r="J28" s="77">
        <v>13119.033521240763</v>
      </c>
      <c r="K28" s="75">
        <f t="shared" si="4"/>
        <v>2.9298332140568668</v>
      </c>
      <c r="L28" s="76">
        <f t="shared" si="5"/>
        <v>7.0745759411255857</v>
      </c>
    </row>
    <row r="29" spans="1:12" s="168" customFormat="1" x14ac:dyDescent="0.2">
      <c r="A29" s="120" t="s">
        <v>71</v>
      </c>
      <c r="B29" s="77">
        <v>930585.30920021411</v>
      </c>
      <c r="C29" s="75">
        <f t="shared" si="0"/>
        <v>9.9393936796874378</v>
      </c>
      <c r="D29" s="77">
        <v>930585.30920021411</v>
      </c>
      <c r="E29" s="75">
        <f t="shared" si="1"/>
        <v>13.46986983614781</v>
      </c>
      <c r="F29" s="77">
        <v>343616.13100131595</v>
      </c>
      <c r="G29" s="75">
        <f t="shared" si="2"/>
        <v>8.3738812378720286</v>
      </c>
      <c r="H29" s="77">
        <v>321388.0389304838</v>
      </c>
      <c r="I29" s="75">
        <f t="shared" si="3"/>
        <v>8.7915351010036176</v>
      </c>
      <c r="J29" s="77">
        <v>22228.092070832419</v>
      </c>
      <c r="K29" s="75">
        <f t="shared" si="4"/>
        <v>4.9641311098715448</v>
      </c>
      <c r="L29" s="76">
        <f t="shared" si="5"/>
        <v>6.4688732761347847</v>
      </c>
    </row>
    <row r="30" spans="1:12" s="168" customFormat="1" x14ac:dyDescent="0.2">
      <c r="A30" s="172" t="s">
        <v>124</v>
      </c>
      <c r="B30" s="77">
        <v>47781.281565645499</v>
      </c>
      <c r="C30" s="75">
        <f t="shared" si="0"/>
        <v>0.51034221506151578</v>
      </c>
      <c r="D30" s="77">
        <v>0</v>
      </c>
      <c r="E30" s="75">
        <f t="shared" si="1"/>
        <v>0</v>
      </c>
      <c r="F30" s="77">
        <v>0</v>
      </c>
      <c r="G30" s="75">
        <f t="shared" si="2"/>
        <v>0</v>
      </c>
      <c r="H30" s="77">
        <v>0</v>
      </c>
      <c r="I30" s="75">
        <f t="shared" si="3"/>
        <v>0</v>
      </c>
      <c r="J30" s="77">
        <v>0</v>
      </c>
      <c r="K30" s="75">
        <f t="shared" si="4"/>
        <v>0</v>
      </c>
      <c r="L30" s="76">
        <f t="shared" si="5"/>
        <v>0</v>
      </c>
    </row>
    <row r="31" spans="1:12" x14ac:dyDescent="0.2">
      <c r="A31" s="128"/>
      <c r="B31" s="85"/>
      <c r="C31" s="79"/>
      <c r="D31" s="85"/>
      <c r="E31" s="79"/>
      <c r="F31" s="85"/>
      <c r="G31" s="79"/>
      <c r="H31" s="85"/>
      <c r="I31" s="79"/>
      <c r="J31" s="85"/>
      <c r="K31" s="79"/>
      <c r="L31" s="79"/>
    </row>
    <row r="32" spans="1:12" x14ac:dyDescent="0.2">
      <c r="A32" s="131" t="s">
        <v>13</v>
      </c>
      <c r="B32" s="83"/>
      <c r="C32" s="73"/>
      <c r="D32" s="83"/>
      <c r="E32" s="73"/>
      <c r="F32" s="83"/>
      <c r="G32" s="73"/>
      <c r="H32" s="83"/>
      <c r="I32" s="73"/>
      <c r="J32" s="83"/>
      <c r="K32" s="73"/>
      <c r="L32" s="73"/>
    </row>
    <row r="33" spans="1:12" x14ac:dyDescent="0.2">
      <c r="A33" s="128" t="s">
        <v>53</v>
      </c>
      <c r="B33" s="77">
        <v>4488577.8083441425</v>
      </c>
      <c r="C33" s="75">
        <f>IF(ISNUMBER(B33/B$7*100),B33/B$7*100,0)</f>
        <v>47.941592735204544</v>
      </c>
      <c r="D33" s="77">
        <v>3168454.9666744326</v>
      </c>
      <c r="E33" s="75">
        <f>IF(ISNUMBER(D33/D$7*100),D33/D$7*100,0)</f>
        <v>45.862185401874214</v>
      </c>
      <c r="F33" s="77">
        <v>2317647.5450192094</v>
      </c>
      <c r="G33" s="75">
        <f>IF(ISNUMBER(F33/F$7*100),F33/F$7*100,0)</f>
        <v>56.480774743261989</v>
      </c>
      <c r="H33" s="77">
        <v>2115193.8134488659</v>
      </c>
      <c r="I33" s="75">
        <f>IF(ISNUMBER(H33/H$7*100),H33/H$7*100,0)</f>
        <v>57.86089836524274</v>
      </c>
      <c r="J33" s="77">
        <v>202453.73157034742</v>
      </c>
      <c r="K33" s="75">
        <f>IF(ISNUMBER(J33/J$7*100),J33/J$7*100,0)</f>
        <v>45.213366221238076</v>
      </c>
      <c r="L33" s="76">
        <f>IF(ISNUMBER(J33/F33*100),J33/F33*100,0)</f>
        <v>8.7353114586139284</v>
      </c>
    </row>
    <row r="34" spans="1:12" x14ac:dyDescent="0.2">
      <c r="A34" s="128" t="s">
        <v>4</v>
      </c>
      <c r="B34" s="77">
        <v>4874018.5349518768</v>
      </c>
      <c r="C34" s="75">
        <f>IF(ISNUMBER(B34/B$7*100),B34/B$7*100,0)</f>
        <v>52.058407264795193</v>
      </c>
      <c r="D34" s="77">
        <v>3740188.6989302244</v>
      </c>
      <c r="E34" s="75">
        <f>IF(ISNUMBER(D34/D$7*100),D34/D$7*100,0)</f>
        <v>54.137814598126219</v>
      </c>
      <c r="F34" s="77">
        <v>1785779.781454761</v>
      </c>
      <c r="G34" s="75">
        <f>IF(ISNUMBER(F34/F$7*100),F34/F$7*100,0)</f>
        <v>43.519225256738508</v>
      </c>
      <c r="H34" s="77">
        <v>1540459.4398014925</v>
      </c>
      <c r="I34" s="75">
        <f>IF(ISNUMBER(H34/H$7*100),H34/H$7*100,0)</f>
        <v>42.139101634757914</v>
      </c>
      <c r="J34" s="77">
        <v>245320.34165326622</v>
      </c>
      <c r="K34" s="75">
        <f>IF(ISNUMBER(J34/J$7*100),J34/J$7*100,0)</f>
        <v>54.786633778761804</v>
      </c>
      <c r="L34" s="76">
        <f>IF(ISNUMBER(J34/F34*100),J34/F34*100,0)</f>
        <v>13.737435276225346</v>
      </c>
    </row>
    <row r="35" spans="1:12" x14ac:dyDescent="0.2">
      <c r="A35" s="128"/>
      <c r="B35" s="85"/>
      <c r="C35" s="75"/>
      <c r="D35" s="85"/>
      <c r="E35" s="75"/>
      <c r="F35" s="85"/>
      <c r="G35" s="75"/>
      <c r="H35" s="85"/>
      <c r="I35" s="75"/>
      <c r="J35" s="85"/>
      <c r="K35" s="75"/>
      <c r="L35" s="75"/>
    </row>
    <row r="36" spans="1:12" x14ac:dyDescent="0.2">
      <c r="A36" s="131" t="s">
        <v>14</v>
      </c>
      <c r="B36" s="83"/>
      <c r="C36" s="73"/>
      <c r="D36" s="83"/>
      <c r="E36" s="73"/>
      <c r="F36" s="83"/>
      <c r="G36" s="73"/>
      <c r="H36" s="83"/>
      <c r="I36" s="73"/>
      <c r="J36" s="83"/>
      <c r="K36" s="73"/>
      <c r="L36" s="73"/>
    </row>
    <row r="37" spans="1:12" x14ac:dyDescent="0.2">
      <c r="A37" s="128" t="s">
        <v>33</v>
      </c>
      <c r="B37" s="77">
        <v>592267.80305009161</v>
      </c>
      <c r="C37" s="76">
        <f>IF(ISNUMBER(B37/B$7*100),B37/B$7*100,0)</f>
        <v>6.3258927474127065</v>
      </c>
      <c r="D37" s="77">
        <v>592267.80305009161</v>
      </c>
      <c r="E37" s="76">
        <f>IF(ISNUMBER(D37/D$7*100),D37/D$7*100,0)</f>
        <v>8.5728520924990832</v>
      </c>
      <c r="F37" s="77">
        <v>592267.80305009161</v>
      </c>
      <c r="G37" s="75">
        <f>IF(ISNUMBER(F37/F$7*100),F37/F$7*100,0)</f>
        <v>14.433490736608794</v>
      </c>
      <c r="H37" s="77">
        <v>592267.80305009161</v>
      </c>
      <c r="I37" s="75">
        <f>IF(ISNUMBER(H37/H$7*100),H37/H$7*100,0)</f>
        <v>16.201421798511419</v>
      </c>
      <c r="J37" s="77">
        <v>0</v>
      </c>
      <c r="K37" s="75">
        <f>IF(ISNUMBER(J37/J$7*100),J37/J$7*100,0)</f>
        <v>0</v>
      </c>
      <c r="L37" s="76">
        <f>IF(ISNUMBER(J37/F37*100),J37/F37*100,0)</f>
        <v>0</v>
      </c>
    </row>
    <row r="38" spans="1:12" x14ac:dyDescent="0.2">
      <c r="A38" s="128" t="s">
        <v>34</v>
      </c>
      <c r="B38" s="77">
        <v>2144181.203295812</v>
      </c>
      <c r="C38" s="76">
        <f>IF(ISNUMBER(B38/B$7*100),B38/B$7*100,0)</f>
        <v>22.901566239487863</v>
      </c>
      <c r="D38" s="77">
        <v>2144181.203295812</v>
      </c>
      <c r="E38" s="76">
        <f>IF(ISNUMBER(D38/D$7*100),D38/D$7*100,0)</f>
        <v>31.03621068156739</v>
      </c>
      <c r="F38" s="77">
        <v>2144181.203295812</v>
      </c>
      <c r="G38" s="75">
        <f>IF(ISNUMBER(F38/F$7*100),F38/F$7*100,0)</f>
        <v>52.253422144514829</v>
      </c>
      <c r="H38" s="77">
        <v>2144181.203295812</v>
      </c>
      <c r="I38" s="75">
        <f>IF(ISNUMBER(H38/H$7*100),H38/H$7*100,0)</f>
        <v>58.653845284406167</v>
      </c>
      <c r="J38" s="77">
        <v>0</v>
      </c>
      <c r="K38" s="75">
        <f>IF(ISNUMBER(J38/J$7*100),J38/J$7*100,0)</f>
        <v>0</v>
      </c>
      <c r="L38" s="76">
        <f>IF(ISNUMBER(J38/F38*100),J38/F38*100,0)</f>
        <v>0</v>
      </c>
    </row>
    <row r="39" spans="1:12" x14ac:dyDescent="0.2">
      <c r="A39" s="128" t="s">
        <v>49</v>
      </c>
      <c r="B39" s="160">
        <v>2215082.3370911204</v>
      </c>
      <c r="C39" s="161">
        <f>IF(ISNUMBER(B39/B$7*100),B39/B$7*100,0)</f>
        <v>23.658846925267682</v>
      </c>
      <c r="D39" s="160">
        <v>2215082.3370911204</v>
      </c>
      <c r="E39" s="161">
        <f>IF(ISNUMBER(D39/D$7*100),D39/D$7*100,0)</f>
        <v>32.062477735233749</v>
      </c>
      <c r="F39" s="77">
        <v>45572.139156749836</v>
      </c>
      <c r="G39" s="75">
        <f>IF(ISNUMBER(F39/F$7*100),F39/F$7*100,0)</f>
        <v>1.1105872123708278</v>
      </c>
      <c r="H39" s="77">
        <v>45572.139156749836</v>
      </c>
      <c r="I39" s="75">
        <f>IF(ISNUMBER(H39/H$7*100),H39/H$7*100,0)</f>
        <v>1.2466209456881745</v>
      </c>
      <c r="J39" s="77">
        <v>0</v>
      </c>
      <c r="K39" s="75">
        <f>IF(ISNUMBER(J39/J$7*100),J39/J$7*100,0)</f>
        <v>0</v>
      </c>
      <c r="L39" s="76">
        <f>IF(ISNUMBER(J39/F39*100),J39/F39*100,0)</f>
        <v>0</v>
      </c>
    </row>
    <row r="40" spans="1:12" x14ac:dyDescent="0.2">
      <c r="A40" s="128" t="s">
        <v>48</v>
      </c>
      <c r="B40" s="160">
        <v>1961.714906826086</v>
      </c>
      <c r="C40" s="161">
        <f>IF(ISNUMBER(B40/B$7*100),B40/B$7*100,0)</f>
        <v>2.0952680590899813E-2</v>
      </c>
      <c r="D40" s="160">
        <v>1961.714906826086</v>
      </c>
      <c r="E40" s="161">
        <f>IF(ISNUMBER(D40/D$7*100),D40/D$7*100,0)</f>
        <v>2.8395080160128681E-2</v>
      </c>
      <c r="F40" s="77">
        <v>76514.44345051203</v>
      </c>
      <c r="G40" s="75">
        <f>IF(ISNUMBER(F40/F$7*100),F40/F$7*100,0)</f>
        <v>1.8646472171412969</v>
      </c>
      <c r="H40" s="77">
        <v>0</v>
      </c>
      <c r="I40" s="75">
        <f>IF(ISNUMBER(H40/H$7*100),H40/H$7*100,0)</f>
        <v>0</v>
      </c>
      <c r="J40" s="77">
        <v>0</v>
      </c>
      <c r="K40" s="75">
        <f>IF(ISNUMBER(J40/J$7*100),J40/J$7*100,0)</f>
        <v>0</v>
      </c>
      <c r="L40" s="76">
        <f>IF(ISNUMBER(J40/F40*100),J40/F40*100,0)</f>
        <v>0</v>
      </c>
    </row>
    <row r="41" spans="1:12" x14ac:dyDescent="0.2">
      <c r="A41" s="128" t="s">
        <v>70</v>
      </c>
      <c r="B41" s="160">
        <v>96229.326990466434</v>
      </c>
      <c r="C41" s="161">
        <f>IF(ISNUMBER(B41/B$7*100),B41/B$7*100,0)</f>
        <v>1.0278060001953422</v>
      </c>
      <c r="D41" s="160">
        <v>96229.326990466434</v>
      </c>
      <c r="E41" s="161">
        <f>IF(ISNUMBER(D41/D$7*100),D41/D$7*100,0)</f>
        <v>1.3928830556069023</v>
      </c>
      <c r="F41" s="77">
        <v>0</v>
      </c>
      <c r="G41" s="75">
        <f>IF(ISNUMBER(F41/F$7*100),F41/F$7*100,0)</f>
        <v>0</v>
      </c>
      <c r="H41" s="77">
        <v>0</v>
      </c>
      <c r="I41" s="75">
        <f>IF(ISNUMBER(H41/H$7*100),H41/H$7*100,0)</f>
        <v>0</v>
      </c>
      <c r="J41" s="77">
        <v>0</v>
      </c>
      <c r="K41" s="75">
        <f>IF(ISNUMBER(J41/J$7*100),J41/J$7*100,0)</f>
        <v>0</v>
      </c>
      <c r="L41" s="76">
        <f>IF(ISNUMBER(J41/F41*100),J41/F41*100,0)</f>
        <v>0</v>
      </c>
    </row>
    <row r="42" spans="1:12" x14ac:dyDescent="0.2">
      <c r="A42" s="125"/>
      <c r="B42" s="127"/>
      <c r="C42" s="126"/>
      <c r="D42" s="127"/>
      <c r="E42" s="126"/>
      <c r="F42" s="127"/>
      <c r="G42" s="126"/>
      <c r="H42" s="127"/>
      <c r="I42" s="126"/>
      <c r="J42" s="127"/>
      <c r="K42" s="126"/>
      <c r="L42" s="115"/>
    </row>
    <row r="43" spans="1:12" x14ac:dyDescent="0.2">
      <c r="A43" s="2" t="str">
        <f>'C01'!A31</f>
        <v>Fuente: Instituto Nacional de Estadística (INE). Encuesta Telefónica de Hogares para medir Empleo 2020.</v>
      </c>
      <c r="E43" s="18"/>
      <c r="G43" s="18"/>
      <c r="I43" s="18"/>
    </row>
    <row r="44" spans="1:12" x14ac:dyDescent="0.2">
      <c r="A44" s="155" t="s">
        <v>92</v>
      </c>
      <c r="B44" s="4"/>
      <c r="E44" s="18"/>
      <c r="G44" s="18"/>
      <c r="I44" s="18"/>
    </row>
    <row r="45" spans="1:12" x14ac:dyDescent="0.2">
      <c r="A45" s="2" t="s">
        <v>59</v>
      </c>
      <c r="B45" s="4"/>
      <c r="E45" s="18"/>
      <c r="G45" s="18"/>
      <c r="I45" s="18"/>
    </row>
    <row r="46" spans="1:12" x14ac:dyDescent="0.2">
      <c r="A46" s="2" t="s">
        <v>65</v>
      </c>
      <c r="E46" s="18"/>
      <c r="G46" s="18"/>
      <c r="I46" s="18"/>
    </row>
    <row r="47" spans="1:12" x14ac:dyDescent="0.2">
      <c r="D47" s="8"/>
      <c r="E47" s="18"/>
      <c r="G47" s="18"/>
      <c r="I47" s="18"/>
    </row>
    <row r="48" spans="1:12" x14ac:dyDescent="0.2">
      <c r="E48" s="18"/>
      <c r="G48" s="18"/>
      <c r="I48" s="18"/>
    </row>
    <row r="49" spans="2:9" x14ac:dyDescent="0.2">
      <c r="B49" s="8"/>
      <c r="E49" s="18"/>
      <c r="G49" s="18"/>
      <c r="I49" s="18"/>
    </row>
    <row r="51" spans="2:9" x14ac:dyDescent="0.2">
      <c r="B51" s="8"/>
    </row>
    <row r="52" spans="2:9" x14ac:dyDescent="0.2">
      <c r="B52" s="8"/>
    </row>
  </sheetData>
  <mergeCells count="10">
    <mergeCell ref="A1:L1"/>
    <mergeCell ref="A2:L2"/>
    <mergeCell ref="A3:A5"/>
    <mergeCell ref="B3:C4"/>
    <mergeCell ref="D3:E4"/>
    <mergeCell ref="F3:K3"/>
    <mergeCell ref="L3:L5"/>
    <mergeCell ref="F4:G4"/>
    <mergeCell ref="H4:I4"/>
    <mergeCell ref="J4:K4"/>
  </mergeCells>
  <phoneticPr fontId="0" type="noConversion"/>
  <printOptions horizontalCentered="1"/>
  <pageMargins left="1.4648818897637796" right="0.27559055118110237" top="0.31496062992125984" bottom="0.39370078740157483" header="0" footer="0.19685039370078741"/>
  <pageSetup paperSize="9" scale="90" firstPageNumber="14" orientation="landscape" useFirstPageNumber="1" r:id="rId1"/>
  <headerFooter alignWithMargins="0">
    <oddFooter>&amp;L&amp;Z&amp;F+&amp;F+&amp;A&amp;C&amp;P&amp;R&amp;D+&amp;T</oddFooter>
  </headerFooter>
  <ignoredErrors>
    <ignoredError sqref="L10" formula="1"/>
  </ignoredError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5"/>
  <dimension ref="A1:S115"/>
  <sheetViews>
    <sheetView zoomScaleNormal="100" workbookViewId="0">
      <selection activeCell="R69" sqref="R69:R92"/>
    </sheetView>
  </sheetViews>
  <sheetFormatPr baseColWidth="10" defaultColWidth="12" defaultRowHeight="11.25" x14ac:dyDescent="0.2"/>
  <cols>
    <col min="1" max="1" width="47.6640625" style="56" customWidth="1"/>
    <col min="2" max="2" width="14.5" style="56" bestFit="1" customWidth="1"/>
    <col min="3" max="3" width="9" style="58" bestFit="1" customWidth="1"/>
    <col min="4" max="4" width="14.5" style="56" bestFit="1" customWidth="1"/>
    <col min="5" max="5" width="7.6640625" style="58" bestFit="1" customWidth="1"/>
    <col min="6" max="6" width="12.5" style="56" bestFit="1" customWidth="1"/>
    <col min="7" max="7" width="8" style="58" bestFit="1" customWidth="1"/>
    <col min="8" max="8" width="14.33203125" style="56" bestFit="1" customWidth="1"/>
    <col min="9" max="9" width="7.6640625" style="58" bestFit="1" customWidth="1"/>
    <col min="10" max="10" width="11.5" style="56" bestFit="1" customWidth="1"/>
    <col min="11" max="11" width="8" style="58" bestFit="1" customWidth="1"/>
    <col min="12" max="12" width="14.5" style="56" bestFit="1" customWidth="1"/>
    <col min="13" max="13" width="7.6640625" style="58" bestFit="1" customWidth="1"/>
    <col min="14" max="14" width="8.6640625" style="58" bestFit="1" customWidth="1"/>
    <col min="15" max="15" width="8.33203125" style="58" bestFit="1" customWidth="1"/>
    <col min="16" max="16" width="12.5" style="56" bestFit="1" customWidth="1"/>
    <col min="17" max="17" width="8" style="58" bestFit="1" customWidth="1"/>
    <col min="18" max="16384" width="12" style="56"/>
  </cols>
  <sheetData>
    <row r="1" spans="1:19" x14ac:dyDescent="0.2">
      <c r="A1" s="207" t="s">
        <v>134</v>
      </c>
      <c r="B1" s="207"/>
      <c r="C1" s="207"/>
      <c r="D1" s="207"/>
      <c r="E1" s="207"/>
      <c r="F1" s="207"/>
      <c r="G1" s="207"/>
      <c r="H1" s="207"/>
      <c r="I1" s="207"/>
      <c r="J1" s="207"/>
      <c r="K1" s="207"/>
      <c r="L1" s="207"/>
      <c r="M1" s="207"/>
      <c r="N1" s="207"/>
      <c r="O1" s="207"/>
      <c r="P1" s="207"/>
      <c r="Q1" s="207"/>
    </row>
    <row r="2" spans="1:19" x14ac:dyDescent="0.2">
      <c r="A2" s="207" t="s">
        <v>62</v>
      </c>
      <c r="B2" s="207"/>
      <c r="C2" s="207"/>
      <c r="D2" s="207"/>
      <c r="E2" s="207"/>
      <c r="F2" s="207"/>
      <c r="G2" s="207"/>
      <c r="H2" s="207"/>
      <c r="I2" s="207"/>
      <c r="J2" s="207"/>
      <c r="K2" s="207"/>
      <c r="L2" s="207"/>
      <c r="M2" s="207"/>
      <c r="N2" s="207"/>
      <c r="O2" s="207"/>
      <c r="P2" s="207"/>
      <c r="Q2" s="207"/>
    </row>
    <row r="3" spans="1:19" x14ac:dyDescent="0.2">
      <c r="A3" s="207" t="s">
        <v>31</v>
      </c>
      <c r="B3" s="207"/>
      <c r="C3" s="207"/>
      <c r="D3" s="207"/>
      <c r="E3" s="207"/>
      <c r="F3" s="207"/>
      <c r="G3" s="207"/>
      <c r="H3" s="207"/>
      <c r="I3" s="207"/>
      <c r="J3" s="207"/>
      <c r="K3" s="207"/>
      <c r="L3" s="207"/>
      <c r="M3" s="207"/>
      <c r="N3" s="207"/>
      <c r="O3" s="207"/>
      <c r="P3" s="207"/>
      <c r="Q3" s="207"/>
    </row>
    <row r="4" spans="1:19" ht="12" customHeight="1" x14ac:dyDescent="0.2">
      <c r="A4" s="201" t="s">
        <v>29</v>
      </c>
      <c r="B4" s="204" t="s">
        <v>7</v>
      </c>
      <c r="C4" s="204"/>
      <c r="D4" s="198" t="s">
        <v>8</v>
      </c>
      <c r="E4" s="198"/>
      <c r="F4" s="198"/>
      <c r="G4" s="198"/>
      <c r="H4" s="198"/>
      <c r="I4" s="198"/>
      <c r="J4" s="198"/>
      <c r="K4" s="198"/>
      <c r="L4" s="204" t="s">
        <v>1</v>
      </c>
      <c r="M4" s="204"/>
      <c r="N4" s="204" t="s">
        <v>125</v>
      </c>
      <c r="O4" s="204"/>
      <c r="P4" s="196" t="s">
        <v>2</v>
      </c>
      <c r="Q4" s="196"/>
      <c r="R4" s="196" t="s">
        <v>127</v>
      </c>
      <c r="S4" s="196"/>
    </row>
    <row r="5" spans="1:19" ht="13.5" x14ac:dyDescent="0.35">
      <c r="A5" s="202"/>
      <c r="B5" s="205"/>
      <c r="C5" s="205"/>
      <c r="D5" s="206" t="s">
        <v>5</v>
      </c>
      <c r="E5" s="206"/>
      <c r="F5" s="206" t="s">
        <v>87</v>
      </c>
      <c r="G5" s="206"/>
      <c r="H5" s="206" t="s">
        <v>12</v>
      </c>
      <c r="I5" s="206"/>
      <c r="J5" s="206" t="s">
        <v>88</v>
      </c>
      <c r="K5" s="206"/>
      <c r="L5" s="205"/>
      <c r="M5" s="205"/>
      <c r="N5" s="205"/>
      <c r="O5" s="205"/>
      <c r="P5" s="197"/>
      <c r="Q5" s="197"/>
      <c r="R5" s="197"/>
      <c r="S5" s="197"/>
    </row>
    <row r="6" spans="1:19" x14ac:dyDescent="0.2">
      <c r="A6" s="203"/>
      <c r="B6" s="146" t="s">
        <v>9</v>
      </c>
      <c r="C6" s="147" t="s">
        <v>64</v>
      </c>
      <c r="D6" s="146" t="s">
        <v>9</v>
      </c>
      <c r="E6" s="147" t="s">
        <v>64</v>
      </c>
      <c r="F6" s="146" t="s">
        <v>9</v>
      </c>
      <c r="G6" s="147" t="s">
        <v>64</v>
      </c>
      <c r="H6" s="146" t="s">
        <v>9</v>
      </c>
      <c r="I6" s="147" t="s">
        <v>64</v>
      </c>
      <c r="J6" s="146" t="s">
        <v>9</v>
      </c>
      <c r="K6" s="147" t="s">
        <v>64</v>
      </c>
      <c r="L6" s="146" t="s">
        <v>9</v>
      </c>
      <c r="M6" s="147" t="s">
        <v>64</v>
      </c>
      <c r="N6" s="146" t="s">
        <v>9</v>
      </c>
      <c r="O6" s="147" t="s">
        <v>64</v>
      </c>
      <c r="P6" s="146" t="s">
        <v>9</v>
      </c>
      <c r="Q6" s="147" t="s">
        <v>64</v>
      </c>
      <c r="R6" s="146" t="s">
        <v>9</v>
      </c>
      <c r="S6" s="147" t="s">
        <v>64</v>
      </c>
    </row>
    <row r="7" spans="1:19" x14ac:dyDescent="0.2">
      <c r="A7" s="91"/>
      <c r="B7" s="92"/>
      <c r="C7" s="93"/>
      <c r="D7" s="93"/>
      <c r="E7" s="93"/>
      <c r="F7" s="82"/>
      <c r="G7" s="53"/>
      <c r="H7" s="93"/>
      <c r="I7" s="93"/>
      <c r="J7" s="93"/>
      <c r="K7" s="93"/>
      <c r="L7" s="93"/>
      <c r="M7" s="93"/>
      <c r="N7" s="93"/>
      <c r="O7" s="93"/>
      <c r="P7" s="93"/>
      <c r="Q7" s="93"/>
    </row>
    <row r="8" spans="1:19" x14ac:dyDescent="0.2">
      <c r="A8" s="135" t="s">
        <v>80</v>
      </c>
      <c r="B8" s="83">
        <f>+B11+B15</f>
        <v>3655653.2532503344</v>
      </c>
      <c r="C8" s="53">
        <f>SUM(E8,M8,Q8)</f>
        <v>98.189637241482956</v>
      </c>
      <c r="D8" s="82">
        <f>F8+H8+J8</f>
        <v>1705450.5863623903</v>
      </c>
      <c r="E8" s="53">
        <f>IF(ISNUMBER(D8/$B$8*100),D8/$B$8*100,0)</f>
        <v>46.652416632951464</v>
      </c>
      <c r="F8" s="83">
        <f>+F11+F15</f>
        <v>215353.39236005468</v>
      </c>
      <c r="G8" s="53">
        <f>IF(ISNUMBER(F8/$B$8*100),F8/$B$8*100,0)</f>
        <v>5.8909687938422088</v>
      </c>
      <c r="H8" s="83">
        <f>+H11+H15</f>
        <v>1403989.7626247779</v>
      </c>
      <c r="I8" s="53">
        <f>IF(ISNUMBER(H8/$B$8*100),H8/$B$8*100,0)</f>
        <v>38.405988351779669</v>
      </c>
      <c r="J8" s="83">
        <f>+J11+J15</f>
        <v>86107.431377557892</v>
      </c>
      <c r="K8" s="53">
        <f>IF(ISNUMBER(J8/$B$8*100),J8/$B$8*100,0)</f>
        <v>2.3554594873295924</v>
      </c>
      <c r="L8" s="83">
        <f>+L11+L15</f>
        <v>1646471.7048614889</v>
      </c>
      <c r="M8" s="53">
        <f>IF(ISNUMBER(L8/$B$8*100),L8/$B$8*100,0)</f>
        <v>45.039055698118226</v>
      </c>
      <c r="N8" s="83">
        <f>+N11+N15</f>
        <v>2954.2408909408377</v>
      </c>
      <c r="O8" s="53">
        <f>IF(ISNUMBER(N8/$B$8*100),N8/$B$8*100,0)</f>
        <v>8.0812940568533054E-2</v>
      </c>
      <c r="P8" s="83">
        <f>+P11+P15</f>
        <v>237550.37694909447</v>
      </c>
      <c r="Q8" s="53">
        <f>IF(ISNUMBER(P8/$B$8*100),P8/$B$8*100,0)</f>
        <v>6.4981649104132719</v>
      </c>
      <c r="R8" s="83">
        <f>+R11+R15</f>
        <v>63226.34418638912</v>
      </c>
      <c r="S8" s="53">
        <f>IF(ISNUMBER(R8/$B$8*100),R8/$B$8*100,0)</f>
        <v>1.7295498179476669</v>
      </c>
    </row>
    <row r="9" spans="1:19" s="57" customFormat="1" x14ac:dyDescent="0.2">
      <c r="A9" s="132"/>
      <c r="B9" s="83"/>
      <c r="C9" s="53"/>
      <c r="D9" s="83"/>
      <c r="E9" s="53"/>
      <c r="F9" s="94"/>
      <c r="G9" s="53"/>
      <c r="H9" s="94"/>
      <c r="I9" s="53"/>
      <c r="J9" s="94"/>
      <c r="K9" s="53"/>
      <c r="L9" s="94"/>
      <c r="M9" s="53"/>
      <c r="N9" s="94"/>
      <c r="O9" s="53"/>
      <c r="P9" s="94"/>
      <c r="Q9" s="53"/>
    </row>
    <row r="10" spans="1:19" x14ac:dyDescent="0.2">
      <c r="A10" s="136" t="s">
        <v>32</v>
      </c>
      <c r="B10" s="83"/>
      <c r="C10" s="53"/>
      <c r="D10" s="83"/>
      <c r="E10" s="53"/>
      <c r="F10" s="83"/>
      <c r="G10" s="53"/>
      <c r="H10" s="83"/>
      <c r="I10" s="53"/>
      <c r="J10" s="83"/>
      <c r="K10" s="53"/>
      <c r="L10" s="83"/>
      <c r="M10" s="53"/>
      <c r="N10" s="83"/>
      <c r="O10" s="53"/>
      <c r="P10" s="83"/>
      <c r="Q10" s="53"/>
    </row>
    <row r="11" spans="1:19" x14ac:dyDescent="0.2">
      <c r="A11" s="137" t="s">
        <v>56</v>
      </c>
      <c r="B11" s="54">
        <f>SUM(B12:B14)</f>
        <v>2086204.9364241026</v>
      </c>
      <c r="C11" s="55">
        <f>IF(ISNUMBER(B11/B$8*100),B11/B$8*100,0)</f>
        <v>57.067910764490712</v>
      </c>
      <c r="D11" s="54">
        <f>SUM(D12:D14)</f>
        <v>1030823.7574858741</v>
      </c>
      <c r="E11" s="55">
        <f>IF(ISNUMBER(D11/D$8*100),D11/D$8*100,0)</f>
        <v>60.442897949013627</v>
      </c>
      <c r="F11" s="54">
        <f>SUM(F12:F14)</f>
        <v>158323.29078828206</v>
      </c>
      <c r="G11" s="55">
        <f>IF(ISNUMBER(F11/F$8*100),F11/F$8*100,0)</f>
        <v>73.517899603632628</v>
      </c>
      <c r="H11" s="54">
        <f>SUM(H12:H14)</f>
        <v>819011.66787070909</v>
      </c>
      <c r="I11" s="55">
        <f>IF(ISNUMBER(H11/H$8*100),H11/H$8*100,0)</f>
        <v>58.334589729454699</v>
      </c>
      <c r="J11" s="54">
        <f>SUM(J12:J14)</f>
        <v>53488.798826882914</v>
      </c>
      <c r="K11" s="55">
        <f>IF(ISNUMBER(J11/J$8*100),J11/J$8*100,0)</f>
        <v>62.11867892371442</v>
      </c>
      <c r="L11" s="54">
        <f>SUM(L12:L14)</f>
        <v>894039.42979408661</v>
      </c>
      <c r="M11" s="55">
        <f>IF(ISNUMBER(L11/L$8*100),L11/L$8*100,0)</f>
        <v>54.300321539342733</v>
      </c>
      <c r="N11" s="54">
        <f>SUM(N12:N14)</f>
        <v>1502.3711456734923</v>
      </c>
      <c r="O11" s="55">
        <f>IF(ISNUMBER(N11/N$8*100),N11/N$8*100,0)</f>
        <v>50.854727191695993</v>
      </c>
      <c r="P11" s="54">
        <f>SUM(P12:P14)</f>
        <v>116782.99897297853</v>
      </c>
      <c r="Q11" s="55">
        <f>IF(ISNUMBER(P11/P$8*100),P11/P$8*100,0)</f>
        <v>49.161361254334857</v>
      </c>
      <c r="R11" s="54">
        <f>SUM(R12:R14)</f>
        <v>43056.379025482609</v>
      </c>
      <c r="S11" s="55">
        <f>IF(ISNUMBER(R11/R$8*100),R11/R$8*100,0)</f>
        <v>68.098795809787546</v>
      </c>
    </row>
    <row r="12" spans="1:19" x14ac:dyDescent="0.2">
      <c r="A12" s="138" t="s">
        <v>50</v>
      </c>
      <c r="B12" s="54">
        <v>392613.60287961003</v>
      </c>
      <c r="C12" s="55">
        <f>IF(ISNUMBER(B12/B$8*100),B12/B$8*100,0)</f>
        <v>10.739902711793775</v>
      </c>
      <c r="D12" s="54">
        <f t="shared" ref="D12:D50" si="0">F12+H12+J12</f>
        <v>203041.77305441676</v>
      </c>
      <c r="E12" s="55">
        <f>IF(ISNUMBER(D12/D$8*100),D12/D$8*100,0)</f>
        <v>11.905462091838791</v>
      </c>
      <c r="F12" s="54">
        <v>53779.064655457463</v>
      </c>
      <c r="G12" s="55">
        <f>IF(ISNUMBER(F12/F$8*100),F12/F$8*100,0)</f>
        <v>24.972471557607463</v>
      </c>
      <c r="H12" s="54">
        <v>141399.72393731811</v>
      </c>
      <c r="I12" s="55">
        <f>IF(ISNUMBER(H12/H$8*100),H12/H$8*100,0)</f>
        <v>10.071278844154063</v>
      </c>
      <c r="J12" s="54">
        <v>7862.9844616411738</v>
      </c>
      <c r="K12" s="55">
        <f>IF(ISNUMBER(J12/J$8*100),J12/J$8*100,0)</f>
        <v>9.1315979769087576</v>
      </c>
      <c r="L12" s="54">
        <v>161205.30515915697</v>
      </c>
      <c r="M12" s="55">
        <f>IF(ISNUMBER(L12/L$8*100),L12/L$8*100,0)</f>
        <v>9.7909550879721028</v>
      </c>
      <c r="N12" s="54">
        <v>761.30764863015827</v>
      </c>
      <c r="O12" s="55">
        <f>IF(ISNUMBER(N12/N$8*100),N12/N$8*100,0)</f>
        <v>25.769992249606442</v>
      </c>
      <c r="P12" s="54">
        <v>19112.042300219709</v>
      </c>
      <c r="Q12" s="55">
        <f>IF(ISNUMBER(P12/P$8*100),P12/P$8*100,0)</f>
        <v>8.0454691529768851</v>
      </c>
      <c r="R12" s="54">
        <v>8493.1747171884654</v>
      </c>
      <c r="S12" s="55">
        <f>IF(ISNUMBER(R12/R$8*100),R12/R$8*100,0)</f>
        <v>13.432968213614998</v>
      </c>
    </row>
    <row r="13" spans="1:19" x14ac:dyDescent="0.2">
      <c r="A13" s="138" t="s">
        <v>51</v>
      </c>
      <c r="B13" s="54">
        <v>269361.50377228309</v>
      </c>
      <c r="C13" s="55">
        <f>IF(ISNUMBER(B13/B$8*100),B13/B$8*100,0)</f>
        <v>7.3683548496506583</v>
      </c>
      <c r="D13" s="54">
        <f t="shared" si="0"/>
        <v>151837.75554660708</v>
      </c>
      <c r="E13" s="55">
        <f>IF(ISNUMBER(D13/D$8*100),D13/D$8*100,0)</f>
        <v>8.9030873577209082</v>
      </c>
      <c r="F13" s="54">
        <v>11633.230548133739</v>
      </c>
      <c r="G13" s="55">
        <f>IF(ISNUMBER(F13/F$8*100),F13/F$8*100,0)</f>
        <v>5.401925839498201</v>
      </c>
      <c r="H13" s="54">
        <v>133376.81770063864</v>
      </c>
      <c r="I13" s="55">
        <f>IF(ISNUMBER(H13/H$8*100),H13/H$8*100,0)</f>
        <v>9.4998426093427408</v>
      </c>
      <c r="J13" s="54">
        <v>6827.7072978346769</v>
      </c>
      <c r="K13" s="55">
        <f>IF(ISNUMBER(J13/J$8*100),J13/J$8*100,0)</f>
        <v>7.9292892478664472</v>
      </c>
      <c r="L13" s="54">
        <v>100742.2160305291</v>
      </c>
      <c r="M13" s="55">
        <f>IF(ISNUMBER(L13/L$8*100),L13/L$8*100,0)</f>
        <v>6.1186727796821838</v>
      </c>
      <c r="N13" s="54">
        <v>481.5642767147533</v>
      </c>
      <c r="O13" s="55">
        <f>IF(ISNUMBER(N13/N$8*100),N13/N$8*100,0)</f>
        <v>16.300778930772616</v>
      </c>
      <c r="P13" s="54">
        <v>11253.648781287066</v>
      </c>
      <c r="Q13" s="55">
        <f>IF(ISNUMBER(P13/P$8*100),P13/P$8*100,0)</f>
        <v>4.7373735734793847</v>
      </c>
      <c r="R13" s="54">
        <v>5046.3191371455459</v>
      </c>
      <c r="S13" s="55">
        <f>IF(ISNUMBER(R13/R$8*100),R13/R$8*100,0)</f>
        <v>7.9813552437401221</v>
      </c>
    </row>
    <row r="14" spans="1:19" x14ac:dyDescent="0.2">
      <c r="A14" s="138" t="s">
        <v>69</v>
      </c>
      <c r="B14" s="54">
        <v>1424229.8297722095</v>
      </c>
      <c r="C14" s="55">
        <f>IF(ISNUMBER(B14/B$8*100),B14/B$8*100,0)</f>
        <v>38.95965320304628</v>
      </c>
      <c r="D14" s="54">
        <f t="shared" si="0"/>
        <v>675944.22888485028</v>
      </c>
      <c r="E14" s="55">
        <f>IF(ISNUMBER(D14/D$8*100),D14/D$8*100,0)</f>
        <v>39.634348499453928</v>
      </c>
      <c r="F14" s="54">
        <v>92910.995584690841</v>
      </c>
      <c r="G14" s="55">
        <f>IF(ISNUMBER(F14/F$8*100),F14/F$8*100,0)</f>
        <v>43.143502206526954</v>
      </c>
      <c r="H14" s="54">
        <v>544235.12623275234</v>
      </c>
      <c r="I14" s="55">
        <f>IF(ISNUMBER(H14/H$8*100),H14/H$8*100,0)</f>
        <v>38.763468275957898</v>
      </c>
      <c r="J14" s="54">
        <v>38798.107067407065</v>
      </c>
      <c r="K14" s="55">
        <f>IF(ISNUMBER(J14/J$8*100),J14/J$8*100,0)</f>
        <v>45.057791698939219</v>
      </c>
      <c r="L14" s="54">
        <v>632091.90860440058</v>
      </c>
      <c r="M14" s="55">
        <f>IF(ISNUMBER(L14/L$8*100),L14/L$8*100,0)</f>
        <v>38.390693671688453</v>
      </c>
      <c r="N14" s="54">
        <v>259.49922032858069</v>
      </c>
      <c r="O14" s="55">
        <f>IF(ISNUMBER(N14/N$8*100),N14/N$8*100,0)</f>
        <v>8.7839560113169348</v>
      </c>
      <c r="P14" s="54">
        <v>86417.307891471748</v>
      </c>
      <c r="Q14" s="55">
        <f>IF(ISNUMBER(P14/P$8*100),P14/P$8*100,0)</f>
        <v>36.378518527878583</v>
      </c>
      <c r="R14" s="54">
        <v>29516.885171148599</v>
      </c>
      <c r="S14" s="55">
        <f>IF(ISNUMBER(R14/R$8*100),R14/R$8*100,0)</f>
        <v>46.684472352432429</v>
      </c>
    </row>
    <row r="15" spans="1:19" x14ac:dyDescent="0.2">
      <c r="A15" s="137" t="s">
        <v>52</v>
      </c>
      <c r="B15" s="54">
        <v>1569448.3168262318</v>
      </c>
      <c r="C15" s="55">
        <f>IF(ISNUMBER(B15/B$8*100),B15/B$8*100,0)</f>
        <v>42.932089235509288</v>
      </c>
      <c r="D15" s="54">
        <f t="shared" si="0"/>
        <v>674626.82887651643</v>
      </c>
      <c r="E15" s="55">
        <f>IF(ISNUMBER(D15/D$8*100),D15/D$8*100,0)</f>
        <v>39.557102050986387</v>
      </c>
      <c r="F15" s="54">
        <v>57030.101571772633</v>
      </c>
      <c r="G15" s="55">
        <f>IF(ISNUMBER(F15/F$8*100),F15/F$8*100,0)</f>
        <v>26.482100396367375</v>
      </c>
      <c r="H15" s="54">
        <v>584978.09475406888</v>
      </c>
      <c r="I15" s="55">
        <f>IF(ISNUMBER(H15/H$8*100),H15/H$8*100,0)</f>
        <v>41.665410270545308</v>
      </c>
      <c r="J15" s="54">
        <v>32618.632550674974</v>
      </c>
      <c r="K15" s="55">
        <f>IF(ISNUMBER(J15/J$8*100),J15/J$8*100,0)</f>
        <v>37.881321076285573</v>
      </c>
      <c r="L15" s="54">
        <v>752432.27506740228</v>
      </c>
      <c r="M15" s="55">
        <f>IF(ISNUMBER(L15/L$8*100),L15/L$8*100,0)</f>
        <v>45.699678460657267</v>
      </c>
      <c r="N15" s="54">
        <v>1451.8697452673455</v>
      </c>
      <c r="O15" s="55">
        <f>IF(ISNUMBER(N15/N$8*100),N15/N$8*100,0)</f>
        <v>49.145272808304</v>
      </c>
      <c r="P15" s="54">
        <v>120767.37797611592</v>
      </c>
      <c r="Q15" s="55">
        <f>IF(ISNUMBER(P15/P$8*100),P15/P$8*100,0)</f>
        <v>50.838638745665129</v>
      </c>
      <c r="R15" s="54">
        <v>20169.965160906515</v>
      </c>
      <c r="S15" s="55">
        <f>IF(ISNUMBER(R15/R$8*100),R15/R$8*100,0)</f>
        <v>31.901204190212457</v>
      </c>
    </row>
    <row r="16" spans="1:19" x14ac:dyDescent="0.2">
      <c r="A16" s="136"/>
      <c r="B16" s="85"/>
      <c r="C16" s="55"/>
      <c r="D16" s="85"/>
      <c r="E16" s="55"/>
      <c r="F16" s="85"/>
      <c r="G16" s="55"/>
      <c r="H16" s="85"/>
      <c r="I16" s="55"/>
      <c r="J16" s="85"/>
      <c r="K16" s="55"/>
      <c r="L16" s="85"/>
      <c r="M16" s="55"/>
      <c r="N16" s="85"/>
      <c r="O16" s="55"/>
      <c r="P16" s="85"/>
      <c r="Q16" s="55"/>
      <c r="R16" s="85"/>
      <c r="S16" s="55"/>
    </row>
    <row r="17" spans="1:19" x14ac:dyDescent="0.2">
      <c r="A17"/>
      <c r="B17" s="85"/>
      <c r="C17" s="86"/>
      <c r="D17" s="85"/>
      <c r="E17" s="86"/>
      <c r="F17" s="85"/>
      <c r="G17" s="86"/>
      <c r="H17" s="85"/>
      <c r="I17" s="86"/>
      <c r="J17" s="85"/>
      <c r="K17" s="86"/>
      <c r="L17" s="85"/>
      <c r="M17" s="86"/>
      <c r="N17" s="85"/>
      <c r="O17" s="86"/>
      <c r="P17" s="85"/>
      <c r="Q17" s="86"/>
      <c r="R17" s="85"/>
      <c r="S17" s="86"/>
    </row>
    <row r="18" spans="1:19" x14ac:dyDescent="0.2">
      <c r="A18" s="140" t="s">
        <v>17</v>
      </c>
      <c r="B18" s="83"/>
      <c r="C18" s="53"/>
      <c r="D18" s="83"/>
      <c r="E18" s="53"/>
      <c r="F18" s="83"/>
      <c r="G18" s="53"/>
      <c r="H18" s="83"/>
      <c r="I18" s="53"/>
      <c r="J18" s="83"/>
      <c r="K18" s="53"/>
      <c r="L18" s="83"/>
      <c r="M18" s="53"/>
      <c r="N18" s="83"/>
      <c r="O18" s="53"/>
      <c r="P18" s="83"/>
      <c r="Q18" s="53"/>
      <c r="R18" s="83"/>
      <c r="S18" s="53"/>
    </row>
    <row r="19" spans="1:19" x14ac:dyDescent="0.2">
      <c r="A19" s="122" t="s">
        <v>35</v>
      </c>
      <c r="B19" s="54">
        <v>254628.93218420021</v>
      </c>
      <c r="C19" s="55">
        <f t="shared" ref="C19:C29" si="1">IF(ISNUMBER(B19/B$8*100),B19/B$8*100,0)</f>
        <v>6.9653469447027865</v>
      </c>
      <c r="D19" s="84">
        <f t="shared" si="0"/>
        <v>130449.72120990563</v>
      </c>
      <c r="E19" s="55">
        <f t="shared" ref="E19:E29" si="2">IF(ISNUMBER(D19/D$8*100),D19/D$8*100,0)</f>
        <v>7.6489886164421792</v>
      </c>
      <c r="F19" s="54">
        <v>928.98479093271851</v>
      </c>
      <c r="G19" s="55">
        <f t="shared" ref="G19:G29" si="3">IF(ISNUMBER(F19/F$8*100),F19/F$8*100,0)</f>
        <v>0.43137690135826873</v>
      </c>
      <c r="H19" s="54">
        <v>123196.39881745407</v>
      </c>
      <c r="I19" s="55">
        <f t="shared" ref="I19:I29" si="4">IF(ISNUMBER(H19/H$8*100),H19/H$8*100,0)</f>
        <v>8.7747362621175196</v>
      </c>
      <c r="J19" s="54">
        <v>6324.3376015188451</v>
      </c>
      <c r="K19" s="55">
        <f t="shared" ref="K19:K29" si="5">IF(ISNUMBER(J19/J$8*100),J19/J$8*100,0)</f>
        <v>7.3447059102115446</v>
      </c>
      <c r="L19" s="54">
        <v>54934.833406176913</v>
      </c>
      <c r="M19" s="55">
        <f t="shared" ref="M19:M29" si="6">IF(ISNUMBER(L19/L$8*100),L19/L$8*100,0)</f>
        <v>3.336518522849341</v>
      </c>
      <c r="N19" s="54">
        <v>1466.9983696770068</v>
      </c>
      <c r="O19" s="55">
        <f>IF(ISNUMBER(N19/N$8*100),N19/N$8*100,0)</f>
        <v>49.657371346241561</v>
      </c>
      <c r="P19" s="54">
        <v>67467.694731201555</v>
      </c>
      <c r="Q19" s="55">
        <f t="shared" ref="Q19:Q29" si="7">IF(ISNUMBER(P19/P$8*100),P19/P$8*100,0)</f>
        <v>28.401426088100649</v>
      </c>
      <c r="R19" s="54">
        <v>309.68446723938644</v>
      </c>
      <c r="S19" s="55">
        <f t="shared" ref="S19:S29" si="8">IF(ISNUMBER(R19/R$8*100),R19/R$8*100,0)</f>
        <v>0.48980289976350228</v>
      </c>
    </row>
    <row r="20" spans="1:19" x14ac:dyDescent="0.2">
      <c r="A20" s="122" t="s">
        <v>36</v>
      </c>
      <c r="B20" s="54">
        <v>509832.38449014031</v>
      </c>
      <c r="C20" s="55">
        <f t="shared" si="1"/>
        <v>13.946409825298264</v>
      </c>
      <c r="D20" s="84">
        <f t="shared" si="0"/>
        <v>304579.90191274922</v>
      </c>
      <c r="E20" s="55">
        <f t="shared" si="2"/>
        <v>17.859204150991989</v>
      </c>
      <c r="F20" s="54">
        <v>11806.068022292513</v>
      </c>
      <c r="G20" s="55">
        <f t="shared" si="3"/>
        <v>5.4821834441101602</v>
      </c>
      <c r="H20" s="54">
        <v>280692.64056672179</v>
      </c>
      <c r="I20" s="55">
        <f t="shared" si="4"/>
        <v>19.992499093580506</v>
      </c>
      <c r="J20" s="54">
        <v>12081.193323734904</v>
      </c>
      <c r="K20" s="55">
        <f t="shared" si="5"/>
        <v>14.030372443421435</v>
      </c>
      <c r="L20" s="54">
        <v>141683.63071820323</v>
      </c>
      <c r="M20" s="55">
        <f t="shared" si="6"/>
        <v>8.6052879196076137</v>
      </c>
      <c r="N20" s="54">
        <v>451.62318139077183</v>
      </c>
      <c r="O20" s="55">
        <f t="shared" ref="O20:O29" si="9">IF(ISNUMBER(N20/N$8*100),N20/N$8*100,0)</f>
        <v>15.287283537902127</v>
      </c>
      <c r="P20" s="54">
        <v>56072.622691609329</v>
      </c>
      <c r="Q20" s="55">
        <f t="shared" si="7"/>
        <v>23.604518507510232</v>
      </c>
      <c r="R20" s="54">
        <v>7044.6059861900048</v>
      </c>
      <c r="S20" s="55">
        <f t="shared" si="8"/>
        <v>11.141884094109166</v>
      </c>
    </row>
    <row r="21" spans="1:19" x14ac:dyDescent="0.2">
      <c r="A21" s="122" t="s">
        <v>37</v>
      </c>
      <c r="B21" s="54">
        <v>414376.83530748513</v>
      </c>
      <c r="C21" s="55">
        <f t="shared" si="1"/>
        <v>11.335233584833357</v>
      </c>
      <c r="D21" s="84">
        <f t="shared" si="0"/>
        <v>262552.66749490012</v>
      </c>
      <c r="E21" s="55">
        <f t="shared" si="2"/>
        <v>15.394914962321311</v>
      </c>
      <c r="F21" s="54">
        <v>36416.917922854962</v>
      </c>
      <c r="G21" s="55">
        <f t="shared" si="3"/>
        <v>16.910306136236112</v>
      </c>
      <c r="H21" s="54">
        <v>217417.855949672</v>
      </c>
      <c r="I21" s="55">
        <f t="shared" si="4"/>
        <v>15.485715190914668</v>
      </c>
      <c r="J21" s="54">
        <v>8717.8936223731489</v>
      </c>
      <c r="K21" s="55">
        <f t="shared" si="5"/>
        <v>10.124438138384983</v>
      </c>
      <c r="L21" s="54">
        <v>125049.89598955566</v>
      </c>
      <c r="M21" s="55">
        <f t="shared" si="6"/>
        <v>7.5950224726197533</v>
      </c>
      <c r="N21" s="54">
        <v>309.68446723938644</v>
      </c>
      <c r="O21" s="55">
        <f t="shared" si="9"/>
        <v>10.482708711704317</v>
      </c>
      <c r="P21" s="54">
        <v>22395.212951246176</v>
      </c>
      <c r="Q21" s="55">
        <f t="shared" si="7"/>
        <v>9.4275636346581457</v>
      </c>
      <c r="R21" s="54">
        <v>4069.3744045456729</v>
      </c>
      <c r="S21" s="55">
        <f t="shared" si="8"/>
        <v>6.4362006959461313</v>
      </c>
    </row>
    <row r="22" spans="1:19" x14ac:dyDescent="0.2">
      <c r="A22" s="122" t="s">
        <v>38</v>
      </c>
      <c r="B22" s="54">
        <v>392086.99931037962</v>
      </c>
      <c r="C22" s="55">
        <f t="shared" si="1"/>
        <v>10.725497528020883</v>
      </c>
      <c r="D22" s="84">
        <f t="shared" si="0"/>
        <v>229323.65419187432</v>
      </c>
      <c r="E22" s="55">
        <f t="shared" si="2"/>
        <v>13.446514136830315</v>
      </c>
      <c r="F22" s="54">
        <v>28452.223640239841</v>
      </c>
      <c r="G22" s="55">
        <f t="shared" si="3"/>
        <v>13.211876222813274</v>
      </c>
      <c r="H22" s="54">
        <v>191201.34917893232</v>
      </c>
      <c r="I22" s="55">
        <f t="shared" si="4"/>
        <v>13.618429013433744</v>
      </c>
      <c r="J22" s="54">
        <v>9670.0813727021596</v>
      </c>
      <c r="K22" s="55">
        <f t="shared" si="5"/>
        <v>11.230251812182686</v>
      </c>
      <c r="L22" s="54">
        <v>141726.04705942626</v>
      </c>
      <c r="M22" s="55">
        <f t="shared" si="6"/>
        <v>8.6078641157911129</v>
      </c>
      <c r="N22" s="54">
        <v>0</v>
      </c>
      <c r="O22" s="55">
        <f t="shared" si="9"/>
        <v>0</v>
      </c>
      <c r="P22" s="54">
        <v>14705.19495675136</v>
      </c>
      <c r="Q22" s="55">
        <f t="shared" si="7"/>
        <v>6.1903479782322508</v>
      </c>
      <c r="R22" s="54">
        <v>6332.1031023296127</v>
      </c>
      <c r="S22" s="55">
        <f t="shared" si="8"/>
        <v>10.014975851937267</v>
      </c>
    </row>
    <row r="23" spans="1:19" x14ac:dyDescent="0.2">
      <c r="A23" s="122" t="s">
        <v>39</v>
      </c>
      <c r="B23" s="54">
        <v>363051.3802640111</v>
      </c>
      <c r="C23" s="55">
        <f t="shared" si="1"/>
        <v>9.9312313043151157</v>
      </c>
      <c r="D23" s="84">
        <f t="shared" si="0"/>
        <v>183085.56999409667</v>
      </c>
      <c r="E23" s="55">
        <f t="shared" si="2"/>
        <v>10.735319537143887</v>
      </c>
      <c r="F23" s="54">
        <v>21319.875008836294</v>
      </c>
      <c r="G23" s="55">
        <f t="shared" si="3"/>
        <v>9.8999485335206909</v>
      </c>
      <c r="H23" s="54">
        <v>151495.73098305799</v>
      </c>
      <c r="I23" s="55">
        <f t="shared" si="4"/>
        <v>10.790372908406018</v>
      </c>
      <c r="J23" s="54">
        <v>10269.96400220237</v>
      </c>
      <c r="K23" s="55">
        <f t="shared" si="5"/>
        <v>11.926919474779528</v>
      </c>
      <c r="L23" s="54">
        <v>160951.66666135329</v>
      </c>
      <c r="M23" s="55">
        <f t="shared" si="6"/>
        <v>9.7755501164165768</v>
      </c>
      <c r="N23" s="54">
        <v>0</v>
      </c>
      <c r="O23" s="55">
        <f t="shared" si="9"/>
        <v>0</v>
      </c>
      <c r="P23" s="54">
        <v>9501.7064125501129</v>
      </c>
      <c r="Q23" s="55">
        <f t="shared" si="7"/>
        <v>3.9998700631766493</v>
      </c>
      <c r="R23" s="54">
        <v>9512.4371960120534</v>
      </c>
      <c r="S23" s="55">
        <f t="shared" si="8"/>
        <v>15.045053321396711</v>
      </c>
    </row>
    <row r="24" spans="1:19" x14ac:dyDescent="0.2">
      <c r="A24" s="122" t="s">
        <v>40</v>
      </c>
      <c r="B24" s="54">
        <v>368630.45056857675</v>
      </c>
      <c r="C24" s="55">
        <f t="shared" si="1"/>
        <v>10.083846170060523</v>
      </c>
      <c r="D24" s="84">
        <f t="shared" si="0"/>
        <v>160452.18710589572</v>
      </c>
      <c r="E24" s="55">
        <f t="shared" si="2"/>
        <v>9.4081991227977646</v>
      </c>
      <c r="F24" s="54">
        <v>24963.006410514841</v>
      </c>
      <c r="G24" s="55">
        <f t="shared" si="3"/>
        <v>11.591647634126224</v>
      </c>
      <c r="H24" s="54">
        <v>124956.48305746826</v>
      </c>
      <c r="I24" s="55">
        <f t="shared" si="4"/>
        <v>8.9000993015690106</v>
      </c>
      <c r="J24" s="54">
        <v>10532.697637912628</v>
      </c>
      <c r="K24" s="55">
        <f t="shared" si="5"/>
        <v>12.232042541984079</v>
      </c>
      <c r="L24" s="54">
        <v>190220.35684082506</v>
      </c>
      <c r="M24" s="55">
        <f t="shared" si="6"/>
        <v>11.55321140832041</v>
      </c>
      <c r="N24" s="54">
        <v>0</v>
      </c>
      <c r="O24" s="55">
        <f t="shared" si="9"/>
        <v>0</v>
      </c>
      <c r="P24" s="54">
        <v>12788.330078071209</v>
      </c>
      <c r="Q24" s="55">
        <f t="shared" si="7"/>
        <v>5.3834181373712013</v>
      </c>
      <c r="R24" s="54">
        <v>5169.5765437858954</v>
      </c>
      <c r="S24" s="55">
        <f t="shared" si="8"/>
        <v>8.1763015247982054</v>
      </c>
    </row>
    <row r="25" spans="1:19" x14ac:dyDescent="0.2">
      <c r="A25" s="122" t="s">
        <v>41</v>
      </c>
      <c r="B25" s="54">
        <v>328265.31866514462</v>
      </c>
      <c r="C25" s="55">
        <f t="shared" si="1"/>
        <v>8.9796623455267692</v>
      </c>
      <c r="D25" s="84">
        <f t="shared" si="0"/>
        <v>142600.32712435391</v>
      </c>
      <c r="E25" s="55">
        <f t="shared" si="2"/>
        <v>8.3614458410378614</v>
      </c>
      <c r="F25" s="54">
        <v>25383.851521287015</v>
      </c>
      <c r="G25" s="55">
        <f t="shared" si="3"/>
        <v>11.787068335959679</v>
      </c>
      <c r="H25" s="54">
        <v>104262.45751716509</v>
      </c>
      <c r="I25" s="55">
        <f t="shared" si="4"/>
        <v>7.4261551111487467</v>
      </c>
      <c r="J25" s="54">
        <v>12954.018085901807</v>
      </c>
      <c r="K25" s="55">
        <f t="shared" si="5"/>
        <v>15.044018708561783</v>
      </c>
      <c r="L25" s="54">
        <v>170325.8574757165</v>
      </c>
      <c r="M25" s="55">
        <f t="shared" si="6"/>
        <v>10.344900369244144</v>
      </c>
      <c r="N25" s="54">
        <v>725.93487263367274</v>
      </c>
      <c r="O25" s="55">
        <f t="shared" si="9"/>
        <v>24.572636404152</v>
      </c>
      <c r="P25" s="54">
        <v>10482.226575707551</v>
      </c>
      <c r="Q25" s="55">
        <f t="shared" si="7"/>
        <v>4.4126331055891459</v>
      </c>
      <c r="R25" s="54">
        <v>4130.9726167330791</v>
      </c>
      <c r="S25" s="55">
        <f t="shared" si="8"/>
        <v>6.5336256111141129</v>
      </c>
    </row>
    <row r="26" spans="1:19" x14ac:dyDescent="0.2">
      <c r="A26" s="122" t="s">
        <v>42</v>
      </c>
      <c r="B26" s="54">
        <v>299289.70975131518</v>
      </c>
      <c r="C26" s="55">
        <f t="shared" si="1"/>
        <v>8.1870376925166273</v>
      </c>
      <c r="D26" s="84">
        <f t="shared" si="0"/>
        <v>113738.26393976292</v>
      </c>
      <c r="E26" s="55">
        <f t="shared" si="2"/>
        <v>6.6691034527337951</v>
      </c>
      <c r="F26" s="54">
        <v>28662.478453525706</v>
      </c>
      <c r="G26" s="55">
        <f t="shared" si="3"/>
        <v>13.309508682177709</v>
      </c>
      <c r="H26" s="54">
        <v>80231.206598888588</v>
      </c>
      <c r="I26" s="55">
        <f t="shared" si="4"/>
        <v>5.7145150723104461</v>
      </c>
      <c r="J26" s="54">
        <v>4844.5788873486317</v>
      </c>
      <c r="K26" s="55">
        <f t="shared" si="5"/>
        <v>5.6262029999553214</v>
      </c>
      <c r="L26" s="54">
        <v>165840.67526290324</v>
      </c>
      <c r="M26" s="55">
        <f t="shared" si="6"/>
        <v>10.072488629669756</v>
      </c>
      <c r="N26" s="54">
        <v>0</v>
      </c>
      <c r="O26" s="55">
        <f t="shared" si="9"/>
        <v>0</v>
      </c>
      <c r="P26" s="54">
        <v>6784.860453643033</v>
      </c>
      <c r="Q26" s="55">
        <f t="shared" si="7"/>
        <v>2.8561775151790161</v>
      </c>
      <c r="R26" s="54">
        <v>12925.910095006873</v>
      </c>
      <c r="S26" s="55">
        <f t="shared" si="8"/>
        <v>20.443867601931448</v>
      </c>
    </row>
    <row r="27" spans="1:19" x14ac:dyDescent="0.2">
      <c r="A27" s="122" t="s">
        <v>43</v>
      </c>
      <c r="B27" s="54">
        <v>231783.0868769777</v>
      </c>
      <c r="C27" s="55">
        <f t="shared" si="1"/>
        <v>6.3404013132507426</v>
      </c>
      <c r="D27" s="84">
        <f t="shared" si="0"/>
        <v>83519.406241178673</v>
      </c>
      <c r="E27" s="55">
        <f t="shared" si="2"/>
        <v>4.897204698221123</v>
      </c>
      <c r="F27" s="54">
        <v>23201.456269577968</v>
      </c>
      <c r="G27" s="55">
        <f t="shared" si="3"/>
        <v>10.773666490837943</v>
      </c>
      <c r="H27" s="54">
        <v>53233.281820035474</v>
      </c>
      <c r="I27" s="55">
        <f t="shared" si="4"/>
        <v>3.7915719357180451</v>
      </c>
      <c r="J27" s="54">
        <v>7084.6681515652244</v>
      </c>
      <c r="K27" s="55">
        <f t="shared" si="5"/>
        <v>8.2277081527387139</v>
      </c>
      <c r="L27" s="54">
        <v>137053.46864456934</v>
      </c>
      <c r="M27" s="55">
        <f t="shared" si="6"/>
        <v>8.3240706924932617</v>
      </c>
      <c r="N27" s="54">
        <v>0</v>
      </c>
      <c r="O27" s="55">
        <f t="shared" si="9"/>
        <v>0</v>
      </c>
      <c r="P27" s="54">
        <v>6045.3535134091826</v>
      </c>
      <c r="Q27" s="55">
        <f t="shared" si="7"/>
        <v>2.5448722039724077</v>
      </c>
      <c r="R27" s="54">
        <v>5164.858477820665</v>
      </c>
      <c r="S27" s="55">
        <f t="shared" si="8"/>
        <v>8.16883934107409</v>
      </c>
    </row>
    <row r="28" spans="1:19" x14ac:dyDescent="0.2">
      <c r="A28" s="122" t="s">
        <v>44</v>
      </c>
      <c r="B28" s="54">
        <v>172320.11690158286</v>
      </c>
      <c r="C28" s="55">
        <f t="shared" si="1"/>
        <v>4.7137981904702988</v>
      </c>
      <c r="D28" s="84">
        <f t="shared" si="0"/>
        <v>36748.554521482583</v>
      </c>
      <c r="E28" s="55">
        <f t="shared" si="2"/>
        <v>2.1547709922141305</v>
      </c>
      <c r="F28" s="54">
        <v>6858.3282157950052</v>
      </c>
      <c r="G28" s="55">
        <f t="shared" si="3"/>
        <v>3.1846854793577601</v>
      </c>
      <c r="H28" s="54">
        <v>27573.273964672477</v>
      </c>
      <c r="I28" s="55">
        <f t="shared" si="4"/>
        <v>1.963922722137508</v>
      </c>
      <c r="J28" s="54">
        <v>2316.9523410150991</v>
      </c>
      <c r="K28" s="55">
        <f t="shared" si="5"/>
        <v>2.6907693145042115</v>
      </c>
      <c r="L28" s="54">
        <v>119517.20717853973</v>
      </c>
      <c r="M28" s="55">
        <f t="shared" si="6"/>
        <v>7.2589894393960588</v>
      </c>
      <c r="N28" s="54">
        <v>0</v>
      </c>
      <c r="O28" s="55">
        <f t="shared" si="9"/>
        <v>0</v>
      </c>
      <c r="P28" s="54">
        <v>12628.955455359637</v>
      </c>
      <c r="Q28" s="55">
        <f t="shared" si="7"/>
        <v>5.3163272639495505</v>
      </c>
      <c r="R28" s="54">
        <v>3425.3997462010798</v>
      </c>
      <c r="S28" s="55">
        <f t="shared" si="8"/>
        <v>5.4176780110884115</v>
      </c>
    </row>
    <row r="29" spans="1:19" x14ac:dyDescent="0.2">
      <c r="A29" s="120" t="s">
        <v>71</v>
      </c>
      <c r="B29" s="54">
        <v>321388.0389304838</v>
      </c>
      <c r="C29" s="55">
        <f t="shared" si="1"/>
        <v>8.7915351010036176</v>
      </c>
      <c r="D29" s="84">
        <f t="shared" si="0"/>
        <v>58400.332626193354</v>
      </c>
      <c r="E29" s="55">
        <f t="shared" si="2"/>
        <v>3.4243344892658123</v>
      </c>
      <c r="F29" s="54">
        <v>7360.2021041978624</v>
      </c>
      <c r="G29" s="55">
        <f t="shared" si="3"/>
        <v>3.4177321395021991</v>
      </c>
      <c r="H29" s="54">
        <v>49729.084170712435</v>
      </c>
      <c r="I29" s="55">
        <f t="shared" si="4"/>
        <v>3.5419833886639775</v>
      </c>
      <c r="J29" s="54">
        <v>1311.0463512830615</v>
      </c>
      <c r="K29" s="55">
        <f t="shared" si="5"/>
        <v>1.5225705032757004</v>
      </c>
      <c r="L29" s="54">
        <v>239168.06562422091</v>
      </c>
      <c r="M29" s="55">
        <f t="shared" si="6"/>
        <v>14.526096313592049</v>
      </c>
      <c r="N29" s="54">
        <v>0</v>
      </c>
      <c r="O29" s="55">
        <f t="shared" si="9"/>
        <v>0</v>
      </c>
      <c r="P29" s="54">
        <v>18678.219129545385</v>
      </c>
      <c r="Q29" s="55">
        <f t="shared" si="7"/>
        <v>7.8628455022607717</v>
      </c>
      <c r="R29" s="54">
        <v>5141.4215505248103</v>
      </c>
      <c r="S29" s="55">
        <f t="shared" si="8"/>
        <v>8.1317710468409707</v>
      </c>
    </row>
    <row r="30" spans="1:19" x14ac:dyDescent="0.2">
      <c r="A30" s="139"/>
      <c r="B30" s="54"/>
      <c r="C30" s="55"/>
      <c r="D30" s="85"/>
      <c r="E30" s="55"/>
      <c r="F30" s="85"/>
      <c r="G30" s="55"/>
      <c r="H30" s="85"/>
      <c r="I30" s="55"/>
      <c r="J30" s="85"/>
      <c r="K30" s="55"/>
      <c r="L30" s="85"/>
      <c r="M30" s="55"/>
      <c r="N30" s="85"/>
      <c r="O30" s="55"/>
      <c r="P30" s="85"/>
      <c r="Q30" s="55"/>
      <c r="R30" s="85"/>
      <c r="S30" s="55"/>
    </row>
    <row r="31" spans="1:19" x14ac:dyDescent="0.2">
      <c r="A31" s="136" t="s">
        <v>13</v>
      </c>
      <c r="B31" s="83"/>
      <c r="C31" s="53"/>
      <c r="D31" s="83"/>
      <c r="E31" s="53"/>
      <c r="F31" s="83"/>
      <c r="G31" s="53"/>
      <c r="H31" s="83"/>
      <c r="I31" s="53"/>
      <c r="J31" s="83"/>
      <c r="K31" s="53"/>
      <c r="L31" s="83"/>
      <c r="M31" s="53"/>
      <c r="N31" s="83"/>
      <c r="O31" s="53"/>
      <c r="P31" s="83"/>
      <c r="Q31" s="53"/>
      <c r="R31" s="83"/>
      <c r="S31" s="53"/>
    </row>
    <row r="32" spans="1:19" x14ac:dyDescent="0.2">
      <c r="A32" s="138" t="s">
        <v>53</v>
      </c>
      <c r="B32" s="54">
        <v>2115193.8134488659</v>
      </c>
      <c r="C32" s="55">
        <f t="shared" ref="C32:C43" si="10">IF(ISNUMBER(B32/B$8*100),B32/B$8*100,0)</f>
        <v>57.86089836524274</v>
      </c>
      <c r="D32" s="84">
        <f t="shared" si="0"/>
        <v>1114410.5368885812</v>
      </c>
      <c r="E32" s="55">
        <f t="shared" ref="E32:E43" si="11">IF(ISNUMBER(D32/D$8*100),D32/D$8*100,0)</f>
        <v>65.344053108307449</v>
      </c>
      <c r="F32" s="54">
        <v>89221.981097853088</v>
      </c>
      <c r="G32" s="55">
        <f t="shared" ref="G32:G43" si="12">IF(ISNUMBER(F32/F$8*100),F32/F$8*100,0)</f>
        <v>41.430497156358065</v>
      </c>
      <c r="H32" s="54">
        <v>1021475.0351539534</v>
      </c>
      <c r="I32" s="55">
        <f t="shared" ref="I32:I43" si="13">IF(ISNUMBER(H32/H$8*100),H32/H$8*100,0)</f>
        <v>72.755162633400687</v>
      </c>
      <c r="J32" s="54">
        <v>3713.5206367748365</v>
      </c>
      <c r="K32" s="55">
        <f t="shared" ref="K32:K43" si="14">IF(ISNUMBER(J32/J$8*100),J32/J$8*100,0)</f>
        <v>4.3126598684520605</v>
      </c>
      <c r="L32" s="54">
        <v>857119.76173741126</v>
      </c>
      <c r="M32" s="55">
        <f t="shared" ref="M32:M43" si="15">IF(ISNUMBER(L32/L$8*100),L32/L$8*100,0)</f>
        <v>52.057970945180465</v>
      </c>
      <c r="N32" s="54">
        <v>2192.9332423106798</v>
      </c>
      <c r="O32" s="55">
        <f>+N32/N8*100</f>
        <v>74.230007750393568</v>
      </c>
      <c r="P32" s="54">
        <v>107901.33775888382</v>
      </c>
      <c r="Q32" s="55">
        <f t="shared" ref="Q32:Q33" si="16">IF(ISNUMBER(P32/P$8*100),P32/P$8*100,0)</f>
        <v>45.422507488593205</v>
      </c>
      <c r="R32" s="54">
        <v>33569.243821653603</v>
      </c>
      <c r="S32" s="55">
        <f t="shared" ref="S32:S33" si="17">IF(ISNUMBER(R32/R$8*100),R32/R$8*100,0)</f>
        <v>53.093760605061412</v>
      </c>
    </row>
    <row r="33" spans="1:19" x14ac:dyDescent="0.2">
      <c r="A33" s="138" t="s">
        <v>4</v>
      </c>
      <c r="B33" s="54">
        <v>1540459.4398014925</v>
      </c>
      <c r="C33" s="55">
        <f t="shared" si="10"/>
        <v>42.139101634757914</v>
      </c>
      <c r="D33" s="84">
        <f t="shared" si="0"/>
        <v>591040.04947381536</v>
      </c>
      <c r="E33" s="55">
        <f t="shared" si="11"/>
        <v>34.655946891692913</v>
      </c>
      <c r="F33" s="54">
        <v>126131.41126220155</v>
      </c>
      <c r="G33" s="55">
        <f t="shared" si="12"/>
        <v>58.569502843641907</v>
      </c>
      <c r="H33" s="54">
        <v>382514.72747083078</v>
      </c>
      <c r="I33" s="55">
        <f t="shared" si="13"/>
        <v>27.244837366599761</v>
      </c>
      <c r="J33" s="54">
        <v>82393.91074078306</v>
      </c>
      <c r="K33" s="55">
        <f t="shared" si="14"/>
        <v>95.687340131547955</v>
      </c>
      <c r="L33" s="54">
        <v>789351.94312408019</v>
      </c>
      <c r="M33" s="55">
        <f t="shared" si="15"/>
        <v>47.942029054819699</v>
      </c>
      <c r="N33" s="54">
        <v>761.30764863015827</v>
      </c>
      <c r="O33" s="55">
        <f>+N33/N8*100</f>
        <v>25.769992249606442</v>
      </c>
      <c r="P33" s="54">
        <v>129649.03919021052</v>
      </c>
      <c r="Q33" s="55">
        <f t="shared" si="16"/>
        <v>54.577492511406746</v>
      </c>
      <c r="R33" s="54">
        <v>29657.100364735532</v>
      </c>
      <c r="S33" s="55">
        <f t="shared" si="17"/>
        <v>46.906239394938609</v>
      </c>
    </row>
    <row r="34" spans="1:19" x14ac:dyDescent="0.2">
      <c r="A34" s="139"/>
      <c r="B34" s="85"/>
      <c r="C34" s="55"/>
      <c r="D34" s="85"/>
      <c r="E34" s="55"/>
      <c r="F34" s="85"/>
      <c r="G34" s="55"/>
      <c r="H34" s="85"/>
      <c r="I34" s="55"/>
      <c r="J34" s="85"/>
      <c r="K34" s="55"/>
      <c r="L34" s="85"/>
      <c r="M34" s="55"/>
      <c r="N34" s="55"/>
      <c r="O34" s="55"/>
      <c r="P34" s="85"/>
      <c r="Q34" s="55"/>
      <c r="R34" s="85"/>
      <c r="S34" s="55"/>
    </row>
    <row r="35" spans="1:19" x14ac:dyDescent="0.2">
      <c r="A35" s="136" t="s">
        <v>81</v>
      </c>
      <c r="B35" s="83">
        <f>+B36+B40+B41+B42+B43+B44</f>
        <v>3655653.2532503325</v>
      </c>
      <c r="C35" s="53">
        <f>IF(ISNUMBER(B35/B$8*100),B35/B$8*100,0)</f>
        <v>99.999999999999943</v>
      </c>
      <c r="D35" s="83">
        <f>+D36+D40+D41+D42+D43+D44</f>
        <v>1705450.586362395</v>
      </c>
      <c r="E35" s="53">
        <f>IF(ISNUMBER(D35/D$8*100),D35/D$8*100,0)</f>
        <v>100.00000000000027</v>
      </c>
      <c r="F35" s="83">
        <f>+F36+F40+F41+F42+F43+F44</f>
        <v>215353.39236005463</v>
      </c>
      <c r="G35" s="53">
        <f>IF(ISNUMBER(F35/F$8*100),F35/F$8*100,0)</f>
        <v>99.999999999999972</v>
      </c>
      <c r="H35" s="83">
        <f>+H36+H40+H41+H42+H43+H44</f>
        <v>1403989.7626247825</v>
      </c>
      <c r="I35" s="53">
        <f>IF(ISNUMBER(H35/H$8*100),H35/H$8*100,0)</f>
        <v>100.00000000000033</v>
      </c>
      <c r="J35" s="83">
        <f>+J36+J40+J41+J42+J43+J44</f>
        <v>86107.431377557878</v>
      </c>
      <c r="K35" s="53">
        <f>IF(ISNUMBER(J35/J$8*100),J35/J$8*100,0)</f>
        <v>99.999999999999972</v>
      </c>
      <c r="L35" s="83">
        <f>+L36+L40+L41+L42+L43+L44</f>
        <v>1646471.7048614898</v>
      </c>
      <c r="M35" s="53">
        <f>IF(ISNUMBER(L35/L$8*100),L35/L$8*100,0)</f>
        <v>100.00000000000007</v>
      </c>
      <c r="N35" s="83">
        <f>+N36+N40+N41+N42+N43+N44</f>
        <v>2954.2408909408377</v>
      </c>
      <c r="O35" s="53">
        <f>IF(ISNUMBER(N35/N$8*100),N35/N$8*100,0)</f>
        <v>100</v>
      </c>
      <c r="P35" s="83">
        <f>+P36+P40+P41+P42+P43+P44</f>
        <v>237550.37694909432</v>
      </c>
      <c r="Q35" s="53">
        <f>IF(ISNUMBER(P35/P$8*100),P35/P$8*100,0)</f>
        <v>99.999999999999929</v>
      </c>
      <c r="R35" s="83">
        <f>+R36+R40+R41+R42+R43+R44</f>
        <v>63226.344186389164</v>
      </c>
      <c r="S35" s="53">
        <f>IF(ISNUMBER(R35/R$8*100),R35/R$8*100,0)</f>
        <v>100.00000000000007</v>
      </c>
    </row>
    <row r="36" spans="1:19" x14ac:dyDescent="0.2">
      <c r="A36" s="133" t="s">
        <v>74</v>
      </c>
      <c r="B36" s="84">
        <f>SUM(B37:B39)</f>
        <v>2643263.5089596086</v>
      </c>
      <c r="C36" s="55">
        <f t="shared" si="10"/>
        <v>72.306187864218671</v>
      </c>
      <c r="D36" s="84">
        <f t="shared" si="0"/>
        <v>1265523.3302116839</v>
      </c>
      <c r="E36" s="55">
        <f t="shared" si="11"/>
        <v>74.204631921406701</v>
      </c>
      <c r="F36" s="84">
        <f>SUM(F37:F39)</f>
        <v>43008.5614500667</v>
      </c>
      <c r="G36" s="55">
        <f t="shared" si="12"/>
        <v>19.971155772721527</v>
      </c>
      <c r="H36" s="84">
        <f>SUM(H37:H39)</f>
        <v>1136921.0059458883</v>
      </c>
      <c r="I36" s="55">
        <f t="shared" si="13"/>
        <v>80.977870082214793</v>
      </c>
      <c r="J36" s="84">
        <f>SUM(J37:J39)</f>
        <v>85593.762815728813</v>
      </c>
      <c r="K36" s="55">
        <f t="shared" si="14"/>
        <v>99.403456178390954</v>
      </c>
      <c r="L36" s="84">
        <f>SUM(L37:L39)</f>
        <v>1375911.8818331109</v>
      </c>
      <c r="M36" s="55">
        <f t="shared" si="15"/>
        <v>83.567295919540925</v>
      </c>
      <c r="N36" s="84">
        <f>SUM(N37:N39)</f>
        <v>1828.2969147896242</v>
      </c>
      <c r="O36" s="55">
        <f t="shared" ref="O36:O43" si="18">IF(ISNUMBER(N36/N$8*100),N36/N$8*100,0)</f>
        <v>61.887198176563253</v>
      </c>
      <c r="P36" s="84">
        <f>SUM(P37:P39)</f>
        <v>0</v>
      </c>
      <c r="Q36" s="55">
        <f t="shared" ref="Q36:Q43" si="19">IF(ISNUMBER(P36/P$8*100),P36/P$8*100,0)</f>
        <v>0</v>
      </c>
      <c r="R36" s="84">
        <f>SUM(R37:R39)</f>
        <v>0</v>
      </c>
      <c r="S36" s="55">
        <f t="shared" ref="S36:S43" si="20">IF(ISNUMBER(R36/R$8*100),R36/R$8*100,0)</f>
        <v>0</v>
      </c>
    </row>
    <row r="37" spans="1:19" x14ac:dyDescent="0.2">
      <c r="A37" s="134" t="s">
        <v>84</v>
      </c>
      <c r="B37" s="84">
        <v>1099775.1132348992</v>
      </c>
      <c r="C37" s="55">
        <f t="shared" si="10"/>
        <v>30.084229467252154</v>
      </c>
      <c r="D37" s="84">
        <f t="shared" si="0"/>
        <v>308017.54602200614</v>
      </c>
      <c r="E37" s="55">
        <f t="shared" si="11"/>
        <v>18.060772237264672</v>
      </c>
      <c r="F37" s="84">
        <v>12628.024337158773</v>
      </c>
      <c r="G37" s="55">
        <f t="shared" si="12"/>
        <v>5.8638613484414801</v>
      </c>
      <c r="H37" s="84">
        <v>267421.25570376922</v>
      </c>
      <c r="I37" s="55">
        <f t="shared" si="13"/>
        <v>19.04723686900833</v>
      </c>
      <c r="J37" s="84">
        <v>27968.265981078166</v>
      </c>
      <c r="K37" s="55">
        <f t="shared" si="14"/>
        <v>32.480664599603323</v>
      </c>
      <c r="L37" s="84">
        <v>790815.7265963055</v>
      </c>
      <c r="M37" s="55">
        <f t="shared" si="15"/>
        <v>48.030933314024587</v>
      </c>
      <c r="N37" s="84">
        <v>941.84061658436701</v>
      </c>
      <c r="O37" s="55">
        <f t="shared" si="18"/>
        <v>31.880968795487046</v>
      </c>
      <c r="P37" s="84">
        <v>0</v>
      </c>
      <c r="Q37" s="55">
        <f t="shared" si="19"/>
        <v>0</v>
      </c>
      <c r="R37" s="84">
        <v>0</v>
      </c>
      <c r="S37" s="55">
        <f t="shared" si="20"/>
        <v>0</v>
      </c>
    </row>
    <row r="38" spans="1:19" x14ac:dyDescent="0.2">
      <c r="A38" s="134" t="s">
        <v>85</v>
      </c>
      <c r="B38" s="84">
        <v>1528725.6238583997</v>
      </c>
      <c r="C38" s="55">
        <f t="shared" si="10"/>
        <v>41.818124366668826</v>
      </c>
      <c r="D38" s="84">
        <f t="shared" si="0"/>
        <v>948449.34573041485</v>
      </c>
      <c r="E38" s="55">
        <f t="shared" si="11"/>
        <v>55.612830609967567</v>
      </c>
      <c r="F38" s="84">
        <v>29684.428217039789</v>
      </c>
      <c r="G38" s="55">
        <f t="shared" si="12"/>
        <v>13.784054150124394</v>
      </c>
      <c r="H38" s="84">
        <v>861139.42067872442</v>
      </c>
      <c r="I38" s="55">
        <f t="shared" si="13"/>
        <v>61.335163802677059</v>
      </c>
      <c r="J38" s="84">
        <v>57625.49683465065</v>
      </c>
      <c r="K38" s="55">
        <f t="shared" si="14"/>
        <v>66.922791578787638</v>
      </c>
      <c r="L38" s="84">
        <v>579389.82182975824</v>
      </c>
      <c r="M38" s="55">
        <f t="shared" si="15"/>
        <v>35.189783105231072</v>
      </c>
      <c r="N38" s="84">
        <v>886.45629820525721</v>
      </c>
      <c r="O38" s="55">
        <f t="shared" si="18"/>
        <v>30.00622938107621</v>
      </c>
      <c r="P38" s="84">
        <v>0</v>
      </c>
      <c r="Q38" s="55">
        <f t="shared" si="19"/>
        <v>0</v>
      </c>
      <c r="R38" s="84">
        <v>0</v>
      </c>
      <c r="S38" s="55">
        <f t="shared" si="20"/>
        <v>0</v>
      </c>
    </row>
    <row r="39" spans="1:19" x14ac:dyDescent="0.2">
      <c r="A39" s="134" t="s">
        <v>86</v>
      </c>
      <c r="B39" s="84">
        <v>14762.771866309942</v>
      </c>
      <c r="C39" s="55">
        <f t="shared" si="10"/>
        <v>0.40383403029770354</v>
      </c>
      <c r="D39" s="84">
        <f t="shared" si="0"/>
        <v>9056.4384592627011</v>
      </c>
      <c r="E39" s="55">
        <f t="shared" si="11"/>
        <v>0.53102907417443657</v>
      </c>
      <c r="F39" s="84">
        <v>696.1088958681388</v>
      </c>
      <c r="G39" s="55">
        <f t="shared" si="12"/>
        <v>0.32324027415565248</v>
      </c>
      <c r="H39" s="84">
        <v>8360.3295633945618</v>
      </c>
      <c r="I39" s="55">
        <f t="shared" si="13"/>
        <v>0.59546941052937685</v>
      </c>
      <c r="J39" s="84">
        <v>0</v>
      </c>
      <c r="K39" s="55">
        <f t="shared" si="14"/>
        <v>0</v>
      </c>
      <c r="L39" s="84">
        <v>5706.3334070472411</v>
      </c>
      <c r="M39" s="55">
        <f t="shared" si="15"/>
        <v>0.34657950028526557</v>
      </c>
      <c r="N39" s="84">
        <v>0</v>
      </c>
      <c r="O39" s="55">
        <f t="shared" si="18"/>
        <v>0</v>
      </c>
      <c r="P39" s="84">
        <v>0</v>
      </c>
      <c r="Q39" s="55">
        <f t="shared" si="19"/>
        <v>0</v>
      </c>
      <c r="R39" s="84">
        <v>0</v>
      </c>
      <c r="S39" s="55">
        <f t="shared" si="20"/>
        <v>0</v>
      </c>
    </row>
    <row r="40" spans="1:19" x14ac:dyDescent="0.2">
      <c r="A40" s="133" t="s">
        <v>75</v>
      </c>
      <c r="B40" s="84">
        <v>575258.12194736325</v>
      </c>
      <c r="C40" s="55">
        <f t="shared" si="10"/>
        <v>15.736123808675961</v>
      </c>
      <c r="D40" s="84">
        <f t="shared" si="0"/>
        <v>338142.70856795204</v>
      </c>
      <c r="E40" s="55">
        <f t="shared" si="11"/>
        <v>19.827177126790133</v>
      </c>
      <c r="F40" s="84">
        <v>115397.43935881475</v>
      </c>
      <c r="G40" s="55">
        <f t="shared" si="12"/>
        <v>53.585150479486721</v>
      </c>
      <c r="H40" s="84">
        <v>222745.26920913727</v>
      </c>
      <c r="I40" s="55">
        <f t="shared" si="13"/>
        <v>15.865163346541216</v>
      </c>
      <c r="J40" s="84">
        <v>0</v>
      </c>
      <c r="K40" s="55">
        <f t="shared" si="14"/>
        <v>0</v>
      </c>
      <c r="L40" s="84">
        <v>236389.47850677843</v>
      </c>
      <c r="M40" s="55">
        <f t="shared" si="15"/>
        <v>14.357336224412368</v>
      </c>
      <c r="N40" s="84">
        <v>725.93487263367274</v>
      </c>
      <c r="O40" s="55">
        <f t="shared" si="18"/>
        <v>24.572636404152</v>
      </c>
      <c r="P40" s="84">
        <v>0</v>
      </c>
      <c r="Q40" s="55">
        <f t="shared" si="19"/>
        <v>0</v>
      </c>
      <c r="R40" s="84">
        <v>0</v>
      </c>
      <c r="S40" s="55">
        <f t="shared" si="20"/>
        <v>0</v>
      </c>
    </row>
    <row r="41" spans="1:19" x14ac:dyDescent="0.2">
      <c r="A41" s="133" t="s">
        <v>76</v>
      </c>
      <c r="B41" s="84">
        <v>60220.609403382092</v>
      </c>
      <c r="C41" s="55">
        <f t="shared" si="10"/>
        <v>1.6473282675220473</v>
      </c>
      <c r="D41" s="54">
        <f t="shared" si="0"/>
        <v>55763.882050207161</v>
      </c>
      <c r="E41" s="55">
        <f t="shared" si="11"/>
        <v>3.2697448109093399</v>
      </c>
      <c r="F41" s="84">
        <v>40628.770874485068</v>
      </c>
      <c r="G41" s="55">
        <f t="shared" si="12"/>
        <v>18.866092811092948</v>
      </c>
      <c r="H41" s="84">
        <v>14621.442613893021</v>
      </c>
      <c r="I41" s="55">
        <f t="shared" si="13"/>
        <v>1.0414208851892224</v>
      </c>
      <c r="J41" s="84">
        <v>513.6685618290702</v>
      </c>
      <c r="K41" s="55">
        <f t="shared" si="14"/>
        <v>0.59654382160904551</v>
      </c>
      <c r="L41" s="84">
        <v>4456.7273531749561</v>
      </c>
      <c r="M41" s="55">
        <f t="shared" si="15"/>
        <v>0.27068350704210142</v>
      </c>
      <c r="N41" s="84">
        <v>0</v>
      </c>
      <c r="O41" s="55">
        <f t="shared" si="18"/>
        <v>0</v>
      </c>
      <c r="P41" s="84">
        <v>0</v>
      </c>
      <c r="Q41" s="55">
        <f t="shared" si="19"/>
        <v>0</v>
      </c>
      <c r="R41" s="84">
        <v>0</v>
      </c>
      <c r="S41" s="55">
        <f t="shared" si="20"/>
        <v>0</v>
      </c>
    </row>
    <row r="42" spans="1:19" x14ac:dyDescent="0.2">
      <c r="A42" s="133" t="s">
        <v>77</v>
      </c>
      <c r="B42" s="84">
        <v>21011.373730196861</v>
      </c>
      <c r="C42" s="55">
        <f t="shared" si="10"/>
        <v>0.57476385955137055</v>
      </c>
      <c r="D42" s="84">
        <f t="shared" si="0"/>
        <v>14969.30524830847</v>
      </c>
      <c r="E42" s="55">
        <f t="shared" si="11"/>
        <v>0.87773315556664566</v>
      </c>
      <c r="F42" s="84">
        <v>3542.468624737377</v>
      </c>
      <c r="G42" s="55">
        <f t="shared" si="12"/>
        <v>1.6449560352476991</v>
      </c>
      <c r="H42" s="84">
        <v>11426.836623571093</v>
      </c>
      <c r="I42" s="55">
        <f t="shared" si="13"/>
        <v>0.81388318688367556</v>
      </c>
      <c r="J42" s="84">
        <v>0</v>
      </c>
      <c r="K42" s="55">
        <f t="shared" si="14"/>
        <v>0</v>
      </c>
      <c r="L42" s="84">
        <v>6042.0684818883883</v>
      </c>
      <c r="M42" s="55">
        <f t="shared" si="15"/>
        <v>0.36697068428495611</v>
      </c>
      <c r="N42" s="84">
        <v>0</v>
      </c>
      <c r="O42" s="55">
        <f t="shared" si="18"/>
        <v>0</v>
      </c>
      <c r="P42" s="84">
        <v>0</v>
      </c>
      <c r="Q42" s="55">
        <f t="shared" si="19"/>
        <v>0</v>
      </c>
      <c r="R42" s="84">
        <v>0</v>
      </c>
      <c r="S42" s="55">
        <f t="shared" si="20"/>
        <v>0</v>
      </c>
    </row>
    <row r="43" spans="1:19" x14ac:dyDescent="0.2">
      <c r="A43" s="133" t="s">
        <v>78</v>
      </c>
      <c r="B43" s="84">
        <v>53641.662219411803</v>
      </c>
      <c r="C43" s="55">
        <f t="shared" si="10"/>
        <v>1.4673618777086594</v>
      </c>
      <c r="D43" s="84">
        <f t="shared" si="0"/>
        <v>29970.113532874573</v>
      </c>
      <c r="E43" s="55">
        <f t="shared" si="11"/>
        <v>1.7573135083789664</v>
      </c>
      <c r="F43" s="84">
        <v>12776.152051950745</v>
      </c>
      <c r="G43" s="55">
        <f t="shared" si="12"/>
        <v>5.9326449014510896</v>
      </c>
      <c r="H43" s="84">
        <v>17193.96148092383</v>
      </c>
      <c r="I43" s="55">
        <f t="shared" si="13"/>
        <v>1.2246500607511188</v>
      </c>
      <c r="J43" s="84">
        <v>0</v>
      </c>
      <c r="K43" s="55">
        <f t="shared" si="14"/>
        <v>0</v>
      </c>
      <c r="L43" s="84">
        <v>23671.548686537248</v>
      </c>
      <c r="M43" s="55">
        <f t="shared" si="15"/>
        <v>1.4377136647197131</v>
      </c>
      <c r="N43" s="84">
        <v>0</v>
      </c>
      <c r="O43" s="55">
        <f t="shared" si="18"/>
        <v>0</v>
      </c>
      <c r="P43" s="84">
        <v>0</v>
      </c>
      <c r="Q43" s="55">
        <f t="shared" si="19"/>
        <v>0</v>
      </c>
      <c r="R43" s="84">
        <v>0</v>
      </c>
      <c r="S43" s="55">
        <f t="shared" si="20"/>
        <v>0</v>
      </c>
    </row>
    <row r="44" spans="1:19" x14ac:dyDescent="0.2">
      <c r="A44" s="133" t="s">
        <v>78</v>
      </c>
      <c r="B44" s="84">
        <v>302257.9769903695</v>
      </c>
      <c r="C44" s="55">
        <f t="shared" ref="C44" si="21">IF(ISNUMBER(B44/B$8*100),B44/B$8*100,0)</f>
        <v>8.2682343223232184</v>
      </c>
      <c r="D44" s="84">
        <f t="shared" ref="D44" si="22">F44+H44+J44</f>
        <v>1081.246751369086</v>
      </c>
      <c r="E44" s="55">
        <f t="shared" ref="E44" si="23">IF(ISNUMBER(D44/D$8*100),D44/D$8*100,0)</f>
        <v>6.3399476948511974E-2</v>
      </c>
      <c r="F44" s="84">
        <v>0</v>
      </c>
      <c r="G44" s="55">
        <f t="shared" ref="G44" si="24">IF(ISNUMBER(F44/F$8*100),F44/F$8*100,0)</f>
        <v>0</v>
      </c>
      <c r="H44" s="84">
        <v>1081.246751369086</v>
      </c>
      <c r="I44" s="55">
        <f t="shared" ref="I44" si="25">IF(ISNUMBER(H44/H$8*100),H44/H$8*100,0)</f>
        <v>7.7012438420325846E-2</v>
      </c>
      <c r="J44" s="84">
        <v>0</v>
      </c>
      <c r="K44" s="55">
        <f t="shared" ref="K44" si="26">IF(ISNUMBER(J44/J$8*100),J44/J$8*100,0)</f>
        <v>0</v>
      </c>
      <c r="L44" s="84">
        <v>0</v>
      </c>
      <c r="M44" s="55">
        <f t="shared" ref="M44" si="27">IF(ISNUMBER(L44/L$8*100),L44/L$8*100,0)</f>
        <v>0</v>
      </c>
      <c r="N44" s="84">
        <v>400.00910351754078</v>
      </c>
      <c r="O44" s="55">
        <f t="shared" ref="O44" si="28">IF(ISNUMBER(N44/N$8*100),N44/N$8*100,0)</f>
        <v>13.540165419284742</v>
      </c>
      <c r="P44" s="84">
        <v>237550.37694909432</v>
      </c>
      <c r="Q44" s="55">
        <f t="shared" ref="Q44" si="29">IF(ISNUMBER(P44/P$8*100),P44/P$8*100,0)</f>
        <v>99.999999999999929</v>
      </c>
      <c r="R44" s="84">
        <v>63226.344186389164</v>
      </c>
      <c r="S44" s="55">
        <f t="shared" ref="S44" si="30">IF(ISNUMBER(R44/R$8*100),R44/R$8*100,0)</f>
        <v>100.00000000000007</v>
      </c>
    </row>
    <row r="45" spans="1:19" x14ac:dyDescent="0.2">
      <c r="A45" s="44"/>
      <c r="B45" s="85"/>
      <c r="C45" s="86"/>
      <c r="D45" s="85">
        <f t="shared" si="0"/>
        <v>0</v>
      </c>
      <c r="E45" s="86"/>
      <c r="F45" s="85"/>
      <c r="G45" s="86"/>
      <c r="H45" s="85"/>
      <c r="I45" s="86"/>
      <c r="J45" s="85"/>
      <c r="K45" s="86"/>
      <c r="L45" s="85"/>
      <c r="M45" s="86"/>
      <c r="N45" s="86"/>
      <c r="O45" s="86"/>
      <c r="P45" s="85"/>
      <c r="Q45" s="86"/>
      <c r="R45" s="85"/>
      <c r="S45" s="86"/>
    </row>
    <row r="46" spans="1:19" x14ac:dyDescent="0.2">
      <c r="A46" s="142" t="s">
        <v>14</v>
      </c>
      <c r="B46" s="83"/>
      <c r="C46" s="53"/>
      <c r="D46" s="83"/>
      <c r="E46" s="53"/>
      <c r="F46" s="83"/>
      <c r="G46" s="53"/>
      <c r="H46" s="83"/>
      <c r="I46" s="53"/>
      <c r="J46" s="83"/>
      <c r="K46" s="53"/>
      <c r="L46" s="83"/>
      <c r="M46" s="53"/>
      <c r="N46" s="53"/>
      <c r="O46" s="53"/>
      <c r="P46" s="83"/>
      <c r="Q46" s="53"/>
      <c r="R46" s="83"/>
      <c r="S46" s="53"/>
    </row>
    <row r="47" spans="1:19" x14ac:dyDescent="0.2">
      <c r="A47" s="141" t="s">
        <v>33</v>
      </c>
      <c r="B47" s="54">
        <v>873632.10774767038</v>
      </c>
      <c r="C47" s="55">
        <f>IF(ISNUMBER(B47/B$8*100),B47/B$8*100,0)</f>
        <v>23.898111971393945</v>
      </c>
      <c r="D47" s="54">
        <f t="shared" si="0"/>
        <v>411888.94418630813</v>
      </c>
      <c r="E47" s="55">
        <f>IF(ISNUMBER(D47/D$8*100),D47/D$8*100,0)</f>
        <v>24.151326780146658</v>
      </c>
      <c r="F47" s="84">
        <v>0</v>
      </c>
      <c r="G47" s="55">
        <f>IF(ISNUMBER(F47/F$8*100),F47/F$8*100,0)</f>
        <v>0</v>
      </c>
      <c r="H47" s="84">
        <v>411888.94418630813</v>
      </c>
      <c r="I47" s="55">
        <f>IF(ISNUMBER(H47/H$8*100),H47/H$8*100,0)</f>
        <v>29.33703329974972</v>
      </c>
      <c r="J47" s="84">
        <v>0</v>
      </c>
      <c r="K47" s="55">
        <f>IF(ISNUMBER(J47/J$8*100),J47/J$8*100,0)</f>
        <v>0</v>
      </c>
      <c r="L47" s="84">
        <v>393317.84713808994</v>
      </c>
      <c r="M47" s="55">
        <f>IF(ISNUMBER(L47/L$8*100),L47/L$8*100,0)</f>
        <v>23.888527569392892</v>
      </c>
      <c r="N47" s="84">
        <v>725.93487263367274</v>
      </c>
      <c r="O47" s="55">
        <f>IF(ISNUMBER(N47/N$8*100),N47/N$8*100,0)</f>
        <v>24.572636404152</v>
      </c>
      <c r="P47" s="84">
        <v>64639.100139776914</v>
      </c>
      <c r="Q47" s="55">
        <f>IF(ISNUMBER(P47/P$8*100),P47/P$8*100,0)</f>
        <v>27.210691462564444</v>
      </c>
      <c r="R47" s="84">
        <v>3060.2814108606003</v>
      </c>
      <c r="S47" s="55">
        <f>IF(ISNUMBER(R47/R$8*100),R47/R$8*100,0)</f>
        <v>4.840199841127923</v>
      </c>
    </row>
    <row r="48" spans="1:19" x14ac:dyDescent="0.2">
      <c r="A48" s="141" t="s">
        <v>34</v>
      </c>
      <c r="B48" s="54">
        <v>592267.80305009161</v>
      </c>
      <c r="C48" s="55">
        <f>IF(ISNUMBER(B48/B$8*100),B48/B$8*100,0)</f>
        <v>16.201421798511419</v>
      </c>
      <c r="D48" s="54">
        <f t="shared" si="0"/>
        <v>288802.42666076153</v>
      </c>
      <c r="E48" s="55">
        <f>IF(ISNUMBER(D48/D$8*100),D48/D$8*100,0)</f>
        <v>16.934083518465194</v>
      </c>
      <c r="F48" s="84">
        <v>739.01975136671751</v>
      </c>
      <c r="G48" s="55">
        <f>IF(ISNUMBER(F48/F$8*100),F48/F$8*100,0)</f>
        <v>0.34316605987387094</v>
      </c>
      <c r="H48" s="84">
        <v>288063.40690939483</v>
      </c>
      <c r="I48" s="55">
        <f>IF(ISNUMBER(H48/H$8*100),H48/H$8*100,0)</f>
        <v>20.517486279305654</v>
      </c>
      <c r="J48" s="84">
        <v>0</v>
      </c>
      <c r="K48" s="55">
        <f>IF(ISNUMBER(J48/J$8*100),J48/J$8*100,0)</f>
        <v>0</v>
      </c>
      <c r="L48" s="84">
        <v>265294.60448814946</v>
      </c>
      <c r="M48" s="55">
        <f>IF(ISNUMBER(L48/L$8*100),L48/L$8*100,0)</f>
        <v>16.112916104468837</v>
      </c>
      <c r="N48" s="84">
        <v>985.43409296225343</v>
      </c>
      <c r="O48" s="55">
        <f>IF(ISNUMBER(N48/N$8*100),N48/N$8*100,0)</f>
        <v>33.356592415468938</v>
      </c>
      <c r="P48" s="84">
        <v>33756.345522066906</v>
      </c>
      <c r="Q48" s="55">
        <f>IF(ISNUMBER(P48/P$8*100),P48/P$8*100,0)</f>
        <v>14.210183943130797</v>
      </c>
      <c r="R48" s="84">
        <v>3428.9922861508549</v>
      </c>
      <c r="S48" s="55">
        <f>IF(ISNUMBER(R48/R$8*100),R48/R$8*100,0)</f>
        <v>5.4233600412548002</v>
      </c>
    </row>
    <row r="49" spans="1:19" x14ac:dyDescent="0.2">
      <c r="A49" s="141" t="s">
        <v>49</v>
      </c>
      <c r="B49" s="54">
        <v>2144181.203295812</v>
      </c>
      <c r="C49" s="55">
        <f>IF(ISNUMBER(B49/B$8*100),B49/B$8*100,0)</f>
        <v>58.653845284406167</v>
      </c>
      <c r="D49" s="84">
        <f t="shared" si="0"/>
        <v>993818.20879283187</v>
      </c>
      <c r="E49" s="55">
        <f>IF(ISNUMBER(D49/D$8*100),D49/D$8*100,0)</f>
        <v>58.273057967195541</v>
      </c>
      <c r="F49" s="84">
        <v>213786.67048715724</v>
      </c>
      <c r="G49" s="55">
        <f>IF(ISNUMBER(F49/F$8*100),F49/F$8*100,0)</f>
        <v>99.272487953067383</v>
      </c>
      <c r="H49" s="84">
        <v>693924.10692811676</v>
      </c>
      <c r="I49" s="55">
        <f>IF(ISNUMBER(H49/H$8*100),H49/H$8*100,0)</f>
        <v>49.4251543281068</v>
      </c>
      <c r="J49" s="84">
        <v>86107.431377557892</v>
      </c>
      <c r="K49" s="55">
        <f>IF(ISNUMBER(J49/J$8*100),J49/J$8*100,0)</f>
        <v>100</v>
      </c>
      <c r="L49" s="84">
        <v>984130.48430898471</v>
      </c>
      <c r="M49" s="55">
        <f>IF(ISNUMBER(L49/L$8*100),L49/L$8*100,0)</f>
        <v>59.772086055482845</v>
      </c>
      <c r="N49" s="84">
        <v>1242.8719253449115</v>
      </c>
      <c r="O49" s="55">
        <f>IF(ISNUMBER(N49/N$8*100),N49/N$8*100,0)</f>
        <v>42.070771180379054</v>
      </c>
      <c r="P49" s="84">
        <v>136478.50419379311</v>
      </c>
      <c r="Q49" s="55">
        <f>IF(ISNUMBER(P49/P$8*100),P49/P$8*100,0)</f>
        <v>57.452446906888966</v>
      </c>
      <c r="R49" s="84">
        <v>28511.134074842706</v>
      </c>
      <c r="S49" s="55">
        <f>IF(ISNUMBER(R49/R$8*100),R49/R$8*100,0)</f>
        <v>45.093757106678268</v>
      </c>
    </row>
    <row r="50" spans="1:19" x14ac:dyDescent="0.2">
      <c r="A50" s="141" t="s">
        <v>48</v>
      </c>
      <c r="B50" s="54">
        <v>45572.139156749836</v>
      </c>
      <c r="C50" s="55">
        <f>IF(ISNUMBER(B50/B$8*100),B50/B$8*100,0)</f>
        <v>1.2466209456881745</v>
      </c>
      <c r="D50" s="84">
        <f t="shared" si="0"/>
        <v>10941.006722489758</v>
      </c>
      <c r="E50" s="55">
        <f>IF(ISNUMBER(D50/D$8*100),D50/D$8*100,0)</f>
        <v>0.64153173419267329</v>
      </c>
      <c r="F50" s="84">
        <v>827.70212153072362</v>
      </c>
      <c r="G50" s="55">
        <f>IF(ISNUMBER(F50/F$8*100),F50/F$8*100,0)</f>
        <v>0.38434598705873546</v>
      </c>
      <c r="H50" s="84">
        <v>10113.304600959034</v>
      </c>
      <c r="I50" s="55">
        <f>IF(ISNUMBER(H50/H$8*100),H50/H$8*100,0)</f>
        <v>0.7203260928378904</v>
      </c>
      <c r="J50" s="84">
        <v>0</v>
      </c>
      <c r="K50" s="55">
        <f>IF(ISNUMBER(J50/J$8*100),J50/J$8*100,0)</f>
        <v>0</v>
      </c>
      <c r="L50" s="84">
        <v>3728.7689262676345</v>
      </c>
      <c r="M50" s="55">
        <f>IF(ISNUMBER(L50/L$8*100),L50/L$8*100,0)</f>
        <v>0.22647027065559691</v>
      </c>
      <c r="N50" s="84">
        <v>0</v>
      </c>
      <c r="O50" s="55">
        <f>IF(ISNUMBER(N50/N$8*100),N50/N$8*100,0)</f>
        <v>0</v>
      </c>
      <c r="P50" s="84">
        <v>2676.4270934574397</v>
      </c>
      <c r="Q50" s="55">
        <f>IF(ISNUMBER(P50/P$8*100),P50/P$8*100,0)</f>
        <v>1.1266776874157438</v>
      </c>
      <c r="R50" s="84">
        <v>28225.936414534975</v>
      </c>
      <c r="S50" s="55">
        <f>IF(ISNUMBER(R50/R$8*100),R50/R$8*100,0)</f>
        <v>44.642683010939031</v>
      </c>
    </row>
    <row r="51" spans="1:19" x14ac:dyDescent="0.2">
      <c r="A51" s="148"/>
      <c r="B51" s="149"/>
      <c r="C51" s="150"/>
      <c r="D51" s="149"/>
      <c r="E51" s="150"/>
      <c r="F51" s="149"/>
      <c r="G51" s="150"/>
      <c r="H51" s="149"/>
      <c r="I51" s="150"/>
      <c r="J51" s="149"/>
      <c r="K51" s="150"/>
      <c r="L51" s="149"/>
      <c r="M51" s="150"/>
      <c r="N51" s="150"/>
      <c r="O51" s="150"/>
      <c r="P51" s="149"/>
      <c r="Q51" s="150"/>
      <c r="R51" s="149"/>
      <c r="S51" s="150"/>
    </row>
    <row r="52" spans="1:19" x14ac:dyDescent="0.2">
      <c r="A52" s="13" t="str">
        <f>'C01'!$A$31</f>
        <v>Fuente: Instituto Nacional de Estadística (INE). Encuesta Telefónica de Hogares para medir Empleo 2020.</v>
      </c>
      <c r="B52" s="97"/>
      <c r="C52" s="96"/>
      <c r="D52" s="97"/>
      <c r="E52" s="96"/>
      <c r="F52" s="98"/>
      <c r="G52" s="96"/>
      <c r="H52" s="98"/>
      <c r="I52" s="96"/>
      <c r="J52" s="98"/>
      <c r="K52" s="96"/>
      <c r="L52" s="97"/>
      <c r="M52" s="96"/>
      <c r="N52" s="96"/>
      <c r="O52" s="96"/>
      <c r="P52" s="97"/>
      <c r="Q52" s="96"/>
    </row>
    <row r="53" spans="1:19" x14ac:dyDescent="0.2">
      <c r="A53" s="13" t="str">
        <f>'C02'!A44</f>
        <v>(Promedio de salarios mínimos por rama)</v>
      </c>
      <c r="B53" s="99"/>
      <c r="C53" s="100"/>
      <c r="D53" s="99"/>
      <c r="E53" s="100"/>
      <c r="F53" s="101"/>
      <c r="G53" s="100"/>
      <c r="H53" s="99"/>
      <c r="I53" s="100"/>
      <c r="J53" s="101"/>
      <c r="K53" s="102"/>
      <c r="L53" s="99"/>
      <c r="M53" s="100"/>
      <c r="N53" s="100"/>
      <c r="O53" s="100"/>
      <c r="P53" s="101"/>
      <c r="Q53" s="100"/>
    </row>
    <row r="54" spans="1:19" x14ac:dyDescent="0.2">
      <c r="A54" s="13" t="s">
        <v>66</v>
      </c>
      <c r="B54" s="99"/>
      <c r="C54" s="100"/>
      <c r="D54" s="99"/>
      <c r="E54" s="100"/>
      <c r="F54" s="101"/>
      <c r="G54" s="27"/>
      <c r="H54" s="95"/>
      <c r="I54" s="100"/>
      <c r="J54" s="101"/>
      <c r="K54" s="102"/>
      <c r="L54" s="99"/>
      <c r="M54" s="100"/>
      <c r="N54" s="100"/>
      <c r="O54" s="100"/>
      <c r="P54" s="101"/>
      <c r="Q54" s="100"/>
    </row>
    <row r="55" spans="1:19" x14ac:dyDescent="0.2">
      <c r="A55" s="13" t="s">
        <v>67</v>
      </c>
      <c r="B55" s="99"/>
      <c r="C55" s="100"/>
      <c r="D55" s="99"/>
      <c r="E55" s="100"/>
      <c r="F55" s="101"/>
      <c r="G55" s="100"/>
      <c r="H55" s="63"/>
      <c r="I55" s="100"/>
      <c r="J55" s="101"/>
      <c r="K55" s="100"/>
      <c r="L55" s="99"/>
      <c r="M55" s="100"/>
      <c r="N55" s="100"/>
      <c r="O55" s="100"/>
      <c r="P55" s="101"/>
      <c r="Q55" s="100"/>
    </row>
    <row r="56" spans="1:19" x14ac:dyDescent="0.2">
      <c r="A56" s="13" t="s">
        <v>73</v>
      </c>
      <c r="B56" s="99"/>
      <c r="C56" s="100"/>
      <c r="D56" s="99"/>
      <c r="E56" s="100"/>
      <c r="F56" s="101"/>
      <c r="G56" s="100"/>
      <c r="H56" s="63"/>
      <c r="I56" s="100"/>
      <c r="J56" s="101"/>
      <c r="K56" s="100"/>
      <c r="L56" s="99"/>
      <c r="M56" s="100"/>
      <c r="N56" s="100"/>
      <c r="O56" s="100"/>
      <c r="P56" s="101"/>
      <c r="Q56" s="100"/>
    </row>
    <row r="57" spans="1:19" x14ac:dyDescent="0.2">
      <c r="A57" s="13"/>
      <c r="B57" s="99"/>
      <c r="C57" s="100"/>
      <c r="D57" s="99"/>
      <c r="E57" s="100"/>
      <c r="F57" s="101"/>
      <c r="G57" s="100"/>
      <c r="H57" s="63"/>
      <c r="I57" s="100"/>
      <c r="J57" s="101"/>
      <c r="K57" s="100"/>
      <c r="L57" s="99"/>
      <c r="M57" s="100"/>
      <c r="N57" s="100"/>
      <c r="O57" s="100"/>
      <c r="P57" s="101"/>
      <c r="Q57" s="100"/>
    </row>
    <row r="58" spans="1:19" x14ac:dyDescent="0.2">
      <c r="A58" s="200" t="s">
        <v>131</v>
      </c>
      <c r="B58" s="200"/>
      <c r="C58" s="200"/>
      <c r="D58" s="200"/>
      <c r="E58" s="200"/>
      <c r="F58" s="200"/>
      <c r="G58" s="200"/>
      <c r="H58" s="200"/>
      <c r="I58" s="200"/>
      <c r="J58" s="200"/>
      <c r="K58" s="200"/>
      <c r="L58" s="200"/>
      <c r="M58" s="200"/>
      <c r="N58" s="200"/>
      <c r="O58" s="200"/>
      <c r="P58" s="200"/>
      <c r="Q58" s="200"/>
    </row>
    <row r="59" spans="1:19" x14ac:dyDescent="0.2">
      <c r="A59" s="200" t="s">
        <v>62</v>
      </c>
      <c r="B59" s="200"/>
      <c r="C59" s="200"/>
      <c r="D59" s="200"/>
      <c r="E59" s="200"/>
      <c r="F59" s="200"/>
      <c r="G59" s="200"/>
      <c r="H59" s="200"/>
      <c r="I59" s="200"/>
      <c r="J59" s="200"/>
      <c r="K59" s="200"/>
      <c r="L59" s="200"/>
      <c r="M59" s="200"/>
      <c r="N59" s="200"/>
      <c r="O59" s="200"/>
      <c r="P59" s="200"/>
      <c r="Q59" s="200"/>
    </row>
    <row r="60" spans="1:19" x14ac:dyDescent="0.2">
      <c r="A60" s="200" t="s">
        <v>31</v>
      </c>
      <c r="B60" s="200"/>
      <c r="C60" s="200"/>
      <c r="D60" s="200"/>
      <c r="E60" s="200"/>
      <c r="F60" s="200"/>
      <c r="G60" s="200"/>
      <c r="H60" s="200"/>
      <c r="I60" s="200"/>
      <c r="J60" s="200"/>
      <c r="K60" s="200"/>
      <c r="L60" s="200"/>
      <c r="M60" s="200"/>
      <c r="N60" s="200"/>
      <c r="O60" s="200"/>
      <c r="P60" s="200"/>
      <c r="Q60" s="200"/>
    </row>
    <row r="61" spans="1:19" x14ac:dyDescent="0.2">
      <c r="A61" s="20" t="s">
        <v>18</v>
      </c>
      <c r="B61" s="199"/>
      <c r="C61" s="199"/>
      <c r="D61" s="199"/>
      <c r="E61" s="199"/>
      <c r="F61" s="199"/>
      <c r="G61" s="199"/>
      <c r="H61" s="199"/>
      <c r="I61" s="199"/>
      <c r="J61" s="199"/>
      <c r="K61" s="199"/>
      <c r="L61" s="65"/>
      <c r="M61" s="65"/>
      <c r="N61" s="169"/>
      <c r="O61" s="169"/>
      <c r="P61" s="65"/>
      <c r="Q61" s="65"/>
    </row>
    <row r="62" spans="1:19" ht="11.25" customHeight="1" x14ac:dyDescent="0.2">
      <c r="A62" s="201" t="s">
        <v>29</v>
      </c>
      <c r="B62" s="204" t="s">
        <v>7</v>
      </c>
      <c r="C62" s="204"/>
      <c r="D62" s="198" t="s">
        <v>8</v>
      </c>
      <c r="E62" s="198"/>
      <c r="F62" s="198"/>
      <c r="G62" s="198"/>
      <c r="H62" s="198"/>
      <c r="I62" s="198"/>
      <c r="J62" s="198"/>
      <c r="K62" s="198"/>
      <c r="L62" s="204" t="s">
        <v>1</v>
      </c>
      <c r="M62" s="204"/>
      <c r="N62" s="204" t="s">
        <v>125</v>
      </c>
      <c r="O62" s="204"/>
      <c r="P62" s="196" t="s">
        <v>2</v>
      </c>
      <c r="Q62" s="196"/>
      <c r="R62" s="196" t="s">
        <v>127</v>
      </c>
      <c r="S62" s="196"/>
    </row>
    <row r="63" spans="1:19" ht="13.5" x14ac:dyDescent="0.35">
      <c r="A63" s="202"/>
      <c r="B63" s="205"/>
      <c r="C63" s="205"/>
      <c r="D63" s="206" t="s">
        <v>5</v>
      </c>
      <c r="E63" s="206"/>
      <c r="F63" s="206" t="s">
        <v>87</v>
      </c>
      <c r="G63" s="206"/>
      <c r="H63" s="206" t="s">
        <v>12</v>
      </c>
      <c r="I63" s="206"/>
      <c r="J63" s="206" t="s">
        <v>88</v>
      </c>
      <c r="K63" s="206"/>
      <c r="L63" s="205"/>
      <c r="M63" s="205"/>
      <c r="N63" s="205"/>
      <c r="O63" s="205"/>
      <c r="P63" s="197"/>
      <c r="Q63" s="197"/>
      <c r="R63" s="197"/>
      <c r="S63" s="197"/>
    </row>
    <row r="64" spans="1:19" x14ac:dyDescent="0.2">
      <c r="A64" s="203"/>
      <c r="B64" s="146" t="s">
        <v>9</v>
      </c>
      <c r="C64" s="147" t="s">
        <v>64</v>
      </c>
      <c r="D64" s="146" t="s">
        <v>9</v>
      </c>
      <c r="E64" s="147" t="s">
        <v>64</v>
      </c>
      <c r="F64" s="146" t="s">
        <v>9</v>
      </c>
      <c r="G64" s="147" t="s">
        <v>64</v>
      </c>
      <c r="H64" s="146" t="s">
        <v>9</v>
      </c>
      <c r="I64" s="147" t="s">
        <v>64</v>
      </c>
      <c r="J64" s="146" t="s">
        <v>9</v>
      </c>
      <c r="K64" s="147" t="s">
        <v>64</v>
      </c>
      <c r="L64" s="146" t="s">
        <v>9</v>
      </c>
      <c r="M64" s="147" t="s">
        <v>64</v>
      </c>
      <c r="N64" s="146" t="s">
        <v>9</v>
      </c>
      <c r="O64" s="147" t="s">
        <v>64</v>
      </c>
      <c r="P64" s="146" t="s">
        <v>9</v>
      </c>
      <c r="Q64" s="147" t="s">
        <v>64</v>
      </c>
      <c r="R64" s="146" t="s">
        <v>9</v>
      </c>
      <c r="S64" s="147" t="s">
        <v>64</v>
      </c>
    </row>
    <row r="65" spans="1:19" x14ac:dyDescent="0.2">
      <c r="A65" s="103"/>
      <c r="B65" s="103"/>
      <c r="C65" s="104"/>
      <c r="D65" s="91"/>
      <c r="E65" s="93"/>
      <c r="F65" s="91"/>
      <c r="G65" s="93"/>
      <c r="H65" s="91"/>
      <c r="I65" s="93"/>
      <c r="J65" s="91"/>
      <c r="K65" s="93"/>
      <c r="L65" s="91"/>
      <c r="M65" s="93"/>
      <c r="N65" s="93"/>
      <c r="O65" s="93"/>
      <c r="P65" s="91"/>
      <c r="Q65" s="93"/>
    </row>
    <row r="66" spans="1:19" x14ac:dyDescent="0.2">
      <c r="A66" s="144" t="s">
        <v>80</v>
      </c>
      <c r="B66" s="19">
        <f t="shared" ref="B66:S66" si="31">B8</f>
        <v>3655653.2532503344</v>
      </c>
      <c r="C66" s="53">
        <f t="shared" si="31"/>
        <v>98.189637241482956</v>
      </c>
      <c r="D66" s="19">
        <f t="shared" si="31"/>
        <v>1705450.5863623903</v>
      </c>
      <c r="E66" s="53">
        <f t="shared" si="31"/>
        <v>46.652416632951464</v>
      </c>
      <c r="F66" s="19">
        <f t="shared" si="31"/>
        <v>215353.39236005468</v>
      </c>
      <c r="G66" s="53">
        <f t="shared" si="31"/>
        <v>5.8909687938422088</v>
      </c>
      <c r="H66" s="19">
        <f t="shared" si="31"/>
        <v>1403989.7626247779</v>
      </c>
      <c r="I66" s="53">
        <f t="shared" si="31"/>
        <v>38.405988351779669</v>
      </c>
      <c r="J66" s="19">
        <f t="shared" si="31"/>
        <v>86107.431377557892</v>
      </c>
      <c r="K66" s="53">
        <f t="shared" si="31"/>
        <v>2.3554594873295924</v>
      </c>
      <c r="L66" s="19">
        <f t="shared" si="31"/>
        <v>1646471.7048614889</v>
      </c>
      <c r="M66" s="53">
        <f t="shared" si="31"/>
        <v>45.039055698118226</v>
      </c>
      <c r="N66" s="19">
        <f t="shared" si="31"/>
        <v>2954.2408909408377</v>
      </c>
      <c r="O66" s="53">
        <f t="shared" si="31"/>
        <v>8.0812940568533054E-2</v>
      </c>
      <c r="P66" s="19">
        <f t="shared" si="31"/>
        <v>237550.37694909447</v>
      </c>
      <c r="Q66" s="53">
        <f t="shared" si="31"/>
        <v>6.4981649104132719</v>
      </c>
      <c r="R66" s="19">
        <f t="shared" si="31"/>
        <v>63226.34418638912</v>
      </c>
      <c r="S66" s="53">
        <f t="shared" si="31"/>
        <v>1.7295498179476669</v>
      </c>
    </row>
    <row r="67" spans="1:19" x14ac:dyDescent="0.2">
      <c r="A67" s="143"/>
      <c r="B67" s="19"/>
      <c r="C67" s="53"/>
      <c r="D67" s="19"/>
      <c r="E67" s="53"/>
      <c r="F67" s="19"/>
      <c r="G67" s="53"/>
      <c r="H67" s="19"/>
      <c r="I67" s="53"/>
      <c r="J67" s="19"/>
      <c r="K67" s="53"/>
      <c r="L67" s="19"/>
      <c r="M67" s="53"/>
      <c r="N67" s="53"/>
      <c r="O67" s="53"/>
      <c r="P67" s="19"/>
      <c r="Q67" s="53"/>
      <c r="R67" s="19"/>
      <c r="S67" s="53"/>
    </row>
    <row r="68" spans="1:19" x14ac:dyDescent="0.2">
      <c r="A68" s="145" t="s">
        <v>15</v>
      </c>
      <c r="B68" s="19"/>
      <c r="C68" s="53"/>
      <c r="D68" s="19"/>
      <c r="E68" s="53"/>
      <c r="F68" s="19"/>
      <c r="G68" s="53"/>
      <c r="H68" s="19"/>
      <c r="I68" s="53"/>
      <c r="J68" s="19"/>
      <c r="K68" s="53"/>
      <c r="L68" s="19"/>
      <c r="M68" s="53"/>
      <c r="N68" s="53"/>
      <c r="O68" s="53"/>
      <c r="P68" s="19"/>
      <c r="Q68" s="53"/>
      <c r="R68" s="19"/>
      <c r="S68" s="53"/>
    </row>
    <row r="69" spans="1:19" x14ac:dyDescent="0.2">
      <c r="A69" s="173" t="s">
        <v>93</v>
      </c>
      <c r="B69" s="84">
        <v>855980.21254562656</v>
      </c>
      <c r="C69" s="55">
        <f t="shared" ref="C69" si="32">IF(ISNUMBER(B69/B$66*100),B69/B$66*100,0)</f>
        <v>23.415246284218906</v>
      </c>
      <c r="D69" s="84">
        <f t="shared" ref="D69" si="33">F69+H69+J69</f>
        <v>407126.9914966303</v>
      </c>
      <c r="E69" s="55">
        <f t="shared" ref="E69" si="34">IF(ISNUMBER(D69/D$66*100),D69/D$66*100,0)</f>
        <v>23.87210715761659</v>
      </c>
      <c r="F69" s="84">
        <v>0</v>
      </c>
      <c r="G69" s="55">
        <f t="shared" ref="G69" si="35">IF(ISNUMBER(F69/F$66*100),F69/F$66*100,0)</f>
        <v>0</v>
      </c>
      <c r="H69" s="84">
        <v>407126.9914966303</v>
      </c>
      <c r="I69" s="55">
        <f t="shared" ref="I69" si="36">IF(ISNUMBER(H69/H$66*100),H69/H$66*100,0)</f>
        <v>28.997860407151464</v>
      </c>
      <c r="J69" s="84">
        <v>0</v>
      </c>
      <c r="K69" s="55">
        <f t="shared" ref="K69" si="37">IF(ISNUMBER(J69/J$66*100),J69/J$66*100,0)</f>
        <v>0</v>
      </c>
      <c r="L69" s="84">
        <v>380427.90462572413</v>
      </c>
      <c r="M69" s="55">
        <f t="shared" ref="M69:O69" si="38">IF(ISNUMBER(L69/L$66*100),L69/L$66*100,0)</f>
        <v>23.105644846640594</v>
      </c>
      <c r="N69" s="84">
        <v>725.93487263367274</v>
      </c>
      <c r="O69" s="55">
        <f t="shared" si="38"/>
        <v>24.572636404152</v>
      </c>
      <c r="P69" s="84">
        <v>64639.100139776914</v>
      </c>
      <c r="Q69" s="55">
        <f t="shared" ref="Q69" si="39">IF(ISNUMBER(P69/P$66*100),P69/P$66*100,0)</f>
        <v>27.210691462564444</v>
      </c>
      <c r="R69" s="84">
        <v>3060.2814108606003</v>
      </c>
      <c r="S69" s="55">
        <f t="shared" ref="S69:S92" si="40">IF(ISNUMBER(R69/R$66*100),R69/R$66*100,0)</f>
        <v>4.840199841127923</v>
      </c>
    </row>
    <row r="70" spans="1:19" x14ac:dyDescent="0.2">
      <c r="A70" s="173" t="s">
        <v>94</v>
      </c>
      <c r="B70" s="84">
        <v>17651.895202043761</v>
      </c>
      <c r="C70" s="55">
        <f t="shared" ref="C70:C92" si="41">IF(ISNUMBER(B70/B$66*100),B70/B$66*100,0)</f>
        <v>0.48286568717503531</v>
      </c>
      <c r="D70" s="84">
        <f t="shared" ref="D70:D92" si="42">F70+H70+J70</f>
        <v>4761.9526896779389</v>
      </c>
      <c r="E70" s="55">
        <f t="shared" ref="E70:E92" si="43">IF(ISNUMBER(D70/D$66*100),D70/D$66*100,0)</f>
        <v>0.27921962253007043</v>
      </c>
      <c r="F70" s="84">
        <v>0</v>
      </c>
      <c r="G70" s="55">
        <f t="shared" ref="G70:G92" si="44">IF(ISNUMBER(F70/F$66*100),F70/F$66*100,0)</f>
        <v>0</v>
      </c>
      <c r="H70" s="84">
        <v>4761.9526896779389</v>
      </c>
      <c r="I70" s="55">
        <f t="shared" ref="I70:I92" si="45">IF(ISNUMBER(H70/H$66*100),H70/H$66*100,0)</f>
        <v>0.33917289259826255</v>
      </c>
      <c r="J70" s="84">
        <v>0</v>
      </c>
      <c r="K70" s="55">
        <f t="shared" ref="K70:K92" si="46">IF(ISNUMBER(J70/J$66*100),J70/J$66*100,0)</f>
        <v>0</v>
      </c>
      <c r="L70" s="84">
        <v>12889.942512365818</v>
      </c>
      <c r="M70" s="55">
        <f t="shared" ref="M70:O91" si="47">IF(ISNUMBER(L70/L$66*100),L70/L$66*100,0)</f>
        <v>0.78288272275229887</v>
      </c>
      <c r="N70" s="84">
        <v>0</v>
      </c>
      <c r="O70" s="55">
        <f t="shared" si="47"/>
        <v>0</v>
      </c>
      <c r="P70" s="84">
        <v>0</v>
      </c>
      <c r="Q70" s="55">
        <f t="shared" ref="Q70:Q92" si="48">IF(ISNUMBER(P70/P$66*100),P70/P$66*100,0)</f>
        <v>0</v>
      </c>
      <c r="R70" s="84">
        <v>0</v>
      </c>
      <c r="S70" s="55">
        <f t="shared" si="40"/>
        <v>0</v>
      </c>
    </row>
    <row r="71" spans="1:19" x14ac:dyDescent="0.2">
      <c r="A71" s="173" t="s">
        <v>54</v>
      </c>
      <c r="B71" s="84">
        <v>592267.80305009161</v>
      </c>
      <c r="C71" s="55">
        <f t="shared" si="41"/>
        <v>16.201421798511419</v>
      </c>
      <c r="D71" s="84">
        <f t="shared" si="42"/>
        <v>288802.42666076153</v>
      </c>
      <c r="E71" s="55">
        <f t="shared" si="43"/>
        <v>16.934083518465194</v>
      </c>
      <c r="F71" s="84">
        <v>739.01975136671751</v>
      </c>
      <c r="G71" s="55">
        <f t="shared" si="44"/>
        <v>0.34316605987387094</v>
      </c>
      <c r="H71" s="84">
        <v>288063.40690939483</v>
      </c>
      <c r="I71" s="55">
        <f t="shared" si="45"/>
        <v>20.517486279305654</v>
      </c>
      <c r="J71" s="84">
        <v>0</v>
      </c>
      <c r="K71" s="55">
        <f t="shared" si="46"/>
        <v>0</v>
      </c>
      <c r="L71" s="84">
        <v>265294.60448814946</v>
      </c>
      <c r="M71" s="55">
        <f t="shared" si="47"/>
        <v>16.112916104468837</v>
      </c>
      <c r="N71" s="84">
        <v>985.43409296225343</v>
      </c>
      <c r="O71" s="55">
        <f t="shared" si="47"/>
        <v>33.356592415468938</v>
      </c>
      <c r="P71" s="84">
        <v>33756.345522066906</v>
      </c>
      <c r="Q71" s="55">
        <f t="shared" si="48"/>
        <v>14.210183943130797</v>
      </c>
      <c r="R71" s="84">
        <v>3428.9922861508549</v>
      </c>
      <c r="S71" s="55">
        <f t="shared" si="40"/>
        <v>5.4233600412548002</v>
      </c>
    </row>
    <row r="72" spans="1:19" x14ac:dyDescent="0.2">
      <c r="A72" s="173" t="s">
        <v>95</v>
      </c>
      <c r="B72" s="84">
        <v>10388.888801207075</v>
      </c>
      <c r="C72" s="55">
        <f t="shared" si="41"/>
        <v>0.28418693134995909</v>
      </c>
      <c r="D72" s="84">
        <f t="shared" si="42"/>
        <v>8673.5409065112799</v>
      </c>
      <c r="E72" s="55">
        <f t="shared" si="43"/>
        <v>0.50857767301316836</v>
      </c>
      <c r="F72" s="84">
        <v>1591.4288782520966</v>
      </c>
      <c r="G72" s="55">
        <f t="shared" si="44"/>
        <v>0.73898481970107399</v>
      </c>
      <c r="H72" s="84">
        <v>7082.1120282591837</v>
      </c>
      <c r="I72" s="55">
        <f t="shared" si="45"/>
        <v>0.50442761170986605</v>
      </c>
      <c r="J72" s="84">
        <v>0</v>
      </c>
      <c r="K72" s="55">
        <f t="shared" si="46"/>
        <v>0</v>
      </c>
      <c r="L72" s="84">
        <v>1715.3478946957966</v>
      </c>
      <c r="M72" s="55">
        <f t="shared" si="47"/>
        <v>0.10418325985384012</v>
      </c>
      <c r="N72" s="84">
        <v>0</v>
      </c>
      <c r="O72" s="55">
        <f t="shared" si="47"/>
        <v>0</v>
      </c>
      <c r="P72" s="84">
        <v>0</v>
      </c>
      <c r="Q72" s="55">
        <f t="shared" si="48"/>
        <v>0</v>
      </c>
      <c r="R72" s="84">
        <v>0</v>
      </c>
      <c r="S72" s="55">
        <f t="shared" si="40"/>
        <v>0</v>
      </c>
    </row>
    <row r="73" spans="1:19" x14ac:dyDescent="0.2">
      <c r="A73" s="173" t="s">
        <v>96</v>
      </c>
      <c r="B73" s="84">
        <v>18167.387756576769</v>
      </c>
      <c r="C73" s="55">
        <f t="shared" si="41"/>
        <v>0.49696693034066303</v>
      </c>
      <c r="D73" s="84">
        <f t="shared" si="42"/>
        <v>3993.8724833519618</v>
      </c>
      <c r="E73" s="55">
        <f t="shared" si="43"/>
        <v>0.23418283210835319</v>
      </c>
      <c r="F73" s="84">
        <v>1468.7307474138572</v>
      </c>
      <c r="G73" s="55">
        <f t="shared" si="44"/>
        <v>0.68200957102094306</v>
      </c>
      <c r="H73" s="84">
        <v>2525.1417359381044</v>
      </c>
      <c r="I73" s="55">
        <f t="shared" si="45"/>
        <v>0.17985471142021134</v>
      </c>
      <c r="J73" s="84">
        <v>0</v>
      </c>
      <c r="K73" s="55">
        <f t="shared" si="46"/>
        <v>0</v>
      </c>
      <c r="L73" s="84">
        <v>11182.171135436665</v>
      </c>
      <c r="M73" s="55">
        <f t="shared" si="47"/>
        <v>0.67915962979621181</v>
      </c>
      <c r="N73" s="84">
        <v>0</v>
      </c>
      <c r="O73" s="55">
        <f t="shared" si="47"/>
        <v>0</v>
      </c>
      <c r="P73" s="84">
        <v>2991.34413778814</v>
      </c>
      <c r="Q73" s="55">
        <f t="shared" si="48"/>
        <v>1.2592462180892123</v>
      </c>
      <c r="R73" s="84">
        <v>0</v>
      </c>
      <c r="S73" s="55">
        <f t="shared" si="40"/>
        <v>0</v>
      </c>
    </row>
    <row r="74" spans="1:19" x14ac:dyDescent="0.2">
      <c r="A74" s="173" t="s">
        <v>97</v>
      </c>
      <c r="B74" s="84">
        <v>217495.01041854112</v>
      </c>
      <c r="C74" s="55">
        <f t="shared" si="41"/>
        <v>5.9495525245771264</v>
      </c>
      <c r="D74" s="84">
        <f t="shared" si="42"/>
        <v>130837.78425491723</v>
      </c>
      <c r="E74" s="55">
        <f t="shared" si="43"/>
        <v>7.6717428989828012</v>
      </c>
      <c r="F74" s="84">
        <v>0</v>
      </c>
      <c r="G74" s="55">
        <f t="shared" si="44"/>
        <v>0</v>
      </c>
      <c r="H74" s="84">
        <v>130837.78425491723</v>
      </c>
      <c r="I74" s="55">
        <f t="shared" si="45"/>
        <v>9.3189984526891596</v>
      </c>
      <c r="J74" s="84">
        <v>0</v>
      </c>
      <c r="K74" s="55">
        <f t="shared" si="46"/>
        <v>0</v>
      </c>
      <c r="L74" s="84">
        <v>83537.532428493403</v>
      </c>
      <c r="M74" s="55">
        <f t="shared" si="47"/>
        <v>5.0737302184929494</v>
      </c>
      <c r="N74" s="84">
        <v>0</v>
      </c>
      <c r="O74" s="55">
        <f t="shared" si="47"/>
        <v>0</v>
      </c>
      <c r="P74" s="84">
        <v>2743.341083971502</v>
      </c>
      <c r="Q74" s="55">
        <f t="shared" si="48"/>
        <v>1.1548460243274556</v>
      </c>
      <c r="R74" s="84">
        <v>376.35265115897653</v>
      </c>
      <c r="S74" s="55">
        <f t="shared" si="40"/>
        <v>0.59524657957370053</v>
      </c>
    </row>
    <row r="75" spans="1:19" x14ac:dyDescent="0.2">
      <c r="A75" s="173" t="s">
        <v>98</v>
      </c>
      <c r="B75" s="84">
        <v>683953.08217696135</v>
      </c>
      <c r="C75" s="55">
        <f t="shared" si="41"/>
        <v>18.709462708719467</v>
      </c>
      <c r="D75" s="84">
        <f t="shared" si="42"/>
        <v>209926.40581383934</v>
      </c>
      <c r="E75" s="55">
        <f t="shared" si="43"/>
        <v>12.309146186498317</v>
      </c>
      <c r="F75" s="84">
        <v>801.44703799750687</v>
      </c>
      <c r="G75" s="55">
        <f t="shared" si="44"/>
        <v>0.37215435949926789</v>
      </c>
      <c r="H75" s="84">
        <v>209124.95877584183</v>
      </c>
      <c r="I75" s="55">
        <f t="shared" si="45"/>
        <v>14.895048692155695</v>
      </c>
      <c r="J75" s="84">
        <v>0</v>
      </c>
      <c r="K75" s="55">
        <f t="shared" si="46"/>
        <v>0</v>
      </c>
      <c r="L75" s="84">
        <v>377292.24666060269</v>
      </c>
      <c r="M75" s="55">
        <f t="shared" si="47"/>
        <v>22.915197725328827</v>
      </c>
      <c r="N75" s="84">
        <v>481.5642767147533</v>
      </c>
      <c r="O75" s="55">
        <f t="shared" si="47"/>
        <v>16.300778930772616</v>
      </c>
      <c r="P75" s="84">
        <v>80930.463290457075</v>
      </c>
      <c r="Q75" s="55">
        <f t="shared" si="48"/>
        <v>34.068758100855362</v>
      </c>
      <c r="R75" s="84">
        <v>15322.402135345339</v>
      </c>
      <c r="S75" s="55">
        <f t="shared" si="40"/>
        <v>24.234205428951288</v>
      </c>
    </row>
    <row r="76" spans="1:19" x14ac:dyDescent="0.2">
      <c r="A76" s="173" t="s">
        <v>99</v>
      </c>
      <c r="B76" s="84">
        <v>107229.18723281489</v>
      </c>
      <c r="C76" s="55">
        <f t="shared" si="41"/>
        <v>2.9332428379927635</v>
      </c>
      <c r="D76" s="84">
        <f t="shared" si="42"/>
        <v>34701.077363646531</v>
      </c>
      <c r="E76" s="55">
        <f t="shared" si="43"/>
        <v>2.0347160827251853</v>
      </c>
      <c r="F76" s="84">
        <v>0</v>
      </c>
      <c r="G76" s="55">
        <f t="shared" si="44"/>
        <v>0</v>
      </c>
      <c r="H76" s="84">
        <v>34701.077363646531</v>
      </c>
      <c r="I76" s="55">
        <f t="shared" si="45"/>
        <v>2.4716047287105853</v>
      </c>
      <c r="J76" s="84">
        <v>0</v>
      </c>
      <c r="K76" s="55">
        <f t="shared" si="46"/>
        <v>0</v>
      </c>
      <c r="L76" s="84">
        <v>70104.923094160389</v>
      </c>
      <c r="M76" s="55">
        <f t="shared" si="47"/>
        <v>4.2578881184027413</v>
      </c>
      <c r="N76" s="84">
        <v>0</v>
      </c>
      <c r="O76" s="55">
        <f t="shared" si="47"/>
        <v>0</v>
      </c>
      <c r="P76" s="84">
        <v>1373.1837744772401</v>
      </c>
      <c r="Q76" s="55">
        <f t="shared" si="48"/>
        <v>0.57806002756691255</v>
      </c>
      <c r="R76" s="84">
        <v>1050.0030005308367</v>
      </c>
      <c r="S76" s="55">
        <f t="shared" si="40"/>
        <v>1.6607049071751856</v>
      </c>
    </row>
    <row r="77" spans="1:19" x14ac:dyDescent="0.2">
      <c r="A77" s="173" t="s">
        <v>100</v>
      </c>
      <c r="B77" s="84">
        <v>226786.6358542603</v>
      </c>
      <c r="C77" s="55">
        <f t="shared" si="41"/>
        <v>6.2037239350482301</v>
      </c>
      <c r="D77" s="84">
        <f t="shared" si="42"/>
        <v>57616.102273380842</v>
      </c>
      <c r="E77" s="55">
        <f t="shared" si="43"/>
        <v>3.3783507264360004</v>
      </c>
      <c r="F77" s="84">
        <v>0</v>
      </c>
      <c r="G77" s="55">
        <f t="shared" si="44"/>
        <v>0</v>
      </c>
      <c r="H77" s="84">
        <v>57616.102273380842</v>
      </c>
      <c r="I77" s="55">
        <f t="shared" si="45"/>
        <v>4.1037409108786349</v>
      </c>
      <c r="J77" s="84">
        <v>0</v>
      </c>
      <c r="K77" s="55">
        <f t="shared" si="46"/>
        <v>0</v>
      </c>
      <c r="L77" s="84">
        <v>130535.50935309562</v>
      </c>
      <c r="M77" s="55">
        <f t="shared" si="47"/>
        <v>7.9281963344810134</v>
      </c>
      <c r="N77" s="84">
        <v>0</v>
      </c>
      <c r="O77" s="55">
        <f t="shared" si="47"/>
        <v>0</v>
      </c>
      <c r="P77" s="84">
        <v>37358.542743582686</v>
      </c>
      <c r="Q77" s="55">
        <f t="shared" si="48"/>
        <v>15.726576915341365</v>
      </c>
      <c r="R77" s="84">
        <v>1276.4814842012383</v>
      </c>
      <c r="S77" s="55">
        <f t="shared" si="40"/>
        <v>2.0189076256539744</v>
      </c>
    </row>
    <row r="78" spans="1:19" x14ac:dyDescent="0.2">
      <c r="A78" s="173" t="s">
        <v>101</v>
      </c>
      <c r="B78" s="84">
        <v>20858.068631472568</v>
      </c>
      <c r="C78" s="55">
        <f t="shared" si="41"/>
        <v>0.57057021512987127</v>
      </c>
      <c r="D78" s="84">
        <f t="shared" si="42"/>
        <v>17074.855009100556</v>
      </c>
      <c r="E78" s="55">
        <f t="shared" si="43"/>
        <v>1.0011931829417617</v>
      </c>
      <c r="F78" s="84">
        <v>1074.5112575427197</v>
      </c>
      <c r="G78" s="55">
        <f t="shared" si="44"/>
        <v>0.49895255689597756</v>
      </c>
      <c r="H78" s="84">
        <v>16000.343751557837</v>
      </c>
      <c r="I78" s="55">
        <f t="shared" si="45"/>
        <v>1.1396339330598093</v>
      </c>
      <c r="J78" s="84">
        <v>0</v>
      </c>
      <c r="K78" s="55">
        <f t="shared" si="46"/>
        <v>0</v>
      </c>
      <c r="L78" s="84">
        <v>2972.2785588451966</v>
      </c>
      <c r="M78" s="55">
        <f t="shared" si="47"/>
        <v>0.18052412015760955</v>
      </c>
      <c r="N78" s="84">
        <v>0</v>
      </c>
      <c r="O78" s="55">
        <f t="shared" si="47"/>
        <v>0</v>
      </c>
      <c r="P78" s="84">
        <v>0</v>
      </c>
      <c r="Q78" s="55">
        <f t="shared" si="48"/>
        <v>0</v>
      </c>
      <c r="R78" s="84">
        <v>810.93506352681459</v>
      </c>
      <c r="S78" s="55">
        <f t="shared" si="40"/>
        <v>1.282590467568717</v>
      </c>
    </row>
    <row r="79" spans="1:19" x14ac:dyDescent="0.2">
      <c r="A79" s="173" t="s">
        <v>102</v>
      </c>
      <c r="B79" s="84">
        <v>31012.119493672675</v>
      </c>
      <c r="C79" s="55">
        <f t="shared" si="41"/>
        <v>0.84833318001643099</v>
      </c>
      <c r="D79" s="84">
        <f t="shared" si="42"/>
        <v>25628.850699282728</v>
      </c>
      <c r="E79" s="55">
        <f t="shared" si="43"/>
        <v>1.5027612587678261</v>
      </c>
      <c r="F79" s="84">
        <v>0</v>
      </c>
      <c r="G79" s="55">
        <f t="shared" si="44"/>
        <v>0</v>
      </c>
      <c r="H79" s="84">
        <v>25628.850699282728</v>
      </c>
      <c r="I79" s="55">
        <f t="shared" si="45"/>
        <v>1.8254300267381753</v>
      </c>
      <c r="J79" s="84">
        <v>0</v>
      </c>
      <c r="K79" s="55">
        <f t="shared" si="46"/>
        <v>0</v>
      </c>
      <c r="L79" s="84">
        <v>4249.8300015019449</v>
      </c>
      <c r="M79" s="55">
        <f t="shared" si="47"/>
        <v>0.2581174027439157</v>
      </c>
      <c r="N79" s="84">
        <v>0</v>
      </c>
      <c r="O79" s="55">
        <f t="shared" si="47"/>
        <v>0</v>
      </c>
      <c r="P79" s="84">
        <v>952.78952033169571</v>
      </c>
      <c r="Q79" s="55">
        <f t="shared" si="48"/>
        <v>0.40108945839975346</v>
      </c>
      <c r="R79" s="84">
        <v>180.64927255630874</v>
      </c>
      <c r="S79" s="55">
        <f t="shared" si="40"/>
        <v>0.28571835819537633</v>
      </c>
    </row>
    <row r="80" spans="1:19" x14ac:dyDescent="0.2">
      <c r="A80" s="173" t="s">
        <v>103</v>
      </c>
      <c r="B80" s="84">
        <v>8065.0346670569907</v>
      </c>
      <c r="C80" s="55">
        <f t="shared" si="41"/>
        <v>0.22061815244337418</v>
      </c>
      <c r="D80" s="84">
        <f t="shared" si="42"/>
        <v>2983.6343281218983</v>
      </c>
      <c r="E80" s="55">
        <f t="shared" si="43"/>
        <v>0.17494698186980526</v>
      </c>
      <c r="F80" s="84">
        <v>0</v>
      </c>
      <c r="G80" s="55">
        <f t="shared" si="44"/>
        <v>0</v>
      </c>
      <c r="H80" s="84">
        <v>2983.6343281218983</v>
      </c>
      <c r="I80" s="55">
        <f t="shared" si="45"/>
        <v>0.21251111707139186</v>
      </c>
      <c r="J80" s="84">
        <v>0</v>
      </c>
      <c r="K80" s="55">
        <f t="shared" si="46"/>
        <v>0</v>
      </c>
      <c r="L80" s="84">
        <v>3811.014311826164</v>
      </c>
      <c r="M80" s="55">
        <f t="shared" si="47"/>
        <v>0.23146552112456556</v>
      </c>
      <c r="N80" s="84">
        <v>0</v>
      </c>
      <c r="O80" s="55">
        <f t="shared" si="47"/>
        <v>0</v>
      </c>
      <c r="P80" s="84">
        <v>1270.3860271089277</v>
      </c>
      <c r="Q80" s="55">
        <f t="shared" si="48"/>
        <v>0.53478594453300465</v>
      </c>
      <c r="R80" s="84">
        <v>0</v>
      </c>
      <c r="S80" s="55">
        <f t="shared" si="40"/>
        <v>0</v>
      </c>
    </row>
    <row r="81" spans="1:19" x14ac:dyDescent="0.2">
      <c r="A81" s="173" t="s">
        <v>104</v>
      </c>
      <c r="B81" s="84">
        <v>47646.702969131293</v>
      </c>
      <c r="C81" s="55">
        <f t="shared" si="41"/>
        <v>1.3033704147615039</v>
      </c>
      <c r="D81" s="84">
        <f t="shared" si="42"/>
        <v>18701.180839446177</v>
      </c>
      <c r="E81" s="55">
        <f t="shared" si="43"/>
        <v>1.0965536608911384</v>
      </c>
      <c r="F81" s="84">
        <v>0</v>
      </c>
      <c r="G81" s="55">
        <f t="shared" si="44"/>
        <v>0</v>
      </c>
      <c r="H81" s="84">
        <v>18701.180839446177</v>
      </c>
      <c r="I81" s="55">
        <f t="shared" si="45"/>
        <v>1.3320026496834325</v>
      </c>
      <c r="J81" s="84">
        <v>0</v>
      </c>
      <c r="K81" s="55">
        <f t="shared" si="46"/>
        <v>0</v>
      </c>
      <c r="L81" s="84">
        <v>28945.522129685116</v>
      </c>
      <c r="M81" s="55">
        <f t="shared" si="47"/>
        <v>1.7580333779328561</v>
      </c>
      <c r="N81" s="84">
        <v>0</v>
      </c>
      <c r="O81" s="55">
        <f t="shared" si="47"/>
        <v>0</v>
      </c>
      <c r="P81" s="84">
        <v>0</v>
      </c>
      <c r="Q81" s="55">
        <f t="shared" si="48"/>
        <v>0</v>
      </c>
      <c r="R81" s="84">
        <v>0</v>
      </c>
      <c r="S81" s="55">
        <f t="shared" si="40"/>
        <v>0</v>
      </c>
    </row>
    <row r="82" spans="1:19" x14ac:dyDescent="0.2">
      <c r="A82" s="173" t="s">
        <v>105</v>
      </c>
      <c r="B82" s="84">
        <v>92921.511079400618</v>
      </c>
      <c r="C82" s="55">
        <f t="shared" si="41"/>
        <v>2.5418579017794354</v>
      </c>
      <c r="D82" s="84">
        <f t="shared" si="42"/>
        <v>69372.861974433952</v>
      </c>
      <c r="E82" s="55">
        <f t="shared" si="43"/>
        <v>4.0677145693444885</v>
      </c>
      <c r="F82" s="84">
        <v>0</v>
      </c>
      <c r="G82" s="55">
        <f t="shared" si="44"/>
        <v>0</v>
      </c>
      <c r="H82" s="84">
        <v>69372.861974433952</v>
      </c>
      <c r="I82" s="55">
        <f t="shared" si="45"/>
        <v>4.9411230637993002</v>
      </c>
      <c r="J82" s="84">
        <v>0</v>
      </c>
      <c r="K82" s="55">
        <f t="shared" si="46"/>
        <v>0</v>
      </c>
      <c r="L82" s="84">
        <v>22438.322857863128</v>
      </c>
      <c r="M82" s="55">
        <f t="shared" si="47"/>
        <v>1.362812539784932</v>
      </c>
      <c r="N82" s="84">
        <v>90.324636278154372</v>
      </c>
      <c r="O82" s="55">
        <f t="shared" si="47"/>
        <v>3.0574567075804255</v>
      </c>
      <c r="P82" s="84">
        <v>341.44634253760614</v>
      </c>
      <c r="Q82" s="55">
        <f t="shared" si="48"/>
        <v>0.14373639264347532</v>
      </c>
      <c r="R82" s="84">
        <v>678.55526828785889</v>
      </c>
      <c r="S82" s="55">
        <f t="shared" si="40"/>
        <v>1.073216041540376</v>
      </c>
    </row>
    <row r="83" spans="1:19" x14ac:dyDescent="0.2">
      <c r="A83" s="173" t="s">
        <v>106</v>
      </c>
      <c r="B83" s="84">
        <v>92197.736045393234</v>
      </c>
      <c r="C83" s="55">
        <f t="shared" si="41"/>
        <v>2.5220591138784259</v>
      </c>
      <c r="D83" s="84">
        <f t="shared" si="42"/>
        <v>91031.937308438704</v>
      </c>
      <c r="E83" s="55">
        <f t="shared" si="43"/>
        <v>5.3377059433075464</v>
      </c>
      <c r="F83" s="84">
        <v>91031.937308438704</v>
      </c>
      <c r="G83" s="55">
        <f t="shared" si="44"/>
        <v>42.270955804698978</v>
      </c>
      <c r="H83" s="84">
        <v>0</v>
      </c>
      <c r="I83" s="55">
        <f t="shared" si="45"/>
        <v>0</v>
      </c>
      <c r="J83" s="84">
        <v>0</v>
      </c>
      <c r="K83" s="55">
        <f t="shared" si="46"/>
        <v>0</v>
      </c>
      <c r="L83" s="84">
        <v>0</v>
      </c>
      <c r="M83" s="55">
        <f t="shared" si="47"/>
        <v>0</v>
      </c>
      <c r="N83" s="84">
        <v>309.68446723938644</v>
      </c>
      <c r="O83" s="55">
        <f t="shared" si="47"/>
        <v>10.482708711704317</v>
      </c>
      <c r="P83" s="84">
        <v>0</v>
      </c>
      <c r="Q83" s="55">
        <f t="shared" si="48"/>
        <v>0</v>
      </c>
      <c r="R83" s="84">
        <v>856.11426971511685</v>
      </c>
      <c r="S83" s="55">
        <f t="shared" si="40"/>
        <v>1.3540467675804899</v>
      </c>
    </row>
    <row r="84" spans="1:19" x14ac:dyDescent="0.2">
      <c r="A84" s="173" t="s">
        <v>107</v>
      </c>
      <c r="B84" s="84">
        <v>107708.58936658873</v>
      </c>
      <c r="C84" s="55">
        <f t="shared" si="41"/>
        <v>2.9463568315956192</v>
      </c>
      <c r="D84" s="84">
        <f t="shared" si="42"/>
        <v>104981.47985180213</v>
      </c>
      <c r="E84" s="55">
        <f t="shared" si="43"/>
        <v>6.1556447716096221</v>
      </c>
      <c r="F84" s="84">
        <v>84543.742290310853</v>
      </c>
      <c r="G84" s="55">
        <f t="shared" si="44"/>
        <v>39.258142796729231</v>
      </c>
      <c r="H84" s="84">
        <v>20437.737561491278</v>
      </c>
      <c r="I84" s="55">
        <f t="shared" si="45"/>
        <v>1.4556899277728814</v>
      </c>
      <c r="J84" s="84">
        <v>0</v>
      </c>
      <c r="K84" s="55">
        <f t="shared" si="46"/>
        <v>0</v>
      </c>
      <c r="L84" s="84">
        <v>564.61601204841224</v>
      </c>
      <c r="M84" s="55">
        <f t="shared" si="47"/>
        <v>3.4292481940703085E-2</v>
      </c>
      <c r="N84" s="84">
        <v>0</v>
      </c>
      <c r="O84" s="55">
        <f t="shared" si="47"/>
        <v>0</v>
      </c>
      <c r="P84" s="84">
        <v>0</v>
      </c>
      <c r="Q84" s="55">
        <f t="shared" si="48"/>
        <v>0</v>
      </c>
      <c r="R84" s="84">
        <v>2162.4935027381721</v>
      </c>
      <c r="S84" s="55">
        <f t="shared" si="40"/>
        <v>3.4202412468499124</v>
      </c>
    </row>
    <row r="85" spans="1:19" x14ac:dyDescent="0.2">
      <c r="A85" s="173" t="s">
        <v>108</v>
      </c>
      <c r="B85" s="84">
        <v>85644.551795334031</v>
      </c>
      <c r="C85" s="55">
        <f t="shared" si="41"/>
        <v>2.3427974663402575</v>
      </c>
      <c r="D85" s="84">
        <f t="shared" si="42"/>
        <v>64422.375235512445</v>
      </c>
      <c r="E85" s="55">
        <f t="shared" si="43"/>
        <v>3.7774401528056569</v>
      </c>
      <c r="F85" s="84">
        <v>31792.380708396755</v>
      </c>
      <c r="G85" s="55">
        <f t="shared" si="44"/>
        <v>14.76288827400605</v>
      </c>
      <c r="H85" s="84">
        <v>32629.994527115694</v>
      </c>
      <c r="I85" s="55">
        <f t="shared" si="45"/>
        <v>2.3240906305551317</v>
      </c>
      <c r="J85" s="84">
        <v>0</v>
      </c>
      <c r="K85" s="55">
        <f t="shared" si="46"/>
        <v>0</v>
      </c>
      <c r="L85" s="84">
        <v>17049.719933382257</v>
      </c>
      <c r="M85" s="55">
        <f t="shared" si="47"/>
        <v>1.0355306977362593</v>
      </c>
      <c r="N85" s="84">
        <v>361.29854511261749</v>
      </c>
      <c r="O85" s="55">
        <f t="shared" si="47"/>
        <v>12.229826830321702</v>
      </c>
      <c r="P85" s="84">
        <v>0</v>
      </c>
      <c r="Q85" s="55">
        <f t="shared" si="48"/>
        <v>0</v>
      </c>
      <c r="R85" s="84">
        <v>3811.1580813267828</v>
      </c>
      <c r="S85" s="55">
        <f t="shared" si="40"/>
        <v>6.0278008010262587</v>
      </c>
    </row>
    <row r="86" spans="1:19" x14ac:dyDescent="0.2">
      <c r="A86" s="173" t="s">
        <v>109</v>
      </c>
      <c r="B86" s="84">
        <v>10779.017555114835</v>
      </c>
      <c r="C86" s="55">
        <f t="shared" si="41"/>
        <v>0.29485886128644545</v>
      </c>
      <c r="D86" s="84">
        <f t="shared" si="42"/>
        <v>3842.1447553604476</v>
      </c>
      <c r="E86" s="55">
        <f t="shared" si="43"/>
        <v>0.22528619627470298</v>
      </c>
      <c r="F86" s="84">
        <v>0</v>
      </c>
      <c r="G86" s="55">
        <f t="shared" si="44"/>
        <v>0</v>
      </c>
      <c r="H86" s="84">
        <v>3842.1447553604476</v>
      </c>
      <c r="I86" s="55">
        <f t="shared" si="45"/>
        <v>0.27365902926368252</v>
      </c>
      <c r="J86" s="84">
        <v>0</v>
      </c>
      <c r="K86" s="55">
        <f t="shared" si="46"/>
        <v>0</v>
      </c>
      <c r="L86" s="84">
        <v>6435.8232351810593</v>
      </c>
      <c r="M86" s="55">
        <f t="shared" si="47"/>
        <v>0.39088574775856716</v>
      </c>
      <c r="N86" s="84">
        <v>0</v>
      </c>
      <c r="O86" s="55">
        <f t="shared" si="47"/>
        <v>0</v>
      </c>
      <c r="P86" s="84">
        <v>317.59650677723192</v>
      </c>
      <c r="Q86" s="55">
        <f t="shared" si="48"/>
        <v>0.13369648613325116</v>
      </c>
      <c r="R86" s="84">
        <v>183.45305779609649</v>
      </c>
      <c r="S86" s="55">
        <f t="shared" si="40"/>
        <v>0.29015287876724782</v>
      </c>
    </row>
    <row r="87" spans="1:19" x14ac:dyDescent="0.2">
      <c r="A87" s="173" t="s">
        <v>110</v>
      </c>
      <c r="B87" s="84">
        <v>265489.27795356838</v>
      </c>
      <c r="C87" s="55">
        <f t="shared" si="41"/>
        <v>7.2624305305081958</v>
      </c>
      <c r="D87" s="84">
        <f t="shared" si="42"/>
        <v>38348.718263227252</v>
      </c>
      <c r="E87" s="55">
        <f t="shared" si="43"/>
        <v>2.2485974422174522</v>
      </c>
      <c r="F87" s="84">
        <v>0</v>
      </c>
      <c r="G87" s="55">
        <f t="shared" si="44"/>
        <v>0</v>
      </c>
      <c r="H87" s="84">
        <v>38348.718263227252</v>
      </c>
      <c r="I87" s="55">
        <f t="shared" si="45"/>
        <v>2.7314101059778246</v>
      </c>
      <c r="J87" s="84">
        <v>0</v>
      </c>
      <c r="K87" s="55">
        <f t="shared" si="46"/>
        <v>0</v>
      </c>
      <c r="L87" s="84">
        <v>220427.53209621654</v>
      </c>
      <c r="M87" s="55">
        <f t="shared" si="47"/>
        <v>13.387872469679657</v>
      </c>
      <c r="N87" s="84">
        <v>0</v>
      </c>
      <c r="O87" s="55">
        <f t="shared" si="47"/>
        <v>0</v>
      </c>
      <c r="P87" s="84">
        <v>6577.5406397074676</v>
      </c>
      <c r="Q87" s="55">
        <f t="shared" si="48"/>
        <v>2.7689034739427054</v>
      </c>
      <c r="R87" s="84">
        <v>135.48695441723154</v>
      </c>
      <c r="S87" s="55">
        <f t="shared" si="40"/>
        <v>0.21428876864653221</v>
      </c>
    </row>
    <row r="88" spans="1:19" x14ac:dyDescent="0.2">
      <c r="A88" s="173" t="s">
        <v>126</v>
      </c>
      <c r="B88" s="84">
        <v>116355.90923989436</v>
      </c>
      <c r="C88" s="55">
        <f t="shared" si="41"/>
        <v>3.1829033329799361</v>
      </c>
      <c r="D88" s="84">
        <f t="shared" si="42"/>
        <v>110198.89517365288</v>
      </c>
      <c r="E88" s="55">
        <f t="shared" si="43"/>
        <v>6.4615706872340164</v>
      </c>
      <c r="F88" s="84">
        <v>0</v>
      </c>
      <c r="G88" s="55">
        <f t="shared" si="44"/>
        <v>0</v>
      </c>
      <c r="H88" s="84">
        <v>24091.463796094995</v>
      </c>
      <c r="I88" s="55">
        <f t="shared" si="45"/>
        <v>1.7159287366209621</v>
      </c>
      <c r="J88" s="84">
        <v>86107.431377557892</v>
      </c>
      <c r="K88" s="55">
        <f t="shared" si="46"/>
        <v>100</v>
      </c>
      <c r="L88" s="84">
        <v>2868.0946059459707</v>
      </c>
      <c r="M88" s="55">
        <f t="shared" si="47"/>
        <v>0.17419641026793423</v>
      </c>
      <c r="N88" s="84">
        <v>0</v>
      </c>
      <c r="O88" s="55">
        <f t="shared" si="47"/>
        <v>0</v>
      </c>
      <c r="P88" s="84">
        <v>1621.8701270536292</v>
      </c>
      <c r="Q88" s="55">
        <f t="shared" si="48"/>
        <v>0.68274786505650775</v>
      </c>
      <c r="R88" s="84">
        <v>1667.0493332419314</v>
      </c>
      <c r="S88" s="55">
        <f t="shared" si="40"/>
        <v>2.6366372351492071</v>
      </c>
    </row>
    <row r="89" spans="1:19" x14ac:dyDescent="0.2">
      <c r="A89" s="173" t="s">
        <v>111</v>
      </c>
      <c r="B89" s="84">
        <v>1482.4922588046848</v>
      </c>
      <c r="C89" s="55">
        <f t="shared" si="41"/>
        <v>4.0553415657969286E-2</v>
      </c>
      <c r="D89" s="84">
        <f t="shared" si="42"/>
        <v>1482.4922588046848</v>
      </c>
      <c r="E89" s="55">
        <f t="shared" si="43"/>
        <v>8.6926720167644356E-2</v>
      </c>
      <c r="F89" s="84">
        <v>1482.4922588046848</v>
      </c>
      <c r="G89" s="55">
        <f t="shared" si="44"/>
        <v>0.68839977051583612</v>
      </c>
      <c r="H89" s="84">
        <v>0</v>
      </c>
      <c r="I89" s="55">
        <f t="shared" si="45"/>
        <v>0</v>
      </c>
      <c r="J89" s="84">
        <v>0</v>
      </c>
      <c r="K89" s="55">
        <f t="shared" si="46"/>
        <v>0</v>
      </c>
      <c r="L89" s="84">
        <v>0</v>
      </c>
      <c r="M89" s="55">
        <f t="shared" si="47"/>
        <v>0</v>
      </c>
      <c r="N89" s="84">
        <v>0</v>
      </c>
      <c r="O89" s="55">
        <f t="shared" si="47"/>
        <v>0</v>
      </c>
      <c r="P89" s="84">
        <v>0</v>
      </c>
      <c r="Q89" s="55">
        <f t="shared" si="48"/>
        <v>0</v>
      </c>
      <c r="R89" s="84">
        <v>0</v>
      </c>
      <c r="S89" s="55">
        <f t="shared" si="40"/>
        <v>0</v>
      </c>
    </row>
    <row r="90" spans="1:19" x14ac:dyDescent="0.2">
      <c r="A90" s="87" t="s">
        <v>136</v>
      </c>
      <c r="B90" s="84">
        <v>0</v>
      </c>
      <c r="C90" s="55">
        <f t="shared" si="41"/>
        <v>0</v>
      </c>
      <c r="D90" s="84">
        <f t="shared" si="42"/>
        <v>0</v>
      </c>
      <c r="E90" s="55">
        <f t="shared" si="43"/>
        <v>0</v>
      </c>
      <c r="F90" s="84">
        <v>0</v>
      </c>
      <c r="G90" s="55">
        <f t="shared" si="44"/>
        <v>0</v>
      </c>
      <c r="H90" s="84">
        <v>0</v>
      </c>
      <c r="I90" s="55">
        <f t="shared" si="45"/>
        <v>0</v>
      </c>
      <c r="J90" s="84">
        <v>0</v>
      </c>
      <c r="K90" s="55">
        <f t="shared" si="46"/>
        <v>0</v>
      </c>
      <c r="L90" s="84">
        <v>0</v>
      </c>
      <c r="M90" s="55">
        <f t="shared" si="47"/>
        <v>0</v>
      </c>
      <c r="N90" s="84">
        <v>0</v>
      </c>
      <c r="O90" s="55">
        <f t="shared" si="47"/>
        <v>0</v>
      </c>
      <c r="P90" s="84">
        <v>0</v>
      </c>
      <c r="Q90" s="55">
        <f t="shared" si="48"/>
        <v>0</v>
      </c>
      <c r="R90" s="84">
        <v>0</v>
      </c>
      <c r="S90" s="55">
        <f t="shared" si="40"/>
        <v>0</v>
      </c>
    </row>
    <row r="91" spans="1:19" x14ac:dyDescent="0.2">
      <c r="A91" s="173" t="s">
        <v>70</v>
      </c>
      <c r="B91" s="84">
        <v>0</v>
      </c>
      <c r="C91" s="55">
        <f t="shared" si="41"/>
        <v>0</v>
      </c>
      <c r="D91" s="84">
        <f t="shared" si="42"/>
        <v>0</v>
      </c>
      <c r="E91" s="55">
        <f t="shared" si="43"/>
        <v>0</v>
      </c>
      <c r="F91" s="84">
        <v>0</v>
      </c>
      <c r="G91" s="55">
        <f t="shared" si="44"/>
        <v>0</v>
      </c>
      <c r="H91" s="84">
        <v>0</v>
      </c>
      <c r="I91" s="55">
        <f t="shared" si="45"/>
        <v>0</v>
      </c>
      <c r="J91" s="84">
        <v>0</v>
      </c>
      <c r="K91" s="55">
        <f t="shared" si="46"/>
        <v>0</v>
      </c>
      <c r="L91" s="84">
        <v>0</v>
      </c>
      <c r="M91" s="55"/>
      <c r="N91" s="84">
        <v>0</v>
      </c>
      <c r="O91" s="55">
        <f t="shared" si="47"/>
        <v>0</v>
      </c>
      <c r="P91" s="84">
        <v>0</v>
      </c>
      <c r="Q91" s="55">
        <f t="shared" si="48"/>
        <v>0</v>
      </c>
      <c r="R91" s="84">
        <v>0</v>
      </c>
      <c r="S91" s="55">
        <f t="shared" si="40"/>
        <v>0</v>
      </c>
    </row>
    <row r="92" spans="1:19" x14ac:dyDescent="0.2">
      <c r="A92" s="173" t="s">
        <v>112</v>
      </c>
      <c r="B92" s="84">
        <v>45572.139156749836</v>
      </c>
      <c r="C92" s="55">
        <f t="shared" si="41"/>
        <v>1.2466209456881745</v>
      </c>
      <c r="D92" s="84">
        <f t="shared" si="42"/>
        <v>10941.006722489758</v>
      </c>
      <c r="E92" s="55">
        <f t="shared" si="43"/>
        <v>0.64153173419267329</v>
      </c>
      <c r="F92" s="84">
        <v>827.70212153072362</v>
      </c>
      <c r="G92" s="55">
        <f t="shared" si="44"/>
        <v>0.38434598705873546</v>
      </c>
      <c r="H92" s="84">
        <v>10113.304600959034</v>
      </c>
      <c r="I92" s="55">
        <f t="shared" si="45"/>
        <v>0.7203260928378904</v>
      </c>
      <c r="J92" s="84">
        <v>0</v>
      </c>
      <c r="K92" s="55">
        <f t="shared" si="46"/>
        <v>0</v>
      </c>
      <c r="L92" s="84">
        <v>3728.7689262676345</v>
      </c>
      <c r="M92" s="55"/>
      <c r="N92" s="84">
        <v>0</v>
      </c>
      <c r="O92" s="55">
        <f t="shared" ref="O92" si="49">IF(ISNUMBER(N92/N$66*100),N92/N$66*100,0)</f>
        <v>0</v>
      </c>
      <c r="P92" s="84">
        <v>2676.4270934574397</v>
      </c>
      <c r="Q92" s="55">
        <f t="shared" si="48"/>
        <v>1.1266776874157438</v>
      </c>
      <c r="R92" s="84">
        <v>28225.936414534975</v>
      </c>
      <c r="S92" s="55">
        <f t="shared" si="40"/>
        <v>44.642683010939031</v>
      </c>
    </row>
    <row r="93" spans="1:19" x14ac:dyDescent="0.2">
      <c r="A93"/>
      <c r="C93" s="56"/>
      <c r="E93" s="56"/>
      <c r="G93" s="56"/>
      <c r="I93" s="56"/>
      <c r="K93" s="56"/>
      <c r="M93" s="56"/>
      <c r="N93" s="56"/>
      <c r="O93" s="56"/>
      <c r="Q93" s="56"/>
    </row>
    <row r="94" spans="1:19" x14ac:dyDescent="0.2">
      <c r="A94" s="145" t="s">
        <v>16</v>
      </c>
      <c r="B94" s="83"/>
      <c r="C94" s="53"/>
      <c r="D94" s="83"/>
      <c r="E94" s="53"/>
      <c r="F94" s="83"/>
      <c r="G94" s="53"/>
      <c r="H94" s="83"/>
      <c r="I94" s="53"/>
      <c r="J94" s="83"/>
      <c r="K94" s="53"/>
      <c r="L94" s="83"/>
      <c r="M94" s="53"/>
      <c r="N94" s="53"/>
      <c r="O94" s="53"/>
      <c r="P94" s="83"/>
      <c r="Q94" s="53"/>
      <c r="R94" s="83"/>
      <c r="S94" s="53"/>
    </row>
    <row r="95" spans="1:19" x14ac:dyDescent="0.2">
      <c r="A95" s="173" t="s">
        <v>113</v>
      </c>
      <c r="B95" s="84">
        <v>83548.522241732222</v>
      </c>
      <c r="C95" s="55">
        <f t="shared" ref="C95:C107" si="50">IF(ISNUMBER(B95/B$66*100),B95/B$66*100,0)</f>
        <v>2.2854608042337468</v>
      </c>
      <c r="D95" s="84">
        <f t="shared" ref="D95" si="51">F95+H95+J95</f>
        <v>42541.534121238888</v>
      </c>
      <c r="E95" s="55">
        <f t="shared" ref="E95:E107" si="52">IF(ISNUMBER(D95/D$66*100),D95/D$66*100,0)</f>
        <v>2.494445424653263</v>
      </c>
      <c r="F95" s="84">
        <v>5037.1645663973595</v>
      </c>
      <c r="G95" s="55">
        <f t="shared" ref="G95:G107" si="53">IF(ISNUMBER(F95/F$66*100),F95/F$66*100,0)</f>
        <v>2.3390226228596385</v>
      </c>
      <c r="H95" s="84">
        <v>37504.369554841527</v>
      </c>
      <c r="I95" s="55">
        <f t="shared" ref="I95:I107" si="54">IF(ISNUMBER(H95/H$66*100),H95/H$66*100,0)</f>
        <v>2.6712708705743409</v>
      </c>
      <c r="J95" s="84">
        <v>0</v>
      </c>
      <c r="K95" s="55">
        <f t="shared" ref="K95:K107" si="55">IF(ISNUMBER(J95/J$66*100),J95/J$66*100,0)</f>
        <v>0</v>
      </c>
      <c r="L95" s="84">
        <v>39365.254936675658</v>
      </c>
      <c r="M95" s="55"/>
      <c r="N95" s="84">
        <v>0</v>
      </c>
      <c r="O95" s="55">
        <f t="shared" ref="O95:O107" si="56">IF(ISNUMBER(N95/N$66*100),N95/N$66*100,0)</f>
        <v>0</v>
      </c>
      <c r="P95" s="84">
        <v>0</v>
      </c>
      <c r="Q95" s="55">
        <f t="shared" ref="Q95:Q107" si="57">IF(ISNUMBER(P95/P$66*100),P95/P$66*100,0)</f>
        <v>0</v>
      </c>
      <c r="R95" s="84">
        <v>1641.7331838177124</v>
      </c>
      <c r="S95" s="55">
        <f t="shared" ref="S95:S107" si="58">IF(ISNUMBER(R95/R$66*100),R95/R$66*100,0)</f>
        <v>2.5965967271141577</v>
      </c>
    </row>
    <row r="96" spans="1:19" x14ac:dyDescent="0.2">
      <c r="A96" s="173" t="s">
        <v>114</v>
      </c>
      <c r="B96" s="84">
        <v>110199.39498217388</v>
      </c>
      <c r="C96" s="55">
        <f t="shared" si="50"/>
        <v>3.0144925502492006</v>
      </c>
      <c r="D96" s="84">
        <f t="shared" ref="D96:D104" si="59">F96+H96+J96</f>
        <v>74183.747767956374</v>
      </c>
      <c r="E96" s="55">
        <f t="shared" si="52"/>
        <v>4.3498034103811385</v>
      </c>
      <c r="F96" s="84">
        <v>24530.466196617312</v>
      </c>
      <c r="G96" s="55">
        <f t="shared" si="53"/>
        <v>11.390796275734639</v>
      </c>
      <c r="H96" s="84">
        <v>49653.281571339059</v>
      </c>
      <c r="I96" s="55">
        <f t="shared" si="54"/>
        <v>3.5365843037567153</v>
      </c>
      <c r="J96" s="84">
        <v>0</v>
      </c>
      <c r="K96" s="55">
        <f t="shared" si="55"/>
        <v>0</v>
      </c>
      <c r="L96" s="84">
        <v>31579.38343697146</v>
      </c>
      <c r="M96" s="55"/>
      <c r="N96" s="84">
        <v>361.29854511261749</v>
      </c>
      <c r="O96" s="55">
        <f t="shared" si="56"/>
        <v>12.229826830321702</v>
      </c>
      <c r="P96" s="84">
        <v>0</v>
      </c>
      <c r="Q96" s="55">
        <f t="shared" si="57"/>
        <v>0</v>
      </c>
      <c r="R96" s="84">
        <v>4074.9652321334379</v>
      </c>
      <c r="S96" s="55">
        <f t="shared" si="58"/>
        <v>6.4450432562106998</v>
      </c>
    </row>
    <row r="97" spans="1:19" x14ac:dyDescent="0.2">
      <c r="A97" s="173" t="s">
        <v>115</v>
      </c>
      <c r="B97" s="84">
        <v>262182.40311561292</v>
      </c>
      <c r="C97" s="55">
        <f t="shared" si="50"/>
        <v>7.1719713263969949</v>
      </c>
      <c r="D97" s="84">
        <f t="shared" si="59"/>
        <v>208546.11835599286</v>
      </c>
      <c r="E97" s="55">
        <f t="shared" si="52"/>
        <v>12.22821229906212</v>
      </c>
      <c r="F97" s="84">
        <v>125383.75849121209</v>
      </c>
      <c r="G97" s="55">
        <f t="shared" si="53"/>
        <v>58.222328014958727</v>
      </c>
      <c r="H97" s="84">
        <v>83162.359864780767</v>
      </c>
      <c r="I97" s="55">
        <f t="shared" si="54"/>
        <v>5.9232881947306808</v>
      </c>
      <c r="J97" s="84">
        <v>0</v>
      </c>
      <c r="K97" s="55">
        <f t="shared" si="55"/>
        <v>0</v>
      </c>
      <c r="L97" s="84">
        <v>46780.702578398981</v>
      </c>
      <c r="M97" s="55"/>
      <c r="N97" s="84">
        <v>0</v>
      </c>
      <c r="O97" s="55">
        <f t="shared" si="56"/>
        <v>0</v>
      </c>
      <c r="P97" s="84">
        <v>3503.8750634764733</v>
      </c>
      <c r="Q97" s="55">
        <f t="shared" si="57"/>
        <v>1.4750029482072056</v>
      </c>
      <c r="R97" s="84">
        <v>3351.7071177446701</v>
      </c>
      <c r="S97" s="55">
        <f t="shared" si="58"/>
        <v>5.3011243349195567</v>
      </c>
    </row>
    <row r="98" spans="1:19" x14ac:dyDescent="0.2">
      <c r="A98" s="173" t="s">
        <v>116</v>
      </c>
      <c r="B98" s="84">
        <v>124397.27048464696</v>
      </c>
      <c r="C98" s="55">
        <f t="shared" si="50"/>
        <v>3.4028739015124634</v>
      </c>
      <c r="D98" s="84">
        <f t="shared" si="59"/>
        <v>112527.56659642485</v>
      </c>
      <c r="E98" s="55">
        <f t="shared" si="52"/>
        <v>6.5981135716419947</v>
      </c>
      <c r="F98" s="84">
        <v>26002.274657360693</v>
      </c>
      <c r="G98" s="55">
        <f t="shared" si="53"/>
        <v>12.074234992261857</v>
      </c>
      <c r="H98" s="84">
        <v>86525.291939064147</v>
      </c>
      <c r="I98" s="55">
        <f t="shared" si="54"/>
        <v>6.1628150177750545</v>
      </c>
      <c r="J98" s="84">
        <v>0</v>
      </c>
      <c r="K98" s="55">
        <f t="shared" si="55"/>
        <v>0</v>
      </c>
      <c r="L98" s="84">
        <v>6094.8859779889517</v>
      </c>
      <c r="M98" s="55"/>
      <c r="N98" s="84">
        <v>0</v>
      </c>
      <c r="O98" s="55">
        <f t="shared" si="56"/>
        <v>0</v>
      </c>
      <c r="P98" s="84">
        <v>3149.9584771855543</v>
      </c>
      <c r="Q98" s="55">
        <f t="shared" si="57"/>
        <v>1.3260170401079054</v>
      </c>
      <c r="R98" s="84">
        <v>2624.859433047624</v>
      </c>
      <c r="S98" s="55">
        <f t="shared" si="58"/>
        <v>4.151528080304038</v>
      </c>
    </row>
    <row r="99" spans="1:19" x14ac:dyDescent="0.2">
      <c r="A99" s="173" t="s">
        <v>117</v>
      </c>
      <c r="B99" s="84">
        <v>837525.8400344752</v>
      </c>
      <c r="C99" s="55">
        <f t="shared" si="50"/>
        <v>22.910428916905882</v>
      </c>
      <c r="D99" s="84">
        <f t="shared" si="59"/>
        <v>229427.3387650316</v>
      </c>
      <c r="E99" s="55">
        <f t="shared" si="52"/>
        <v>13.452593736789787</v>
      </c>
      <c r="F99" s="84">
        <v>14000.598708456424</v>
      </c>
      <c r="G99" s="55">
        <f t="shared" si="53"/>
        <v>6.5012204149765491</v>
      </c>
      <c r="H99" s="84">
        <v>207198.57847437292</v>
      </c>
      <c r="I99" s="55">
        <f t="shared" si="54"/>
        <v>14.757841117517293</v>
      </c>
      <c r="J99" s="84">
        <v>8228.1615822022632</v>
      </c>
      <c r="K99" s="55">
        <f t="shared" si="55"/>
        <v>9.5556927556275504</v>
      </c>
      <c r="L99" s="84">
        <v>508319.14757707855</v>
      </c>
      <c r="M99" s="55"/>
      <c r="N99" s="84">
        <v>309.68446723938644</v>
      </c>
      <c r="O99" s="55">
        <f t="shared" si="56"/>
        <v>10.482708711704317</v>
      </c>
      <c r="P99" s="84">
        <v>81896.74567180725</v>
      </c>
      <c r="Q99" s="55">
        <f t="shared" si="57"/>
        <v>34.475527559090004</v>
      </c>
      <c r="R99" s="84">
        <v>17572.923553315304</v>
      </c>
      <c r="S99" s="55">
        <f t="shared" si="58"/>
        <v>27.793673316791683</v>
      </c>
    </row>
    <row r="100" spans="1:19" x14ac:dyDescent="0.2">
      <c r="A100" s="173" t="s">
        <v>118</v>
      </c>
      <c r="B100" s="84">
        <v>314306.19332920399</v>
      </c>
      <c r="C100" s="55">
        <f t="shared" si="50"/>
        <v>8.5978119792884158</v>
      </c>
      <c r="D100" s="84">
        <f t="shared" si="59"/>
        <v>35568.541653561231</v>
      </c>
      <c r="E100" s="55">
        <f t="shared" si="52"/>
        <v>2.0855803116187905</v>
      </c>
      <c r="F100" s="84">
        <v>0</v>
      </c>
      <c r="G100" s="55">
        <f t="shared" si="53"/>
        <v>0</v>
      </c>
      <c r="H100" s="84">
        <v>35568.541653561231</v>
      </c>
      <c r="I100" s="55">
        <f t="shared" si="54"/>
        <v>2.5333903850598851</v>
      </c>
      <c r="J100" s="84">
        <v>0</v>
      </c>
      <c r="K100" s="55">
        <f t="shared" si="55"/>
        <v>0</v>
      </c>
      <c r="L100" s="84">
        <v>277503.56239216618</v>
      </c>
      <c r="M100" s="55"/>
      <c r="N100" s="84">
        <v>0</v>
      </c>
      <c r="O100" s="55">
        <f t="shared" si="56"/>
        <v>0</v>
      </c>
      <c r="P100" s="84">
        <v>0</v>
      </c>
      <c r="Q100" s="55">
        <f t="shared" si="57"/>
        <v>0</v>
      </c>
      <c r="R100" s="84">
        <v>1234.089283477244</v>
      </c>
      <c r="S100" s="55">
        <f t="shared" si="58"/>
        <v>1.9518593069989789</v>
      </c>
    </row>
    <row r="101" spans="1:19" x14ac:dyDescent="0.2">
      <c r="A101" s="173" t="s">
        <v>119</v>
      </c>
      <c r="B101" s="84">
        <v>597881.78195890808</v>
      </c>
      <c r="C101" s="55">
        <f t="shared" si="50"/>
        <v>16.354991585356629</v>
      </c>
      <c r="D101" s="84">
        <f t="shared" si="59"/>
        <v>172262.97374979247</v>
      </c>
      <c r="E101" s="55">
        <f t="shared" si="52"/>
        <v>10.100730864165207</v>
      </c>
      <c r="F101" s="84">
        <v>2238.6563032775084</v>
      </c>
      <c r="G101" s="55">
        <f t="shared" si="53"/>
        <v>1.0395268348197846</v>
      </c>
      <c r="H101" s="84">
        <v>170024.31744651496</v>
      </c>
      <c r="I101" s="55">
        <f t="shared" si="54"/>
        <v>12.110082421730214</v>
      </c>
      <c r="J101" s="84">
        <v>0</v>
      </c>
      <c r="K101" s="55">
        <f t="shared" si="55"/>
        <v>0</v>
      </c>
      <c r="L101" s="84">
        <v>384402.65140929754</v>
      </c>
      <c r="M101" s="55"/>
      <c r="N101" s="84">
        <v>1466.9983696770068</v>
      </c>
      <c r="O101" s="55">
        <f t="shared" si="56"/>
        <v>49.657371346241561</v>
      </c>
      <c r="P101" s="84">
        <v>33791.805382838051</v>
      </c>
      <c r="Q101" s="55">
        <f t="shared" si="57"/>
        <v>14.225111244542212</v>
      </c>
      <c r="R101" s="84">
        <v>5957.3530473021583</v>
      </c>
      <c r="S101" s="55">
        <f t="shared" si="58"/>
        <v>9.4222639691772834</v>
      </c>
    </row>
    <row r="102" spans="1:19" x14ac:dyDescent="0.2">
      <c r="A102" s="173" t="s">
        <v>120</v>
      </c>
      <c r="B102" s="84">
        <v>241174.42593584736</v>
      </c>
      <c r="C102" s="55">
        <f t="shared" si="50"/>
        <v>6.5973003791159082</v>
      </c>
      <c r="D102" s="84">
        <f t="shared" si="59"/>
        <v>171018.38390186164</v>
      </c>
      <c r="E102" s="55">
        <f t="shared" si="52"/>
        <v>10.027753678084112</v>
      </c>
      <c r="F102" s="84">
        <v>4025.3288641460549</v>
      </c>
      <c r="G102" s="55">
        <f t="shared" si="53"/>
        <v>1.8691736498935703</v>
      </c>
      <c r="H102" s="84">
        <v>166993.05503771559</v>
      </c>
      <c r="I102" s="55">
        <f t="shared" si="54"/>
        <v>11.894178966484757</v>
      </c>
      <c r="J102" s="84">
        <v>0</v>
      </c>
      <c r="K102" s="55">
        <f t="shared" si="55"/>
        <v>0</v>
      </c>
      <c r="L102" s="84">
        <v>66128.771663031235</v>
      </c>
      <c r="M102" s="55"/>
      <c r="N102" s="84">
        <v>0</v>
      </c>
      <c r="O102" s="55">
        <f t="shared" si="56"/>
        <v>0</v>
      </c>
      <c r="P102" s="84">
        <v>1759.8545555960206</v>
      </c>
      <c r="Q102" s="55">
        <f t="shared" si="57"/>
        <v>0.74083425090634403</v>
      </c>
      <c r="R102" s="84">
        <v>2267.4158153585713</v>
      </c>
      <c r="S102" s="55">
        <f t="shared" si="58"/>
        <v>3.5861883911464285</v>
      </c>
    </row>
    <row r="103" spans="1:19" x14ac:dyDescent="0.2">
      <c r="A103" s="173" t="s">
        <v>121</v>
      </c>
      <c r="B103" s="84">
        <v>1054124.7957733737</v>
      </c>
      <c r="C103" s="55">
        <f t="shared" si="50"/>
        <v>28.835469962478648</v>
      </c>
      <c r="D103" s="84">
        <f t="shared" si="59"/>
        <v>655315.37797071494</v>
      </c>
      <c r="E103" s="55">
        <f t="shared" si="52"/>
        <v>38.424764880960751</v>
      </c>
      <c r="F103" s="84">
        <v>11609.683633532208</v>
      </c>
      <c r="G103" s="55">
        <f t="shared" si="53"/>
        <v>5.3909917583846045</v>
      </c>
      <c r="H103" s="84">
        <v>565826.42454182706</v>
      </c>
      <c r="I103" s="55">
        <f t="shared" si="54"/>
        <v>40.301321249238093</v>
      </c>
      <c r="J103" s="84">
        <v>77879.269795355605</v>
      </c>
      <c r="K103" s="55">
        <f t="shared" si="55"/>
        <v>90.444307244372425</v>
      </c>
      <c r="L103" s="84">
        <v>280986.25860581867</v>
      </c>
      <c r="M103" s="55"/>
      <c r="N103" s="84">
        <v>816.25950891182708</v>
      </c>
      <c r="O103" s="55">
        <f t="shared" si="56"/>
        <v>27.630093111732428</v>
      </c>
      <c r="P103" s="84">
        <v>113448.13779819109</v>
      </c>
      <c r="Q103" s="55">
        <f t="shared" si="57"/>
        <v>47.757506957146319</v>
      </c>
      <c r="R103" s="84">
        <v>3558.7618897329457</v>
      </c>
      <c r="S103" s="55">
        <f t="shared" si="58"/>
        <v>5.6286061380392898</v>
      </c>
    </row>
    <row r="104" spans="1:19" x14ac:dyDescent="0.2">
      <c r="A104" s="173" t="s">
        <v>122</v>
      </c>
      <c r="B104" s="84">
        <v>2525.4609390550086</v>
      </c>
      <c r="C104" s="55">
        <f t="shared" si="50"/>
        <v>6.9083711284968194E-2</v>
      </c>
      <c r="D104" s="84">
        <f t="shared" si="59"/>
        <v>2525.4609390550086</v>
      </c>
      <c r="E104" s="55">
        <f t="shared" si="52"/>
        <v>0.14808174210673816</v>
      </c>
      <c r="F104" s="84">
        <v>2525.4609390550086</v>
      </c>
      <c r="G104" s="55">
        <f t="shared" si="53"/>
        <v>1.1727054361106268</v>
      </c>
      <c r="H104" s="84">
        <v>0</v>
      </c>
      <c r="I104" s="55">
        <f t="shared" si="54"/>
        <v>0</v>
      </c>
      <c r="J104" s="84">
        <v>0</v>
      </c>
      <c r="K104" s="55">
        <f t="shared" si="55"/>
        <v>0</v>
      </c>
      <c r="L104" s="84">
        <v>0</v>
      </c>
      <c r="M104" s="55"/>
      <c r="N104" s="84">
        <v>0</v>
      </c>
      <c r="O104" s="55">
        <f t="shared" si="56"/>
        <v>0</v>
      </c>
      <c r="P104" s="84">
        <v>0</v>
      </c>
      <c r="Q104" s="55">
        <f t="shared" si="57"/>
        <v>0</v>
      </c>
      <c r="R104" s="84">
        <v>0</v>
      </c>
      <c r="S104" s="55">
        <f t="shared" si="58"/>
        <v>0</v>
      </c>
    </row>
    <row r="105" spans="1:19" x14ac:dyDescent="0.2">
      <c r="A105" s="173" t="s">
        <v>137</v>
      </c>
      <c r="B105" s="84">
        <v>0</v>
      </c>
      <c r="C105" s="55">
        <f t="shared" si="50"/>
        <v>0</v>
      </c>
      <c r="D105" s="84">
        <f t="shared" ref="D105:D107" si="60">F105+H105+J105</f>
        <v>0</v>
      </c>
      <c r="E105" s="55">
        <f t="shared" si="52"/>
        <v>0</v>
      </c>
      <c r="F105" s="84">
        <v>0</v>
      </c>
      <c r="G105" s="55">
        <f t="shared" si="53"/>
        <v>0</v>
      </c>
      <c r="H105" s="84">
        <v>0</v>
      </c>
      <c r="I105" s="55">
        <f t="shared" si="54"/>
        <v>0</v>
      </c>
      <c r="J105" s="84">
        <v>0</v>
      </c>
      <c r="K105" s="55">
        <f t="shared" si="55"/>
        <v>0</v>
      </c>
      <c r="L105" s="84">
        <v>0</v>
      </c>
      <c r="M105" s="55"/>
      <c r="N105" s="84">
        <v>0</v>
      </c>
      <c r="O105" s="55">
        <f t="shared" si="56"/>
        <v>0</v>
      </c>
      <c r="P105" s="84">
        <v>0</v>
      </c>
      <c r="Q105" s="55">
        <f t="shared" si="57"/>
        <v>0</v>
      </c>
      <c r="R105" s="84">
        <v>0</v>
      </c>
      <c r="S105" s="55">
        <f t="shared" si="58"/>
        <v>0</v>
      </c>
    </row>
    <row r="106" spans="1:19" x14ac:dyDescent="0.2">
      <c r="A106" s="173" t="s">
        <v>70</v>
      </c>
      <c r="B106" s="84">
        <v>0</v>
      </c>
      <c r="C106" s="55">
        <f t="shared" si="50"/>
        <v>0</v>
      </c>
      <c r="D106" s="84">
        <f t="shared" si="60"/>
        <v>0</v>
      </c>
      <c r="E106" s="55">
        <f t="shared" si="52"/>
        <v>0</v>
      </c>
      <c r="F106" s="84">
        <v>0</v>
      </c>
      <c r="G106" s="55">
        <f t="shared" si="53"/>
        <v>0</v>
      </c>
      <c r="H106" s="84">
        <v>0</v>
      </c>
      <c r="I106" s="55">
        <f t="shared" si="54"/>
        <v>0</v>
      </c>
      <c r="J106" s="84">
        <v>0</v>
      </c>
      <c r="K106" s="55">
        <f t="shared" si="55"/>
        <v>0</v>
      </c>
      <c r="L106" s="84">
        <v>0</v>
      </c>
      <c r="M106" s="55"/>
      <c r="N106" s="84">
        <v>0</v>
      </c>
      <c r="O106" s="55">
        <f t="shared" si="56"/>
        <v>0</v>
      </c>
      <c r="P106" s="84">
        <v>0</v>
      </c>
      <c r="Q106" s="55">
        <f t="shared" si="57"/>
        <v>0</v>
      </c>
      <c r="R106" s="84">
        <v>0</v>
      </c>
      <c r="S106" s="55">
        <f t="shared" si="58"/>
        <v>0</v>
      </c>
    </row>
    <row r="107" spans="1:19" x14ac:dyDescent="0.2">
      <c r="A107" s="173" t="s">
        <v>112</v>
      </c>
      <c r="B107" s="84">
        <v>27787.164455279933</v>
      </c>
      <c r="C107" s="55">
        <f t="shared" si="50"/>
        <v>0.76011488317645159</v>
      </c>
      <c r="D107" s="84">
        <f t="shared" si="60"/>
        <v>1533.5425407599055</v>
      </c>
      <c r="E107" s="55">
        <f t="shared" si="52"/>
        <v>8.9920080536068009E-2</v>
      </c>
      <c r="F107" s="84">
        <v>0</v>
      </c>
      <c r="G107" s="55">
        <f t="shared" si="53"/>
        <v>0</v>
      </c>
      <c r="H107" s="84">
        <v>1533.5425407599055</v>
      </c>
      <c r="I107" s="55">
        <f t="shared" si="54"/>
        <v>0.1092274731329185</v>
      </c>
      <c r="J107" s="84">
        <v>0</v>
      </c>
      <c r="K107" s="55">
        <f t="shared" si="55"/>
        <v>0</v>
      </c>
      <c r="L107" s="84">
        <v>5311.0862840605569</v>
      </c>
      <c r="M107" s="55"/>
      <c r="N107" s="84">
        <v>0</v>
      </c>
      <c r="O107" s="55">
        <f t="shared" si="56"/>
        <v>0</v>
      </c>
      <c r="P107" s="84">
        <v>0</v>
      </c>
      <c r="Q107" s="55">
        <f t="shared" si="57"/>
        <v>0</v>
      </c>
      <c r="R107" s="84">
        <v>20942.535630459468</v>
      </c>
      <c r="S107" s="55">
        <f t="shared" si="58"/>
        <v>33.123116479297906</v>
      </c>
    </row>
    <row r="108" spans="1:19" x14ac:dyDescent="0.2">
      <c r="A108" s="151"/>
      <c r="B108" s="152"/>
      <c r="C108" s="152"/>
      <c r="D108" s="152"/>
      <c r="E108" s="152"/>
      <c r="F108" s="152"/>
      <c r="G108" s="152"/>
      <c r="H108" s="152"/>
      <c r="I108" s="152"/>
      <c r="J108" s="152"/>
      <c r="K108" s="152"/>
      <c r="L108" s="152"/>
      <c r="M108" s="152"/>
      <c r="N108" s="152"/>
      <c r="O108" s="152"/>
      <c r="P108" s="152"/>
      <c r="Q108" s="152"/>
      <c r="R108" s="152"/>
      <c r="S108" s="152"/>
    </row>
    <row r="109" spans="1:19" x14ac:dyDescent="0.2">
      <c r="A109" s="13" t="str">
        <f>'C01'!$A$31</f>
        <v>Fuente: Instituto Nacional de Estadística (INE). Encuesta Telefónica de Hogares para medir Empleo 2020.</v>
      </c>
      <c r="B109" s="99"/>
      <c r="C109" s="100"/>
      <c r="D109" s="44"/>
      <c r="E109" s="102"/>
      <c r="F109" s="95"/>
      <c r="G109" s="102"/>
      <c r="H109" s="95"/>
      <c r="I109" s="102"/>
      <c r="J109" s="95"/>
      <c r="K109" s="102"/>
      <c r="L109" s="95"/>
      <c r="M109" s="102"/>
      <c r="N109" s="102"/>
      <c r="O109" s="102"/>
      <c r="P109" s="95"/>
      <c r="Q109" s="102"/>
    </row>
    <row r="110" spans="1:19" x14ac:dyDescent="0.2">
      <c r="A110" s="155" t="s">
        <v>92</v>
      </c>
      <c r="B110" s="101"/>
      <c r="C110" s="100"/>
      <c r="D110" s="105"/>
      <c r="E110" s="102"/>
      <c r="F110" s="95"/>
      <c r="G110" s="102"/>
      <c r="H110" s="95"/>
      <c r="I110" s="102"/>
      <c r="J110" s="95"/>
      <c r="K110" s="102"/>
      <c r="L110" s="95"/>
      <c r="M110" s="102"/>
      <c r="N110" s="102"/>
      <c r="O110" s="102"/>
      <c r="P110" s="95"/>
      <c r="Q110" s="102"/>
    </row>
    <row r="111" spans="1:19" x14ac:dyDescent="0.2">
      <c r="A111" s="27" t="s">
        <v>66</v>
      </c>
      <c r="B111" s="101"/>
      <c r="C111" s="100"/>
      <c r="D111" s="105"/>
      <c r="E111" s="102"/>
      <c r="F111" s="95"/>
      <c r="G111" s="102"/>
      <c r="H111" s="95"/>
      <c r="I111" s="102"/>
      <c r="J111" s="95"/>
      <c r="K111" s="102"/>
      <c r="L111" s="95"/>
      <c r="M111" s="102"/>
      <c r="N111" s="102"/>
      <c r="O111" s="102"/>
      <c r="P111" s="95"/>
      <c r="Q111" s="102"/>
    </row>
    <row r="112" spans="1:19" x14ac:dyDescent="0.2">
      <c r="A112" s="27" t="s">
        <v>67</v>
      </c>
      <c r="B112" s="101"/>
      <c r="C112" s="100"/>
      <c r="D112" s="105"/>
      <c r="E112" s="102"/>
      <c r="F112" s="95"/>
      <c r="G112" s="102"/>
      <c r="H112" s="95"/>
      <c r="I112" s="102"/>
      <c r="J112" s="95"/>
      <c r="K112" s="102"/>
      <c r="L112" s="95"/>
      <c r="M112" s="102"/>
      <c r="N112" s="102"/>
      <c r="O112" s="102"/>
      <c r="P112" s="95"/>
      <c r="Q112" s="102"/>
    </row>
    <row r="113" spans="1:4" x14ac:dyDescent="0.2">
      <c r="B113" s="62"/>
      <c r="C113" s="61"/>
      <c r="D113" s="64"/>
    </row>
    <row r="114" spans="1:4" x14ac:dyDescent="0.2">
      <c r="A114" s="60"/>
      <c r="B114" s="62"/>
      <c r="C114" s="61"/>
      <c r="D114" s="64"/>
    </row>
    <row r="115" spans="1:4" x14ac:dyDescent="0.2">
      <c r="A115" s="60"/>
      <c r="B115" s="62"/>
      <c r="C115" s="61"/>
      <c r="D115" s="64"/>
    </row>
  </sheetData>
  <mergeCells count="29">
    <mergeCell ref="A1:Q1"/>
    <mergeCell ref="A2:Q2"/>
    <mergeCell ref="A3:Q3"/>
    <mergeCell ref="A4:A6"/>
    <mergeCell ref="B4:C5"/>
    <mergeCell ref="H5:I5"/>
    <mergeCell ref="J5:K5"/>
    <mergeCell ref="P4:Q5"/>
    <mergeCell ref="D4:K4"/>
    <mergeCell ref="L4:M5"/>
    <mergeCell ref="D5:E5"/>
    <mergeCell ref="F5:G5"/>
    <mergeCell ref="N4:O5"/>
    <mergeCell ref="R4:S5"/>
    <mergeCell ref="R62:S63"/>
    <mergeCell ref="D62:K62"/>
    <mergeCell ref="B61:K61"/>
    <mergeCell ref="A58:Q58"/>
    <mergeCell ref="A59:Q59"/>
    <mergeCell ref="A60:Q60"/>
    <mergeCell ref="A62:A64"/>
    <mergeCell ref="L62:M63"/>
    <mergeCell ref="P62:Q63"/>
    <mergeCell ref="H63:I63"/>
    <mergeCell ref="J63:K63"/>
    <mergeCell ref="B62:C63"/>
    <mergeCell ref="D63:E63"/>
    <mergeCell ref="F63:G63"/>
    <mergeCell ref="N62:O63"/>
  </mergeCells>
  <phoneticPr fontId="3" type="noConversion"/>
  <printOptions horizontalCentered="1"/>
  <pageMargins left="1.1155511811023624" right="0.47244094488188981" top="0.35433070866141736" bottom="0.35433070866141736" header="0" footer="0"/>
  <pageSetup paperSize="9" scale="80" firstPageNumber="16" orientation="landscape" useFirstPageNumber="1" r:id="rId1"/>
  <headerFooter alignWithMargins="0">
    <oddFooter>&amp;L&amp;Z&amp;F+&amp;F+&amp;A&amp;C&amp;P&amp;R&amp;D+&amp;T</oddFooter>
  </headerFooter>
  <rowBreaks count="1" manualBreakCount="1">
    <brk id="57" max="16383" man="1"/>
  </rowBreaks>
  <ignoredErrors>
    <ignoredError sqref="D10:G10 P45:Q46 E9:G9 I9:I10 K9:K10 Q9:Q10 M9:M10 D45:M46" emptyCellReference="1"/>
    <ignoredError sqref="C11 G8 D69:E69 P94 I8 K8 M8 Q8 G69 I69 K69 M69 D94:M94" formula="1"/>
    <ignoredError sqref="D11:G11 D50:E50 P34:Q34 Q31 Q30 Q16 D12:E12 G12 I12 K12 M12 Q12 D13:E13 G13 I13 K13 M13 Q13 D14:E14 G14 I14 K14 M14 Q14 D15:E15 G15 I15 K15 M15 Q15 Q17:Q18 E26 D19:E19 G19 I19 K19 M19 Q19 E20 G20 I20 K20 M20 Q20 E21 G21 I21 K21 M21 Q21 E22 G22 I22 K22 M22 Q22 E23 G23 I23 K23 M23 Q23 E24 G24 I24 K24 M24 Q24 E25 G25 I25 K25 M25 Q25 G26 I26 K26 M26 Q26 E33 E32 G32 I32 K32 M32 Q32 G33 I33 K33 M33 Q33 E35 G35 I35 K35 M35 D43:E43 D37:E37 G37 I37 K37 M37 D38:E38 G38 I38 K38 M38 D39:E39 G39 I39 K39 M39 D40:E40 G40 I40 K40 M40 D41:E41 G41 I41 K41 M41 D42:E42 G42 I42 K42 M42 G43 I43 K43 M43 D47:E47 G47 I47 K47 M47 Q47 D48:E48 G48 I48 K48 M48 Q48 D49:E49 G49 I49 K49 M49 Q49 G50 I50 K50 M50 Q50 I11 K11 Q11 M11 D18:G18 E16:G16 E30:G30 D31:G31 E34:M34 D36:G36 E17:G17 I18 I16 I30 I31 I17 K18 K16 K30 K31 K17 M18 M16 M30 M31 M17 I36 K36 M36" formula="1" emptyCellReference="1"/>
  </ignoredErrors>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6"/>
  <dimension ref="A1:AJ126"/>
  <sheetViews>
    <sheetView workbookViewId="0">
      <pane ySplit="8" topLeftCell="A95" activePane="bottomLeft" state="frozen"/>
      <selection pane="bottomLeft" activeCell="A114" sqref="A114"/>
    </sheetView>
  </sheetViews>
  <sheetFormatPr baseColWidth="10" defaultColWidth="12" defaultRowHeight="11.25" x14ac:dyDescent="0.2"/>
  <cols>
    <col min="1" max="1" width="52.5" style="20" customWidth="1"/>
    <col min="2" max="2" width="13.5" style="20" bestFit="1" customWidth="1"/>
    <col min="3" max="3" width="7.33203125" style="30" customWidth="1"/>
    <col min="4" max="4" width="13.1640625" style="20" bestFit="1" customWidth="1"/>
    <col min="5" max="5" width="8" style="30" bestFit="1" customWidth="1"/>
    <col min="6" max="6" width="13.1640625" style="20" bestFit="1" customWidth="1"/>
    <col min="7" max="7" width="8.33203125" style="30" bestFit="1" customWidth="1"/>
    <col min="8" max="8" width="11.33203125" style="20" bestFit="1" customWidth="1"/>
    <col min="9" max="9" width="8.33203125" style="30" customWidth="1"/>
    <col min="10" max="10" width="12" style="20" bestFit="1" customWidth="1"/>
    <col min="11" max="11" width="7.33203125" style="30" customWidth="1"/>
    <col min="12" max="12" width="10.5" style="20" bestFit="1" customWidth="1"/>
    <col min="13" max="13" width="7.1640625" style="30" bestFit="1" customWidth="1"/>
    <col min="14" max="14" width="12" style="20" customWidth="1"/>
    <col min="15" max="15" width="6.6640625" style="30" customWidth="1"/>
    <col min="16" max="16" width="8.5" style="30" customWidth="1"/>
    <col min="17" max="17" width="8.33203125" style="30" customWidth="1"/>
    <col min="18" max="18" width="11.1640625" style="20" bestFit="1" customWidth="1"/>
    <col min="19" max="19" width="7.33203125" style="30" bestFit="1" customWidth="1"/>
    <col min="20" max="20" width="7" style="30" bestFit="1" customWidth="1"/>
    <col min="21" max="21" width="11" style="20" bestFit="1" customWidth="1"/>
    <col min="22" max="22" width="7" style="30" bestFit="1" customWidth="1"/>
    <col min="23" max="23" width="11" style="20" bestFit="1" customWidth="1"/>
    <col min="24" max="24" width="7" style="30" bestFit="1" customWidth="1"/>
    <col min="25" max="25" width="11" style="20" bestFit="1" customWidth="1"/>
    <col min="26" max="26" width="6" style="30" bestFit="1" customWidth="1"/>
    <col min="27" max="27" width="11" style="20" bestFit="1" customWidth="1"/>
    <col min="28" max="28" width="6.6640625" style="30" bestFit="1" customWidth="1"/>
    <col min="29" max="29" width="10" style="20" customWidth="1"/>
    <col min="30" max="30" width="8" style="30" bestFit="1" customWidth="1"/>
    <col min="31" max="31" width="10.6640625" style="20" customWidth="1"/>
    <col min="32" max="32" width="7" style="30" bestFit="1" customWidth="1"/>
    <col min="33" max="33" width="11" style="20" bestFit="1" customWidth="1"/>
    <col min="34" max="34" width="7" style="30" bestFit="1" customWidth="1"/>
    <col min="35" max="35" width="11" style="20" bestFit="1" customWidth="1"/>
    <col min="36" max="36" width="7" style="30" bestFit="1" customWidth="1"/>
    <col min="37" max="43" width="7.6640625" style="20" customWidth="1"/>
    <col min="44" max="16384" width="12" style="20"/>
  </cols>
  <sheetData>
    <row r="1" spans="1:19" x14ac:dyDescent="0.2">
      <c r="A1" s="185" t="s">
        <v>132</v>
      </c>
      <c r="B1" s="185"/>
      <c r="C1" s="185"/>
      <c r="D1" s="185"/>
      <c r="E1" s="185"/>
      <c r="F1" s="185"/>
      <c r="G1" s="185"/>
      <c r="H1" s="185"/>
      <c r="I1" s="185"/>
      <c r="J1" s="185"/>
      <c r="K1" s="185"/>
      <c r="L1" s="185"/>
      <c r="M1" s="185"/>
      <c r="N1" s="185"/>
      <c r="O1" s="185"/>
      <c r="P1" s="185"/>
      <c r="Q1" s="185"/>
      <c r="R1" s="185"/>
      <c r="S1" s="185"/>
    </row>
    <row r="2" spans="1:19" x14ac:dyDescent="0.2">
      <c r="A2" s="185" t="s">
        <v>60</v>
      </c>
      <c r="B2" s="185"/>
      <c r="C2" s="185"/>
      <c r="D2" s="185"/>
      <c r="E2" s="185"/>
      <c r="F2" s="185"/>
      <c r="G2" s="185"/>
      <c r="H2" s="185"/>
      <c r="I2" s="185"/>
      <c r="J2" s="185"/>
      <c r="K2" s="185"/>
      <c r="L2" s="185"/>
      <c r="M2" s="185"/>
      <c r="N2" s="185"/>
      <c r="O2" s="185"/>
      <c r="P2" s="185"/>
      <c r="Q2" s="185"/>
      <c r="R2" s="185"/>
      <c r="S2" s="185"/>
    </row>
    <row r="3" spans="1:19" x14ac:dyDescent="0.2">
      <c r="A3" s="185" t="s">
        <v>31</v>
      </c>
      <c r="B3" s="185"/>
      <c r="C3" s="185"/>
      <c r="D3" s="185"/>
      <c r="E3" s="185"/>
      <c r="F3" s="185"/>
      <c r="G3" s="185"/>
      <c r="H3" s="185"/>
      <c r="I3" s="185"/>
      <c r="J3" s="185"/>
      <c r="K3" s="185"/>
      <c r="L3" s="185"/>
      <c r="M3" s="185"/>
      <c r="N3" s="185"/>
      <c r="O3" s="185"/>
      <c r="P3" s="185"/>
      <c r="Q3" s="185"/>
      <c r="R3" s="185"/>
      <c r="S3" s="185"/>
    </row>
    <row r="4" spans="1:19" ht="15" customHeight="1" x14ac:dyDescent="0.2">
      <c r="A4" s="181" t="s">
        <v>29</v>
      </c>
      <c r="B4" s="208" t="s">
        <v>21</v>
      </c>
      <c r="C4" s="208"/>
      <c r="D4" s="208" t="s">
        <v>20</v>
      </c>
      <c r="E4" s="208"/>
      <c r="F4" s="211" t="s">
        <v>8</v>
      </c>
      <c r="G4" s="211"/>
      <c r="H4" s="211"/>
      <c r="I4" s="211"/>
      <c r="J4" s="211"/>
      <c r="K4" s="211"/>
      <c r="L4" s="211"/>
      <c r="M4" s="211"/>
      <c r="N4" s="208" t="s">
        <v>1</v>
      </c>
      <c r="O4" s="208"/>
      <c r="P4" s="208" t="s">
        <v>125</v>
      </c>
      <c r="Q4" s="208"/>
      <c r="R4" s="208" t="s">
        <v>10</v>
      </c>
      <c r="S4" s="208"/>
    </row>
    <row r="5" spans="1:19" ht="12.75" customHeight="1" x14ac:dyDescent="0.2">
      <c r="A5" s="210"/>
      <c r="B5" s="209"/>
      <c r="C5" s="209"/>
      <c r="D5" s="209"/>
      <c r="E5" s="209"/>
      <c r="F5" s="212" t="s">
        <v>11</v>
      </c>
      <c r="G5" s="212"/>
      <c r="H5" s="212" t="s">
        <v>87</v>
      </c>
      <c r="I5" s="212"/>
      <c r="J5" s="212" t="s">
        <v>12</v>
      </c>
      <c r="K5" s="212"/>
      <c r="L5" s="212" t="s">
        <v>88</v>
      </c>
      <c r="M5" s="212"/>
      <c r="N5" s="209"/>
      <c r="O5" s="209"/>
      <c r="P5" s="209"/>
      <c r="Q5" s="209"/>
      <c r="R5" s="209"/>
      <c r="S5" s="209"/>
    </row>
    <row r="6" spans="1:19" x14ac:dyDescent="0.2">
      <c r="A6" s="182"/>
      <c r="B6" s="32" t="s">
        <v>6</v>
      </c>
      <c r="C6" s="33" t="s">
        <v>64</v>
      </c>
      <c r="D6" s="32" t="s">
        <v>6</v>
      </c>
      <c r="E6" s="33" t="s">
        <v>64</v>
      </c>
      <c r="F6" s="32" t="s">
        <v>6</v>
      </c>
      <c r="G6" s="33" t="s">
        <v>64</v>
      </c>
      <c r="H6" s="32" t="s">
        <v>6</v>
      </c>
      <c r="I6" s="33" t="s">
        <v>64</v>
      </c>
      <c r="J6" s="32" t="s">
        <v>6</v>
      </c>
      <c r="K6" s="33" t="s">
        <v>64</v>
      </c>
      <c r="L6" s="32" t="s">
        <v>6</v>
      </c>
      <c r="M6" s="33" t="s">
        <v>64</v>
      </c>
      <c r="N6" s="32" t="s">
        <v>6</v>
      </c>
      <c r="O6" s="33" t="s">
        <v>64</v>
      </c>
      <c r="P6" s="167" t="s">
        <v>6</v>
      </c>
      <c r="Q6" s="33" t="s">
        <v>64</v>
      </c>
      <c r="R6" s="32" t="s">
        <v>6</v>
      </c>
      <c r="S6" s="33" t="s">
        <v>64</v>
      </c>
    </row>
    <row r="7" spans="1:19" x14ac:dyDescent="0.2">
      <c r="A7" s="34"/>
      <c r="B7" s="34"/>
      <c r="C7" s="34"/>
      <c r="D7" s="34"/>
      <c r="E7" s="34"/>
      <c r="F7" s="34"/>
      <c r="G7" s="34"/>
      <c r="H7" s="34"/>
      <c r="I7" s="34"/>
      <c r="J7" s="34"/>
      <c r="K7" s="34"/>
      <c r="L7" s="34"/>
      <c r="M7" s="34"/>
      <c r="N7" s="34"/>
      <c r="O7" s="34"/>
      <c r="P7" s="34"/>
      <c r="Q7" s="34"/>
      <c r="R7" s="34"/>
      <c r="S7" s="34"/>
    </row>
    <row r="8" spans="1:19" s="36" customFormat="1" ht="12" customHeight="1" x14ac:dyDescent="0.2">
      <c r="A8" s="35" t="s">
        <v>80</v>
      </c>
      <c r="B8" s="83">
        <f>'C03'!B8</f>
        <v>3655653.2532503344</v>
      </c>
      <c r="C8" s="88">
        <f>+E8+S8</f>
        <v>100</v>
      </c>
      <c r="D8" s="83">
        <f>+D11+D15</f>
        <v>3353395.2762599615</v>
      </c>
      <c r="E8" s="88">
        <f>IF(ISNUMBER(D8/$B$8*100),D8/$B$8*100,0)</f>
        <v>91.731765677676691</v>
      </c>
      <c r="F8" s="83">
        <f t="shared" ref="F8:F50" si="0">H8+J8+L8</f>
        <v>1704369.3396110213</v>
      </c>
      <c r="G8" s="88">
        <f>IF(ISNUMBER(F8/$B$8*100),F8/$B$8*100,0)</f>
        <v>46.62283924482233</v>
      </c>
      <c r="H8" s="83">
        <f>+H11+H15</f>
        <v>215353.39236005468</v>
      </c>
      <c r="I8" s="88">
        <f>IF(ISNUMBER(H8/$B$8*100),H8/$B$8*100,0)</f>
        <v>5.8909687938422088</v>
      </c>
      <c r="J8" s="83">
        <f>+J11+J15</f>
        <v>1402908.5158734089</v>
      </c>
      <c r="K8" s="88">
        <f>IF(ISNUMBER(J8/$B$8*100),J8/$B$8*100,0)</f>
        <v>38.376410963650535</v>
      </c>
      <c r="L8" s="83">
        <f>+L11+L15</f>
        <v>86107.431377557892</v>
      </c>
      <c r="M8" s="88">
        <f>IF(ISNUMBER(L8/$B$8*100),L8/$B$8*100,0)</f>
        <v>2.3554594873295924</v>
      </c>
      <c r="N8" s="83">
        <f>+N11+N15</f>
        <v>1646471.7048614889</v>
      </c>
      <c r="O8" s="88">
        <f>IF(ISNUMBER(N8/$B$8*100),N8/$B$8*100,0)</f>
        <v>45.039055698118226</v>
      </c>
      <c r="P8" s="83">
        <f>+P11+P15</f>
        <v>2554.2317874232967</v>
      </c>
      <c r="Q8" s="88">
        <f>IF(ISNUMBER(P8/$B$8*100),P8/$B$8*100,0)</f>
        <v>6.9870734735365397E-2</v>
      </c>
      <c r="R8" s="83">
        <f>+B8-D8</f>
        <v>302257.97699037287</v>
      </c>
      <c r="S8" s="88">
        <f>IF(ISNUMBER(R8/$B$8*100),R8/$B$8*100,0)</f>
        <v>8.2682343223233126</v>
      </c>
    </row>
    <row r="9" spans="1:19" ht="11.25" customHeight="1" x14ac:dyDescent="0.2">
      <c r="A9" s="37"/>
      <c r="B9" s="7"/>
      <c r="C9" s="88"/>
      <c r="D9" s="7"/>
      <c r="E9" s="88"/>
      <c r="F9" s="7"/>
      <c r="G9" s="88"/>
      <c r="H9" s="7"/>
      <c r="I9" s="88"/>
      <c r="J9" s="7"/>
      <c r="K9" s="88"/>
      <c r="L9" s="7"/>
      <c r="M9" s="88"/>
      <c r="N9" s="7"/>
      <c r="O9" s="88"/>
      <c r="P9" s="7"/>
      <c r="Q9" s="88"/>
      <c r="R9" s="7"/>
      <c r="S9" s="88"/>
    </row>
    <row r="10" spans="1:19" ht="12.75" customHeight="1" x14ac:dyDescent="0.2">
      <c r="A10" s="38" t="s">
        <v>32</v>
      </c>
      <c r="B10" s="83"/>
      <c r="C10" s="53"/>
      <c r="D10" s="83"/>
      <c r="E10" s="88"/>
      <c r="F10" s="83"/>
      <c r="G10" s="88"/>
      <c r="H10" s="83"/>
      <c r="I10" s="88"/>
      <c r="J10" s="83"/>
      <c r="K10" s="88"/>
      <c r="L10" s="83"/>
      <c r="M10" s="88"/>
      <c r="N10" s="83"/>
      <c r="O10" s="88"/>
      <c r="P10" s="83"/>
      <c r="Q10" s="88"/>
      <c r="R10" s="83"/>
      <c r="S10" s="88"/>
    </row>
    <row r="11" spans="1:19" x14ac:dyDescent="0.2">
      <c r="A11" s="39" t="s">
        <v>55</v>
      </c>
      <c r="B11" s="54">
        <f>'C03'!B11</f>
        <v>2086204.9364241026</v>
      </c>
      <c r="C11" s="89">
        <f>IF(ISNUMBER(B11/B$8*100),B11/B$8*100,0)</f>
        <v>57.067910764490712</v>
      </c>
      <c r="D11" s="54">
        <f>SUM(D12:D14)</f>
        <v>1924884.3025707549</v>
      </c>
      <c r="E11" s="89">
        <f>IF(ISNUMBER(D11/D$8*100),D11/D$8*100,0)</f>
        <v>57.401056063917899</v>
      </c>
      <c r="F11" s="54">
        <f>SUM(F12:F14)</f>
        <v>1029742.5107345049</v>
      </c>
      <c r="G11" s="89">
        <f>IF(ISNUMBER(F11/F$8*100),F11/F$8*100,0)</f>
        <v>60.417803043178267</v>
      </c>
      <c r="H11" s="54">
        <f>SUM(H12:H14)</f>
        <v>158323.29078828206</v>
      </c>
      <c r="I11" s="89">
        <f>IF(ISNUMBER(H11/H$8*100),H11/H$8*100,0)</f>
        <v>73.517899603632628</v>
      </c>
      <c r="J11" s="54">
        <f>SUM(J12:J14)</f>
        <v>817930.42111933988</v>
      </c>
      <c r="K11" s="89">
        <f>IF(ISNUMBER(J11/J$8*100),J11/J$8*100,0)</f>
        <v>58.302477450578515</v>
      </c>
      <c r="L11" s="54">
        <f>SUM(L12:L14)</f>
        <v>53488.798826882914</v>
      </c>
      <c r="M11" s="89">
        <f>IF(ISNUMBER(L11/L$8*100),L11/L$8*100,0)</f>
        <v>62.11867892371442</v>
      </c>
      <c r="N11" s="54">
        <f>SUM(N12:N14)</f>
        <v>894039.42979408661</v>
      </c>
      <c r="O11" s="89">
        <f>IF(ISNUMBER(N11/N$8*100),N11/N$8*100,0)</f>
        <v>54.300321539342733</v>
      </c>
      <c r="P11" s="54">
        <f>SUM(P12:P14)</f>
        <v>1102.3620421559515</v>
      </c>
      <c r="Q11" s="89">
        <f>IF(ISNUMBER(P11/P$8*100),P11/P$8*100,0)</f>
        <v>43.158261814132842</v>
      </c>
      <c r="R11" s="174">
        <f>+B11-D11</f>
        <v>161320.63385334774</v>
      </c>
      <c r="S11" s="175">
        <f>IF(ISNUMBER(R11/$B$8*100),R11/$B$8*100,0)</f>
        <v>4.4129085194257271</v>
      </c>
    </row>
    <row r="12" spans="1:19" x14ac:dyDescent="0.2">
      <c r="A12" s="42" t="s">
        <v>50</v>
      </c>
      <c r="B12" s="54">
        <f>'C03'!B12</f>
        <v>392613.60287961003</v>
      </c>
      <c r="C12" s="89">
        <f>IF(ISNUMBER(B12/B$8*100),B12/B$8*100,0)</f>
        <v>10.739902711793775</v>
      </c>
      <c r="D12" s="54">
        <v>364608.376758684</v>
      </c>
      <c r="E12" s="89">
        <f>IF(ISNUMBER(D12/D$8*100),D12/D$8*100,0)</f>
        <v>10.87281238033267</v>
      </c>
      <c r="F12" s="54">
        <f t="shared" si="0"/>
        <v>203041.77305441676</v>
      </c>
      <c r="G12" s="89">
        <f>IF(ISNUMBER(F12/F$8*100),F12/F$8*100,0)</f>
        <v>11.913014880962118</v>
      </c>
      <c r="H12" s="54">
        <v>53779.064655457463</v>
      </c>
      <c r="I12" s="89">
        <f>IF(ISNUMBER(H12/H$8*100),H12/H$8*100,0)</f>
        <v>24.972471557607463</v>
      </c>
      <c r="J12" s="54">
        <v>141399.72393731811</v>
      </c>
      <c r="K12" s="89">
        <f>IF(ISNUMBER(J12/J$8*100),J12/J$8*100,0)</f>
        <v>10.079040959366255</v>
      </c>
      <c r="L12" s="54">
        <v>7862.9844616411738</v>
      </c>
      <c r="M12" s="89">
        <f>IF(ISNUMBER(L12/L$8*100),L12/L$8*100,0)</f>
        <v>9.1315979769087576</v>
      </c>
      <c r="N12" s="54">
        <v>161205.30515915697</v>
      </c>
      <c r="O12" s="89">
        <f>IF(ISNUMBER(N12/N$8*100),N12/N$8*100,0)</f>
        <v>9.7909550879721028</v>
      </c>
      <c r="P12" s="54">
        <v>361.29854511261749</v>
      </c>
      <c r="Q12" s="89">
        <f>IF(ISNUMBER(P12/P$8*100),P12/P$8*100,0)</f>
        <v>14.145096263056637</v>
      </c>
      <c r="R12" s="174">
        <f t="shared" ref="R12:R15" si="1">+B12-D12</f>
        <v>28005.226120926032</v>
      </c>
      <c r="S12" s="175">
        <f t="shared" ref="S12:S15" si="2">IF(ISNUMBER(R12/$B$8*100),R12/$B$8*100,0)</f>
        <v>0.76607993649359041</v>
      </c>
    </row>
    <row r="13" spans="1:19" x14ac:dyDescent="0.2">
      <c r="A13" s="42" t="s">
        <v>51</v>
      </c>
      <c r="B13" s="84">
        <f>'C03'!B13</f>
        <v>269361.50377228309</v>
      </c>
      <c r="C13" s="89">
        <f>IF(ISNUMBER(B13/B$8*100),B13/B$8*100,0)</f>
        <v>7.3683548496506583</v>
      </c>
      <c r="D13" s="54">
        <v>253061.53585385054</v>
      </c>
      <c r="E13" s="89">
        <f>IF(ISNUMBER(D13/D$8*100),D13/D$8*100,0)</f>
        <v>7.5464272776124925</v>
      </c>
      <c r="F13" s="84">
        <f t="shared" si="0"/>
        <v>151837.75554660708</v>
      </c>
      <c r="G13" s="89">
        <f>IF(ISNUMBER(F13/F$8*100),F13/F$8*100,0)</f>
        <v>8.9087354493985522</v>
      </c>
      <c r="H13" s="54">
        <v>11633.230548133739</v>
      </c>
      <c r="I13" s="89">
        <f>IF(ISNUMBER(H13/H$8*100),H13/H$8*100,0)</f>
        <v>5.401925839498201</v>
      </c>
      <c r="J13" s="54">
        <v>133376.81770063864</v>
      </c>
      <c r="K13" s="89">
        <f>IF(ISNUMBER(J13/J$8*100),J13/J$8*100,0)</f>
        <v>9.5071643084012649</v>
      </c>
      <c r="L13" s="54">
        <v>6827.7072978346769</v>
      </c>
      <c r="M13" s="89">
        <f>IF(ISNUMBER(L13/L$8*100),L13/L$8*100,0)</f>
        <v>7.9292892478664472</v>
      </c>
      <c r="N13" s="54">
        <v>100742.2160305291</v>
      </c>
      <c r="O13" s="89">
        <f>IF(ISNUMBER(N13/N$8*100),N13/N$8*100,0)</f>
        <v>6.1186727796821838</v>
      </c>
      <c r="P13" s="54">
        <v>481.5642767147533</v>
      </c>
      <c r="Q13" s="89">
        <f>IF(ISNUMBER(P13/P$8*100),P13/P$8*100,0)</f>
        <v>18.853585609806942</v>
      </c>
      <c r="R13" s="174">
        <f t="shared" si="1"/>
        <v>16299.967918432551</v>
      </c>
      <c r="S13" s="175">
        <f t="shared" si="2"/>
        <v>0.44588386231489091</v>
      </c>
    </row>
    <row r="14" spans="1:19" x14ac:dyDescent="0.2">
      <c r="A14" s="42" t="s">
        <v>69</v>
      </c>
      <c r="B14" s="84">
        <f>'C03'!B14</f>
        <v>1424229.8297722095</v>
      </c>
      <c r="C14" s="89">
        <f>IF(ISNUMBER(B14/B$8*100),B14/B$8*100,0)</f>
        <v>38.95965320304628</v>
      </c>
      <c r="D14" s="54">
        <v>1307214.3899582203</v>
      </c>
      <c r="E14" s="89">
        <f>IF(ISNUMBER(D14/D$8*100),D14/D$8*100,0)</f>
        <v>38.981816405972729</v>
      </c>
      <c r="F14" s="84">
        <f t="shared" si="0"/>
        <v>674862.98213348107</v>
      </c>
      <c r="G14" s="89">
        <f>IF(ISNUMBER(F14/F$8*100),F14/F$8*100,0)</f>
        <v>39.596052712817595</v>
      </c>
      <c r="H14" s="54">
        <v>92910.995584690841</v>
      </c>
      <c r="I14" s="89">
        <f>IF(ISNUMBER(H14/H$8*100),H14/H$8*100,0)</f>
        <v>43.143502206526954</v>
      </c>
      <c r="J14" s="54">
        <v>543153.87948138313</v>
      </c>
      <c r="K14" s="89">
        <f>IF(ISNUMBER(J14/J$8*100),J14/J$8*100,0)</f>
        <v>38.716272182810989</v>
      </c>
      <c r="L14" s="54">
        <v>38798.107067407065</v>
      </c>
      <c r="M14" s="89">
        <f>IF(ISNUMBER(L14/L$8*100),L14/L$8*100,0)</f>
        <v>45.057791698939219</v>
      </c>
      <c r="N14" s="54">
        <v>632091.90860440058</v>
      </c>
      <c r="O14" s="89">
        <f>IF(ISNUMBER(N14/N$8*100),N14/N$8*100,0)</f>
        <v>38.390693671688453</v>
      </c>
      <c r="P14" s="54">
        <v>259.49922032858069</v>
      </c>
      <c r="Q14" s="89">
        <f>IF(ISNUMBER(P14/P$8*100),P14/P$8*100,0)</f>
        <v>10.159579941269266</v>
      </c>
      <c r="R14" s="174">
        <f t="shared" si="1"/>
        <v>117015.43981398921</v>
      </c>
      <c r="S14" s="175">
        <f t="shared" si="2"/>
        <v>3.200944720617247</v>
      </c>
    </row>
    <row r="15" spans="1:19" x14ac:dyDescent="0.2">
      <c r="A15" s="39" t="s">
        <v>52</v>
      </c>
      <c r="B15" s="84">
        <f>'C03'!B15</f>
        <v>1569448.3168262318</v>
      </c>
      <c r="C15" s="89">
        <f>IF(ISNUMBER(B15/B$8*100),B15/B$8*100,0)</f>
        <v>42.932089235509288</v>
      </c>
      <c r="D15" s="54">
        <v>1428510.9736892066</v>
      </c>
      <c r="E15" s="89">
        <f>IF(ISNUMBER(D15/D$8*100),D15/D$8*100,0)</f>
        <v>42.598943936082108</v>
      </c>
      <c r="F15" s="84">
        <f t="shared" si="0"/>
        <v>674626.82887651643</v>
      </c>
      <c r="G15" s="89">
        <f>IF(ISNUMBER(F15/F$8*100),F15/F$8*100,0)</f>
        <v>39.582196956821733</v>
      </c>
      <c r="H15" s="54">
        <v>57030.101571772633</v>
      </c>
      <c r="I15" s="89">
        <f>IF(ISNUMBER(H15/H$8*100),H15/H$8*100,0)</f>
        <v>26.482100396367375</v>
      </c>
      <c r="J15" s="54">
        <v>584978.09475406888</v>
      </c>
      <c r="K15" s="89">
        <f>IF(ISNUMBER(J15/J$8*100),J15/J$8*100,0)</f>
        <v>41.697522549421478</v>
      </c>
      <c r="L15" s="54">
        <v>32618.632550674974</v>
      </c>
      <c r="M15" s="89">
        <f>IF(ISNUMBER(L15/L$8*100),L15/L$8*100,0)</f>
        <v>37.881321076285573</v>
      </c>
      <c r="N15" s="54">
        <v>752432.27506740228</v>
      </c>
      <c r="O15" s="89">
        <f>IF(ISNUMBER(N15/N$8*100),N15/N$8*100,0)</f>
        <v>45.699678460657267</v>
      </c>
      <c r="P15" s="54">
        <v>1451.8697452673455</v>
      </c>
      <c r="Q15" s="89">
        <f>IF(ISNUMBER(P15/P$8*100),P15/P$8*100,0)</f>
        <v>56.841738185867165</v>
      </c>
      <c r="R15" s="174">
        <f t="shared" si="1"/>
        <v>140937.34313702513</v>
      </c>
      <c r="S15" s="175">
        <f t="shared" si="2"/>
        <v>3.855325802897585</v>
      </c>
    </row>
    <row r="16" spans="1:19" x14ac:dyDescent="0.2">
      <c r="A16" s="40"/>
      <c r="B16" s="85"/>
      <c r="C16" s="89"/>
      <c r="D16" s="85"/>
      <c r="E16" s="89"/>
      <c r="F16" s="85"/>
      <c r="G16" s="89"/>
      <c r="H16" s="85"/>
      <c r="I16" s="89"/>
      <c r="J16" s="85"/>
      <c r="K16" s="89"/>
      <c r="L16" s="85"/>
      <c r="M16" s="89"/>
      <c r="N16" s="85"/>
      <c r="O16" s="89"/>
      <c r="P16" s="89"/>
      <c r="Q16" s="89"/>
      <c r="R16" s="85"/>
      <c r="S16" s="89"/>
    </row>
    <row r="17" spans="1:19" x14ac:dyDescent="0.2">
      <c r="B17" s="85"/>
      <c r="C17" s="86"/>
      <c r="D17" s="85"/>
      <c r="E17" s="86"/>
      <c r="F17" s="85">
        <f t="shared" si="0"/>
        <v>0</v>
      </c>
      <c r="G17" s="86"/>
      <c r="H17" s="85"/>
      <c r="I17" s="86"/>
      <c r="J17" s="85"/>
      <c r="K17" s="86"/>
      <c r="L17" s="85"/>
      <c r="M17" s="86"/>
      <c r="N17" s="85"/>
      <c r="O17" s="86"/>
      <c r="P17" s="86"/>
      <c r="Q17" s="86"/>
      <c r="R17" s="85"/>
      <c r="S17" s="86"/>
    </row>
    <row r="18" spans="1:19" ht="11.25" customHeight="1" x14ac:dyDescent="0.2">
      <c r="A18" s="140" t="s">
        <v>17</v>
      </c>
      <c r="B18" s="83"/>
      <c r="C18" s="53"/>
      <c r="D18" s="83"/>
      <c r="E18" s="88"/>
      <c r="F18" s="83"/>
      <c r="G18" s="88"/>
      <c r="H18" s="83"/>
      <c r="I18" s="88"/>
      <c r="J18" s="83"/>
      <c r="K18" s="88"/>
      <c r="L18" s="83"/>
      <c r="M18" s="88"/>
      <c r="N18" s="83"/>
      <c r="O18" s="88"/>
      <c r="P18" s="88"/>
      <c r="Q18" s="88"/>
      <c r="R18" s="83"/>
      <c r="S18" s="88"/>
    </row>
    <row r="19" spans="1:19" x14ac:dyDescent="0.2">
      <c r="A19" s="122" t="s">
        <v>35</v>
      </c>
      <c r="B19" s="84">
        <f>'C03'!B19</f>
        <v>254628.93218420021</v>
      </c>
      <c r="C19" s="89">
        <f t="shared" ref="C19:C29" si="3">IF(ISNUMBER(B19/B$8*100),B19/B$8*100,0)</f>
        <v>6.9653469447027865</v>
      </c>
      <c r="D19" s="54">
        <v>185770.30623439033</v>
      </c>
      <c r="E19" s="89">
        <f t="shared" ref="E19:E29" si="4">IF(ISNUMBER(D19/D$8*100),D19/D$8*100,0)</f>
        <v>5.5397676363873147</v>
      </c>
      <c r="F19" s="84">
        <f t="shared" si="0"/>
        <v>129368.47445853656</v>
      </c>
      <c r="G19" s="89">
        <f t="shared" ref="G19:G29" si="5">IF(ISNUMBER(F19/F$8*100),F19/F$8*100,0)</f>
        <v>7.5904014142886185</v>
      </c>
      <c r="H19" s="54">
        <v>928.98479093271851</v>
      </c>
      <c r="I19" s="89">
        <f t="shared" ref="I19:I29" si="6">IF(ISNUMBER(H19/H$8*100),H19/H$8*100,0)</f>
        <v>0.43137690135826873</v>
      </c>
      <c r="J19" s="54">
        <v>122115.15206608499</v>
      </c>
      <c r="K19" s="89">
        <f t="shared" ref="K19:K27" si="7">IF(ISNUMBER(J19/J$8*100),J19/J$8*100,0)</f>
        <v>8.7044273154233256</v>
      </c>
      <c r="L19" s="54">
        <v>6324.3376015188451</v>
      </c>
      <c r="M19" s="89">
        <f t="shared" ref="M19:M27" si="8">IF(ISNUMBER(L19/L$8*100),L19/L$8*100,0)</f>
        <v>7.3447059102115446</v>
      </c>
      <c r="N19" s="54">
        <v>54934.833406176913</v>
      </c>
      <c r="O19" s="89">
        <f t="shared" ref="O19:Q27" si="9">IF(ISNUMBER(N19/N$8*100),N19/N$8*100,0)</f>
        <v>3.336518522849341</v>
      </c>
      <c r="P19" s="54">
        <v>1466.9983696770068</v>
      </c>
      <c r="Q19" s="89">
        <f t="shared" si="9"/>
        <v>57.434034644009792</v>
      </c>
      <c r="R19" s="174">
        <f t="shared" ref="R19:R29" si="10">+B19-D19</f>
        <v>68858.625949809881</v>
      </c>
      <c r="S19" s="175">
        <f t="shared" ref="S19:S29" si="11">IF(ISNUMBER(R19/$B$8*100),R19/$B$8*100,0)</f>
        <v>1.8836202774042072</v>
      </c>
    </row>
    <row r="20" spans="1:19" x14ac:dyDescent="0.2">
      <c r="A20" s="122" t="s">
        <v>36</v>
      </c>
      <c r="B20" s="84">
        <f>'C03'!B20</f>
        <v>509832.38449014031</v>
      </c>
      <c r="C20" s="89">
        <f t="shared" si="3"/>
        <v>13.946409825298264</v>
      </c>
      <c r="D20" s="54">
        <v>446624.83117606322</v>
      </c>
      <c r="E20" s="89">
        <f t="shared" si="4"/>
        <v>13.318585922092174</v>
      </c>
      <c r="F20" s="84">
        <f t="shared" si="0"/>
        <v>304579.90191274922</v>
      </c>
      <c r="G20" s="89">
        <f t="shared" si="5"/>
        <v>17.870533976060717</v>
      </c>
      <c r="H20" s="54">
        <v>11806.068022292513</v>
      </c>
      <c r="I20" s="89">
        <f t="shared" si="6"/>
        <v>5.4821834441101602</v>
      </c>
      <c r="J20" s="54">
        <v>280692.64056672179</v>
      </c>
      <c r="K20" s="89">
        <f t="shared" si="7"/>
        <v>20.00790767115495</v>
      </c>
      <c r="L20" s="54">
        <v>12081.193323734904</v>
      </c>
      <c r="M20" s="89">
        <f t="shared" si="8"/>
        <v>14.030372443421435</v>
      </c>
      <c r="N20" s="54">
        <v>141683.63071820323</v>
      </c>
      <c r="O20" s="89">
        <f t="shared" si="9"/>
        <v>8.6052879196076137</v>
      </c>
      <c r="P20" s="54">
        <v>361.29854511261749</v>
      </c>
      <c r="Q20" s="89">
        <f t="shared" si="9"/>
        <v>14.145096263056637</v>
      </c>
      <c r="R20" s="174">
        <f t="shared" si="10"/>
        <v>63207.553314077086</v>
      </c>
      <c r="S20" s="175">
        <f t="shared" si="11"/>
        <v>1.7290357956646365</v>
      </c>
    </row>
    <row r="21" spans="1:19" x14ac:dyDescent="0.2">
      <c r="A21" s="122" t="s">
        <v>37</v>
      </c>
      <c r="B21" s="84">
        <f>'C03'!B21</f>
        <v>414376.83530748513</v>
      </c>
      <c r="C21" s="89">
        <f t="shared" si="3"/>
        <v>11.335233584833357</v>
      </c>
      <c r="D21" s="54">
        <v>387602.56348445424</v>
      </c>
      <c r="E21" s="89">
        <f t="shared" si="4"/>
        <v>11.558511047846022</v>
      </c>
      <c r="F21" s="84">
        <f t="shared" si="0"/>
        <v>262552.66749490012</v>
      </c>
      <c r="G21" s="89">
        <f t="shared" si="5"/>
        <v>15.404681449786056</v>
      </c>
      <c r="H21" s="54">
        <v>36416.917922854962</v>
      </c>
      <c r="I21" s="89">
        <f t="shared" si="6"/>
        <v>16.910306136236112</v>
      </c>
      <c r="J21" s="54">
        <v>217417.855949672</v>
      </c>
      <c r="K21" s="89">
        <f t="shared" si="7"/>
        <v>15.497650309315725</v>
      </c>
      <c r="L21" s="54">
        <v>8717.8936223731489</v>
      </c>
      <c r="M21" s="89">
        <f t="shared" si="8"/>
        <v>10.124438138384983</v>
      </c>
      <c r="N21" s="54">
        <v>125049.89598955566</v>
      </c>
      <c r="O21" s="89">
        <f t="shared" si="9"/>
        <v>7.5950224726197533</v>
      </c>
      <c r="P21" s="54">
        <v>0</v>
      </c>
      <c r="Q21" s="89">
        <f t="shared" si="9"/>
        <v>0</v>
      </c>
      <c r="R21" s="174">
        <f t="shared" si="10"/>
        <v>26774.271823030896</v>
      </c>
      <c r="S21" s="175">
        <f t="shared" si="11"/>
        <v>0.73240731459487329</v>
      </c>
    </row>
    <row r="22" spans="1:19" x14ac:dyDescent="0.2">
      <c r="A22" s="122" t="s">
        <v>38</v>
      </c>
      <c r="B22" s="84">
        <f>'C03'!B22</f>
        <v>392086.99931037962</v>
      </c>
      <c r="C22" s="89">
        <f t="shared" si="3"/>
        <v>10.725497528020883</v>
      </c>
      <c r="D22" s="54">
        <v>371049.70125129877</v>
      </c>
      <c r="E22" s="89">
        <f t="shared" si="4"/>
        <v>11.064896043663845</v>
      </c>
      <c r="F22" s="84">
        <f t="shared" si="0"/>
        <v>229323.65419187432</v>
      </c>
      <c r="G22" s="89">
        <f t="shared" si="5"/>
        <v>13.455044564707528</v>
      </c>
      <c r="H22" s="54">
        <v>28452.223640239841</v>
      </c>
      <c r="I22" s="89">
        <f t="shared" si="6"/>
        <v>13.211876222813274</v>
      </c>
      <c r="J22" s="54">
        <v>191201.34917893232</v>
      </c>
      <c r="K22" s="89">
        <f t="shared" si="7"/>
        <v>13.628924980892007</v>
      </c>
      <c r="L22" s="54">
        <v>9670.0813727021596</v>
      </c>
      <c r="M22" s="89">
        <f t="shared" si="8"/>
        <v>11.230251812182686</v>
      </c>
      <c r="N22" s="54">
        <v>141726.04705942626</v>
      </c>
      <c r="O22" s="89">
        <f t="shared" si="9"/>
        <v>8.6078641157911129</v>
      </c>
      <c r="P22" s="54">
        <v>0</v>
      </c>
      <c r="Q22" s="89">
        <f t="shared" si="9"/>
        <v>0</v>
      </c>
      <c r="R22" s="174">
        <f t="shared" si="10"/>
        <v>21037.298059080844</v>
      </c>
      <c r="S22" s="175">
        <f t="shared" si="11"/>
        <v>0.57547301676864582</v>
      </c>
    </row>
    <row r="23" spans="1:19" x14ac:dyDescent="0.2">
      <c r="A23" s="122" t="s">
        <v>39</v>
      </c>
      <c r="B23" s="84">
        <f>'C03'!B23</f>
        <v>363051.3802640111</v>
      </c>
      <c r="C23" s="89">
        <f t="shared" si="3"/>
        <v>9.9312313043151157</v>
      </c>
      <c r="D23" s="54">
        <v>344037.23665544909</v>
      </c>
      <c r="E23" s="89">
        <f t="shared" si="4"/>
        <v>10.259370229660295</v>
      </c>
      <c r="F23" s="85">
        <f t="shared" si="0"/>
        <v>183085.56999409667</v>
      </c>
      <c r="G23" s="89">
        <f t="shared" si="5"/>
        <v>10.742129991371545</v>
      </c>
      <c r="H23" s="54">
        <v>21319.875008836294</v>
      </c>
      <c r="I23" s="89">
        <f t="shared" si="6"/>
        <v>9.8999485335206909</v>
      </c>
      <c r="J23" s="54">
        <v>151495.73098305799</v>
      </c>
      <c r="K23" s="89">
        <f t="shared" si="7"/>
        <v>10.798689242308953</v>
      </c>
      <c r="L23" s="54">
        <v>10269.96400220237</v>
      </c>
      <c r="M23" s="89">
        <f t="shared" si="8"/>
        <v>11.926919474779528</v>
      </c>
      <c r="N23" s="54">
        <v>160951.66666135329</v>
      </c>
      <c r="O23" s="89">
        <f t="shared" si="9"/>
        <v>9.7755501164165768</v>
      </c>
      <c r="P23" s="54">
        <v>0</v>
      </c>
      <c r="Q23" s="89">
        <f t="shared" si="9"/>
        <v>0</v>
      </c>
      <c r="R23" s="174">
        <f t="shared" si="10"/>
        <v>19014.143608562008</v>
      </c>
      <c r="S23" s="175">
        <f t="shared" si="11"/>
        <v>0.52012984523781214</v>
      </c>
    </row>
    <row r="24" spans="1:19" x14ac:dyDescent="0.2">
      <c r="A24" s="122" t="s">
        <v>40</v>
      </c>
      <c r="B24" s="84">
        <f>'C03'!B24</f>
        <v>368630.45056857675</v>
      </c>
      <c r="C24" s="89">
        <f t="shared" si="3"/>
        <v>10.083846170060523</v>
      </c>
      <c r="D24" s="54">
        <v>350672.54394672002</v>
      </c>
      <c r="E24" s="89">
        <f t="shared" si="4"/>
        <v>10.457238561444649</v>
      </c>
      <c r="F24" s="54">
        <f t="shared" si="0"/>
        <v>160452.18710589572</v>
      </c>
      <c r="G24" s="89">
        <f t="shared" si="5"/>
        <v>9.414167655850628</v>
      </c>
      <c r="H24" s="54">
        <v>24963.006410514841</v>
      </c>
      <c r="I24" s="89">
        <f t="shared" si="6"/>
        <v>11.591647634126224</v>
      </c>
      <c r="J24" s="54">
        <v>124956.48305746826</v>
      </c>
      <c r="K24" s="89">
        <f t="shared" si="7"/>
        <v>8.9069587677051114</v>
      </c>
      <c r="L24" s="54">
        <v>10532.697637912628</v>
      </c>
      <c r="M24" s="89">
        <f t="shared" si="8"/>
        <v>12.232042541984079</v>
      </c>
      <c r="N24" s="54">
        <v>190220.35684082506</v>
      </c>
      <c r="O24" s="89">
        <f t="shared" si="9"/>
        <v>11.55321140832041</v>
      </c>
      <c r="P24" s="54">
        <v>0</v>
      </c>
      <c r="Q24" s="89">
        <f t="shared" si="9"/>
        <v>0</v>
      </c>
      <c r="R24" s="174">
        <f t="shared" si="10"/>
        <v>17957.906621856731</v>
      </c>
      <c r="S24" s="175">
        <f t="shared" si="11"/>
        <v>0.49123659652046864</v>
      </c>
    </row>
    <row r="25" spans="1:19" x14ac:dyDescent="0.2">
      <c r="A25" s="122" t="s">
        <v>41</v>
      </c>
      <c r="B25" s="84">
        <f>'C03'!B25</f>
        <v>328265.31866514462</v>
      </c>
      <c r="C25" s="89">
        <f t="shared" si="3"/>
        <v>8.9796623455267692</v>
      </c>
      <c r="D25" s="54">
        <v>313652.11947270395</v>
      </c>
      <c r="E25" s="89">
        <f t="shared" si="4"/>
        <v>9.3532701525875552</v>
      </c>
      <c r="F25" s="84">
        <f t="shared" si="0"/>
        <v>142600.32712435391</v>
      </c>
      <c r="G25" s="89">
        <f t="shared" si="5"/>
        <v>8.3667503169764128</v>
      </c>
      <c r="H25" s="54">
        <v>25383.851521287015</v>
      </c>
      <c r="I25" s="89">
        <f t="shared" si="6"/>
        <v>11.787068335959679</v>
      </c>
      <c r="J25" s="54">
        <v>104262.45751716509</v>
      </c>
      <c r="K25" s="89">
        <f t="shared" si="7"/>
        <v>7.4318785820652327</v>
      </c>
      <c r="L25" s="54">
        <v>12954.018085901807</v>
      </c>
      <c r="M25" s="89">
        <f t="shared" si="8"/>
        <v>15.044018708561783</v>
      </c>
      <c r="N25" s="54">
        <v>170325.8574757165</v>
      </c>
      <c r="O25" s="89">
        <f t="shared" si="9"/>
        <v>10.344900369244144</v>
      </c>
      <c r="P25" s="54">
        <v>725.93487263367274</v>
      </c>
      <c r="Q25" s="89">
        <f t="shared" si="9"/>
        <v>28.420869092933582</v>
      </c>
      <c r="R25" s="174">
        <f t="shared" si="10"/>
        <v>14613.199192440661</v>
      </c>
      <c r="S25" s="175">
        <f t="shared" si="11"/>
        <v>0.3997424859550805</v>
      </c>
    </row>
    <row r="26" spans="1:19" x14ac:dyDescent="0.2">
      <c r="A26" s="122" t="s">
        <v>42</v>
      </c>
      <c r="B26" s="84">
        <f>'C03'!B26</f>
        <v>299289.70975131518</v>
      </c>
      <c r="C26" s="89">
        <f t="shared" si="3"/>
        <v>8.1870376925166273</v>
      </c>
      <c r="D26" s="54">
        <v>279578.93920266564</v>
      </c>
      <c r="E26" s="89">
        <f t="shared" si="4"/>
        <v>8.3371901064547256</v>
      </c>
      <c r="F26" s="84">
        <f t="shared" si="0"/>
        <v>113738.26393976292</v>
      </c>
      <c r="G26" s="89">
        <f t="shared" si="5"/>
        <v>6.6733343117824901</v>
      </c>
      <c r="H26" s="54">
        <v>28662.478453525706</v>
      </c>
      <c r="I26" s="89">
        <f t="shared" si="6"/>
        <v>13.309508682177709</v>
      </c>
      <c r="J26" s="54">
        <v>80231.206598888588</v>
      </c>
      <c r="K26" s="89">
        <f t="shared" si="7"/>
        <v>5.7189193515543701</v>
      </c>
      <c r="L26" s="54">
        <v>4844.5788873486317</v>
      </c>
      <c r="M26" s="89">
        <f t="shared" si="8"/>
        <v>5.6262029999553214</v>
      </c>
      <c r="N26" s="54">
        <v>165840.67526290324</v>
      </c>
      <c r="O26" s="89">
        <f t="shared" si="9"/>
        <v>10.072488629669756</v>
      </c>
      <c r="P26" s="54">
        <v>0</v>
      </c>
      <c r="Q26" s="89">
        <f t="shared" si="9"/>
        <v>0</v>
      </c>
      <c r="R26" s="174">
        <f t="shared" si="10"/>
        <v>19710.77054864954</v>
      </c>
      <c r="S26" s="175">
        <f t="shared" si="11"/>
        <v>0.53918599996113392</v>
      </c>
    </row>
    <row r="27" spans="1:19" x14ac:dyDescent="0.2">
      <c r="A27" s="122" t="s">
        <v>43</v>
      </c>
      <c r="B27" s="84">
        <f>'C03'!B27</f>
        <v>231783.0868769777</v>
      </c>
      <c r="C27" s="89">
        <f t="shared" si="3"/>
        <v>6.3404013132507426</v>
      </c>
      <c r="D27" s="54">
        <v>220572.87488574788</v>
      </c>
      <c r="E27" s="89">
        <f t="shared" si="4"/>
        <v>6.5775984253115718</v>
      </c>
      <c r="F27" s="84">
        <f t="shared" si="0"/>
        <v>83519.406241178673</v>
      </c>
      <c r="G27" s="89">
        <f t="shared" si="5"/>
        <v>4.9003114700619905</v>
      </c>
      <c r="H27" s="54">
        <v>23201.456269577968</v>
      </c>
      <c r="I27" s="89">
        <f t="shared" si="6"/>
        <v>10.773666490837943</v>
      </c>
      <c r="J27" s="54">
        <v>53233.281820035474</v>
      </c>
      <c r="K27" s="89">
        <f t="shared" si="7"/>
        <v>3.7944941682026947</v>
      </c>
      <c r="L27" s="54">
        <v>7084.6681515652244</v>
      </c>
      <c r="M27" s="89">
        <f t="shared" si="8"/>
        <v>8.2277081527387139</v>
      </c>
      <c r="N27" s="54">
        <v>137053.46864456934</v>
      </c>
      <c r="O27" s="89">
        <f t="shared" si="9"/>
        <v>8.3240706924932617</v>
      </c>
      <c r="P27" s="54">
        <v>0</v>
      </c>
      <c r="Q27" s="89">
        <f t="shared" si="9"/>
        <v>0</v>
      </c>
      <c r="R27" s="174">
        <f t="shared" si="10"/>
        <v>11210.211991229822</v>
      </c>
      <c r="S27" s="175">
        <f t="shared" si="11"/>
        <v>0.30665413852537948</v>
      </c>
    </row>
    <row r="28" spans="1:19" x14ac:dyDescent="0.2">
      <c r="A28" s="122" t="s">
        <v>44</v>
      </c>
      <c r="B28" s="84">
        <f>'C03'!B28</f>
        <v>172320.11690158286</v>
      </c>
      <c r="C28" s="89">
        <f t="shared" si="3"/>
        <v>4.7137981904702988</v>
      </c>
      <c r="D28" s="54">
        <v>156265.76170002224</v>
      </c>
      <c r="E28" s="89">
        <f t="shared" si="4"/>
        <v>4.659926695975587</v>
      </c>
      <c r="F28" s="84">
        <f t="shared" si="0"/>
        <v>36748.554521482583</v>
      </c>
      <c r="G28" s="89">
        <f t="shared" si="5"/>
        <v>2.1561379724109271</v>
      </c>
      <c r="H28" s="54">
        <v>6858.3282157950052</v>
      </c>
      <c r="I28" s="89">
        <f t="shared" si="6"/>
        <v>3.1846854793577601</v>
      </c>
      <c r="J28" s="54">
        <v>27573.273964672477</v>
      </c>
      <c r="K28" s="89">
        <f t="shared" ref="K28:K29" si="12">IF(ISNUMBER(J28/J$8*100),J28/J$8*100,0)</f>
        <v>1.9654363525982437</v>
      </c>
      <c r="L28" s="54">
        <v>2316.9523410150991</v>
      </c>
      <c r="M28" s="89">
        <f t="shared" ref="M28:M29" si="13">IF(ISNUMBER(L28/L$8*100),L28/L$8*100,0)</f>
        <v>2.6907693145042115</v>
      </c>
      <c r="N28" s="54">
        <v>119517.20717853973</v>
      </c>
      <c r="O28" s="89">
        <f t="shared" ref="O28:Q29" si="14">IF(ISNUMBER(N28/N$8*100),N28/N$8*100,0)</f>
        <v>7.2589894393960588</v>
      </c>
      <c r="P28" s="54">
        <v>0</v>
      </c>
      <c r="Q28" s="89">
        <f t="shared" si="14"/>
        <v>0</v>
      </c>
      <c r="R28" s="174">
        <f t="shared" si="10"/>
        <v>16054.355201560626</v>
      </c>
      <c r="S28" s="175">
        <f t="shared" si="11"/>
        <v>0.43916515296647157</v>
      </c>
    </row>
    <row r="29" spans="1:19" x14ac:dyDescent="0.2">
      <c r="A29" s="120" t="s">
        <v>71</v>
      </c>
      <c r="B29" s="84">
        <f>'C03'!B29</f>
        <v>321388.0389304838</v>
      </c>
      <c r="C29" s="89">
        <f t="shared" si="3"/>
        <v>8.7915351010036176</v>
      </c>
      <c r="D29" s="54">
        <v>297568.39825041377</v>
      </c>
      <c r="E29" s="89">
        <f t="shared" si="4"/>
        <v>8.8736451785752948</v>
      </c>
      <c r="F29" s="84">
        <f t="shared" si="0"/>
        <v>58400.332626193354</v>
      </c>
      <c r="G29" s="89">
        <f t="shared" si="5"/>
        <v>3.4265068767032463</v>
      </c>
      <c r="H29" s="54">
        <v>7360.2021041978624</v>
      </c>
      <c r="I29" s="89">
        <f t="shared" si="6"/>
        <v>3.4177321395021991</v>
      </c>
      <c r="J29" s="54">
        <v>49729.084170712435</v>
      </c>
      <c r="K29" s="89">
        <f t="shared" si="12"/>
        <v>3.5447132587795713</v>
      </c>
      <c r="L29" s="54">
        <v>1311.0463512830615</v>
      </c>
      <c r="M29" s="89">
        <f t="shared" si="13"/>
        <v>1.5225705032757004</v>
      </c>
      <c r="N29" s="54">
        <v>239168.06562422091</v>
      </c>
      <c r="O29" s="89">
        <f t="shared" si="14"/>
        <v>14.526096313592049</v>
      </c>
      <c r="P29" s="54">
        <v>0</v>
      </c>
      <c r="Q29" s="89">
        <f t="shared" si="14"/>
        <v>0</v>
      </c>
      <c r="R29" s="174">
        <f t="shared" si="10"/>
        <v>23819.640680070035</v>
      </c>
      <c r="S29" s="175">
        <f t="shared" si="11"/>
        <v>0.65158369872447253</v>
      </c>
    </row>
    <row r="30" spans="1:19" x14ac:dyDescent="0.2">
      <c r="A30" s="40"/>
      <c r="B30" s="85"/>
      <c r="C30" s="89"/>
      <c r="D30" s="85"/>
      <c r="E30" s="89"/>
      <c r="F30" s="85"/>
      <c r="G30" s="89"/>
      <c r="H30" s="85"/>
      <c r="I30" s="89"/>
      <c r="J30" s="85"/>
      <c r="K30" s="89"/>
      <c r="L30" s="85"/>
      <c r="M30" s="89"/>
      <c r="N30" s="85"/>
      <c r="O30" s="89"/>
      <c r="P30" s="89"/>
      <c r="Q30" s="89"/>
      <c r="R30" s="85"/>
      <c r="S30" s="89"/>
    </row>
    <row r="31" spans="1:19" x14ac:dyDescent="0.2">
      <c r="A31" s="38" t="s">
        <v>13</v>
      </c>
      <c r="B31" s="83"/>
      <c r="C31" s="53"/>
      <c r="D31" s="83"/>
      <c r="E31" s="88"/>
      <c r="F31" s="83"/>
      <c r="G31" s="88"/>
      <c r="H31" s="83"/>
      <c r="I31" s="88"/>
      <c r="J31" s="83"/>
      <c r="K31" s="88"/>
      <c r="L31" s="83"/>
      <c r="M31" s="88"/>
      <c r="N31" s="83"/>
      <c r="O31" s="88"/>
      <c r="P31" s="88"/>
      <c r="Q31" s="88"/>
      <c r="R31" s="83"/>
      <c r="S31" s="88"/>
    </row>
    <row r="32" spans="1:19" x14ac:dyDescent="0.2">
      <c r="A32" s="39" t="s">
        <v>3</v>
      </c>
      <c r="B32" s="84">
        <f>'C03'!B32</f>
        <v>2115193.8134488659</v>
      </c>
      <c r="C32" s="89">
        <f t="shared" ref="C32:C43" si="15">IF(ISNUMBER(B32/B$8*100),B32/B$8*100,0)</f>
        <v>57.86089836524274</v>
      </c>
      <c r="D32" s="54">
        <v>1972641.9851169572</v>
      </c>
      <c r="E32" s="89">
        <f t="shared" ref="E32:E43" si="16">IF(ISNUMBER(D32/D$8*100),D32/D$8*100,0)</f>
        <v>58.825215120987551</v>
      </c>
      <c r="F32" s="84">
        <f t="shared" si="0"/>
        <v>1113329.2901372123</v>
      </c>
      <c r="G32" s="89">
        <f t="shared" ref="G32:G43" si="17">IF(ISNUMBER(F32/F$8*100),F32/F$8*100,0)</f>
        <v>65.322067480473521</v>
      </c>
      <c r="H32" s="54">
        <v>89221.981097853088</v>
      </c>
      <c r="I32" s="89">
        <f t="shared" ref="I32:I43" si="18">IF(ISNUMBER(H32/H$8*100),H32/H$8*100,0)</f>
        <v>41.430497156358065</v>
      </c>
      <c r="J32" s="54">
        <v>1020393.7884025843</v>
      </c>
      <c r="K32" s="89">
        <f t="shared" ref="K32:K43" si="19">IF(ISNUMBER(J32/J$8*100),J32/J$8*100,0)</f>
        <v>72.734164548663927</v>
      </c>
      <c r="L32" s="54">
        <v>3713.5206367748365</v>
      </c>
      <c r="M32" s="89">
        <f t="shared" ref="M32:M43" si="20">IF(ISNUMBER(L32/L$8*100),L32/L$8*100,0)</f>
        <v>4.3126598684520605</v>
      </c>
      <c r="N32" s="54">
        <v>857119.76173741126</v>
      </c>
      <c r="O32" s="89">
        <f t="shared" ref="O32:Q43" si="21">IF(ISNUMBER(N32/N$8*100),N32/N$8*100,0)</f>
        <v>52.057970945180465</v>
      </c>
      <c r="P32" s="54">
        <v>2192.9332423106798</v>
      </c>
      <c r="Q32" s="89">
        <f t="shared" si="21"/>
        <v>85.854903736943385</v>
      </c>
      <c r="R32" s="174">
        <f t="shared" ref="R32" si="22">+B32-D32</f>
        <v>142551.82833190868</v>
      </c>
      <c r="S32" s="175">
        <f t="shared" ref="S32:S33" si="23">IF(ISNUMBER(R32/$B$8*100),R32/$B$8*100,0)</f>
        <v>3.8994898710692052</v>
      </c>
    </row>
    <row r="33" spans="1:19" x14ac:dyDescent="0.2">
      <c r="A33" s="39" t="s">
        <v>4</v>
      </c>
      <c r="B33" s="84">
        <f>'C03'!B33</f>
        <v>1540459.4398014925</v>
      </c>
      <c r="C33" s="89">
        <f t="shared" si="15"/>
        <v>42.139101634757914</v>
      </c>
      <c r="D33" s="54">
        <v>1380753.2911430236</v>
      </c>
      <c r="E33" s="89">
        <f t="shared" si="16"/>
        <v>41.174784879013018</v>
      </c>
      <c r="F33" s="84">
        <f t="shared" si="0"/>
        <v>591040.04947381536</v>
      </c>
      <c r="G33" s="89">
        <f t="shared" si="17"/>
        <v>34.677932519526848</v>
      </c>
      <c r="H33" s="54">
        <v>126131.41126220155</v>
      </c>
      <c r="I33" s="89">
        <f t="shared" si="18"/>
        <v>58.569502843641907</v>
      </c>
      <c r="J33" s="54">
        <v>382514.72747083078</v>
      </c>
      <c r="K33" s="89">
        <f t="shared" si="19"/>
        <v>27.265835451336507</v>
      </c>
      <c r="L33" s="54">
        <v>82393.91074078306</v>
      </c>
      <c r="M33" s="89">
        <f t="shared" si="20"/>
        <v>95.687340131547955</v>
      </c>
      <c r="N33" s="54">
        <v>789351.94312408019</v>
      </c>
      <c r="O33" s="89">
        <f t="shared" si="21"/>
        <v>47.942029054819699</v>
      </c>
      <c r="P33" s="54">
        <v>361.29854511261749</v>
      </c>
      <c r="Q33" s="89">
        <f t="shared" si="21"/>
        <v>14.145096263056637</v>
      </c>
      <c r="R33" s="174">
        <f t="shared" ref="R33" si="24">+B33-D33</f>
        <v>159706.14865846885</v>
      </c>
      <c r="S33" s="175">
        <f t="shared" si="23"/>
        <v>4.3687444512542335</v>
      </c>
    </row>
    <row r="34" spans="1:19" x14ac:dyDescent="0.2">
      <c r="A34" s="43"/>
      <c r="B34" s="85"/>
      <c r="C34" s="89"/>
      <c r="D34" s="85"/>
      <c r="E34" s="89"/>
      <c r="F34" s="85"/>
      <c r="G34" s="89"/>
      <c r="H34" s="85"/>
      <c r="I34" s="89"/>
      <c r="J34" s="85"/>
      <c r="K34" s="89"/>
      <c r="L34" s="85"/>
      <c r="M34" s="89"/>
      <c r="N34" s="85"/>
      <c r="O34" s="89"/>
      <c r="P34" s="89"/>
      <c r="Q34" s="89"/>
      <c r="R34" s="85"/>
      <c r="S34" s="89"/>
    </row>
    <row r="35" spans="1:19" x14ac:dyDescent="0.2">
      <c r="A35" s="38" t="s">
        <v>81</v>
      </c>
      <c r="B35" s="83">
        <f>'C03'!B35</f>
        <v>3655653.2532503325</v>
      </c>
      <c r="C35" s="88">
        <f t="shared" si="15"/>
        <v>99.999999999999943</v>
      </c>
      <c r="D35" s="83">
        <f>+D36+D40+D41+D42+D43</f>
        <v>3353395.2762599629</v>
      </c>
      <c r="E35" s="88">
        <f t="shared" si="16"/>
        <v>100.00000000000004</v>
      </c>
      <c r="F35" s="83">
        <f>+F36+F40+F41+F42+F43</f>
        <v>1704369.339611026</v>
      </c>
      <c r="G35" s="88">
        <f t="shared" si="17"/>
        <v>100.00000000000027</v>
      </c>
      <c r="H35" s="83">
        <f>+H36+H40+H41+H42+H43</f>
        <v>215353.39236005463</v>
      </c>
      <c r="I35" s="88">
        <f t="shared" si="18"/>
        <v>99.999999999999972</v>
      </c>
      <c r="J35" s="83">
        <f>+J36+J40+J41+J42+J43</f>
        <v>1402908.5158734135</v>
      </c>
      <c r="K35" s="88">
        <f t="shared" si="19"/>
        <v>100.00000000000033</v>
      </c>
      <c r="L35" s="83">
        <f>+L36+L40+L41+L42+L43</f>
        <v>86107.431377557878</v>
      </c>
      <c r="M35" s="88">
        <f t="shared" si="20"/>
        <v>99.999999999999972</v>
      </c>
      <c r="N35" s="83">
        <f>+N36+N40+N41+N42+N43</f>
        <v>1646471.7048614898</v>
      </c>
      <c r="O35" s="88">
        <f t="shared" si="21"/>
        <v>100.00000000000007</v>
      </c>
      <c r="P35" s="83">
        <f>+P36+P40+P41+P42+P43</f>
        <v>2554.2317874232967</v>
      </c>
      <c r="Q35" s="88">
        <f t="shared" ref="Q35:Q43" si="25">IF(ISNUMBER(P35/P$8*100),P35/P$8*100,0)</f>
        <v>100</v>
      </c>
      <c r="R35" s="83">
        <f t="shared" ref="R35:R43" si="26">+B35-D35</f>
        <v>302257.97699036961</v>
      </c>
      <c r="S35" s="88">
        <f t="shared" ref="S35:S43" si="27">IF(ISNUMBER(R35/$B$8*100),R35/$B$8*100,0)</f>
        <v>8.268234322323222</v>
      </c>
    </row>
    <row r="36" spans="1:19" x14ac:dyDescent="0.2">
      <c r="A36" s="44" t="s">
        <v>74</v>
      </c>
      <c r="B36" s="84">
        <f>'C03'!B36</f>
        <v>2643263.5089596086</v>
      </c>
      <c r="C36" s="89">
        <f t="shared" si="15"/>
        <v>72.306187864218671</v>
      </c>
      <c r="D36" s="84">
        <f>SUM(D37:D39)</f>
        <v>2643263.5089596086</v>
      </c>
      <c r="E36" s="89">
        <f t="shared" si="16"/>
        <v>78.82349950428862</v>
      </c>
      <c r="F36" s="84">
        <f t="shared" si="0"/>
        <v>1265523.3302116839</v>
      </c>
      <c r="G36" s="89">
        <f t="shared" si="17"/>
        <v>74.251707115343152</v>
      </c>
      <c r="H36" s="84">
        <f>SUM(H37:H39)</f>
        <v>43008.5614500667</v>
      </c>
      <c r="I36" s="89">
        <f t="shared" si="18"/>
        <v>19.971155772721527</v>
      </c>
      <c r="J36" s="84">
        <f>SUM(J37:J39)</f>
        <v>1136921.0059458883</v>
      </c>
      <c r="K36" s="89">
        <f t="shared" si="19"/>
        <v>81.040281178853306</v>
      </c>
      <c r="L36" s="84">
        <f>SUM(L37:L39)</f>
        <v>85593.762815728813</v>
      </c>
      <c r="M36" s="89">
        <f t="shared" si="20"/>
        <v>99.403456178390954</v>
      </c>
      <c r="N36" s="84">
        <f>SUM(N37:N39)</f>
        <v>1375911.8818331109</v>
      </c>
      <c r="O36" s="89">
        <f t="shared" si="21"/>
        <v>83.567295919540925</v>
      </c>
      <c r="P36" s="84">
        <f>SUM(P37:P39)</f>
        <v>1828.2969147896242</v>
      </c>
      <c r="Q36" s="89">
        <f t="shared" si="25"/>
        <v>71.579130907066428</v>
      </c>
      <c r="R36" s="174">
        <f t="shared" si="26"/>
        <v>0</v>
      </c>
      <c r="S36" s="175">
        <f t="shared" si="27"/>
        <v>0</v>
      </c>
    </row>
    <row r="37" spans="1:19" x14ac:dyDescent="0.2">
      <c r="A37" s="45" t="s">
        <v>84</v>
      </c>
      <c r="B37" s="84">
        <f>'C03'!B37</f>
        <v>1099775.1132348992</v>
      </c>
      <c r="C37" s="89">
        <f t="shared" si="15"/>
        <v>30.084229467252154</v>
      </c>
      <c r="D37" s="54">
        <v>1099775.1132348992</v>
      </c>
      <c r="E37" s="89">
        <f t="shared" si="16"/>
        <v>32.795868742961829</v>
      </c>
      <c r="F37" s="84">
        <f t="shared" si="0"/>
        <v>308017.54602200614</v>
      </c>
      <c r="G37" s="89">
        <f t="shared" si="17"/>
        <v>18.072229936517353</v>
      </c>
      <c r="H37" s="54">
        <v>12628.024337158773</v>
      </c>
      <c r="I37" s="89">
        <f t="shared" si="18"/>
        <v>5.8638613484414801</v>
      </c>
      <c r="J37" s="54">
        <v>267421.25570376922</v>
      </c>
      <c r="K37" s="89">
        <f t="shared" si="19"/>
        <v>19.061916916035024</v>
      </c>
      <c r="L37" s="54">
        <v>27968.265981078166</v>
      </c>
      <c r="M37" s="89">
        <f t="shared" si="20"/>
        <v>32.480664599603323</v>
      </c>
      <c r="N37" s="54">
        <v>790815.7265963055</v>
      </c>
      <c r="O37" s="89">
        <f t="shared" si="21"/>
        <v>48.030933314024587</v>
      </c>
      <c r="P37" s="54">
        <v>941.84061658436701</v>
      </c>
      <c r="Q37" s="89">
        <f t="shared" si="25"/>
        <v>36.873733277530526</v>
      </c>
      <c r="R37" s="174">
        <f t="shared" si="26"/>
        <v>0</v>
      </c>
      <c r="S37" s="175">
        <f t="shared" si="27"/>
        <v>0</v>
      </c>
    </row>
    <row r="38" spans="1:19" x14ac:dyDescent="0.2">
      <c r="A38" s="45" t="s">
        <v>85</v>
      </c>
      <c r="B38" s="84">
        <f>'C03'!B38</f>
        <v>1528725.6238583997</v>
      </c>
      <c r="C38" s="89">
        <f t="shared" si="15"/>
        <v>41.818124366668826</v>
      </c>
      <c r="D38" s="54">
        <v>1528725.6238583997</v>
      </c>
      <c r="E38" s="89">
        <f t="shared" si="16"/>
        <v>45.587397187586717</v>
      </c>
      <c r="F38" s="84">
        <f t="shared" si="0"/>
        <v>948449.34573041485</v>
      </c>
      <c r="G38" s="89">
        <f t="shared" si="17"/>
        <v>55.648111221413679</v>
      </c>
      <c r="H38" s="54">
        <v>29684.428217039789</v>
      </c>
      <c r="I38" s="89">
        <f t="shared" si="18"/>
        <v>13.784054150124394</v>
      </c>
      <c r="J38" s="54">
        <v>861139.42067872442</v>
      </c>
      <c r="K38" s="89">
        <f t="shared" si="19"/>
        <v>61.382435913335719</v>
      </c>
      <c r="L38" s="54">
        <v>57625.49683465065</v>
      </c>
      <c r="M38" s="89">
        <f t="shared" si="20"/>
        <v>66.922791578787638</v>
      </c>
      <c r="N38" s="54">
        <v>579389.82182975824</v>
      </c>
      <c r="O38" s="89">
        <f t="shared" si="21"/>
        <v>35.189783105231072</v>
      </c>
      <c r="P38" s="54">
        <v>886.45629820525721</v>
      </c>
      <c r="Q38" s="89">
        <f t="shared" si="25"/>
        <v>34.705397629535902</v>
      </c>
      <c r="R38" s="174">
        <f t="shared" si="26"/>
        <v>0</v>
      </c>
      <c r="S38" s="175">
        <f t="shared" si="27"/>
        <v>0</v>
      </c>
    </row>
    <row r="39" spans="1:19" x14ac:dyDescent="0.2">
      <c r="A39" s="45" t="s">
        <v>86</v>
      </c>
      <c r="B39" s="84">
        <f>'C03'!B39</f>
        <v>14762.771866309942</v>
      </c>
      <c r="C39" s="89">
        <f t="shared" si="15"/>
        <v>0.40383403029770354</v>
      </c>
      <c r="D39" s="54">
        <v>14762.771866309942</v>
      </c>
      <c r="E39" s="89">
        <f t="shared" si="16"/>
        <v>0.44023357374007061</v>
      </c>
      <c r="F39" s="84">
        <f t="shared" si="0"/>
        <v>9056.4384592627011</v>
      </c>
      <c r="G39" s="89">
        <f t="shared" si="17"/>
        <v>0.53136595741211834</v>
      </c>
      <c r="H39" s="54">
        <v>696.1088958681388</v>
      </c>
      <c r="I39" s="89">
        <f t="shared" si="18"/>
        <v>0.32324027415565248</v>
      </c>
      <c r="J39" s="54">
        <v>8360.3295633945618</v>
      </c>
      <c r="K39" s="89">
        <f t="shared" si="19"/>
        <v>0.59592834948255136</v>
      </c>
      <c r="L39" s="54">
        <v>0</v>
      </c>
      <c r="M39" s="89">
        <f t="shared" si="20"/>
        <v>0</v>
      </c>
      <c r="N39" s="54">
        <v>5706.3334070472411</v>
      </c>
      <c r="O39" s="89">
        <f t="shared" si="21"/>
        <v>0.34657950028526557</v>
      </c>
      <c r="P39" s="54">
        <v>0</v>
      </c>
      <c r="Q39" s="89">
        <f t="shared" si="25"/>
        <v>0</v>
      </c>
      <c r="R39" s="174">
        <f t="shared" si="26"/>
        <v>0</v>
      </c>
      <c r="S39" s="175">
        <f t="shared" si="27"/>
        <v>0</v>
      </c>
    </row>
    <row r="40" spans="1:19" x14ac:dyDescent="0.2">
      <c r="A40" s="44" t="s">
        <v>75</v>
      </c>
      <c r="B40" s="54">
        <f>'C03'!B40</f>
        <v>575258.12194736325</v>
      </c>
      <c r="C40" s="89">
        <f t="shared" si="15"/>
        <v>15.736123808675961</v>
      </c>
      <c r="D40" s="54">
        <v>575258.12194736325</v>
      </c>
      <c r="E40" s="89">
        <f t="shared" si="16"/>
        <v>17.154497891132834</v>
      </c>
      <c r="F40" s="54">
        <f t="shared" si="0"/>
        <v>338142.70856795204</v>
      </c>
      <c r="G40" s="89">
        <f t="shared" si="17"/>
        <v>19.839755427959322</v>
      </c>
      <c r="H40" s="54">
        <v>115397.43935881475</v>
      </c>
      <c r="I40" s="89">
        <f t="shared" si="18"/>
        <v>53.585150479486721</v>
      </c>
      <c r="J40" s="54">
        <v>222745.26920913727</v>
      </c>
      <c r="K40" s="89">
        <f t="shared" si="19"/>
        <v>15.877390912440411</v>
      </c>
      <c r="L40" s="54">
        <v>0</v>
      </c>
      <c r="M40" s="89">
        <f t="shared" si="20"/>
        <v>0</v>
      </c>
      <c r="N40" s="54">
        <v>236389.47850677843</v>
      </c>
      <c r="O40" s="89">
        <f t="shared" si="21"/>
        <v>14.357336224412368</v>
      </c>
      <c r="P40" s="54">
        <v>725.93487263367274</v>
      </c>
      <c r="Q40" s="89">
        <f t="shared" si="25"/>
        <v>28.420869092933582</v>
      </c>
      <c r="R40" s="174">
        <f t="shared" si="26"/>
        <v>0</v>
      </c>
      <c r="S40" s="175">
        <f t="shared" si="27"/>
        <v>0</v>
      </c>
    </row>
    <row r="41" spans="1:19" x14ac:dyDescent="0.2">
      <c r="A41" s="44" t="s">
        <v>76</v>
      </c>
      <c r="B41" s="54">
        <f>'C03'!B41</f>
        <v>60220.609403382092</v>
      </c>
      <c r="C41" s="89">
        <f t="shared" si="15"/>
        <v>1.6473282675220473</v>
      </c>
      <c r="D41" s="54">
        <v>60220.609403382092</v>
      </c>
      <c r="E41" s="89">
        <f t="shared" si="16"/>
        <v>1.7958100504795269</v>
      </c>
      <c r="F41" s="54">
        <f t="shared" si="0"/>
        <v>55763.882050207161</v>
      </c>
      <c r="G41" s="89">
        <f t="shared" si="17"/>
        <v>3.2718191271226362</v>
      </c>
      <c r="H41" s="54">
        <v>40628.770874485068</v>
      </c>
      <c r="I41" s="89">
        <f t="shared" si="18"/>
        <v>18.866092811092948</v>
      </c>
      <c r="J41" s="54">
        <v>14621.442613893021</v>
      </c>
      <c r="K41" s="89">
        <f t="shared" si="19"/>
        <v>1.0422235269411098</v>
      </c>
      <c r="L41" s="54">
        <v>513.6685618290702</v>
      </c>
      <c r="M41" s="89">
        <f t="shared" si="20"/>
        <v>0.59654382160904551</v>
      </c>
      <c r="N41" s="54">
        <v>4456.7273531749561</v>
      </c>
      <c r="O41" s="89">
        <f t="shared" si="21"/>
        <v>0.27068350704210142</v>
      </c>
      <c r="P41" s="54">
        <v>0</v>
      </c>
      <c r="Q41" s="89">
        <f t="shared" si="25"/>
        <v>0</v>
      </c>
      <c r="R41" s="174">
        <f t="shared" si="26"/>
        <v>0</v>
      </c>
      <c r="S41" s="175">
        <f t="shared" si="27"/>
        <v>0</v>
      </c>
    </row>
    <row r="42" spans="1:19" x14ac:dyDescent="0.2">
      <c r="A42" s="44" t="s">
        <v>77</v>
      </c>
      <c r="B42" s="84">
        <f>'C03'!B42</f>
        <v>21011.373730196861</v>
      </c>
      <c r="C42" s="89">
        <f t="shared" si="15"/>
        <v>0.57476385955137055</v>
      </c>
      <c r="D42" s="54">
        <v>21011.373730196861</v>
      </c>
      <c r="E42" s="89">
        <f t="shared" si="16"/>
        <v>0.62657014754403861</v>
      </c>
      <c r="F42" s="84">
        <f t="shared" si="0"/>
        <v>14969.30524830847</v>
      </c>
      <c r="G42" s="89">
        <f t="shared" si="17"/>
        <v>0.87828998682438342</v>
      </c>
      <c r="H42" s="54">
        <v>3542.468624737377</v>
      </c>
      <c r="I42" s="89">
        <f t="shared" si="18"/>
        <v>1.6449560352476991</v>
      </c>
      <c r="J42" s="54">
        <v>11426.836623571093</v>
      </c>
      <c r="K42" s="89">
        <f t="shared" si="19"/>
        <v>0.81451046125107351</v>
      </c>
      <c r="L42" s="54">
        <v>0</v>
      </c>
      <c r="M42" s="89">
        <f t="shared" si="20"/>
        <v>0</v>
      </c>
      <c r="N42" s="54">
        <v>6042.0684818883883</v>
      </c>
      <c r="O42" s="89">
        <f t="shared" si="21"/>
        <v>0.36697068428495611</v>
      </c>
      <c r="P42" s="54">
        <v>0</v>
      </c>
      <c r="Q42" s="89">
        <f t="shared" si="25"/>
        <v>0</v>
      </c>
      <c r="R42" s="174">
        <f t="shared" si="26"/>
        <v>0</v>
      </c>
      <c r="S42" s="175">
        <f t="shared" si="27"/>
        <v>0</v>
      </c>
    </row>
    <row r="43" spans="1:19" x14ac:dyDescent="0.2">
      <c r="A43" s="44" t="s">
        <v>78</v>
      </c>
      <c r="B43" s="84">
        <f>'C03'!B43</f>
        <v>53641.662219411803</v>
      </c>
      <c r="C43" s="89">
        <f t="shared" si="15"/>
        <v>1.4673618777086594</v>
      </c>
      <c r="D43" s="54">
        <v>53641.662219411803</v>
      </c>
      <c r="E43" s="89">
        <f t="shared" si="16"/>
        <v>1.5996224065550151</v>
      </c>
      <c r="F43" s="84">
        <f t="shared" si="0"/>
        <v>29970.113532874573</v>
      </c>
      <c r="G43" s="89">
        <f t="shared" si="17"/>
        <v>1.7584283427507845</v>
      </c>
      <c r="H43" s="54">
        <v>12776.152051950745</v>
      </c>
      <c r="I43" s="89">
        <f t="shared" si="18"/>
        <v>5.9326449014510896</v>
      </c>
      <c r="J43" s="54">
        <v>17193.96148092383</v>
      </c>
      <c r="K43" s="89">
        <f t="shared" si="19"/>
        <v>1.2255939205144382</v>
      </c>
      <c r="L43" s="54">
        <v>0</v>
      </c>
      <c r="M43" s="89">
        <f t="shared" si="20"/>
        <v>0</v>
      </c>
      <c r="N43" s="54">
        <v>23671.548686537248</v>
      </c>
      <c r="O43" s="89">
        <f t="shared" si="21"/>
        <v>1.4377136647197131</v>
      </c>
      <c r="P43" s="54">
        <v>0</v>
      </c>
      <c r="Q43" s="89">
        <f t="shared" si="25"/>
        <v>0</v>
      </c>
      <c r="R43" s="174">
        <f t="shared" si="26"/>
        <v>0</v>
      </c>
      <c r="S43" s="175">
        <f t="shared" si="27"/>
        <v>0</v>
      </c>
    </row>
    <row r="44" spans="1:19" x14ac:dyDescent="0.2">
      <c r="A44" s="180" t="s">
        <v>138</v>
      </c>
      <c r="B44" s="84">
        <f>'C03'!B44</f>
        <v>302257.9769903695</v>
      </c>
      <c r="C44" s="89">
        <f t="shared" ref="C44" si="28">IF(ISNUMBER(B44/B$8*100),B44/B$8*100,0)</f>
        <v>8.2682343223232184</v>
      </c>
      <c r="D44" s="54">
        <v>0</v>
      </c>
      <c r="E44" s="89">
        <f t="shared" ref="E44" si="29">IF(ISNUMBER(D44/D$8*100),D44/D$8*100,0)</f>
        <v>0</v>
      </c>
      <c r="F44" s="84">
        <f t="shared" ref="F44" si="30">H44+J44+L44</f>
        <v>0</v>
      </c>
      <c r="G44" s="89">
        <f t="shared" ref="G44" si="31">IF(ISNUMBER(F44/F$8*100),F44/F$8*100,0)</f>
        <v>0</v>
      </c>
      <c r="H44" s="54">
        <v>0</v>
      </c>
      <c r="I44" s="89">
        <f t="shared" ref="I44" si="32">IF(ISNUMBER(H44/H$8*100),H44/H$8*100,0)</f>
        <v>0</v>
      </c>
      <c r="J44" s="54">
        <v>0</v>
      </c>
      <c r="K44" s="89">
        <f t="shared" ref="K44" si="33">IF(ISNUMBER(J44/J$8*100),J44/J$8*100,0)</f>
        <v>0</v>
      </c>
      <c r="L44" s="54">
        <v>0</v>
      </c>
      <c r="M44" s="89">
        <f t="shared" ref="M44" si="34">IF(ISNUMBER(L44/L$8*100),L44/L$8*100,0)</f>
        <v>0</v>
      </c>
      <c r="N44" s="54">
        <v>0</v>
      </c>
      <c r="O44" s="89">
        <f t="shared" ref="O44" si="35">IF(ISNUMBER(N44/N$8*100),N44/N$8*100,0)</f>
        <v>0</v>
      </c>
      <c r="P44" s="54">
        <v>0</v>
      </c>
      <c r="Q44" s="89">
        <f t="shared" ref="Q44" si="36">IF(ISNUMBER(P44/P$8*100),P44/P$8*100,0)</f>
        <v>0</v>
      </c>
      <c r="R44" s="174">
        <f t="shared" ref="R44" si="37">+B44-D44</f>
        <v>302257.9769903695</v>
      </c>
      <c r="S44" s="175">
        <f t="shared" ref="S44" si="38">IF(ISNUMBER(R44/$B$8*100),R44/$B$8*100,0)</f>
        <v>8.2682343223232184</v>
      </c>
    </row>
    <row r="45" spans="1:19" x14ac:dyDescent="0.2">
      <c r="A45" s="179"/>
      <c r="B45" s="85"/>
      <c r="C45" s="86"/>
      <c r="D45" s="85"/>
      <c r="E45" s="86"/>
      <c r="F45" s="85"/>
      <c r="G45" s="86"/>
      <c r="H45" s="85"/>
      <c r="I45" s="86"/>
      <c r="J45" s="85"/>
      <c r="K45" s="86"/>
      <c r="L45" s="85"/>
      <c r="M45" s="86"/>
      <c r="N45" s="85"/>
      <c r="O45" s="86"/>
      <c r="P45" s="86"/>
      <c r="Q45" s="86"/>
      <c r="R45" s="85"/>
      <c r="S45" s="86"/>
    </row>
    <row r="46" spans="1:19" x14ac:dyDescent="0.2">
      <c r="A46" s="38" t="s">
        <v>14</v>
      </c>
      <c r="B46" s="83"/>
      <c r="C46" s="53"/>
      <c r="D46" s="83"/>
      <c r="E46" s="88"/>
      <c r="F46" s="83"/>
      <c r="G46" s="88"/>
      <c r="H46" s="83"/>
      <c r="I46" s="88"/>
      <c r="J46" s="83"/>
      <c r="K46" s="88"/>
      <c r="L46" s="83"/>
      <c r="M46" s="88"/>
      <c r="N46" s="83"/>
      <c r="O46" s="88"/>
      <c r="P46" s="88"/>
      <c r="Q46" s="88"/>
      <c r="R46" s="83"/>
      <c r="S46" s="88"/>
    </row>
    <row r="47" spans="1:19" x14ac:dyDescent="0.2">
      <c r="A47" s="44" t="s">
        <v>33</v>
      </c>
      <c r="B47" s="54">
        <f>'C03'!B47</f>
        <v>873632.10774767038</v>
      </c>
      <c r="C47" s="89">
        <f>IF(ISNUMBER(B47/B$8*100),B47/B$8*100,0)</f>
        <v>23.898111971393945</v>
      </c>
      <c r="D47" s="54">
        <v>805932.72619703307</v>
      </c>
      <c r="E47" s="89">
        <f>IF(ISNUMBER(D47/D$8*100),D47/D$8*100,0)</f>
        <v>24.033335166377672</v>
      </c>
      <c r="F47" s="54">
        <f t="shared" si="0"/>
        <v>411888.94418630813</v>
      </c>
      <c r="G47" s="89">
        <f>IF(ISNUMBER(F47/F$8*100),F47/F$8*100,0)</f>
        <v>24.166648308770398</v>
      </c>
      <c r="H47" s="54">
        <v>0</v>
      </c>
      <c r="I47" s="89">
        <f>IF(ISNUMBER(H47/H$8*100),H47/H$8*100,0)</f>
        <v>0</v>
      </c>
      <c r="J47" s="54">
        <v>411888.94418630813</v>
      </c>
      <c r="K47" s="89">
        <f>IF(ISNUMBER(J47/J$8*100),J47/J$8*100,0)</f>
        <v>29.359643877411234</v>
      </c>
      <c r="L47" s="54">
        <v>0</v>
      </c>
      <c r="M47" s="89">
        <f>IF(ISNUMBER(L47/L$8*100),L47/L$8*100,0)</f>
        <v>0</v>
      </c>
      <c r="N47" s="54">
        <v>393317.84713808994</v>
      </c>
      <c r="O47" s="89">
        <f>IF(ISNUMBER(N47/N$8*100),N47/N$8*100,0)</f>
        <v>23.888527569392892</v>
      </c>
      <c r="P47" s="54">
        <v>725.93487263367274</v>
      </c>
      <c r="Q47" s="89">
        <f>IF(ISNUMBER(P47/P$8*100),P47/P$8*100,0)</f>
        <v>28.420869092933582</v>
      </c>
      <c r="R47" s="174">
        <f t="shared" ref="R47:R50" si="39">+B47-D47</f>
        <v>67699.381550637307</v>
      </c>
      <c r="S47" s="175">
        <f t="shared" ref="S47:S50" si="40">IF(ISNUMBER(R47/$B$8*100),R47/$B$8*100,0)</f>
        <v>1.8519092720417085</v>
      </c>
    </row>
    <row r="48" spans="1:19" x14ac:dyDescent="0.2">
      <c r="A48" s="44" t="s">
        <v>34</v>
      </c>
      <c r="B48" s="54">
        <f>'C03'!B48</f>
        <v>592267.80305009161</v>
      </c>
      <c r="C48" s="89">
        <f>IF(ISNUMBER(B48/B$8*100),B48/B$8*100,0)</f>
        <v>16.201421798511419</v>
      </c>
      <c r="D48" s="54">
        <v>555082.46524187329</v>
      </c>
      <c r="E48" s="89">
        <f>IF(ISNUMBER(D48/D$8*100),D48/D$8*100,0)</f>
        <v>16.552849262105369</v>
      </c>
      <c r="F48" s="54">
        <f t="shared" si="0"/>
        <v>288802.42666076153</v>
      </c>
      <c r="G48" s="89">
        <f>IF(ISNUMBER(F48/F$8*100),F48/F$8*100,0)</f>
        <v>16.9448264498042</v>
      </c>
      <c r="H48" s="54">
        <v>739.01975136671751</v>
      </c>
      <c r="I48" s="89">
        <f>IF(ISNUMBER(H48/H$8*100),H48/H$8*100,0)</f>
        <v>0.34316605987387094</v>
      </c>
      <c r="J48" s="54">
        <v>288063.40690939483</v>
      </c>
      <c r="K48" s="89">
        <f>IF(ISNUMBER(J48/J$8*100),J48/J$8*100,0)</f>
        <v>20.533299473918667</v>
      </c>
      <c r="L48" s="54">
        <v>0</v>
      </c>
      <c r="M48" s="89">
        <f>IF(ISNUMBER(L48/L$8*100),L48/L$8*100,0)</f>
        <v>0</v>
      </c>
      <c r="N48" s="54">
        <v>265294.60448814946</v>
      </c>
      <c r="O48" s="89">
        <f>IF(ISNUMBER(N48/N$8*100),N48/N$8*100,0)</f>
        <v>16.112916104468837</v>
      </c>
      <c r="P48" s="54">
        <v>985.43409296225343</v>
      </c>
      <c r="Q48" s="89">
        <f>IF(ISNUMBER(P48/P$8*100),P48/P$8*100,0)</f>
        <v>38.580449034202843</v>
      </c>
      <c r="R48" s="174">
        <f t="shared" si="39"/>
        <v>37185.337808218319</v>
      </c>
      <c r="S48" s="175">
        <f t="shared" si="40"/>
        <v>1.0172009004178908</v>
      </c>
    </row>
    <row r="49" spans="1:19" x14ac:dyDescent="0.2">
      <c r="A49" s="44" t="s">
        <v>49</v>
      </c>
      <c r="B49" s="84">
        <f>'C03'!B49</f>
        <v>2144181.203295812</v>
      </c>
      <c r="C49" s="89">
        <f>IF(ISNUMBER(B49/B$8*100),B49/B$8*100,0)</f>
        <v>58.653845284406167</v>
      </c>
      <c r="D49" s="54">
        <v>1977710.3091722906</v>
      </c>
      <c r="E49" s="89">
        <f>IF(ISNUMBER(D49/D$8*100),D49/D$8*100,0)</f>
        <v>58.976355193594387</v>
      </c>
      <c r="F49" s="84">
        <f t="shared" si="0"/>
        <v>992736.96204146289</v>
      </c>
      <c r="G49" s="89">
        <f>IF(ISNUMBER(F49/F$8*100),F49/F$8*100,0)</f>
        <v>58.246586521441976</v>
      </c>
      <c r="H49" s="54">
        <v>213786.67048715724</v>
      </c>
      <c r="I49" s="89">
        <f>IF(ISNUMBER(H49/H$8*100),H49/H$8*100,0)</f>
        <v>99.272487953067383</v>
      </c>
      <c r="J49" s="54">
        <v>692842.86017674766</v>
      </c>
      <c r="K49" s="89">
        <f>IF(ISNUMBER(J49/J$8*100),J49/J$8*100,0)</f>
        <v>49.386175387594996</v>
      </c>
      <c r="L49" s="54">
        <v>86107.431377557892</v>
      </c>
      <c r="M49" s="89">
        <f>IF(ISNUMBER(L49/L$8*100),L49/L$8*100,0)</f>
        <v>100</v>
      </c>
      <c r="N49" s="54">
        <v>984130.48430898471</v>
      </c>
      <c r="O49" s="89">
        <f>IF(ISNUMBER(N49/N$8*100),N49/N$8*100,0)</f>
        <v>59.772086055482845</v>
      </c>
      <c r="P49" s="54">
        <v>842.86282182737079</v>
      </c>
      <c r="Q49" s="89">
        <f>IF(ISNUMBER(P49/P$8*100),P49/P$8*100,0)</f>
        <v>32.998681872863578</v>
      </c>
      <c r="R49" s="174">
        <f t="shared" si="39"/>
        <v>166470.8941235214</v>
      </c>
      <c r="S49" s="175">
        <f t="shared" si="40"/>
        <v>4.5537933329838625</v>
      </c>
    </row>
    <row r="50" spans="1:19" x14ac:dyDescent="0.2">
      <c r="A50" s="44" t="s">
        <v>48</v>
      </c>
      <c r="B50" s="84">
        <f>'C03'!B50</f>
        <v>45572.139156749836</v>
      </c>
      <c r="C50" s="89">
        <f>IF(ISNUMBER(B50/B$8*100),B50/B$8*100,0)</f>
        <v>1.2466209456881745</v>
      </c>
      <c r="D50" s="54">
        <v>14669.775648757393</v>
      </c>
      <c r="E50" s="89">
        <f>IF(ISNUMBER(D50/D$8*100),D50/D$8*100,0)</f>
        <v>0.43746037792235992</v>
      </c>
      <c r="F50" s="84">
        <f t="shared" si="0"/>
        <v>10941.006722489758</v>
      </c>
      <c r="G50" s="89">
        <f>IF(ISNUMBER(F50/F$8*100),F50/F$8*100,0)</f>
        <v>0.64193871998347274</v>
      </c>
      <c r="H50" s="54">
        <v>827.70212153072362</v>
      </c>
      <c r="I50" s="89">
        <f>IF(ISNUMBER(H50/H$8*100),H50/H$8*100,0)</f>
        <v>0.38434598705873546</v>
      </c>
      <c r="J50" s="54">
        <v>10113.304600959034</v>
      </c>
      <c r="K50" s="89">
        <f>IF(ISNUMBER(J50/J$8*100),J50/J$8*100,0)</f>
        <v>0.72088126107515949</v>
      </c>
      <c r="L50" s="54">
        <v>0</v>
      </c>
      <c r="M50" s="89">
        <f>IF(ISNUMBER(L50/L$8*100),L50/L$8*100,0)</f>
        <v>0</v>
      </c>
      <c r="N50" s="54">
        <v>3728.7689262676345</v>
      </c>
      <c r="O50" s="89">
        <f>IF(ISNUMBER(N50/N$8*100),N50/N$8*100,0)</f>
        <v>0.22647027065559691</v>
      </c>
      <c r="P50" s="54">
        <v>0</v>
      </c>
      <c r="Q50" s="89">
        <f>IF(ISNUMBER(P50/P$8*100),P50/P$8*100,0)</f>
        <v>0</v>
      </c>
      <c r="R50" s="174">
        <f t="shared" si="39"/>
        <v>30902.363507992442</v>
      </c>
      <c r="S50" s="175">
        <f t="shared" si="40"/>
        <v>0.84533081687975642</v>
      </c>
    </row>
    <row r="51" spans="1:19" x14ac:dyDescent="0.2">
      <c r="A51" s="151"/>
      <c r="B51" s="151"/>
      <c r="C51" s="116"/>
      <c r="D51" s="115"/>
      <c r="E51" s="116"/>
      <c r="F51" s="115"/>
      <c r="G51" s="116"/>
      <c r="H51" s="115"/>
      <c r="I51" s="116"/>
      <c r="J51" s="115"/>
      <c r="K51" s="116"/>
      <c r="L51" s="115"/>
      <c r="M51" s="116"/>
      <c r="N51" s="115"/>
      <c r="O51" s="116"/>
      <c r="P51" s="116"/>
      <c r="Q51" s="116"/>
      <c r="R51" s="115"/>
      <c r="S51" s="116"/>
    </row>
    <row r="52" spans="1:19" x14ac:dyDescent="0.2">
      <c r="A52" s="13" t="str">
        <f>'C01'!$A$31</f>
        <v>Fuente: Instituto Nacional de Estadística (INE). Encuesta Telefónica de Hogares para medir Empleo 2020.</v>
      </c>
    </row>
    <row r="53" spans="1:19" x14ac:dyDescent="0.2">
      <c r="A53" s="13" t="str">
        <f>'C02'!$A$44</f>
        <v>(Promedio de salarios mínimos por rama)</v>
      </c>
      <c r="B53" s="7"/>
      <c r="C53" s="31"/>
      <c r="D53" s="7"/>
    </row>
    <row r="54" spans="1:19" x14ac:dyDescent="0.2">
      <c r="A54" s="2" t="s">
        <v>66</v>
      </c>
    </row>
    <row r="55" spans="1:19" x14ac:dyDescent="0.2">
      <c r="A55" s="2" t="s">
        <v>67</v>
      </c>
    </row>
    <row r="56" spans="1:19" x14ac:dyDescent="0.2">
      <c r="A56" s="2" t="s">
        <v>79</v>
      </c>
    </row>
    <row r="57" spans="1:19" x14ac:dyDescent="0.2">
      <c r="A57" s="2"/>
    </row>
    <row r="58" spans="1:19" x14ac:dyDescent="0.2">
      <c r="A58" s="185" t="s">
        <v>135</v>
      </c>
      <c r="B58" s="185"/>
      <c r="C58" s="185"/>
      <c r="D58" s="185"/>
      <c r="E58" s="185"/>
      <c r="F58" s="185"/>
      <c r="G58" s="185"/>
      <c r="H58" s="185"/>
      <c r="I58" s="185"/>
      <c r="J58" s="185"/>
      <c r="K58" s="185"/>
      <c r="L58" s="185"/>
      <c r="M58" s="185"/>
      <c r="N58" s="185"/>
      <c r="O58" s="185"/>
      <c r="P58" s="185"/>
      <c r="Q58" s="185"/>
      <c r="R58" s="185"/>
      <c r="S58" s="185"/>
    </row>
    <row r="59" spans="1:19" x14ac:dyDescent="0.2">
      <c r="A59" s="185" t="s">
        <v>60</v>
      </c>
      <c r="B59" s="185"/>
      <c r="C59" s="185"/>
      <c r="D59" s="185"/>
      <c r="E59" s="185"/>
      <c r="F59" s="185"/>
      <c r="G59" s="185"/>
      <c r="H59" s="185"/>
      <c r="I59" s="185"/>
      <c r="J59" s="185"/>
      <c r="K59" s="185"/>
      <c r="L59" s="185"/>
      <c r="M59" s="185"/>
      <c r="N59" s="185"/>
      <c r="O59" s="185"/>
      <c r="P59" s="185"/>
      <c r="Q59" s="185"/>
      <c r="R59" s="185"/>
      <c r="S59" s="185"/>
    </row>
    <row r="60" spans="1:19" x14ac:dyDescent="0.2">
      <c r="A60" s="185" t="s">
        <v>31</v>
      </c>
      <c r="B60" s="185"/>
      <c r="C60" s="185"/>
      <c r="D60" s="185"/>
      <c r="E60" s="185"/>
      <c r="F60" s="185"/>
      <c r="G60" s="185"/>
      <c r="H60" s="185"/>
      <c r="I60" s="185"/>
      <c r="J60" s="185"/>
      <c r="K60" s="185"/>
      <c r="L60" s="185"/>
      <c r="M60" s="186"/>
      <c r="N60" s="185"/>
      <c r="O60" s="186"/>
      <c r="P60" s="186"/>
      <c r="Q60" s="186"/>
      <c r="R60" s="185"/>
      <c r="S60" s="186"/>
    </row>
    <row r="61" spans="1:19" x14ac:dyDescent="0.2">
      <c r="A61" s="20" t="s">
        <v>18</v>
      </c>
      <c r="B61" s="7"/>
      <c r="C61" s="31"/>
      <c r="D61" s="7"/>
      <c r="E61" s="31"/>
      <c r="F61" s="7"/>
      <c r="G61" s="31"/>
      <c r="H61" s="7"/>
      <c r="I61" s="31"/>
      <c r="J61" s="7"/>
      <c r="K61" s="31"/>
      <c r="L61" s="7"/>
      <c r="M61" s="31"/>
      <c r="N61" s="7"/>
      <c r="O61" s="31"/>
      <c r="P61" s="31"/>
      <c r="Q61" s="31"/>
      <c r="R61" s="7"/>
      <c r="S61" s="31"/>
    </row>
    <row r="62" spans="1:19" x14ac:dyDescent="0.2">
      <c r="A62" s="181" t="s">
        <v>29</v>
      </c>
      <c r="B62" s="208" t="s">
        <v>21</v>
      </c>
      <c r="C62" s="208"/>
      <c r="D62" s="208" t="s">
        <v>20</v>
      </c>
      <c r="E62" s="208"/>
      <c r="F62" s="211" t="s">
        <v>8</v>
      </c>
      <c r="G62" s="211"/>
      <c r="H62" s="211"/>
      <c r="I62" s="211"/>
      <c r="J62" s="211"/>
      <c r="K62" s="211"/>
      <c r="L62" s="211"/>
      <c r="M62" s="217"/>
      <c r="N62" s="213" t="s">
        <v>1</v>
      </c>
      <c r="O62" s="214"/>
      <c r="P62" s="208" t="s">
        <v>125</v>
      </c>
      <c r="Q62" s="208"/>
      <c r="R62" s="213" t="s">
        <v>10</v>
      </c>
      <c r="S62" s="214"/>
    </row>
    <row r="63" spans="1:19" ht="18" customHeight="1" x14ac:dyDescent="0.2">
      <c r="A63" s="210"/>
      <c r="B63" s="209"/>
      <c r="C63" s="209"/>
      <c r="D63" s="209"/>
      <c r="E63" s="209"/>
      <c r="F63" s="212" t="s">
        <v>11</v>
      </c>
      <c r="G63" s="212"/>
      <c r="H63" s="212" t="s">
        <v>87</v>
      </c>
      <c r="I63" s="212"/>
      <c r="J63" s="212" t="s">
        <v>12</v>
      </c>
      <c r="K63" s="212"/>
      <c r="L63" s="212" t="s">
        <v>88</v>
      </c>
      <c r="M63" s="212"/>
      <c r="N63" s="215"/>
      <c r="O63" s="216"/>
      <c r="P63" s="209"/>
      <c r="Q63" s="209"/>
      <c r="R63" s="215"/>
      <c r="S63" s="216"/>
    </row>
    <row r="64" spans="1:19" x14ac:dyDescent="0.2">
      <c r="A64" s="182"/>
      <c r="B64" s="32" t="s">
        <v>6</v>
      </c>
      <c r="C64" s="33" t="s">
        <v>64</v>
      </c>
      <c r="D64" s="32" t="s">
        <v>6</v>
      </c>
      <c r="E64" s="33" t="s">
        <v>64</v>
      </c>
      <c r="F64" s="32" t="s">
        <v>6</v>
      </c>
      <c r="G64" s="33" t="s">
        <v>64</v>
      </c>
      <c r="H64" s="32" t="s">
        <v>6</v>
      </c>
      <c r="I64" s="33" t="s">
        <v>64</v>
      </c>
      <c r="J64" s="32" t="s">
        <v>6</v>
      </c>
      <c r="K64" s="33" t="s">
        <v>64</v>
      </c>
      <c r="L64" s="32" t="s">
        <v>6</v>
      </c>
      <c r="M64" s="33" t="s">
        <v>64</v>
      </c>
      <c r="N64" s="32" t="s">
        <v>6</v>
      </c>
      <c r="O64" s="33" t="s">
        <v>64</v>
      </c>
      <c r="P64" s="167" t="s">
        <v>6</v>
      </c>
      <c r="Q64" s="33" t="s">
        <v>64</v>
      </c>
      <c r="R64" s="32" t="s">
        <v>6</v>
      </c>
      <c r="S64" s="33" t="s">
        <v>64</v>
      </c>
    </row>
    <row r="65" spans="1:19" x14ac:dyDescent="0.2">
      <c r="A65" s="46"/>
      <c r="B65" s="47"/>
      <c r="C65" s="48"/>
      <c r="D65" s="47"/>
      <c r="E65" s="48"/>
      <c r="F65" s="47"/>
      <c r="G65" s="48"/>
      <c r="H65" s="47"/>
      <c r="I65" s="48"/>
      <c r="J65" s="47"/>
      <c r="K65" s="48"/>
      <c r="L65" s="47"/>
      <c r="M65" s="49"/>
      <c r="N65" s="47"/>
      <c r="O65" s="50"/>
      <c r="P65" s="50"/>
      <c r="Q65" s="50"/>
      <c r="R65" s="47"/>
      <c r="S65" s="50"/>
    </row>
    <row r="66" spans="1:19" ht="12.75" customHeight="1" x14ac:dyDescent="0.2">
      <c r="A66" s="35" t="s">
        <v>80</v>
      </c>
      <c r="B66" s="19">
        <f t="shared" ref="B66:S66" si="41">B8</f>
        <v>3655653.2532503344</v>
      </c>
      <c r="C66" s="88">
        <f t="shared" si="41"/>
        <v>100</v>
      </c>
      <c r="D66" s="19">
        <f t="shared" si="41"/>
        <v>3353395.2762599615</v>
      </c>
      <c r="E66" s="88">
        <f t="shared" si="41"/>
        <v>91.731765677676691</v>
      </c>
      <c r="F66" s="19">
        <f t="shared" si="41"/>
        <v>1704369.3396110213</v>
      </c>
      <c r="G66" s="88">
        <f t="shared" si="41"/>
        <v>46.62283924482233</v>
      </c>
      <c r="H66" s="19">
        <f t="shared" si="41"/>
        <v>215353.39236005468</v>
      </c>
      <c r="I66" s="88">
        <f t="shared" si="41"/>
        <v>5.8909687938422088</v>
      </c>
      <c r="J66" s="19">
        <f t="shared" si="41"/>
        <v>1402908.5158734089</v>
      </c>
      <c r="K66" s="88">
        <f t="shared" si="41"/>
        <v>38.376410963650535</v>
      </c>
      <c r="L66" s="19">
        <f t="shared" si="41"/>
        <v>86107.431377557892</v>
      </c>
      <c r="M66" s="88">
        <f t="shared" si="41"/>
        <v>2.3554594873295924</v>
      </c>
      <c r="N66" s="19">
        <f t="shared" si="41"/>
        <v>1646471.7048614889</v>
      </c>
      <c r="O66" s="88">
        <f t="shared" si="41"/>
        <v>45.039055698118226</v>
      </c>
      <c r="P66" s="19">
        <f t="shared" si="41"/>
        <v>2554.2317874232967</v>
      </c>
      <c r="Q66" s="88">
        <f t="shared" si="41"/>
        <v>6.9870734735365397E-2</v>
      </c>
      <c r="R66" s="19">
        <f t="shared" si="41"/>
        <v>302257.97699037287</v>
      </c>
      <c r="S66" s="88">
        <f t="shared" si="41"/>
        <v>8.2682343223233126</v>
      </c>
    </row>
    <row r="67" spans="1:19" x14ac:dyDescent="0.2">
      <c r="A67" s="22"/>
      <c r="B67" s="19"/>
      <c r="C67" s="53"/>
      <c r="D67" s="19"/>
      <c r="E67" s="53"/>
      <c r="F67" s="19"/>
      <c r="G67" s="53"/>
      <c r="H67" s="19"/>
      <c r="I67" s="53"/>
      <c r="J67" s="19"/>
      <c r="K67" s="53"/>
      <c r="L67" s="19"/>
      <c r="M67" s="53"/>
      <c r="N67" s="19"/>
      <c r="O67" s="53"/>
      <c r="P67" s="53"/>
      <c r="Q67" s="53"/>
      <c r="R67" s="19"/>
      <c r="S67" s="53"/>
    </row>
    <row r="68" spans="1:19" x14ac:dyDescent="0.2">
      <c r="A68" s="51" t="s">
        <v>19</v>
      </c>
      <c r="B68" s="19"/>
      <c r="C68" s="53"/>
      <c r="D68" s="19"/>
      <c r="E68" s="88"/>
      <c r="F68" s="19"/>
      <c r="G68" s="88"/>
      <c r="H68" s="19"/>
      <c r="I68" s="88"/>
      <c r="J68" s="19"/>
      <c r="K68" s="88"/>
      <c r="L68" s="19"/>
      <c r="M68" s="88"/>
      <c r="N68" s="19"/>
      <c r="O68" s="88"/>
      <c r="P68" s="88"/>
      <c r="Q68" s="88"/>
      <c r="R68" s="19"/>
      <c r="S68" s="88"/>
    </row>
    <row r="69" spans="1:19" ht="12.75" customHeight="1" x14ac:dyDescent="0.2">
      <c r="A69" s="173" t="s">
        <v>93</v>
      </c>
      <c r="B69" s="84">
        <f>'C03'!B69</f>
        <v>855980.21254562656</v>
      </c>
      <c r="C69" s="89">
        <f>IF(ISNUMBER(B69/B$66*100),B69/B$66*100,0)</f>
        <v>23.415246284218906</v>
      </c>
      <c r="D69" s="54">
        <v>788280.83099498937</v>
      </c>
      <c r="E69" s="89">
        <f>IF(ISNUMBER(D69/D$66*100),D69/D$66*100,0)</f>
        <v>23.506946424584882</v>
      </c>
      <c r="F69" s="84">
        <f t="shared" ref="F69:F92" si="42">H69+J69+L69</f>
        <v>407126.9914966303</v>
      </c>
      <c r="G69" s="89">
        <f>IF(ISNUMBER(F69/F$66*100),F69/F$66*100,0)</f>
        <v>23.887251550156765</v>
      </c>
      <c r="H69" s="54">
        <v>0</v>
      </c>
      <c r="I69" s="89">
        <f>IF(ISNUMBER(H69/H$66*100),H69/H$66*100,0)</f>
        <v>0</v>
      </c>
      <c r="J69" s="54">
        <v>407126.9914966303</v>
      </c>
      <c r="K69" s="89">
        <f>IF(ISNUMBER(J69/J$66*100),J69/J$66*100,0)</f>
        <v>29.02020957818231</v>
      </c>
      <c r="L69" s="54">
        <v>0</v>
      </c>
      <c r="M69" s="89">
        <f>IF(ISNUMBER(L69/L$66*100),L69/L$66*100,0)</f>
        <v>0</v>
      </c>
      <c r="N69" s="54">
        <v>380427.90462572413</v>
      </c>
      <c r="O69" s="89">
        <f>IF(ISNUMBER(N69/N$66*100),N69/N$66*100,0)</f>
        <v>23.105644846640594</v>
      </c>
      <c r="P69" s="54">
        <v>725.93487263367274</v>
      </c>
      <c r="Q69" s="89">
        <f>IF(ISNUMBER(P69/P$66*100),P69/P$66*100,0)</f>
        <v>28.420869092933582</v>
      </c>
      <c r="R69" s="174">
        <f t="shared" ref="R69" si="43">+B69-D69</f>
        <v>67699.38155063719</v>
      </c>
      <c r="S69" s="175">
        <f t="shared" ref="S69:S89" si="44">IF(ISNUMBER(R69/$B$8*100),R69/$B$8*100,0)</f>
        <v>1.8519092720417054</v>
      </c>
    </row>
    <row r="70" spans="1:19" x14ac:dyDescent="0.2">
      <c r="A70" s="173" t="s">
        <v>94</v>
      </c>
      <c r="B70" s="84">
        <f>'C03'!B70</f>
        <v>17651.895202043761</v>
      </c>
      <c r="C70" s="89">
        <f t="shared" ref="C70:C92" si="45">IF(ISNUMBER(B70/B$66*100),B70/B$66*100,0)</f>
        <v>0.48286568717503531</v>
      </c>
      <c r="D70" s="54">
        <v>17651.895202043761</v>
      </c>
      <c r="E70" s="89">
        <f t="shared" ref="E70:E92" si="46">IF(ISNUMBER(D70/D$66*100),D70/D$66*100,0)</f>
        <v>0.52638874179279282</v>
      </c>
      <c r="F70" s="84">
        <f t="shared" si="42"/>
        <v>4761.9526896779389</v>
      </c>
      <c r="G70" s="89">
        <f t="shared" ref="G70:G92" si="47">IF(ISNUMBER(F70/F$66*100),F70/F$66*100,0)</f>
        <v>0.27939675861364255</v>
      </c>
      <c r="H70" s="54">
        <v>0</v>
      </c>
      <c r="I70" s="89">
        <f t="shared" ref="I70:I89" si="48">IF(ISNUMBER(H70/H$66*100),H70/H$66*100,0)</f>
        <v>0</v>
      </c>
      <c r="J70" s="54">
        <v>4761.9526896779389</v>
      </c>
      <c r="K70" s="89">
        <f t="shared" ref="K70:K89" si="49">IF(ISNUMBER(J70/J$66*100),J70/J$66*100,0)</f>
        <v>0.33943429922893364</v>
      </c>
      <c r="L70" s="54">
        <v>0</v>
      </c>
      <c r="M70" s="89">
        <f t="shared" ref="M70:M89" si="50">IF(ISNUMBER(L70/L$66*100),L70/L$66*100,0)</f>
        <v>0</v>
      </c>
      <c r="N70" s="54">
        <v>12889.942512365818</v>
      </c>
      <c r="O70" s="89">
        <f t="shared" ref="O70:Q89" si="51">IF(ISNUMBER(N70/N$66*100),N70/N$66*100,0)</f>
        <v>0.78288272275229887</v>
      </c>
      <c r="P70" s="54">
        <v>0</v>
      </c>
      <c r="Q70" s="89">
        <f t="shared" si="51"/>
        <v>0</v>
      </c>
      <c r="R70" s="174">
        <f t="shared" ref="R70:R89" si="52">+B70-D70</f>
        <v>0</v>
      </c>
      <c r="S70" s="175">
        <f t="shared" si="44"/>
        <v>0</v>
      </c>
    </row>
    <row r="71" spans="1:19" x14ac:dyDescent="0.2">
      <c r="A71" s="173" t="s">
        <v>54</v>
      </c>
      <c r="B71" s="84">
        <f>'C03'!B71</f>
        <v>592267.80305009161</v>
      </c>
      <c r="C71" s="89">
        <f t="shared" si="45"/>
        <v>16.201421798511419</v>
      </c>
      <c r="D71" s="54">
        <v>555082.46524187329</v>
      </c>
      <c r="E71" s="89">
        <f t="shared" si="46"/>
        <v>16.552849262105369</v>
      </c>
      <c r="F71" s="84">
        <f t="shared" si="42"/>
        <v>288802.42666076153</v>
      </c>
      <c r="G71" s="89">
        <f t="shared" si="47"/>
        <v>16.9448264498042</v>
      </c>
      <c r="H71" s="54">
        <v>739.01975136671751</v>
      </c>
      <c r="I71" s="89">
        <f t="shared" si="48"/>
        <v>0.34316605987387094</v>
      </c>
      <c r="J71" s="54">
        <v>288063.40690939483</v>
      </c>
      <c r="K71" s="89">
        <f t="shared" si="49"/>
        <v>20.533299473918667</v>
      </c>
      <c r="L71" s="54">
        <v>0</v>
      </c>
      <c r="M71" s="89">
        <f t="shared" si="50"/>
        <v>0</v>
      </c>
      <c r="N71" s="54">
        <v>265294.60448814946</v>
      </c>
      <c r="O71" s="89">
        <f t="shared" si="51"/>
        <v>16.112916104468837</v>
      </c>
      <c r="P71" s="54">
        <v>985.43409296225343</v>
      </c>
      <c r="Q71" s="89">
        <f t="shared" si="51"/>
        <v>38.580449034202843</v>
      </c>
      <c r="R71" s="174">
        <f t="shared" si="52"/>
        <v>37185.337808218319</v>
      </c>
      <c r="S71" s="175">
        <f t="shared" si="44"/>
        <v>1.0172009004178908</v>
      </c>
    </row>
    <row r="72" spans="1:19" x14ac:dyDescent="0.2">
      <c r="A72" s="173" t="s">
        <v>95</v>
      </c>
      <c r="B72" s="84">
        <f>'C03'!B72</f>
        <v>10388.888801207075</v>
      </c>
      <c r="C72" s="89">
        <f t="shared" si="45"/>
        <v>0.28418693134995909</v>
      </c>
      <c r="D72" s="54">
        <v>10388.888801207075</v>
      </c>
      <c r="E72" s="89">
        <f t="shared" si="46"/>
        <v>0.30980209445496065</v>
      </c>
      <c r="F72" s="84">
        <f t="shared" si="42"/>
        <v>8673.5409065112799</v>
      </c>
      <c r="G72" s="89">
        <f t="shared" si="47"/>
        <v>0.5089003131498947</v>
      </c>
      <c r="H72" s="54">
        <v>1591.4288782520966</v>
      </c>
      <c r="I72" s="89">
        <f t="shared" si="48"/>
        <v>0.73898481970107399</v>
      </c>
      <c r="J72" s="54">
        <v>7082.1120282591837</v>
      </c>
      <c r="K72" s="89">
        <f t="shared" si="49"/>
        <v>0.50481638311604893</v>
      </c>
      <c r="L72" s="54">
        <v>0</v>
      </c>
      <c r="M72" s="89">
        <f t="shared" si="50"/>
        <v>0</v>
      </c>
      <c r="N72" s="54">
        <v>1715.3478946957966</v>
      </c>
      <c r="O72" s="89">
        <f t="shared" si="51"/>
        <v>0.10418325985384012</v>
      </c>
      <c r="P72" s="54">
        <v>0</v>
      </c>
      <c r="Q72" s="89">
        <f t="shared" si="51"/>
        <v>0</v>
      </c>
      <c r="R72" s="174">
        <f t="shared" si="52"/>
        <v>0</v>
      </c>
      <c r="S72" s="175">
        <f t="shared" si="44"/>
        <v>0</v>
      </c>
    </row>
    <row r="73" spans="1:19" x14ac:dyDescent="0.2">
      <c r="A73" s="173" t="s">
        <v>96</v>
      </c>
      <c r="B73" s="84">
        <f>'C03'!B73</f>
        <v>18167.387756576769</v>
      </c>
      <c r="C73" s="89">
        <f t="shared" si="45"/>
        <v>0.49696693034066303</v>
      </c>
      <c r="D73" s="54">
        <v>15176.043618788624</v>
      </c>
      <c r="E73" s="89">
        <f t="shared" si="46"/>
        <v>0.45255755342133275</v>
      </c>
      <c r="F73" s="84">
        <f t="shared" si="42"/>
        <v>3993.8724833519618</v>
      </c>
      <c r="G73" s="89">
        <f t="shared" si="47"/>
        <v>0.23433139698836994</v>
      </c>
      <c r="H73" s="54">
        <v>1468.7307474138572</v>
      </c>
      <c r="I73" s="89">
        <f t="shared" si="48"/>
        <v>0.68200957102094306</v>
      </c>
      <c r="J73" s="54">
        <v>2525.1417359381044</v>
      </c>
      <c r="K73" s="89">
        <f t="shared" si="49"/>
        <v>0.17999332867161524</v>
      </c>
      <c r="L73" s="54">
        <v>0</v>
      </c>
      <c r="M73" s="89">
        <f t="shared" si="50"/>
        <v>0</v>
      </c>
      <c r="N73" s="54">
        <v>11182.171135436665</v>
      </c>
      <c r="O73" s="89">
        <f t="shared" si="51"/>
        <v>0.67915962979621181</v>
      </c>
      <c r="P73" s="54">
        <v>0</v>
      </c>
      <c r="Q73" s="89">
        <f t="shared" si="51"/>
        <v>0</v>
      </c>
      <c r="R73" s="174">
        <f t="shared" si="52"/>
        <v>2991.3441377881445</v>
      </c>
      <c r="S73" s="175">
        <f t="shared" si="44"/>
        <v>8.1827895879579504E-2</v>
      </c>
    </row>
    <row r="74" spans="1:19" x14ac:dyDescent="0.2">
      <c r="A74" s="173" t="s">
        <v>97</v>
      </c>
      <c r="B74" s="84">
        <f>'C03'!B74</f>
        <v>217495.01041854112</v>
      </c>
      <c r="C74" s="89">
        <f t="shared" si="45"/>
        <v>5.9495525245771264</v>
      </c>
      <c r="D74" s="54">
        <v>214375.31668341067</v>
      </c>
      <c r="E74" s="89">
        <f t="shared" si="46"/>
        <v>6.3927840001761815</v>
      </c>
      <c r="F74" s="84">
        <f t="shared" si="42"/>
        <v>130837.78425491723</v>
      </c>
      <c r="G74" s="89">
        <f t="shared" si="47"/>
        <v>7.6766098294620582</v>
      </c>
      <c r="H74" s="54">
        <v>0</v>
      </c>
      <c r="I74" s="89">
        <f t="shared" si="48"/>
        <v>0</v>
      </c>
      <c r="J74" s="54">
        <v>130837.78425491723</v>
      </c>
      <c r="K74" s="89">
        <f t="shared" si="49"/>
        <v>9.3261807719130942</v>
      </c>
      <c r="L74" s="54">
        <v>0</v>
      </c>
      <c r="M74" s="89">
        <f t="shared" si="50"/>
        <v>0</v>
      </c>
      <c r="N74" s="54">
        <v>83537.532428493403</v>
      </c>
      <c r="O74" s="89">
        <f t="shared" si="51"/>
        <v>5.0737302184929494</v>
      </c>
      <c r="P74" s="54">
        <v>0</v>
      </c>
      <c r="Q74" s="89">
        <f t="shared" si="51"/>
        <v>0</v>
      </c>
      <c r="R74" s="174">
        <f t="shared" si="52"/>
        <v>3119.6937351304514</v>
      </c>
      <c r="S74" s="175">
        <f t="shared" si="44"/>
        <v>8.5338885255505356E-2</v>
      </c>
    </row>
    <row r="75" spans="1:19" x14ac:dyDescent="0.2">
      <c r="A75" s="173" t="s">
        <v>98</v>
      </c>
      <c r="B75" s="84">
        <f>'C03'!B75</f>
        <v>683953.08217696135</v>
      </c>
      <c r="C75" s="89">
        <f t="shared" si="45"/>
        <v>18.709462708719467</v>
      </c>
      <c r="D75" s="54">
        <v>587700.21675115707</v>
      </c>
      <c r="E75" s="89">
        <f t="shared" si="46"/>
        <v>17.52552766182156</v>
      </c>
      <c r="F75" s="84">
        <f t="shared" si="42"/>
        <v>209926.40581383934</v>
      </c>
      <c r="G75" s="89">
        <f t="shared" si="47"/>
        <v>12.316955071589687</v>
      </c>
      <c r="H75" s="54">
        <v>801.44703799750687</v>
      </c>
      <c r="I75" s="89">
        <f t="shared" si="48"/>
        <v>0.37215435949926789</v>
      </c>
      <c r="J75" s="54">
        <v>209124.95877584183</v>
      </c>
      <c r="K75" s="89">
        <f t="shared" si="49"/>
        <v>14.906528573293812</v>
      </c>
      <c r="L75" s="54">
        <v>0</v>
      </c>
      <c r="M75" s="89">
        <f t="shared" si="50"/>
        <v>0</v>
      </c>
      <c r="N75" s="54">
        <v>377292.24666060269</v>
      </c>
      <c r="O75" s="89">
        <f t="shared" si="51"/>
        <v>22.915197725328827</v>
      </c>
      <c r="P75" s="54">
        <v>481.5642767147533</v>
      </c>
      <c r="Q75" s="89">
        <f t="shared" si="51"/>
        <v>18.853585609806942</v>
      </c>
      <c r="R75" s="174">
        <f t="shared" si="52"/>
        <v>96252.865425804281</v>
      </c>
      <c r="S75" s="175">
        <f t="shared" si="44"/>
        <v>2.632986740200904</v>
      </c>
    </row>
    <row r="76" spans="1:19" x14ac:dyDescent="0.2">
      <c r="A76" s="173" t="s">
        <v>99</v>
      </c>
      <c r="B76" s="84">
        <f>'C03'!B76</f>
        <v>107229.18723281489</v>
      </c>
      <c r="C76" s="89">
        <f t="shared" si="45"/>
        <v>2.9332428379927635</v>
      </c>
      <c r="D76" s="54">
        <v>104806.00045780685</v>
      </c>
      <c r="E76" s="89">
        <f t="shared" si="46"/>
        <v>3.1253697170676782</v>
      </c>
      <c r="F76" s="84">
        <f t="shared" si="42"/>
        <v>34701.077363646531</v>
      </c>
      <c r="G76" s="89">
        <f t="shared" si="47"/>
        <v>2.0360069004507064</v>
      </c>
      <c r="H76" s="54">
        <v>0</v>
      </c>
      <c r="I76" s="89">
        <f t="shared" si="48"/>
        <v>0</v>
      </c>
      <c r="J76" s="54">
        <v>34701.077363646531</v>
      </c>
      <c r="K76" s="89">
        <f t="shared" si="49"/>
        <v>2.4735096387979851</v>
      </c>
      <c r="L76" s="54">
        <v>0</v>
      </c>
      <c r="M76" s="89">
        <f t="shared" si="50"/>
        <v>0</v>
      </c>
      <c r="N76" s="54">
        <v>70104.923094160389</v>
      </c>
      <c r="O76" s="89">
        <f t="shared" si="51"/>
        <v>4.2578881184027413</v>
      </c>
      <c r="P76" s="54">
        <v>0</v>
      </c>
      <c r="Q76" s="89">
        <f t="shared" si="51"/>
        <v>0</v>
      </c>
      <c r="R76" s="174">
        <f t="shared" si="52"/>
        <v>2423.1867750080419</v>
      </c>
      <c r="S76" s="175">
        <f t="shared" si="44"/>
        <v>6.6286012571173836E-2</v>
      </c>
    </row>
    <row r="77" spans="1:19" x14ac:dyDescent="0.2">
      <c r="A77" s="173" t="s">
        <v>100</v>
      </c>
      <c r="B77" s="84">
        <f>'C03'!B77</f>
        <v>226786.6358542603</v>
      </c>
      <c r="C77" s="89">
        <f t="shared" si="45"/>
        <v>6.2037239350482301</v>
      </c>
      <c r="D77" s="54">
        <v>188151.61162647646</v>
      </c>
      <c r="E77" s="89">
        <f t="shared" si="46"/>
        <v>5.6107794079176303</v>
      </c>
      <c r="F77" s="84">
        <f t="shared" si="42"/>
        <v>57616.102273380842</v>
      </c>
      <c r="G77" s="89">
        <f t="shared" si="47"/>
        <v>3.3804939419134499</v>
      </c>
      <c r="H77" s="54">
        <v>0</v>
      </c>
      <c r="I77" s="89">
        <f t="shared" si="48"/>
        <v>0</v>
      </c>
      <c r="J77" s="54">
        <v>57616.102273380842</v>
      </c>
      <c r="K77" s="89">
        <f t="shared" si="49"/>
        <v>4.1069037375905282</v>
      </c>
      <c r="L77" s="54">
        <v>0</v>
      </c>
      <c r="M77" s="89">
        <f t="shared" si="50"/>
        <v>0</v>
      </c>
      <c r="N77" s="54">
        <v>130535.50935309562</v>
      </c>
      <c r="O77" s="89">
        <f t="shared" si="51"/>
        <v>7.9281963344810134</v>
      </c>
      <c r="P77" s="54">
        <v>0</v>
      </c>
      <c r="Q77" s="89">
        <f t="shared" si="51"/>
        <v>0</v>
      </c>
      <c r="R77" s="174">
        <f t="shared" si="52"/>
        <v>38635.024227783841</v>
      </c>
      <c r="S77" s="175">
        <f t="shared" si="44"/>
        <v>1.0568569158858943</v>
      </c>
    </row>
    <row r="78" spans="1:19" x14ac:dyDescent="0.2">
      <c r="A78" s="173" t="s">
        <v>101</v>
      </c>
      <c r="B78" s="84">
        <f>'C03'!B78</f>
        <v>20858.068631472568</v>
      </c>
      <c r="C78" s="89">
        <f t="shared" si="45"/>
        <v>0.57057021512987127</v>
      </c>
      <c r="D78" s="54">
        <v>20047.133567945755</v>
      </c>
      <c r="E78" s="89">
        <f t="shared" si="46"/>
        <v>0.59781600188523865</v>
      </c>
      <c r="F78" s="84">
        <f t="shared" si="42"/>
        <v>17074.855009100556</v>
      </c>
      <c r="G78" s="89">
        <f t="shared" si="47"/>
        <v>1.0018283368672576</v>
      </c>
      <c r="H78" s="54">
        <v>1074.5112575427197</v>
      </c>
      <c r="I78" s="89">
        <f t="shared" si="48"/>
        <v>0.49895255689597756</v>
      </c>
      <c r="J78" s="54">
        <v>16000.343751557837</v>
      </c>
      <c r="K78" s="89">
        <f t="shared" si="49"/>
        <v>1.1405122693689334</v>
      </c>
      <c r="L78" s="54">
        <v>0</v>
      </c>
      <c r="M78" s="89">
        <f t="shared" si="50"/>
        <v>0</v>
      </c>
      <c r="N78" s="54">
        <v>2972.2785588451966</v>
      </c>
      <c r="O78" s="89">
        <f t="shared" si="51"/>
        <v>0.18052412015760955</v>
      </c>
      <c r="P78" s="54">
        <v>0</v>
      </c>
      <c r="Q78" s="89">
        <f t="shared" si="51"/>
        <v>0</v>
      </c>
      <c r="R78" s="174">
        <f t="shared" si="52"/>
        <v>810.93506352681288</v>
      </c>
      <c r="S78" s="175">
        <f t="shared" si="44"/>
        <v>2.2183041096848828E-2</v>
      </c>
    </row>
    <row r="79" spans="1:19" x14ac:dyDescent="0.2">
      <c r="A79" s="173" t="s">
        <v>102</v>
      </c>
      <c r="B79" s="84">
        <f>'C03'!B79</f>
        <v>31012.119493672675</v>
      </c>
      <c r="C79" s="89">
        <f t="shared" si="45"/>
        <v>0.84833318001643099</v>
      </c>
      <c r="D79" s="54">
        <v>29878.680700784673</v>
      </c>
      <c r="E79" s="89">
        <f t="shared" si="46"/>
        <v>0.89099787645995421</v>
      </c>
      <c r="F79" s="84">
        <f t="shared" si="42"/>
        <v>25628.850699282728</v>
      </c>
      <c r="G79" s="89">
        <f t="shared" si="47"/>
        <v>1.5037146059628048</v>
      </c>
      <c r="H79" s="54">
        <v>0</v>
      </c>
      <c r="I79" s="89">
        <f t="shared" si="48"/>
        <v>0</v>
      </c>
      <c r="J79" s="54">
        <v>25628.850699282728</v>
      </c>
      <c r="K79" s="89">
        <f t="shared" si="49"/>
        <v>1.8268369183949942</v>
      </c>
      <c r="L79" s="54">
        <v>0</v>
      </c>
      <c r="M79" s="89">
        <f t="shared" si="50"/>
        <v>0</v>
      </c>
      <c r="N79" s="54">
        <v>4249.8300015019449</v>
      </c>
      <c r="O79" s="89">
        <f t="shared" si="51"/>
        <v>0.2581174027439157</v>
      </c>
      <c r="P79" s="54">
        <v>0</v>
      </c>
      <c r="Q79" s="89">
        <f t="shared" si="51"/>
        <v>0</v>
      </c>
      <c r="R79" s="174">
        <f t="shared" si="52"/>
        <v>1133.4387928880024</v>
      </c>
      <c r="S79" s="175">
        <f t="shared" si="44"/>
        <v>3.1005095789110555E-2</v>
      </c>
    </row>
    <row r="80" spans="1:19" x14ac:dyDescent="0.2">
      <c r="A80" s="173" t="s">
        <v>103</v>
      </c>
      <c r="B80" s="84">
        <f>'C03'!B80</f>
        <v>8065.0346670569907</v>
      </c>
      <c r="C80" s="89">
        <f t="shared" si="45"/>
        <v>0.22061815244337418</v>
      </c>
      <c r="D80" s="54">
        <v>6794.6486399480627</v>
      </c>
      <c r="E80" s="89">
        <f t="shared" si="46"/>
        <v>0.20261997409163549</v>
      </c>
      <c r="F80" s="84">
        <f t="shared" si="42"/>
        <v>2983.6343281218983</v>
      </c>
      <c r="G80" s="89">
        <f t="shared" si="47"/>
        <v>0.17505796770568735</v>
      </c>
      <c r="H80" s="54">
        <v>0</v>
      </c>
      <c r="I80" s="89">
        <f t="shared" si="48"/>
        <v>0</v>
      </c>
      <c r="J80" s="54">
        <v>2983.6343281218983</v>
      </c>
      <c r="K80" s="89">
        <f t="shared" si="49"/>
        <v>0.21267490320025442</v>
      </c>
      <c r="L80" s="54">
        <v>0</v>
      </c>
      <c r="M80" s="89">
        <f t="shared" si="50"/>
        <v>0</v>
      </c>
      <c r="N80" s="54">
        <v>3811.014311826164</v>
      </c>
      <c r="O80" s="89">
        <f t="shared" si="51"/>
        <v>0.23146552112456556</v>
      </c>
      <c r="P80" s="54">
        <v>0</v>
      </c>
      <c r="Q80" s="89">
        <f t="shared" si="51"/>
        <v>0</v>
      </c>
      <c r="R80" s="174">
        <f t="shared" si="52"/>
        <v>1270.3860271089279</v>
      </c>
      <c r="S80" s="175">
        <f t="shared" si="44"/>
        <v>3.4751272593465894E-2</v>
      </c>
    </row>
    <row r="81" spans="1:19" x14ac:dyDescent="0.2">
      <c r="A81" s="173" t="s">
        <v>104</v>
      </c>
      <c r="B81" s="84">
        <f>'C03'!B81</f>
        <v>47646.702969131293</v>
      </c>
      <c r="C81" s="89">
        <f t="shared" si="45"/>
        <v>1.3033704147615039</v>
      </c>
      <c r="D81" s="54">
        <v>47646.702969131293</v>
      </c>
      <c r="E81" s="89">
        <f t="shared" si="46"/>
        <v>1.4208495880709779</v>
      </c>
      <c r="F81" s="84">
        <f t="shared" si="42"/>
        <v>18701.180839446177</v>
      </c>
      <c r="G81" s="89">
        <f t="shared" si="47"/>
        <v>1.0972493112152699</v>
      </c>
      <c r="H81" s="54">
        <v>0</v>
      </c>
      <c r="I81" s="89">
        <f t="shared" si="48"/>
        <v>0</v>
      </c>
      <c r="J81" s="54">
        <v>18701.180839446177</v>
      </c>
      <c r="K81" s="89">
        <f t="shared" si="49"/>
        <v>1.3330292480121828</v>
      </c>
      <c r="L81" s="54">
        <v>0</v>
      </c>
      <c r="M81" s="89">
        <f t="shared" si="50"/>
        <v>0</v>
      </c>
      <c r="N81" s="54">
        <v>28945.522129685116</v>
      </c>
      <c r="O81" s="89">
        <f t="shared" si="51"/>
        <v>1.7580333779328561</v>
      </c>
      <c r="P81" s="54">
        <v>0</v>
      </c>
      <c r="Q81" s="89">
        <f t="shared" si="51"/>
        <v>0</v>
      </c>
      <c r="R81" s="174">
        <f t="shared" si="52"/>
        <v>0</v>
      </c>
      <c r="S81" s="175">
        <f t="shared" si="44"/>
        <v>0</v>
      </c>
    </row>
    <row r="82" spans="1:19" x14ac:dyDescent="0.2">
      <c r="A82" s="173" t="s">
        <v>105</v>
      </c>
      <c r="B82" s="84">
        <f>'C03'!B82</f>
        <v>92921.511079400618</v>
      </c>
      <c r="C82" s="89">
        <f t="shared" si="45"/>
        <v>2.5418579017794354</v>
      </c>
      <c r="D82" s="54">
        <v>91811.184832297004</v>
      </c>
      <c r="E82" s="89">
        <f t="shared" si="46"/>
        <v>2.7378575225612511</v>
      </c>
      <c r="F82" s="84">
        <f t="shared" si="42"/>
        <v>69372.861974433952</v>
      </c>
      <c r="G82" s="89">
        <f t="shared" si="47"/>
        <v>4.0702951151577587</v>
      </c>
      <c r="H82" s="54">
        <v>0</v>
      </c>
      <c r="I82" s="89">
        <f t="shared" si="48"/>
        <v>0</v>
      </c>
      <c r="J82" s="54">
        <v>69372.861974433952</v>
      </c>
      <c r="K82" s="89">
        <f t="shared" si="49"/>
        <v>4.9449312759531212</v>
      </c>
      <c r="L82" s="54">
        <v>0</v>
      </c>
      <c r="M82" s="89">
        <f t="shared" si="50"/>
        <v>0</v>
      </c>
      <c r="N82" s="54">
        <v>22438.322857863128</v>
      </c>
      <c r="O82" s="89">
        <f t="shared" si="51"/>
        <v>1.362812539784932</v>
      </c>
      <c r="P82" s="54">
        <v>0</v>
      </c>
      <c r="Q82" s="89">
        <f t="shared" si="51"/>
        <v>0</v>
      </c>
      <c r="R82" s="174">
        <f t="shared" si="52"/>
        <v>1110.3262471036142</v>
      </c>
      <c r="S82" s="175">
        <f t="shared" si="44"/>
        <v>3.0372854594904335E-2</v>
      </c>
    </row>
    <row r="83" spans="1:19" x14ac:dyDescent="0.2">
      <c r="A83" s="173" t="s">
        <v>106</v>
      </c>
      <c r="B83" s="84">
        <f>'C03'!B83</f>
        <v>92197.736045393234</v>
      </c>
      <c r="C83" s="89">
        <f t="shared" si="45"/>
        <v>2.5220591138784259</v>
      </c>
      <c r="D83" s="54">
        <v>91031.937308438704</v>
      </c>
      <c r="E83" s="89">
        <f t="shared" si="46"/>
        <v>2.7146199540773059</v>
      </c>
      <c r="F83" s="84">
        <f t="shared" si="42"/>
        <v>91031.937308438704</v>
      </c>
      <c r="G83" s="89">
        <f t="shared" si="47"/>
        <v>5.3410921678052725</v>
      </c>
      <c r="H83" s="54">
        <v>91031.937308438704</v>
      </c>
      <c r="I83" s="89">
        <f t="shared" si="48"/>
        <v>42.270955804698978</v>
      </c>
      <c r="J83" s="54">
        <v>0</v>
      </c>
      <c r="K83" s="89">
        <f t="shared" si="49"/>
        <v>0</v>
      </c>
      <c r="L83" s="54">
        <v>0</v>
      </c>
      <c r="M83" s="89">
        <f t="shared" si="50"/>
        <v>0</v>
      </c>
      <c r="N83" s="54">
        <v>0</v>
      </c>
      <c r="O83" s="89">
        <f t="shared" si="51"/>
        <v>0</v>
      </c>
      <c r="P83" s="54">
        <v>0</v>
      </c>
      <c r="Q83" s="89">
        <f t="shared" si="51"/>
        <v>0</v>
      </c>
      <c r="R83" s="174">
        <f t="shared" si="52"/>
        <v>1165.7987369545299</v>
      </c>
      <c r="S83" s="175">
        <f t="shared" si="44"/>
        <v>3.1890298564777403E-2</v>
      </c>
    </row>
    <row r="84" spans="1:19" x14ac:dyDescent="0.2">
      <c r="A84" s="173" t="s">
        <v>107</v>
      </c>
      <c r="B84" s="84">
        <f>'C03'!B84</f>
        <v>107708.58936658873</v>
      </c>
      <c r="C84" s="89">
        <f t="shared" si="45"/>
        <v>2.9463568315956192</v>
      </c>
      <c r="D84" s="54">
        <v>105546.09586385055</v>
      </c>
      <c r="E84" s="89">
        <f t="shared" si="46"/>
        <v>3.1474397489330874</v>
      </c>
      <c r="F84" s="84">
        <f t="shared" si="42"/>
        <v>104981.47985180213</v>
      </c>
      <c r="G84" s="89">
        <f t="shared" si="47"/>
        <v>6.1595498940248161</v>
      </c>
      <c r="H84" s="54">
        <v>84543.742290310853</v>
      </c>
      <c r="I84" s="89">
        <f t="shared" si="48"/>
        <v>39.258142796729231</v>
      </c>
      <c r="J84" s="54">
        <v>20437.737561491278</v>
      </c>
      <c r="K84" s="89">
        <f t="shared" si="49"/>
        <v>1.4568118541049238</v>
      </c>
      <c r="L84" s="54">
        <v>0</v>
      </c>
      <c r="M84" s="89">
        <f t="shared" si="50"/>
        <v>0</v>
      </c>
      <c r="N84" s="54">
        <v>564.61601204841224</v>
      </c>
      <c r="O84" s="89">
        <f t="shared" si="51"/>
        <v>3.4292481940703085E-2</v>
      </c>
      <c r="P84" s="54">
        <v>0</v>
      </c>
      <c r="Q84" s="89">
        <f t="shared" si="51"/>
        <v>0</v>
      </c>
      <c r="R84" s="174">
        <f t="shared" si="52"/>
        <v>2162.4935027381725</v>
      </c>
      <c r="S84" s="175">
        <f t="shared" si="44"/>
        <v>5.915477625826368E-2</v>
      </c>
    </row>
    <row r="85" spans="1:19" x14ac:dyDescent="0.2">
      <c r="A85" s="173" t="s">
        <v>108</v>
      </c>
      <c r="B85" s="84">
        <f>'C03'!B85</f>
        <v>85644.551795334031</v>
      </c>
      <c r="C85" s="89">
        <f t="shared" si="45"/>
        <v>2.3427974663402575</v>
      </c>
      <c r="D85" s="54">
        <v>80752.146962638159</v>
      </c>
      <c r="E85" s="89">
        <f t="shared" si="46"/>
        <v>2.408071232589704</v>
      </c>
      <c r="F85" s="84">
        <f t="shared" si="42"/>
        <v>63341.128484143366</v>
      </c>
      <c r="G85" s="89">
        <f t="shared" si="47"/>
        <v>3.7163968520226582</v>
      </c>
      <c r="H85" s="54">
        <v>31792.380708396755</v>
      </c>
      <c r="I85" s="89">
        <f t="shared" si="48"/>
        <v>14.76288827400605</v>
      </c>
      <c r="J85" s="54">
        <v>31548.747775746608</v>
      </c>
      <c r="K85" s="89">
        <f t="shared" si="49"/>
        <v>2.2488100555940598</v>
      </c>
      <c r="L85" s="54">
        <v>0</v>
      </c>
      <c r="M85" s="89">
        <f t="shared" si="50"/>
        <v>0</v>
      </c>
      <c r="N85" s="54">
        <v>17049.719933382257</v>
      </c>
      <c r="O85" s="89">
        <f t="shared" si="51"/>
        <v>1.0355306977362593</v>
      </c>
      <c r="P85" s="54">
        <v>361.29854511261749</v>
      </c>
      <c r="Q85" s="89">
        <f t="shared" si="51"/>
        <v>14.145096263056637</v>
      </c>
      <c r="R85" s="174">
        <f t="shared" si="52"/>
        <v>4892.4048326958728</v>
      </c>
      <c r="S85" s="175">
        <f t="shared" si="44"/>
        <v>0.1338312059095296</v>
      </c>
    </row>
    <row r="86" spans="1:19" x14ac:dyDescent="0.2">
      <c r="A86" s="173" t="s">
        <v>109</v>
      </c>
      <c r="B86" s="84">
        <f>'C03'!B86</f>
        <v>10779.017555114835</v>
      </c>
      <c r="C86" s="89">
        <f t="shared" si="45"/>
        <v>0.29485886128644545</v>
      </c>
      <c r="D86" s="54">
        <v>10277.967990541507</v>
      </c>
      <c r="E86" s="89">
        <f t="shared" si="46"/>
        <v>0.30649437790120926</v>
      </c>
      <c r="F86" s="84">
        <f t="shared" si="42"/>
        <v>3842.1447553604476</v>
      </c>
      <c r="G86" s="89">
        <f t="shared" si="47"/>
        <v>0.22542911715586941</v>
      </c>
      <c r="H86" s="54">
        <v>0</v>
      </c>
      <c r="I86" s="89">
        <f t="shared" si="48"/>
        <v>0</v>
      </c>
      <c r="J86" s="54">
        <v>3842.1447553604476</v>
      </c>
      <c r="K86" s="89">
        <f t="shared" si="49"/>
        <v>0.27386994318502966</v>
      </c>
      <c r="L86" s="54">
        <v>0</v>
      </c>
      <c r="M86" s="89">
        <f t="shared" si="50"/>
        <v>0</v>
      </c>
      <c r="N86" s="54">
        <v>6435.8232351810593</v>
      </c>
      <c r="O86" s="89">
        <f t="shared" si="51"/>
        <v>0.39088574775856716</v>
      </c>
      <c r="P86" s="54">
        <v>0</v>
      </c>
      <c r="Q86" s="89">
        <f t="shared" si="51"/>
        <v>0</v>
      </c>
      <c r="R86" s="174">
        <f t="shared" si="52"/>
        <v>501.0495645733281</v>
      </c>
      <c r="S86" s="175">
        <f t="shared" si="44"/>
        <v>1.3706156734855313E-2</v>
      </c>
    </row>
    <row r="87" spans="1:19" x14ac:dyDescent="0.2">
      <c r="A87" s="173" t="s">
        <v>110</v>
      </c>
      <c r="B87" s="84">
        <f>'C03'!B87</f>
        <v>265489.27795356838</v>
      </c>
      <c r="C87" s="89">
        <f t="shared" si="45"/>
        <v>7.2624305305081958</v>
      </c>
      <c r="D87" s="54">
        <v>258776.2503594438</v>
      </c>
      <c r="E87" s="89">
        <f t="shared" si="46"/>
        <v>7.7168430513224999</v>
      </c>
      <c r="F87" s="84">
        <f t="shared" si="42"/>
        <v>38348.718263227252</v>
      </c>
      <c r="G87" s="89">
        <f t="shared" si="47"/>
        <v>2.2500239456301983</v>
      </c>
      <c r="H87" s="54">
        <v>0</v>
      </c>
      <c r="I87" s="89">
        <f t="shared" si="48"/>
        <v>0</v>
      </c>
      <c r="J87" s="54">
        <v>38348.718263227252</v>
      </c>
      <c r="K87" s="89">
        <f t="shared" si="49"/>
        <v>2.7335152527285422</v>
      </c>
      <c r="L87" s="54">
        <v>0</v>
      </c>
      <c r="M87" s="89">
        <f t="shared" si="50"/>
        <v>0</v>
      </c>
      <c r="N87" s="54">
        <v>220427.53209621654</v>
      </c>
      <c r="O87" s="89">
        <f t="shared" si="51"/>
        <v>13.387872469679657</v>
      </c>
      <c r="P87" s="54">
        <v>0</v>
      </c>
      <c r="Q87" s="89">
        <f t="shared" si="51"/>
        <v>0</v>
      </c>
      <c r="R87" s="174">
        <f t="shared" si="52"/>
        <v>6713.0275941245782</v>
      </c>
      <c r="S87" s="175">
        <f t="shared" si="44"/>
        <v>0.18363414495496405</v>
      </c>
    </row>
    <row r="88" spans="1:19" x14ac:dyDescent="0.2">
      <c r="A88" s="173" t="s">
        <v>126</v>
      </c>
      <c r="B88" s="84">
        <f>'C03'!B88</f>
        <v>116355.90923989436</v>
      </c>
      <c r="C88" s="89">
        <f t="shared" si="45"/>
        <v>3.1829033329799361</v>
      </c>
      <c r="D88" s="54">
        <v>113066.98977959882</v>
      </c>
      <c r="E88" s="89">
        <f t="shared" si="46"/>
        <v>3.3717167367666341</v>
      </c>
      <c r="F88" s="84">
        <f t="shared" si="42"/>
        <v>110198.89517365288</v>
      </c>
      <c r="G88" s="89">
        <f t="shared" si="47"/>
        <v>6.4656698881243049</v>
      </c>
      <c r="H88" s="54">
        <v>0</v>
      </c>
      <c r="I88" s="89">
        <f t="shared" si="48"/>
        <v>0</v>
      </c>
      <c r="J88" s="54">
        <v>24091.463796094995</v>
      </c>
      <c r="K88" s="89">
        <f t="shared" si="49"/>
        <v>1.7172512336698142</v>
      </c>
      <c r="L88" s="54">
        <v>86107.431377557892</v>
      </c>
      <c r="M88" s="89">
        <f t="shared" si="50"/>
        <v>100</v>
      </c>
      <c r="N88" s="54">
        <v>2868.0946059459707</v>
      </c>
      <c r="O88" s="89">
        <f t="shared" si="51"/>
        <v>0.17419641026793423</v>
      </c>
      <c r="P88" s="54">
        <v>0</v>
      </c>
      <c r="Q88" s="89">
        <f t="shared" si="51"/>
        <v>0</v>
      </c>
      <c r="R88" s="174">
        <f t="shared" si="52"/>
        <v>3288.9194602955395</v>
      </c>
      <c r="S88" s="175">
        <f t="shared" si="44"/>
        <v>8.9968036694160675E-2</v>
      </c>
    </row>
    <row r="89" spans="1:19" x14ac:dyDescent="0.2">
      <c r="A89" s="173" t="s">
        <v>111</v>
      </c>
      <c r="B89" s="84">
        <f>'C03'!B89</f>
        <v>1482.4922588046848</v>
      </c>
      <c r="C89" s="89">
        <f t="shared" si="45"/>
        <v>4.0553415657969286E-2</v>
      </c>
      <c r="D89" s="54">
        <v>1482.4922588046848</v>
      </c>
      <c r="E89" s="89">
        <f t="shared" si="46"/>
        <v>4.4208694074922984E-2</v>
      </c>
      <c r="F89" s="84">
        <f t="shared" si="42"/>
        <v>1482.4922588046848</v>
      </c>
      <c r="G89" s="89">
        <f t="shared" si="47"/>
        <v>8.6981866215865247E-2</v>
      </c>
      <c r="H89" s="54">
        <v>1482.4922588046848</v>
      </c>
      <c r="I89" s="89">
        <f t="shared" si="48"/>
        <v>0.68839977051583612</v>
      </c>
      <c r="J89" s="54">
        <v>0</v>
      </c>
      <c r="K89" s="89">
        <f t="shared" si="49"/>
        <v>0</v>
      </c>
      <c r="L89" s="54">
        <v>0</v>
      </c>
      <c r="M89" s="89">
        <f t="shared" si="50"/>
        <v>0</v>
      </c>
      <c r="N89" s="54">
        <v>0</v>
      </c>
      <c r="O89" s="89">
        <f t="shared" si="51"/>
        <v>0</v>
      </c>
      <c r="P89" s="54">
        <v>0</v>
      </c>
      <c r="Q89" s="89">
        <f t="shared" si="51"/>
        <v>0</v>
      </c>
      <c r="R89" s="174">
        <f t="shared" si="52"/>
        <v>0</v>
      </c>
      <c r="S89" s="175">
        <f t="shared" si="44"/>
        <v>0</v>
      </c>
    </row>
    <row r="90" spans="1:19" x14ac:dyDescent="0.2">
      <c r="A90" s="87" t="s">
        <v>136</v>
      </c>
      <c r="B90" s="84">
        <f>'C03'!B90</f>
        <v>0</v>
      </c>
      <c r="C90" s="89">
        <f t="shared" si="45"/>
        <v>0</v>
      </c>
      <c r="D90" s="54">
        <v>0</v>
      </c>
      <c r="E90" s="89"/>
      <c r="F90" s="84">
        <f t="shared" si="42"/>
        <v>0</v>
      </c>
      <c r="G90" s="89">
        <f t="shared" si="47"/>
        <v>0</v>
      </c>
      <c r="H90" s="54">
        <v>0</v>
      </c>
      <c r="I90" s="89">
        <f t="shared" ref="I90:I92" si="53">IF(ISNUMBER(H90/H$66*100),H90/H$66*100,0)</f>
        <v>0</v>
      </c>
      <c r="J90" s="54">
        <v>0</v>
      </c>
      <c r="K90" s="89">
        <f t="shared" ref="K90:K92" si="54">IF(ISNUMBER(J90/J$66*100),J90/J$66*100,0)</f>
        <v>0</v>
      </c>
      <c r="L90" s="54">
        <v>0</v>
      </c>
      <c r="M90" s="89">
        <f t="shared" ref="M90:M92" si="55">IF(ISNUMBER(L90/L$66*100),L90/L$66*100,0)</f>
        <v>0</v>
      </c>
      <c r="N90" s="54">
        <v>0</v>
      </c>
      <c r="O90" s="89">
        <f t="shared" ref="O90:O92" si="56">IF(ISNUMBER(N90/N$66*100),N90/N$66*100,0)</f>
        <v>0</v>
      </c>
      <c r="P90" s="54">
        <v>0</v>
      </c>
      <c r="Q90" s="89">
        <f t="shared" ref="Q90:Q92" si="57">IF(ISNUMBER(P90/P$66*100),P90/P$66*100,0)</f>
        <v>0</v>
      </c>
      <c r="R90" s="174">
        <f t="shared" ref="R90:R92" si="58">+B90-D90</f>
        <v>0</v>
      </c>
      <c r="S90" s="175">
        <f t="shared" ref="S90:S92" si="59">IF(ISNUMBER(R90/$B$8*100),R90/$B$8*100,0)</f>
        <v>0</v>
      </c>
    </row>
    <row r="91" spans="1:19" x14ac:dyDescent="0.2">
      <c r="A91" s="173" t="s">
        <v>70</v>
      </c>
      <c r="B91" s="84">
        <f>'C03'!B91</f>
        <v>0</v>
      </c>
      <c r="C91" s="89">
        <f t="shared" si="45"/>
        <v>0</v>
      </c>
      <c r="D91" s="54">
        <v>0</v>
      </c>
      <c r="E91" s="89"/>
      <c r="F91" s="84">
        <f t="shared" si="42"/>
        <v>0</v>
      </c>
      <c r="G91" s="89">
        <f t="shared" si="47"/>
        <v>0</v>
      </c>
      <c r="H91" s="54">
        <v>0</v>
      </c>
      <c r="I91" s="89">
        <f t="shared" si="53"/>
        <v>0</v>
      </c>
      <c r="J91" s="54">
        <v>0</v>
      </c>
      <c r="K91" s="89">
        <f t="shared" si="54"/>
        <v>0</v>
      </c>
      <c r="L91" s="54">
        <v>0</v>
      </c>
      <c r="M91" s="89">
        <f t="shared" si="55"/>
        <v>0</v>
      </c>
      <c r="N91" s="54">
        <v>0</v>
      </c>
      <c r="O91" s="89">
        <f t="shared" si="56"/>
        <v>0</v>
      </c>
      <c r="P91" s="54">
        <v>0</v>
      </c>
      <c r="Q91" s="89">
        <f t="shared" si="57"/>
        <v>0</v>
      </c>
      <c r="R91" s="174">
        <f t="shared" si="58"/>
        <v>0</v>
      </c>
      <c r="S91" s="175">
        <f t="shared" si="59"/>
        <v>0</v>
      </c>
    </row>
    <row r="92" spans="1:19" x14ac:dyDescent="0.2">
      <c r="A92" s="87" t="s">
        <v>112</v>
      </c>
      <c r="B92" s="84">
        <f>'C03'!B92</f>
        <v>45572.139156749836</v>
      </c>
      <c r="C92" s="89">
        <f t="shared" si="45"/>
        <v>1.2466209456881745</v>
      </c>
      <c r="D92" s="54">
        <v>14669.775648757393</v>
      </c>
      <c r="E92" s="89">
        <f t="shared" si="46"/>
        <v>0.43746037792235992</v>
      </c>
      <c r="F92" s="84">
        <f t="shared" si="42"/>
        <v>10941.006722489758</v>
      </c>
      <c r="G92" s="89">
        <f t="shared" si="47"/>
        <v>0.64193871998347274</v>
      </c>
      <c r="H92" s="54">
        <v>827.70212153072362</v>
      </c>
      <c r="I92" s="89">
        <f t="shared" si="53"/>
        <v>0.38434598705873546</v>
      </c>
      <c r="J92" s="54">
        <v>10113.304600959034</v>
      </c>
      <c r="K92" s="89">
        <f t="shared" si="54"/>
        <v>0.72088126107515949</v>
      </c>
      <c r="L92" s="54">
        <v>0</v>
      </c>
      <c r="M92" s="89">
        <f t="shared" si="55"/>
        <v>0</v>
      </c>
      <c r="N92" s="54">
        <v>3728.7689262676345</v>
      </c>
      <c r="O92" s="89">
        <f t="shared" si="56"/>
        <v>0.22647027065559691</v>
      </c>
      <c r="P92" s="54">
        <v>0</v>
      </c>
      <c r="Q92" s="89">
        <f t="shared" si="57"/>
        <v>0</v>
      </c>
      <c r="R92" s="174">
        <f t="shared" si="58"/>
        <v>30902.363507992442</v>
      </c>
      <c r="S92" s="175">
        <f t="shared" si="59"/>
        <v>0.84533081687975642</v>
      </c>
    </row>
    <row r="93" spans="1:19" x14ac:dyDescent="0.2">
      <c r="A93" s="39"/>
      <c r="C93" s="20"/>
      <c r="E93" s="20"/>
      <c r="G93" s="20"/>
      <c r="I93" s="20"/>
      <c r="K93" s="20"/>
      <c r="M93" s="20"/>
      <c r="O93" s="20"/>
      <c r="P93" s="20"/>
      <c r="Q93" s="20"/>
      <c r="S93" s="20"/>
    </row>
    <row r="94" spans="1:19" x14ac:dyDescent="0.2">
      <c r="A94" s="38" t="s">
        <v>16</v>
      </c>
      <c r="B94" s="83"/>
      <c r="C94" s="53"/>
      <c r="D94" s="83"/>
      <c r="E94" s="88"/>
      <c r="F94" s="83"/>
      <c r="G94" s="88"/>
      <c r="H94" s="83"/>
      <c r="I94" s="88"/>
      <c r="J94" s="83"/>
      <c r="K94" s="88"/>
      <c r="L94" s="83"/>
      <c r="M94" s="88"/>
      <c r="N94" s="83"/>
      <c r="O94" s="88"/>
      <c r="P94" s="83"/>
      <c r="Q94" s="88"/>
      <c r="R94" s="83"/>
      <c r="S94" s="88"/>
    </row>
    <row r="95" spans="1:19" x14ac:dyDescent="0.2">
      <c r="A95" s="173" t="s">
        <v>113</v>
      </c>
      <c r="B95" s="84">
        <f>'C03'!B95</f>
        <v>83548.522241732222</v>
      </c>
      <c r="C95" s="89">
        <f>IF(ISNUMBER(B95/B$66*100),B95/B$66*100,0)</f>
        <v>2.2854608042337468</v>
      </c>
      <c r="D95" s="54">
        <v>81906.789057914502</v>
      </c>
      <c r="E95" s="89">
        <f>IF(ISNUMBER(D95/D$66*100),D95/D$66*100,0)</f>
        <v>2.4425032634168038</v>
      </c>
      <c r="F95" s="84">
        <f t="shared" ref="F95:F107" si="60">H95+J95+L95</f>
        <v>42541.534121238888</v>
      </c>
      <c r="G95" s="89">
        <f>IF(ISNUMBER(F95/F$66*100),F95/F$66*100,0)</f>
        <v>2.4960278932820925</v>
      </c>
      <c r="H95" s="54">
        <v>5037.1645663973595</v>
      </c>
      <c r="I95" s="89">
        <f>IF(ISNUMBER(H95/H$66*100),H95/H$66*100,0)</f>
        <v>2.3390226228596385</v>
      </c>
      <c r="J95" s="54">
        <v>37504.369554841527</v>
      </c>
      <c r="K95" s="89">
        <f>IF(ISNUMBER(J95/J$66*100),J95/J$66*100,0)</f>
        <v>2.6733296669378634</v>
      </c>
      <c r="L95" s="54">
        <v>0</v>
      </c>
      <c r="M95" s="89">
        <f>IF(ISNUMBER(L95/L$66*100),L95/L$66*100,0)</f>
        <v>0</v>
      </c>
      <c r="N95" s="54">
        <v>39365.254936675658</v>
      </c>
      <c r="O95" s="89">
        <f>IF(ISNUMBER(N95/N$66*100),N95/N$66*100,0)</f>
        <v>2.3908856022513487</v>
      </c>
      <c r="P95" s="54">
        <v>0</v>
      </c>
      <c r="Q95" s="89">
        <f>IF(ISNUMBER(P95/P$66*100),P95/P$66*100,0)</f>
        <v>0</v>
      </c>
      <c r="R95" s="174">
        <f t="shared" ref="R95" si="61">+B95-D95</f>
        <v>1641.7331838177197</v>
      </c>
      <c r="S95" s="175">
        <f t="shared" ref="S95" si="62">IF(ISNUMBER(R95/$B$8*100),R95/$B$8*100,0)</f>
        <v>4.4909433966638192E-2</v>
      </c>
    </row>
    <row r="96" spans="1:19" x14ac:dyDescent="0.2">
      <c r="A96" s="173" t="s">
        <v>114</v>
      </c>
      <c r="B96" s="84">
        <f>'C03'!B96</f>
        <v>110199.39498217388</v>
      </c>
      <c r="C96" s="89">
        <f t="shared" ref="C96:C107" si="63">IF(ISNUMBER(B96/B$66*100),B96/B$66*100,0)</f>
        <v>3.0144925502492006</v>
      </c>
      <c r="D96" s="54">
        <v>106124.42975004045</v>
      </c>
      <c r="E96" s="89">
        <f t="shared" ref="E96:E104" si="64">IF(ISNUMBER(D96/D$66*100),D96/D$66*100,0)</f>
        <v>3.1646859677216734</v>
      </c>
      <c r="F96" s="84">
        <f t="shared" si="60"/>
        <v>74183.747767956374</v>
      </c>
      <c r="G96" s="89">
        <f t="shared" ref="G96:G104" si="65">IF(ISNUMBER(F96/F$66*100),F96/F$66*100,0)</f>
        <v>4.3525629125015186</v>
      </c>
      <c r="H96" s="54">
        <v>24530.466196617312</v>
      </c>
      <c r="I96" s="89">
        <f t="shared" ref="I96:I104" si="66">IF(ISNUMBER(H96/H$66*100),H96/H$66*100,0)</f>
        <v>11.390796275734639</v>
      </c>
      <c r="J96" s="54">
        <v>49653.281571339059</v>
      </c>
      <c r="K96" s="89">
        <f t="shared" ref="K96:K104" si="67">IF(ISNUMBER(J96/J$66*100),J96/J$66*100,0)</f>
        <v>3.5393100127007506</v>
      </c>
      <c r="L96" s="54">
        <v>0</v>
      </c>
      <c r="M96" s="89">
        <f t="shared" ref="M96:M104" si="68">IF(ISNUMBER(L96/L$66*100),L96/L$66*100,0)</f>
        <v>0</v>
      </c>
      <c r="N96" s="54">
        <v>31579.38343697146</v>
      </c>
      <c r="O96" s="89">
        <f t="shared" ref="O96:Q104" si="69">IF(ISNUMBER(N96/N$66*100),N96/N$66*100,0)</f>
        <v>1.9180034095774581</v>
      </c>
      <c r="P96" s="54">
        <v>361.29854511261749</v>
      </c>
      <c r="Q96" s="89">
        <f t="shared" si="69"/>
        <v>14.145096263056637</v>
      </c>
      <c r="R96" s="174">
        <f t="shared" ref="R96:R104" si="70">+B96-D96</f>
        <v>4074.9652321334288</v>
      </c>
      <c r="S96" s="175">
        <f t="shared" ref="S96:S104" si="71">IF(ISNUMBER(R96/$B$8*100),R96/$B$8*100,0)</f>
        <v>0.1114702339044403</v>
      </c>
    </row>
    <row r="97" spans="1:19" x14ac:dyDescent="0.2">
      <c r="A97" s="173" t="s">
        <v>115</v>
      </c>
      <c r="B97" s="84">
        <f>'C03'!B97</f>
        <v>262182.40311561292</v>
      </c>
      <c r="C97" s="89">
        <f t="shared" si="63"/>
        <v>7.1719713263969949</v>
      </c>
      <c r="D97" s="54">
        <v>255326.82093439178</v>
      </c>
      <c r="E97" s="89">
        <f t="shared" si="64"/>
        <v>7.6139792628072618</v>
      </c>
      <c r="F97" s="84">
        <f t="shared" si="60"/>
        <v>208546.11835599286</v>
      </c>
      <c r="G97" s="89">
        <f t="shared" si="65"/>
        <v>12.235969839940219</v>
      </c>
      <c r="H97" s="54">
        <v>125383.75849121209</v>
      </c>
      <c r="I97" s="89">
        <f t="shared" si="66"/>
        <v>58.222328014958727</v>
      </c>
      <c r="J97" s="54">
        <v>83162.359864780767</v>
      </c>
      <c r="K97" s="89">
        <f t="shared" si="67"/>
        <v>5.9278533791639552</v>
      </c>
      <c r="L97" s="54">
        <v>0</v>
      </c>
      <c r="M97" s="89">
        <f t="shared" si="68"/>
        <v>0</v>
      </c>
      <c r="N97" s="54">
        <v>46780.702578398981</v>
      </c>
      <c r="O97" s="89">
        <f t="shared" si="69"/>
        <v>2.841269755214801</v>
      </c>
      <c r="P97" s="54">
        <v>0</v>
      </c>
      <c r="Q97" s="89">
        <f t="shared" si="69"/>
        <v>0</v>
      </c>
      <c r="R97" s="174">
        <f t="shared" si="70"/>
        <v>6855.5821812211361</v>
      </c>
      <c r="S97" s="175">
        <f t="shared" si="71"/>
        <v>0.18753371029174234</v>
      </c>
    </row>
    <row r="98" spans="1:19" x14ac:dyDescent="0.2">
      <c r="A98" s="173" t="s">
        <v>116</v>
      </c>
      <c r="B98" s="84">
        <f>'C03'!B98</f>
        <v>124397.27048464696</v>
      </c>
      <c r="C98" s="89">
        <f t="shared" si="63"/>
        <v>3.4028739015124634</v>
      </c>
      <c r="D98" s="54">
        <v>118622.45257441378</v>
      </c>
      <c r="E98" s="89">
        <f t="shared" si="64"/>
        <v>3.5373835412183583</v>
      </c>
      <c r="F98" s="84">
        <f t="shared" si="60"/>
        <v>112527.56659642485</v>
      </c>
      <c r="G98" s="89">
        <f t="shared" si="65"/>
        <v>6.6022993949249518</v>
      </c>
      <c r="H98" s="54">
        <v>26002.274657360693</v>
      </c>
      <c r="I98" s="89">
        <f t="shared" si="66"/>
        <v>12.074234992261857</v>
      </c>
      <c r="J98" s="54">
        <v>86525.291939064147</v>
      </c>
      <c r="K98" s="89">
        <f t="shared" si="67"/>
        <v>6.1675648098262554</v>
      </c>
      <c r="L98" s="54">
        <v>0</v>
      </c>
      <c r="M98" s="89">
        <f t="shared" si="68"/>
        <v>0</v>
      </c>
      <c r="N98" s="54">
        <v>6094.8859779889517</v>
      </c>
      <c r="O98" s="89">
        <f t="shared" si="69"/>
        <v>0.3701786043448399</v>
      </c>
      <c r="P98" s="54">
        <v>0</v>
      </c>
      <c r="Q98" s="89">
        <f t="shared" si="69"/>
        <v>0</v>
      </c>
      <c r="R98" s="174">
        <f t="shared" si="70"/>
        <v>5774.8179102331778</v>
      </c>
      <c r="S98" s="175">
        <f t="shared" si="71"/>
        <v>0.15796952036133735</v>
      </c>
    </row>
    <row r="99" spans="1:19" x14ac:dyDescent="0.2">
      <c r="A99" s="173" t="s">
        <v>117</v>
      </c>
      <c r="B99" s="84">
        <f>'C03'!B99</f>
        <v>837525.8400344752</v>
      </c>
      <c r="C99" s="89">
        <f t="shared" si="63"/>
        <v>22.910428916905882</v>
      </c>
      <c r="D99" s="54">
        <v>737746.4863421123</v>
      </c>
      <c r="E99" s="89">
        <f t="shared" si="64"/>
        <v>21.999985852097943</v>
      </c>
      <c r="F99" s="84">
        <f t="shared" si="60"/>
        <v>229427.3387650316</v>
      </c>
      <c r="G99" s="89">
        <f t="shared" si="65"/>
        <v>13.461128021546815</v>
      </c>
      <c r="H99" s="54">
        <v>14000.598708456424</v>
      </c>
      <c r="I99" s="89">
        <f t="shared" si="66"/>
        <v>6.5012204149765491</v>
      </c>
      <c r="J99" s="54">
        <v>207198.57847437292</v>
      </c>
      <c r="K99" s="89">
        <f t="shared" si="67"/>
        <v>14.769215250317108</v>
      </c>
      <c r="L99" s="54">
        <v>8228.1615822022632</v>
      </c>
      <c r="M99" s="89">
        <f t="shared" si="68"/>
        <v>9.5556927556275504</v>
      </c>
      <c r="N99" s="54">
        <v>508319.14757707855</v>
      </c>
      <c r="O99" s="89">
        <f t="shared" si="69"/>
        <v>30.873239186326707</v>
      </c>
      <c r="P99" s="54">
        <v>0</v>
      </c>
      <c r="Q99" s="89">
        <f t="shared" si="69"/>
        <v>0</v>
      </c>
      <c r="R99" s="174">
        <f t="shared" si="70"/>
        <v>99779.3536923629</v>
      </c>
      <c r="S99" s="175">
        <f t="shared" si="71"/>
        <v>2.7294534459373723</v>
      </c>
    </row>
    <row r="100" spans="1:19" x14ac:dyDescent="0.2">
      <c r="A100" s="173" t="s">
        <v>118</v>
      </c>
      <c r="B100" s="84">
        <f>'C03'!B100</f>
        <v>314306.19332920399</v>
      </c>
      <c r="C100" s="89">
        <f t="shared" si="63"/>
        <v>8.5978119792884158</v>
      </c>
      <c r="D100" s="54">
        <v>313072.10404572682</v>
      </c>
      <c r="E100" s="89">
        <f t="shared" si="64"/>
        <v>9.33597378937373</v>
      </c>
      <c r="F100" s="84">
        <f t="shared" si="60"/>
        <v>35568.541653561231</v>
      </c>
      <c r="G100" s="89">
        <f t="shared" si="65"/>
        <v>2.0869033974571991</v>
      </c>
      <c r="H100" s="54">
        <v>0</v>
      </c>
      <c r="I100" s="89">
        <f t="shared" si="66"/>
        <v>0</v>
      </c>
      <c r="J100" s="54">
        <v>35568.541653561231</v>
      </c>
      <c r="K100" s="89">
        <f t="shared" si="67"/>
        <v>2.5353429144606281</v>
      </c>
      <c r="L100" s="54">
        <v>0</v>
      </c>
      <c r="M100" s="89">
        <f t="shared" si="68"/>
        <v>0</v>
      </c>
      <c r="N100" s="54">
        <v>277503.56239216618</v>
      </c>
      <c r="O100" s="89">
        <f t="shared" si="69"/>
        <v>16.854438589669627</v>
      </c>
      <c r="P100" s="54">
        <v>0</v>
      </c>
      <c r="Q100" s="89">
        <f t="shared" si="69"/>
        <v>0</v>
      </c>
      <c r="R100" s="174">
        <f t="shared" si="70"/>
        <v>1234.0892834771657</v>
      </c>
      <c r="S100" s="175">
        <f t="shared" si="71"/>
        <v>3.3758379090793295E-2</v>
      </c>
    </row>
    <row r="101" spans="1:19" x14ac:dyDescent="0.2">
      <c r="A101" s="173" t="s">
        <v>119</v>
      </c>
      <c r="B101" s="84">
        <f>'C03'!B101</f>
        <v>597881.78195890808</v>
      </c>
      <c r="C101" s="89">
        <f t="shared" si="63"/>
        <v>16.354991585356629</v>
      </c>
      <c r="D101" s="54">
        <v>558132.62352876773</v>
      </c>
      <c r="E101" s="89">
        <f t="shared" si="64"/>
        <v>16.643806576576694</v>
      </c>
      <c r="F101" s="84">
        <f t="shared" si="60"/>
        <v>172262.97374979247</v>
      </c>
      <c r="G101" s="89">
        <f t="shared" si="65"/>
        <v>10.10713873725909</v>
      </c>
      <c r="H101" s="54">
        <v>2238.6563032775084</v>
      </c>
      <c r="I101" s="89">
        <f t="shared" si="66"/>
        <v>1.0395268348197846</v>
      </c>
      <c r="J101" s="54">
        <v>170024.31744651496</v>
      </c>
      <c r="K101" s="89">
        <f t="shared" si="67"/>
        <v>12.119415879421254</v>
      </c>
      <c r="L101" s="54">
        <v>0</v>
      </c>
      <c r="M101" s="89">
        <f t="shared" si="68"/>
        <v>0</v>
      </c>
      <c r="N101" s="54">
        <v>384402.65140929754</v>
      </c>
      <c r="O101" s="89">
        <f t="shared" si="69"/>
        <v>23.347054812681144</v>
      </c>
      <c r="P101" s="54">
        <v>1466.9983696770068</v>
      </c>
      <c r="Q101" s="89">
        <f t="shared" si="69"/>
        <v>57.434034644009792</v>
      </c>
      <c r="R101" s="174">
        <f t="shared" si="70"/>
        <v>39749.158430140349</v>
      </c>
      <c r="S101" s="175">
        <f t="shared" si="71"/>
        <v>1.087333936685553</v>
      </c>
    </row>
    <row r="102" spans="1:19" x14ac:dyDescent="0.2">
      <c r="A102" s="173" t="s">
        <v>120</v>
      </c>
      <c r="B102" s="84">
        <f>'C03'!B102</f>
        <v>241174.42593584736</v>
      </c>
      <c r="C102" s="89">
        <f t="shared" si="63"/>
        <v>6.5973003791159082</v>
      </c>
      <c r="D102" s="54">
        <v>237147.15556489275</v>
      </c>
      <c r="E102" s="89">
        <f t="shared" si="64"/>
        <v>7.0718521387488424</v>
      </c>
      <c r="F102" s="84">
        <f t="shared" si="60"/>
        <v>171018.38390186164</v>
      </c>
      <c r="G102" s="89">
        <f t="shared" si="65"/>
        <v>10.034115254671985</v>
      </c>
      <c r="H102" s="54">
        <v>4025.3288641460549</v>
      </c>
      <c r="I102" s="89">
        <f t="shared" si="66"/>
        <v>1.8691736498935703</v>
      </c>
      <c r="J102" s="54">
        <v>166993.05503771559</v>
      </c>
      <c r="K102" s="89">
        <f t="shared" si="67"/>
        <v>11.90334602351107</v>
      </c>
      <c r="L102" s="54">
        <v>0</v>
      </c>
      <c r="M102" s="89">
        <f t="shared" si="68"/>
        <v>0</v>
      </c>
      <c r="N102" s="54">
        <v>66128.771663031235</v>
      </c>
      <c r="O102" s="89">
        <f t="shared" si="69"/>
        <v>4.01639283977822</v>
      </c>
      <c r="P102" s="54">
        <v>0</v>
      </c>
      <c r="Q102" s="89">
        <f t="shared" si="69"/>
        <v>0</v>
      </c>
      <c r="R102" s="174">
        <f t="shared" si="70"/>
        <v>4027.2703709546186</v>
      </c>
      <c r="S102" s="175">
        <f t="shared" si="71"/>
        <v>0.11016554612705322</v>
      </c>
    </row>
    <row r="103" spans="1:19" x14ac:dyDescent="0.2">
      <c r="A103" s="173" t="s">
        <v>121</v>
      </c>
      <c r="B103" s="84">
        <f>'C03'!B103</f>
        <v>1054124.7957733737</v>
      </c>
      <c r="C103" s="89">
        <f t="shared" si="63"/>
        <v>28.835469962478648</v>
      </c>
      <c r="D103" s="54">
        <v>935946.32469780254</v>
      </c>
      <c r="E103" s="89">
        <f t="shared" si="64"/>
        <v>27.91040863341534</v>
      </c>
      <c r="F103" s="84">
        <f t="shared" si="60"/>
        <v>654234.13121934573</v>
      </c>
      <c r="G103" s="89">
        <f t="shared" si="65"/>
        <v>38.385701738137222</v>
      </c>
      <c r="H103" s="54">
        <v>11609.683633532208</v>
      </c>
      <c r="I103" s="89">
        <f t="shared" si="66"/>
        <v>5.3909917583846045</v>
      </c>
      <c r="J103" s="54">
        <v>564745.17779045785</v>
      </c>
      <c r="K103" s="89">
        <f t="shared" si="67"/>
        <v>40.255310406955822</v>
      </c>
      <c r="L103" s="54">
        <v>77879.269795355605</v>
      </c>
      <c r="M103" s="89">
        <f t="shared" si="68"/>
        <v>90.444307244372425</v>
      </c>
      <c r="N103" s="54">
        <v>280986.25860581867</v>
      </c>
      <c r="O103" s="89">
        <f t="shared" si="69"/>
        <v>17.065963403814273</v>
      </c>
      <c r="P103" s="54">
        <v>725.93487263367274</v>
      </c>
      <c r="Q103" s="89">
        <f t="shared" si="69"/>
        <v>28.420869092933582</v>
      </c>
      <c r="R103" s="174">
        <f t="shared" si="70"/>
        <v>118178.47107557114</v>
      </c>
      <c r="S103" s="175">
        <f t="shared" si="71"/>
        <v>3.2327593151920428</v>
      </c>
    </row>
    <row r="104" spans="1:19" x14ac:dyDescent="0.2">
      <c r="A104" s="173" t="s">
        <v>122</v>
      </c>
      <c r="B104" s="84">
        <f>'C03'!B104</f>
        <v>2525.4609390550086</v>
      </c>
      <c r="C104" s="89">
        <f t="shared" si="63"/>
        <v>6.9083711284968194E-2</v>
      </c>
      <c r="D104" s="54">
        <v>2525.4609390550086</v>
      </c>
      <c r="E104" s="89">
        <f t="shared" si="64"/>
        <v>7.531056529284709E-2</v>
      </c>
      <c r="F104" s="84">
        <f t="shared" si="60"/>
        <v>2525.4609390550086</v>
      </c>
      <c r="G104" s="89">
        <f t="shared" si="65"/>
        <v>0.14817568471581286</v>
      </c>
      <c r="H104" s="54">
        <v>2525.4609390550086</v>
      </c>
      <c r="I104" s="89">
        <f t="shared" si="66"/>
        <v>1.1727054361106268</v>
      </c>
      <c r="J104" s="54">
        <v>0</v>
      </c>
      <c r="K104" s="89">
        <f t="shared" si="67"/>
        <v>0</v>
      </c>
      <c r="L104" s="54">
        <v>0</v>
      </c>
      <c r="M104" s="89">
        <f t="shared" si="68"/>
        <v>0</v>
      </c>
      <c r="N104" s="54">
        <v>0</v>
      </c>
      <c r="O104" s="89">
        <f t="shared" si="69"/>
        <v>0</v>
      </c>
      <c r="P104" s="54">
        <v>0</v>
      </c>
      <c r="Q104" s="89">
        <f t="shared" si="69"/>
        <v>0</v>
      </c>
      <c r="R104" s="174">
        <f t="shared" si="70"/>
        <v>0</v>
      </c>
      <c r="S104" s="175">
        <f t="shared" si="71"/>
        <v>0</v>
      </c>
    </row>
    <row r="105" spans="1:19" x14ac:dyDescent="0.2">
      <c r="A105" s="173" t="s">
        <v>137</v>
      </c>
      <c r="B105" s="84">
        <f>'C03'!B105</f>
        <v>0</v>
      </c>
      <c r="C105" s="89">
        <f t="shared" si="63"/>
        <v>0</v>
      </c>
      <c r="D105" s="54">
        <v>0</v>
      </c>
      <c r="E105" s="89">
        <f t="shared" ref="E105:E107" si="72">IF(ISNUMBER(D105/D$66*100),D105/D$66*100,0)</f>
        <v>0</v>
      </c>
      <c r="F105" s="84">
        <f t="shared" si="60"/>
        <v>0</v>
      </c>
      <c r="G105" s="89">
        <f t="shared" ref="G105:G107" si="73">IF(ISNUMBER(F105/F$66*100),F105/F$66*100,0)</f>
        <v>0</v>
      </c>
      <c r="H105" s="54">
        <v>0</v>
      </c>
      <c r="I105" s="89">
        <f t="shared" ref="I105:I107" si="74">IF(ISNUMBER(H105/H$66*100),H105/H$66*100,0)</f>
        <v>0</v>
      </c>
      <c r="J105" s="54">
        <v>0</v>
      </c>
      <c r="K105" s="89">
        <f t="shared" ref="K105:K107" si="75">IF(ISNUMBER(J105/J$66*100),J105/J$66*100,0)</f>
        <v>0</v>
      </c>
      <c r="L105" s="54">
        <v>0</v>
      </c>
      <c r="M105" s="89">
        <f t="shared" ref="M105:M107" si="76">IF(ISNUMBER(L105/L$66*100),L105/L$66*100,0)</f>
        <v>0</v>
      </c>
      <c r="N105" s="54">
        <v>0</v>
      </c>
      <c r="O105" s="89">
        <f t="shared" ref="O105:O107" si="77">IF(ISNUMBER(N105/N$66*100),N105/N$66*100,0)</f>
        <v>0</v>
      </c>
      <c r="P105" s="54">
        <v>0</v>
      </c>
      <c r="Q105" s="89">
        <f t="shared" ref="Q105:Q107" si="78">IF(ISNUMBER(P105/P$66*100),P105/P$66*100,0)</f>
        <v>0</v>
      </c>
      <c r="R105" s="174">
        <f t="shared" ref="R105:R107" si="79">+B105-D105</f>
        <v>0</v>
      </c>
      <c r="S105" s="175">
        <f t="shared" ref="S105:S107" si="80">IF(ISNUMBER(R105/$B$8*100),R105/$B$8*100,0)</f>
        <v>0</v>
      </c>
    </row>
    <row r="106" spans="1:19" x14ac:dyDescent="0.2">
      <c r="A106" s="173" t="s">
        <v>70</v>
      </c>
      <c r="B106" s="84">
        <f>'C03'!B106</f>
        <v>0</v>
      </c>
      <c r="C106" s="89">
        <f t="shared" si="63"/>
        <v>0</v>
      </c>
      <c r="D106" s="54">
        <v>0</v>
      </c>
      <c r="E106" s="89">
        <f t="shared" si="72"/>
        <v>0</v>
      </c>
      <c r="F106" s="84">
        <f t="shared" si="60"/>
        <v>0</v>
      </c>
      <c r="G106" s="89">
        <f t="shared" si="73"/>
        <v>0</v>
      </c>
      <c r="H106" s="54">
        <v>0</v>
      </c>
      <c r="I106" s="89">
        <f t="shared" si="74"/>
        <v>0</v>
      </c>
      <c r="J106" s="54">
        <v>0</v>
      </c>
      <c r="K106" s="89">
        <f t="shared" si="75"/>
        <v>0</v>
      </c>
      <c r="L106" s="54">
        <v>0</v>
      </c>
      <c r="M106" s="89">
        <f t="shared" si="76"/>
        <v>0</v>
      </c>
      <c r="N106" s="54">
        <v>0</v>
      </c>
      <c r="O106" s="89">
        <f t="shared" si="77"/>
        <v>0</v>
      </c>
      <c r="P106" s="54">
        <v>0</v>
      </c>
      <c r="Q106" s="89">
        <f t="shared" si="78"/>
        <v>0</v>
      </c>
      <c r="R106" s="174">
        <f t="shared" si="79"/>
        <v>0</v>
      </c>
      <c r="S106" s="175">
        <f t="shared" si="80"/>
        <v>0</v>
      </c>
    </row>
    <row r="107" spans="1:19" x14ac:dyDescent="0.2">
      <c r="A107" s="173" t="s">
        <v>112</v>
      </c>
      <c r="B107" s="84">
        <f>'C03'!B107</f>
        <v>27787.164455279933</v>
      </c>
      <c r="C107" s="89">
        <f t="shared" si="63"/>
        <v>0.76011488317645159</v>
      </c>
      <c r="D107" s="54">
        <v>6844.6288248204619</v>
      </c>
      <c r="E107" s="89">
        <f t="shared" si="72"/>
        <v>0.20411040932980232</v>
      </c>
      <c r="F107" s="84">
        <f t="shared" si="60"/>
        <v>1533.5425407599055</v>
      </c>
      <c r="G107" s="89">
        <f t="shared" si="73"/>
        <v>8.9977125563048294E-2</v>
      </c>
      <c r="H107" s="54">
        <v>0</v>
      </c>
      <c r="I107" s="89">
        <f t="shared" si="74"/>
        <v>0</v>
      </c>
      <c r="J107" s="54">
        <v>1533.5425407599055</v>
      </c>
      <c r="K107" s="89">
        <f t="shared" si="75"/>
        <v>0.10931165670522483</v>
      </c>
      <c r="L107" s="54">
        <v>0</v>
      </c>
      <c r="M107" s="89">
        <f t="shared" si="76"/>
        <v>0</v>
      </c>
      <c r="N107" s="54">
        <v>5311.0862840605569</v>
      </c>
      <c r="O107" s="89">
        <f t="shared" si="77"/>
        <v>0.32257379634151429</v>
      </c>
      <c r="P107" s="54">
        <v>0</v>
      </c>
      <c r="Q107" s="89">
        <f t="shared" si="78"/>
        <v>0</v>
      </c>
      <c r="R107" s="174">
        <f t="shared" si="79"/>
        <v>20942.535630459472</v>
      </c>
      <c r="S107" s="175">
        <f t="shared" si="80"/>
        <v>0.57288080076629067</v>
      </c>
    </row>
    <row r="108" spans="1:19" x14ac:dyDescent="0.2">
      <c r="A108" s="151"/>
      <c r="B108" s="151"/>
      <c r="C108" s="151"/>
      <c r="D108" s="151"/>
      <c r="E108" s="151"/>
      <c r="F108" s="151"/>
      <c r="G108" s="151"/>
      <c r="H108" s="151"/>
      <c r="I108" s="151"/>
      <c r="J108" s="151"/>
      <c r="K108" s="151"/>
      <c r="L108" s="151"/>
      <c r="M108" s="151"/>
      <c r="N108" s="151"/>
      <c r="O108" s="151"/>
      <c r="P108" s="151"/>
      <c r="Q108" s="151"/>
      <c r="R108" s="151"/>
      <c r="S108" s="151"/>
    </row>
    <row r="109" spans="1:19" x14ac:dyDescent="0.2">
      <c r="A109" s="13" t="str">
        <f>'C01'!$A$31</f>
        <v>Fuente: Instituto Nacional de Estadística (INE). Encuesta Telefónica de Hogares para medir Empleo 2020.</v>
      </c>
      <c r="B109" s="23"/>
      <c r="C109" s="29"/>
      <c r="D109" s="23"/>
      <c r="E109" s="29"/>
      <c r="F109" s="23"/>
      <c r="G109" s="29"/>
      <c r="H109" s="23"/>
      <c r="I109" s="29"/>
      <c r="J109" s="23"/>
      <c r="K109" s="29"/>
      <c r="L109" s="23"/>
      <c r="M109" s="29"/>
      <c r="N109" s="23"/>
      <c r="O109" s="29"/>
      <c r="P109" s="29"/>
      <c r="Q109" s="29"/>
      <c r="R109" s="23"/>
      <c r="S109" s="29"/>
    </row>
    <row r="110" spans="1:19" x14ac:dyDescent="0.2">
      <c r="A110" s="13" t="str">
        <f>'C02'!$A$44</f>
        <v>(Promedio de salarios mínimos por rama)</v>
      </c>
      <c r="B110" s="7"/>
      <c r="C110" s="31"/>
      <c r="D110" s="7"/>
    </row>
    <row r="111" spans="1:19" x14ac:dyDescent="0.2">
      <c r="A111" s="2" t="s">
        <v>66</v>
      </c>
    </row>
    <row r="112" spans="1:19" x14ac:dyDescent="0.2">
      <c r="A112" s="2" t="s">
        <v>67</v>
      </c>
    </row>
    <row r="113" spans="1:18" x14ac:dyDescent="0.2">
      <c r="A113" s="2"/>
    </row>
    <row r="116" spans="1:18" x14ac:dyDescent="0.2">
      <c r="A116" s="43"/>
      <c r="B116" s="23"/>
      <c r="C116" s="29"/>
      <c r="D116" s="23"/>
      <c r="E116" s="29"/>
      <c r="F116" s="23"/>
      <c r="G116" s="29"/>
      <c r="H116" s="23"/>
      <c r="I116" s="29"/>
      <c r="J116" s="23"/>
      <c r="K116" s="29"/>
      <c r="L116" s="23"/>
      <c r="M116" s="29"/>
      <c r="N116" s="23"/>
      <c r="O116" s="29"/>
      <c r="P116" s="29"/>
      <c r="Q116" s="29"/>
      <c r="R116" s="23"/>
    </row>
    <row r="117" spans="1:18" x14ac:dyDescent="0.2">
      <c r="A117" s="43"/>
      <c r="B117" s="23"/>
      <c r="C117" s="29"/>
      <c r="D117" s="23"/>
      <c r="E117" s="29"/>
      <c r="F117" s="23"/>
      <c r="G117" s="29"/>
      <c r="H117" s="23"/>
      <c r="I117" s="29"/>
      <c r="J117" s="23"/>
      <c r="K117" s="29"/>
      <c r="L117" s="23"/>
      <c r="M117" s="29"/>
      <c r="N117" s="23"/>
      <c r="O117" s="29"/>
      <c r="P117" s="29"/>
      <c r="Q117" s="29"/>
      <c r="R117" s="23"/>
    </row>
    <row r="118" spans="1:18" x14ac:dyDescent="0.2">
      <c r="A118" s="43"/>
      <c r="B118" s="23"/>
      <c r="C118" s="29"/>
      <c r="D118" s="23"/>
      <c r="E118" s="29"/>
      <c r="F118" s="23"/>
      <c r="G118" s="29"/>
      <c r="H118" s="23"/>
      <c r="I118" s="29"/>
      <c r="J118" s="23"/>
      <c r="K118" s="29"/>
      <c r="L118" s="23"/>
      <c r="M118" s="29"/>
      <c r="N118" s="23"/>
      <c r="O118" s="29"/>
      <c r="P118" s="29"/>
      <c r="Q118" s="29"/>
      <c r="R118" s="23"/>
    </row>
    <row r="119" spans="1:18" x14ac:dyDescent="0.2">
      <c r="A119" s="43"/>
      <c r="B119" s="23"/>
      <c r="C119" s="29"/>
      <c r="D119" s="23"/>
      <c r="E119" s="29"/>
      <c r="F119" s="23"/>
      <c r="G119" s="29"/>
      <c r="H119" s="23"/>
      <c r="I119" s="29"/>
      <c r="J119" s="23"/>
      <c r="K119" s="29"/>
      <c r="L119" s="23"/>
      <c r="M119" s="29"/>
      <c r="N119" s="23"/>
      <c r="O119" s="29"/>
      <c r="P119" s="29"/>
      <c r="Q119" s="29"/>
      <c r="R119" s="23"/>
    </row>
    <row r="120" spans="1:18" x14ac:dyDescent="0.2">
      <c r="A120" s="43"/>
      <c r="B120" s="23"/>
      <c r="C120" s="29"/>
      <c r="D120" s="23"/>
      <c r="E120" s="29"/>
      <c r="F120" s="23"/>
      <c r="G120" s="29"/>
      <c r="H120" s="23"/>
      <c r="I120" s="29"/>
      <c r="J120" s="23"/>
      <c r="K120" s="29"/>
      <c r="L120" s="23"/>
      <c r="M120" s="29"/>
      <c r="N120" s="23"/>
      <c r="O120" s="29"/>
      <c r="P120" s="29"/>
      <c r="Q120" s="29"/>
      <c r="R120" s="23"/>
    </row>
    <row r="121" spans="1:18" x14ac:dyDescent="0.2">
      <c r="A121" s="43"/>
      <c r="B121" s="43"/>
      <c r="C121" s="52"/>
      <c r="D121" s="43"/>
      <c r="E121" s="52"/>
      <c r="F121" s="43"/>
      <c r="G121" s="52"/>
      <c r="H121" s="43"/>
      <c r="I121" s="52"/>
      <c r="J121" s="43"/>
      <c r="K121" s="52"/>
      <c r="L121" s="43"/>
      <c r="M121" s="52"/>
      <c r="N121" s="43"/>
      <c r="O121" s="52"/>
      <c r="P121" s="52"/>
      <c r="Q121" s="52"/>
      <c r="R121" s="43"/>
    </row>
    <row r="122" spans="1:18" x14ac:dyDescent="0.2">
      <c r="A122" s="43"/>
      <c r="B122" s="43"/>
      <c r="C122" s="52"/>
      <c r="D122" s="43"/>
      <c r="E122" s="52"/>
      <c r="F122" s="43"/>
      <c r="G122" s="52"/>
      <c r="H122" s="43"/>
      <c r="I122" s="52"/>
      <c r="J122" s="43"/>
      <c r="K122" s="52"/>
      <c r="L122" s="43"/>
      <c r="M122" s="52"/>
      <c r="N122" s="43"/>
      <c r="O122" s="52"/>
      <c r="P122" s="52"/>
      <c r="Q122" s="52"/>
      <c r="R122" s="43"/>
    </row>
    <row r="123" spans="1:18" x14ac:dyDescent="0.2">
      <c r="A123" s="43"/>
      <c r="B123" s="23"/>
      <c r="C123" s="29"/>
      <c r="D123" s="23"/>
      <c r="E123" s="29"/>
      <c r="F123" s="23"/>
      <c r="G123" s="29"/>
      <c r="H123" s="23"/>
      <c r="I123" s="29"/>
      <c r="J123" s="23"/>
      <c r="K123" s="29"/>
      <c r="L123" s="23"/>
      <c r="M123" s="29"/>
      <c r="N123" s="23"/>
      <c r="O123" s="29"/>
      <c r="P123" s="29"/>
      <c r="Q123" s="29"/>
      <c r="R123" s="23"/>
    </row>
    <row r="124" spans="1:18" x14ac:dyDescent="0.2">
      <c r="A124" s="43"/>
      <c r="B124" s="23"/>
      <c r="C124" s="29"/>
      <c r="D124" s="23"/>
      <c r="E124" s="29"/>
      <c r="F124" s="23"/>
      <c r="G124" s="29"/>
      <c r="H124" s="23"/>
      <c r="I124" s="29"/>
      <c r="J124" s="23"/>
      <c r="K124" s="29"/>
      <c r="L124" s="23"/>
      <c r="M124" s="29"/>
      <c r="N124" s="23"/>
      <c r="O124" s="29"/>
      <c r="P124" s="29"/>
      <c r="Q124" s="29"/>
      <c r="R124" s="23"/>
    </row>
    <row r="125" spans="1:18" x14ac:dyDescent="0.2">
      <c r="A125" s="43"/>
      <c r="B125" s="23"/>
      <c r="C125" s="29"/>
      <c r="D125" s="23"/>
      <c r="E125" s="29"/>
      <c r="F125" s="23"/>
      <c r="G125" s="29"/>
      <c r="H125" s="23"/>
      <c r="I125" s="29"/>
      <c r="J125" s="23"/>
      <c r="K125" s="29"/>
      <c r="L125" s="23"/>
      <c r="M125" s="29"/>
      <c r="N125" s="23"/>
      <c r="O125" s="29"/>
      <c r="P125" s="29"/>
      <c r="Q125" s="29"/>
      <c r="R125" s="23"/>
    </row>
    <row r="126" spans="1:18" x14ac:dyDescent="0.2">
      <c r="A126" s="43"/>
      <c r="B126" s="43"/>
      <c r="C126" s="52"/>
      <c r="D126" s="43"/>
      <c r="E126" s="52"/>
      <c r="F126" s="43"/>
      <c r="G126" s="52"/>
      <c r="H126" s="43"/>
      <c r="I126" s="52"/>
      <c r="J126" s="43"/>
      <c r="K126" s="52"/>
      <c r="L126" s="43"/>
      <c r="M126" s="52"/>
      <c r="N126" s="43"/>
      <c r="O126" s="52"/>
      <c r="P126" s="52"/>
      <c r="Q126" s="52"/>
      <c r="R126" s="43"/>
    </row>
  </sheetData>
  <mergeCells count="28">
    <mergeCell ref="R62:S63"/>
    <mergeCell ref="F63:G63"/>
    <mergeCell ref="H63:I63"/>
    <mergeCell ref="J63:K63"/>
    <mergeCell ref="L63:M63"/>
    <mergeCell ref="F62:M62"/>
    <mergeCell ref="N62:O63"/>
    <mergeCell ref="H5:I5"/>
    <mergeCell ref="D62:E63"/>
    <mergeCell ref="J5:K5"/>
    <mergeCell ref="L5:M5"/>
    <mergeCell ref="B62:C63"/>
    <mergeCell ref="P4:Q5"/>
    <mergeCell ref="P62:Q63"/>
    <mergeCell ref="A3:S3"/>
    <mergeCell ref="A60:S60"/>
    <mergeCell ref="A1:S1"/>
    <mergeCell ref="A2:S2"/>
    <mergeCell ref="A58:S58"/>
    <mergeCell ref="A59:S59"/>
    <mergeCell ref="R4:S5"/>
    <mergeCell ref="N4:O5"/>
    <mergeCell ref="A62:A64"/>
    <mergeCell ref="A4:A6"/>
    <mergeCell ref="F4:M4"/>
    <mergeCell ref="B4:C5"/>
    <mergeCell ref="D4:E5"/>
    <mergeCell ref="F5:G5"/>
  </mergeCells>
  <phoneticPr fontId="0" type="noConversion"/>
  <printOptions horizontalCentered="1"/>
  <pageMargins left="0.97870078740157473" right="0.19685039370078741" top="0.78740157480314965" bottom="0.78740157480314965" header="0" footer="0.19685039370078741"/>
  <pageSetup paperSize="9" scale="73" firstPageNumber="18" orientation="landscape" useFirstPageNumber="1" r:id="rId1"/>
  <headerFooter alignWithMargins="0">
    <oddFooter>&amp;L&amp;Z&amp;F+&amp;F+&amp;A&amp;C&amp;P&amp;R&amp;D+&amp;T</oddFooter>
  </headerFooter>
  <rowBreaks count="1" manualBreakCount="1">
    <brk id="56" max="16383" man="1"/>
  </rowBreaks>
  <ignoredErrors>
    <ignoredError sqref="D11:I11 F8:G8 E69:G78 I8 K8 M8 O8 E12:G15 E19:G27 E32:E33 E35 E37:G43 E47:G50 I12:I15 I19:I27 K19:K27 M19:M27 R18:S18 I32:I33 K32:K33 M32:M33 I35 K35 M35 I37:I43 K37:K43 M37:M43 R30:S31 I47:I50 K47:K50 M47:M50 I69:I78 K69 M69 S8 K11:K15 M11:M15 O11:O15 O69:O78 O47:O50 O37:O43 O35 O32:O33 O19:O27 G17:O17 D36:O36 D34:O34 D30:O31 D94:I94 D18:O18 S17 R34:S34 G32:G33 G35 K94 M94 O94" formula="1"/>
    <ignoredError sqref="D17:F17" formula="1" emptyCellReference="1"/>
    <ignoredError sqref="B17:C17" emptyCellReference="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7"/>
  <dimension ref="A1:AL106"/>
  <sheetViews>
    <sheetView tabSelected="1" workbookViewId="0">
      <selection activeCell="A3" sqref="A3:G3"/>
    </sheetView>
  </sheetViews>
  <sheetFormatPr baseColWidth="10" defaultColWidth="12" defaultRowHeight="11.25" x14ac:dyDescent="0.2"/>
  <cols>
    <col min="1" max="1" width="53" style="106" customWidth="1"/>
    <col min="2" max="2" width="14.1640625" style="106" customWidth="1"/>
    <col min="3" max="3" width="12.5" style="106" customWidth="1"/>
    <col min="4" max="4" width="13" style="106" customWidth="1"/>
    <col min="5" max="5" width="13.1640625" style="109" customWidth="1"/>
    <col min="6" max="6" width="16.6640625" style="109" bestFit="1" customWidth="1"/>
    <col min="7" max="7" width="12.1640625" style="109" bestFit="1" customWidth="1"/>
    <col min="8" max="8" width="12" style="109"/>
    <col min="9" max="9" width="12" style="106"/>
    <col min="10" max="10" width="45" style="106" bestFit="1" customWidth="1"/>
    <col min="11" max="11" width="11.1640625" style="106" customWidth="1"/>
    <col min="12" max="12" width="10.6640625" style="106" customWidth="1"/>
    <col min="13" max="13" width="11.6640625" style="106" customWidth="1"/>
    <col min="14" max="14" width="10.6640625" style="106" customWidth="1"/>
    <col min="15" max="15" width="11.5" style="106" bestFit="1" customWidth="1"/>
    <col min="16" max="16" width="11" style="106" customWidth="1"/>
    <col min="17" max="16384" width="12" style="106"/>
  </cols>
  <sheetData>
    <row r="1" spans="1:38" x14ac:dyDescent="0.2">
      <c r="A1" s="218" t="s">
        <v>91</v>
      </c>
      <c r="B1" s="218"/>
      <c r="C1" s="218"/>
      <c r="D1" s="218"/>
      <c r="E1" s="218"/>
      <c r="F1" s="218"/>
      <c r="G1" s="218"/>
      <c r="H1" s="11"/>
    </row>
    <row r="2" spans="1:38" x14ac:dyDescent="0.2">
      <c r="A2" s="219" t="s">
        <v>133</v>
      </c>
      <c r="B2" s="219"/>
      <c r="C2" s="219"/>
      <c r="D2" s="219"/>
      <c r="E2" s="219"/>
      <c r="F2" s="219"/>
      <c r="G2" s="219"/>
      <c r="H2" s="11"/>
    </row>
    <row r="3" spans="1:38" ht="12.75" x14ac:dyDescent="0.2">
      <c r="A3" s="218" t="s">
        <v>63</v>
      </c>
      <c r="B3" s="218"/>
      <c r="C3" s="218"/>
      <c r="D3" s="218"/>
      <c r="E3" s="218"/>
      <c r="F3" s="218"/>
      <c r="G3" s="218"/>
      <c r="H3" s="12"/>
    </row>
    <row r="4" spans="1:38" ht="11.25" customHeight="1" x14ac:dyDescent="0.2">
      <c r="A4" s="222" t="s">
        <v>29</v>
      </c>
      <c r="B4" s="211" t="s">
        <v>27</v>
      </c>
      <c r="C4" s="211"/>
      <c r="D4" s="211"/>
      <c r="E4" s="211"/>
      <c r="F4" s="211"/>
      <c r="G4" s="211"/>
      <c r="H4" s="5"/>
    </row>
    <row r="5" spans="1:38" ht="12" customHeight="1" x14ac:dyDescent="0.2">
      <c r="A5" s="226"/>
      <c r="B5" s="222" t="s">
        <v>27</v>
      </c>
      <c r="C5" s="225" t="s">
        <v>8</v>
      </c>
      <c r="D5" s="225"/>
      <c r="E5" s="225"/>
      <c r="F5" s="225"/>
      <c r="G5" s="222" t="s">
        <v>1</v>
      </c>
      <c r="H5" s="6"/>
    </row>
    <row r="6" spans="1:38" x14ac:dyDescent="0.2">
      <c r="A6" s="226"/>
      <c r="B6" s="224"/>
      <c r="C6" s="170" t="s">
        <v>11</v>
      </c>
      <c r="D6" s="170" t="s">
        <v>87</v>
      </c>
      <c r="E6" s="170" t="s">
        <v>12</v>
      </c>
      <c r="F6" s="170" t="s">
        <v>88</v>
      </c>
      <c r="G6" s="223"/>
      <c r="H6" s="6"/>
    </row>
    <row r="7" spans="1:38" x14ac:dyDescent="0.2">
      <c r="A7" s="107"/>
      <c r="H7" s="108"/>
    </row>
    <row r="8" spans="1:38" s="36" customFormat="1" ht="12" customHeight="1" x14ac:dyDescent="0.2">
      <c r="A8" s="35" t="s">
        <v>58</v>
      </c>
      <c r="B8" s="74">
        <v>7125.677101464943</v>
      </c>
      <c r="C8" s="74">
        <v>8914.1082476790925</v>
      </c>
      <c r="D8" s="74">
        <v>19497.374000403179</v>
      </c>
      <c r="E8" s="74">
        <v>7606.265735361826</v>
      </c>
      <c r="F8" s="74">
        <v>3717.5391679048539</v>
      </c>
      <c r="G8" s="74">
        <v>5279.9832646670184</v>
      </c>
      <c r="H8" s="19"/>
      <c r="I8" s="24"/>
      <c r="J8" s="19"/>
      <c r="K8" s="24"/>
      <c r="L8" s="19"/>
      <c r="M8" s="24"/>
      <c r="N8" s="19"/>
      <c r="O8" s="24"/>
      <c r="P8" s="19"/>
      <c r="Q8" s="24"/>
      <c r="R8" s="19"/>
      <c r="S8" s="24"/>
    </row>
    <row r="9" spans="1:38" s="20" customFormat="1" ht="11.25" customHeight="1" x14ac:dyDescent="0.2">
      <c r="A9" s="37"/>
      <c r="B9" s="164"/>
      <c r="C9" s="164"/>
      <c r="D9" s="164"/>
      <c r="E9" s="164"/>
      <c r="F9" s="164"/>
      <c r="G9" s="164"/>
      <c r="H9" s="19"/>
      <c r="I9" s="24"/>
      <c r="J9" s="19"/>
      <c r="K9" s="24"/>
      <c r="L9" s="19"/>
      <c r="M9" s="24"/>
      <c r="N9" s="19"/>
      <c r="O9" s="24"/>
      <c r="P9" s="19"/>
      <c r="Q9" s="24"/>
      <c r="R9" s="19"/>
      <c r="S9" s="24"/>
      <c r="V9" s="30"/>
      <c r="X9" s="30"/>
      <c r="Z9" s="30"/>
      <c r="AB9" s="30"/>
      <c r="AD9" s="30"/>
      <c r="AF9" s="30"/>
      <c r="AH9" s="30"/>
      <c r="AJ9" s="30"/>
      <c r="AL9" s="30"/>
    </row>
    <row r="10" spans="1:38" s="20" customFormat="1" ht="12.75" customHeight="1" x14ac:dyDescent="0.2">
      <c r="A10" s="38" t="s">
        <v>32</v>
      </c>
      <c r="B10" s="83"/>
      <c r="C10" s="83"/>
      <c r="D10" s="83"/>
      <c r="E10" s="83"/>
      <c r="F10" s="83"/>
      <c r="G10" s="83"/>
      <c r="H10" s="26"/>
      <c r="I10" s="26"/>
      <c r="J10" s="26"/>
      <c r="K10" s="26"/>
      <c r="L10" s="26"/>
      <c r="M10" s="26"/>
      <c r="N10" s="26"/>
      <c r="O10" s="26"/>
      <c r="P10" s="26"/>
      <c r="Q10" s="26"/>
      <c r="R10" s="26"/>
      <c r="S10" s="26"/>
      <c r="V10" s="30"/>
      <c r="X10" s="30"/>
      <c r="Z10" s="30"/>
      <c r="AB10" s="30"/>
      <c r="AD10" s="30"/>
      <c r="AF10" s="30"/>
      <c r="AH10" s="30"/>
      <c r="AJ10" s="30"/>
      <c r="AL10" s="30"/>
    </row>
    <row r="11" spans="1:38" s="20" customFormat="1" x14ac:dyDescent="0.2">
      <c r="A11" s="39" t="s">
        <v>55</v>
      </c>
      <c r="B11" s="164">
        <v>8876.557454526599</v>
      </c>
      <c r="C11" s="164">
        <v>11268.871532293955</v>
      </c>
      <c r="D11" s="164">
        <v>21189.593409240206</v>
      </c>
      <c r="E11" s="164">
        <v>9815.2833533972334</v>
      </c>
      <c r="F11" s="164">
        <v>4120.2480519029032</v>
      </c>
      <c r="G11" s="164">
        <v>6129.4481884292381</v>
      </c>
      <c r="H11" s="40"/>
      <c r="I11" s="41"/>
      <c r="J11" s="40"/>
      <c r="K11" s="41"/>
      <c r="L11" s="40"/>
      <c r="M11" s="41"/>
      <c r="N11" s="40"/>
      <c r="O11" s="41"/>
      <c r="P11" s="40"/>
      <c r="Q11" s="41"/>
      <c r="R11" s="40"/>
      <c r="S11" s="41"/>
      <c r="V11" s="30"/>
      <c r="X11" s="30"/>
      <c r="Z11" s="30"/>
      <c r="AB11" s="30"/>
      <c r="AD11" s="30"/>
      <c r="AF11" s="30"/>
      <c r="AH11" s="30"/>
      <c r="AJ11" s="30"/>
      <c r="AL11" s="30"/>
    </row>
    <row r="12" spans="1:38" s="20" customFormat="1" x14ac:dyDescent="0.2">
      <c r="A12" s="42" t="s">
        <v>50</v>
      </c>
      <c r="B12" s="164">
        <v>9250.7837770512797</v>
      </c>
      <c r="C12" s="164">
        <v>12566.757911631463</v>
      </c>
      <c r="D12" s="164">
        <v>18992.882678376925</v>
      </c>
      <c r="E12" s="164">
        <v>10584.069707949275</v>
      </c>
      <c r="F12" s="164">
        <v>4030.5189331128404</v>
      </c>
      <c r="G12" s="164">
        <v>5097.6721409460024</v>
      </c>
      <c r="H12" s="23"/>
      <c r="I12" s="41"/>
      <c r="J12" s="23"/>
      <c r="K12" s="41"/>
      <c r="L12" s="23"/>
      <c r="M12" s="41"/>
      <c r="N12" s="23"/>
      <c r="O12" s="41"/>
      <c r="P12" s="40"/>
      <c r="Q12" s="41"/>
      <c r="R12" s="40"/>
      <c r="S12" s="41"/>
      <c r="V12" s="30"/>
      <c r="X12" s="30"/>
      <c r="Z12" s="30"/>
      <c r="AB12" s="30"/>
      <c r="AD12" s="30"/>
      <c r="AF12" s="30"/>
      <c r="AH12" s="30"/>
      <c r="AJ12" s="30"/>
      <c r="AL12" s="30"/>
    </row>
    <row r="13" spans="1:38" s="20" customFormat="1" x14ac:dyDescent="0.2">
      <c r="A13" s="42" t="s">
        <v>51</v>
      </c>
      <c r="B13" s="164">
        <v>10128.180658012965</v>
      </c>
      <c r="C13" s="164">
        <v>12915.447193911839</v>
      </c>
      <c r="D13" s="164">
        <v>18867.424611752002</v>
      </c>
      <c r="E13" s="164">
        <v>12779.449444640872</v>
      </c>
      <c r="F13" s="164">
        <v>5120.9595003885752</v>
      </c>
      <c r="G13" s="164">
        <v>5991.8806598128785</v>
      </c>
      <c r="H13" s="23"/>
      <c r="I13" s="41"/>
      <c r="J13" s="23"/>
      <c r="K13" s="41"/>
      <c r="L13" s="23"/>
      <c r="M13" s="41"/>
      <c r="N13" s="23"/>
      <c r="O13" s="41"/>
      <c r="P13" s="40"/>
      <c r="Q13" s="41"/>
      <c r="R13" s="40"/>
      <c r="S13" s="41"/>
      <c r="V13" s="30"/>
      <c r="X13" s="30"/>
      <c r="Z13" s="30"/>
      <c r="AB13" s="30"/>
      <c r="AD13" s="30"/>
      <c r="AF13" s="30"/>
      <c r="AH13" s="30"/>
      <c r="AJ13" s="30"/>
      <c r="AL13" s="30"/>
    </row>
    <row r="14" spans="1:38" s="20" customFormat="1" x14ac:dyDescent="0.2">
      <c r="A14" s="42" t="s">
        <v>69</v>
      </c>
      <c r="B14" s="164">
        <v>8529.8784815425424</v>
      </c>
      <c r="C14" s="164">
        <v>10510.312336453679</v>
      </c>
      <c r="D14" s="164">
        <v>22751.856008019338</v>
      </c>
      <c r="E14" s="164">
        <v>8887.2641718571103</v>
      </c>
      <c r="F14" s="164">
        <v>3962.3273012228669</v>
      </c>
      <c r="G14" s="164">
        <v>6414.5121606527364</v>
      </c>
      <c r="H14" s="23"/>
      <c r="I14" s="41"/>
      <c r="J14" s="23"/>
      <c r="K14" s="41"/>
      <c r="L14" s="23"/>
      <c r="M14" s="41"/>
      <c r="N14" s="23"/>
      <c r="O14" s="41"/>
      <c r="P14" s="40"/>
      <c r="Q14" s="41"/>
      <c r="R14" s="40"/>
      <c r="S14" s="41"/>
      <c r="V14" s="30"/>
      <c r="X14" s="30"/>
      <c r="Z14" s="30"/>
      <c r="AB14" s="30"/>
      <c r="AD14" s="30"/>
      <c r="AF14" s="30"/>
      <c r="AH14" s="30"/>
      <c r="AJ14" s="30"/>
      <c r="AL14" s="30"/>
    </row>
    <row r="15" spans="1:38" s="20" customFormat="1" x14ac:dyDescent="0.2">
      <c r="A15" s="39" t="s">
        <v>52</v>
      </c>
      <c r="B15" s="164">
        <v>4766.4077858193641</v>
      </c>
      <c r="C15" s="164">
        <v>5317.5534674013288</v>
      </c>
      <c r="D15" s="164">
        <v>14799.54358876164</v>
      </c>
      <c r="E15" s="164">
        <v>4517.5642493013183</v>
      </c>
      <c r="F15" s="164">
        <v>3057.1676931501761</v>
      </c>
      <c r="G15" s="164">
        <v>4270.6497189968322</v>
      </c>
      <c r="H15" s="23"/>
      <c r="I15" s="41"/>
      <c r="J15" s="23"/>
      <c r="K15" s="41"/>
      <c r="L15" s="23"/>
      <c r="M15" s="41"/>
      <c r="N15" s="23"/>
      <c r="O15" s="41"/>
      <c r="P15" s="40"/>
      <c r="Q15" s="41"/>
      <c r="R15" s="40"/>
      <c r="S15" s="41"/>
      <c r="V15" s="30"/>
      <c r="X15" s="30"/>
      <c r="Z15" s="30"/>
      <c r="AB15" s="30"/>
      <c r="AD15" s="30"/>
      <c r="AF15" s="30"/>
      <c r="AH15" s="30"/>
      <c r="AJ15" s="30"/>
      <c r="AL15" s="30"/>
    </row>
    <row r="16" spans="1:38" s="20" customFormat="1" x14ac:dyDescent="0.2">
      <c r="I16" s="30"/>
      <c r="K16" s="30"/>
      <c r="M16" s="30"/>
      <c r="O16" s="30"/>
      <c r="Q16" s="30"/>
      <c r="S16" s="30"/>
      <c r="V16" s="30"/>
      <c r="X16" s="30"/>
      <c r="Z16" s="30"/>
      <c r="AB16" s="30"/>
      <c r="AD16" s="30"/>
      <c r="AF16" s="30"/>
      <c r="AH16" s="30"/>
      <c r="AJ16" s="30"/>
      <c r="AL16" s="30"/>
    </row>
    <row r="17" spans="1:38" s="20" customFormat="1" ht="11.25" customHeight="1" x14ac:dyDescent="0.2">
      <c r="A17" s="38" t="s">
        <v>17</v>
      </c>
      <c r="H17" s="19"/>
      <c r="I17" s="19"/>
      <c r="J17" s="19"/>
      <c r="K17" s="19"/>
      <c r="L17" s="19"/>
      <c r="M17" s="19"/>
      <c r="N17" s="19"/>
      <c r="O17" s="19"/>
      <c r="P17" s="19"/>
      <c r="Q17" s="19"/>
      <c r="R17" s="19"/>
      <c r="S17" s="19"/>
      <c r="V17" s="30"/>
      <c r="X17" s="30"/>
      <c r="Z17" s="30"/>
      <c r="AB17" s="30"/>
      <c r="AD17" s="30"/>
      <c r="AF17" s="30"/>
      <c r="AH17" s="30"/>
      <c r="AJ17" s="30"/>
      <c r="AL17" s="30"/>
    </row>
    <row r="18" spans="1:38" s="20" customFormat="1" x14ac:dyDescent="0.2">
      <c r="A18" s="122" t="s">
        <v>35</v>
      </c>
      <c r="B18" s="164">
        <v>4322.8531385852812</v>
      </c>
      <c r="C18" s="164">
        <v>4862.7498855838376</v>
      </c>
      <c r="D18" s="164">
        <v>6788.8661250117202</v>
      </c>
      <c r="E18" s="164">
        <v>4942.2648831758752</v>
      </c>
      <c r="F18" s="164">
        <v>3044.4853590788521</v>
      </c>
      <c r="G18" s="164">
        <v>3125.9739415376634</v>
      </c>
      <c r="H18" s="40"/>
      <c r="I18" s="41"/>
      <c r="J18" s="40"/>
      <c r="K18" s="41"/>
      <c r="L18" s="40"/>
      <c r="M18" s="41"/>
      <c r="N18" s="40"/>
      <c r="O18" s="41"/>
      <c r="P18" s="40"/>
      <c r="Q18" s="41"/>
      <c r="R18" s="40"/>
      <c r="S18" s="41"/>
      <c r="V18" s="30"/>
      <c r="X18" s="30"/>
      <c r="Z18" s="30"/>
      <c r="AB18" s="30"/>
      <c r="AD18" s="30"/>
      <c r="AF18" s="30"/>
      <c r="AH18" s="30"/>
      <c r="AJ18" s="30"/>
      <c r="AL18" s="30"/>
    </row>
    <row r="19" spans="1:38" s="20" customFormat="1" x14ac:dyDescent="0.2">
      <c r="A19" s="122" t="s">
        <v>36</v>
      </c>
      <c r="B19" s="164">
        <v>6348.2307391920904</v>
      </c>
      <c r="C19" s="164">
        <v>7030.3267493014664</v>
      </c>
      <c r="D19" s="164">
        <v>13827.413911643553</v>
      </c>
      <c r="E19" s="164">
        <v>6849.5626434765272</v>
      </c>
      <c r="F19" s="164">
        <v>4379.9036683622498</v>
      </c>
      <c r="G19" s="164">
        <v>4905.6355053964789</v>
      </c>
      <c r="H19" s="40"/>
      <c r="I19" s="41"/>
      <c r="J19" s="40"/>
      <c r="K19" s="41"/>
      <c r="L19" s="40"/>
      <c r="M19" s="41"/>
      <c r="N19" s="40"/>
      <c r="O19" s="41"/>
      <c r="P19" s="40"/>
      <c r="Q19" s="41"/>
      <c r="R19" s="40"/>
      <c r="S19" s="41"/>
      <c r="V19" s="30"/>
      <c r="X19" s="30"/>
      <c r="Z19" s="30"/>
      <c r="AB19" s="30"/>
      <c r="AD19" s="30"/>
      <c r="AF19" s="30"/>
      <c r="AH19" s="30"/>
      <c r="AJ19" s="30"/>
      <c r="AL19" s="30"/>
    </row>
    <row r="20" spans="1:38" s="20" customFormat="1" x14ac:dyDescent="0.2">
      <c r="A20" s="122" t="s">
        <v>37</v>
      </c>
      <c r="B20" s="164">
        <v>7876.4269166762051</v>
      </c>
      <c r="C20" s="164">
        <v>9328.5104987987233</v>
      </c>
      <c r="D20" s="164">
        <v>17375.578821316183</v>
      </c>
      <c r="E20" s="164">
        <v>8202.7360156872746</v>
      </c>
      <c r="F20" s="164">
        <v>3811.1762048189244</v>
      </c>
      <c r="G20" s="164">
        <v>4826.1657896339875</v>
      </c>
      <c r="H20" s="40"/>
      <c r="I20" s="41"/>
      <c r="J20" s="40"/>
      <c r="K20" s="41"/>
      <c r="L20" s="40"/>
      <c r="M20" s="41"/>
      <c r="N20" s="40"/>
      <c r="O20" s="41"/>
      <c r="P20" s="40"/>
      <c r="Q20" s="41"/>
      <c r="R20" s="40"/>
      <c r="S20" s="41"/>
      <c r="V20" s="30"/>
      <c r="X20" s="30"/>
      <c r="Z20" s="30"/>
      <c r="AB20" s="30"/>
      <c r="AD20" s="30"/>
      <c r="AF20" s="30"/>
      <c r="AH20" s="30"/>
      <c r="AJ20" s="30"/>
      <c r="AL20" s="30"/>
    </row>
    <row r="21" spans="1:38" s="20" customFormat="1" x14ac:dyDescent="0.2">
      <c r="A21" s="122" t="s">
        <v>38</v>
      </c>
      <c r="B21" s="164">
        <v>8092.0077000229458</v>
      </c>
      <c r="C21" s="164">
        <v>9750.1580804886416</v>
      </c>
      <c r="D21" s="164">
        <v>29044.498793803159</v>
      </c>
      <c r="E21" s="164">
        <v>7185.742964899111</v>
      </c>
      <c r="F21" s="164">
        <v>3699.3796107321236</v>
      </c>
      <c r="G21" s="164">
        <v>5408.0349287479467</v>
      </c>
      <c r="H21" s="40"/>
      <c r="I21" s="41"/>
      <c r="J21" s="40"/>
      <c r="K21" s="41"/>
      <c r="L21" s="40"/>
      <c r="M21" s="41"/>
      <c r="N21" s="40"/>
      <c r="O21" s="41"/>
      <c r="P21" s="40"/>
      <c r="Q21" s="41"/>
      <c r="R21" s="40"/>
      <c r="S21" s="41"/>
      <c r="V21" s="30"/>
      <c r="X21" s="30"/>
      <c r="Z21" s="30"/>
      <c r="AB21" s="30"/>
      <c r="AD21" s="30"/>
      <c r="AF21" s="30"/>
      <c r="AH21" s="30"/>
      <c r="AJ21" s="30"/>
      <c r="AL21" s="30"/>
    </row>
    <row r="22" spans="1:38" s="20" customFormat="1" x14ac:dyDescent="0.2">
      <c r="A22" s="122" t="s">
        <v>39</v>
      </c>
      <c r="B22" s="164">
        <v>7794.6130562178214</v>
      </c>
      <c r="C22" s="164">
        <v>10211.659884425562</v>
      </c>
      <c r="D22" s="164">
        <v>19333.4054540209</v>
      </c>
      <c r="E22" s="164">
        <v>9376.2851682813689</v>
      </c>
      <c r="F22" s="164">
        <v>3598.3190660366167</v>
      </c>
      <c r="G22" s="164">
        <v>5045.1764991181908</v>
      </c>
      <c r="H22" s="40"/>
      <c r="I22" s="41"/>
      <c r="J22" s="40"/>
      <c r="K22" s="41"/>
      <c r="L22" s="40"/>
      <c r="M22" s="41"/>
      <c r="N22" s="40"/>
      <c r="O22" s="41"/>
      <c r="P22" s="40"/>
      <c r="Q22" s="41"/>
      <c r="R22" s="40"/>
      <c r="S22" s="41"/>
      <c r="V22" s="30"/>
      <c r="X22" s="30"/>
      <c r="Z22" s="30"/>
      <c r="AB22" s="30"/>
      <c r="AD22" s="30"/>
      <c r="AF22" s="30"/>
      <c r="AH22" s="30"/>
      <c r="AJ22" s="30"/>
      <c r="AL22" s="30"/>
    </row>
    <row r="23" spans="1:38" s="20" customFormat="1" x14ac:dyDescent="0.2">
      <c r="A23" s="122" t="s">
        <v>40</v>
      </c>
      <c r="B23" s="164">
        <v>7004.4187005661834</v>
      </c>
      <c r="C23" s="164">
        <v>9206.049790391733</v>
      </c>
      <c r="D23" s="164">
        <v>15960.88863776094</v>
      </c>
      <c r="E23" s="164">
        <v>8397.0832727865291</v>
      </c>
      <c r="F23" s="164">
        <v>2794.0671417507579</v>
      </c>
      <c r="G23" s="164">
        <v>5147.3276434904847</v>
      </c>
      <c r="H23" s="40"/>
      <c r="I23" s="41"/>
      <c r="J23" s="40"/>
      <c r="K23" s="41"/>
      <c r="L23" s="40"/>
      <c r="M23" s="41"/>
      <c r="N23" s="40"/>
      <c r="O23" s="41"/>
      <c r="P23" s="40"/>
      <c r="Q23" s="41"/>
      <c r="R23" s="40"/>
      <c r="S23" s="41"/>
      <c r="V23" s="30"/>
      <c r="X23" s="30"/>
      <c r="Z23" s="30"/>
      <c r="AB23" s="30"/>
      <c r="AD23" s="30"/>
      <c r="AF23" s="30"/>
      <c r="AH23" s="30"/>
      <c r="AJ23" s="30"/>
      <c r="AL23" s="30"/>
    </row>
    <row r="24" spans="1:38" s="20" customFormat="1" x14ac:dyDescent="0.2">
      <c r="A24" s="122" t="s">
        <v>41</v>
      </c>
      <c r="B24" s="164">
        <v>8074.4823434243663</v>
      </c>
      <c r="C24" s="164">
        <v>10886.305424245045</v>
      </c>
      <c r="D24" s="164">
        <v>21646.48026213481</v>
      </c>
      <c r="E24" s="164">
        <v>9054.5524237930276</v>
      </c>
      <c r="F24" s="164">
        <v>4544.5193859869587</v>
      </c>
      <c r="G24" s="164">
        <v>5705.7641534130671</v>
      </c>
      <c r="H24" s="40"/>
      <c r="I24" s="41"/>
      <c r="J24" s="40"/>
      <c r="K24" s="41"/>
      <c r="L24" s="40"/>
      <c r="M24" s="41"/>
      <c r="N24" s="40"/>
      <c r="O24" s="41"/>
      <c r="P24" s="40"/>
      <c r="Q24" s="41"/>
      <c r="R24" s="40"/>
      <c r="S24" s="41"/>
      <c r="V24" s="30"/>
      <c r="X24" s="30"/>
      <c r="Z24" s="30"/>
      <c r="AB24" s="30"/>
      <c r="AD24" s="30"/>
      <c r="AF24" s="30"/>
      <c r="AH24" s="30"/>
      <c r="AJ24" s="30"/>
      <c r="AL24" s="30"/>
    </row>
    <row r="25" spans="1:38" s="20" customFormat="1" x14ac:dyDescent="0.2">
      <c r="A25" s="122" t="s">
        <v>42</v>
      </c>
      <c r="B25" s="164">
        <v>7527.1878075378363</v>
      </c>
      <c r="C25" s="164">
        <v>10373.631945411524</v>
      </c>
      <c r="D25" s="164">
        <v>20064.842745566286</v>
      </c>
      <c r="E25" s="164">
        <v>7332.62664337961</v>
      </c>
      <c r="F25" s="164">
        <v>3398.7024668936019</v>
      </c>
      <c r="G25" s="164">
        <v>5575.0152531868871</v>
      </c>
      <c r="H25" s="40"/>
      <c r="I25" s="41"/>
      <c r="J25" s="40"/>
      <c r="K25" s="41"/>
      <c r="L25" s="40"/>
      <c r="M25" s="41"/>
      <c r="N25" s="40"/>
      <c r="O25" s="41"/>
      <c r="P25" s="40"/>
      <c r="Q25" s="41"/>
      <c r="R25" s="40"/>
      <c r="S25" s="41"/>
      <c r="V25" s="30"/>
      <c r="X25" s="30"/>
      <c r="Z25" s="30"/>
      <c r="AB25" s="30"/>
      <c r="AD25" s="30"/>
      <c r="AF25" s="30"/>
      <c r="AH25" s="30"/>
      <c r="AJ25" s="30"/>
      <c r="AL25" s="30"/>
    </row>
    <row r="26" spans="1:38" s="20" customFormat="1" x14ac:dyDescent="0.2">
      <c r="A26" s="122" t="s">
        <v>43</v>
      </c>
      <c r="B26" s="164">
        <v>8106.950429134934</v>
      </c>
      <c r="C26" s="164">
        <v>12102.39129279523</v>
      </c>
      <c r="D26" s="164">
        <v>19046.699193163469</v>
      </c>
      <c r="E26" s="164">
        <v>10212.252418444461</v>
      </c>
      <c r="F26" s="164">
        <v>3562.857838120583</v>
      </c>
      <c r="G26" s="164">
        <v>5672.1572647966359</v>
      </c>
      <c r="H26" s="40"/>
      <c r="I26" s="41"/>
      <c r="J26" s="40"/>
      <c r="K26" s="41"/>
      <c r="L26" s="40"/>
      <c r="M26" s="41"/>
      <c r="N26" s="40"/>
      <c r="O26" s="41"/>
      <c r="P26" s="40"/>
      <c r="Q26" s="41"/>
      <c r="R26" s="40"/>
      <c r="S26" s="41"/>
      <c r="V26" s="30"/>
      <c r="X26" s="30"/>
      <c r="Z26" s="30"/>
      <c r="AB26" s="30"/>
      <c r="AD26" s="30"/>
      <c r="AF26" s="30"/>
      <c r="AH26" s="30"/>
      <c r="AJ26" s="30"/>
      <c r="AL26" s="30"/>
    </row>
    <row r="27" spans="1:38" s="20" customFormat="1" x14ac:dyDescent="0.2">
      <c r="A27" s="122" t="s">
        <v>44</v>
      </c>
      <c r="B27" s="164">
        <v>5250.1778711497354</v>
      </c>
      <c r="C27" s="164">
        <v>6728.9818567387565</v>
      </c>
      <c r="D27" s="164">
        <v>12717.113909208772</v>
      </c>
      <c r="E27" s="164">
        <v>5527.9480318992155</v>
      </c>
      <c r="F27" s="164">
        <v>3296.826528615612</v>
      </c>
      <c r="G27" s="164">
        <v>4795.482600285327</v>
      </c>
      <c r="H27" s="40"/>
      <c r="I27" s="41"/>
      <c r="J27" s="40"/>
      <c r="K27" s="41"/>
      <c r="L27" s="40"/>
      <c r="M27" s="41"/>
      <c r="N27" s="40"/>
      <c r="O27" s="41"/>
      <c r="P27" s="40"/>
      <c r="Q27" s="41"/>
      <c r="R27" s="40"/>
      <c r="S27" s="41"/>
      <c r="V27" s="30"/>
      <c r="X27" s="30"/>
      <c r="Z27" s="30"/>
      <c r="AB27" s="30"/>
      <c r="AD27" s="30"/>
      <c r="AF27" s="30"/>
      <c r="AH27" s="30"/>
      <c r="AJ27" s="30"/>
      <c r="AL27" s="30"/>
    </row>
    <row r="28" spans="1:38" s="20" customFormat="1" x14ac:dyDescent="0.2">
      <c r="A28" s="120" t="s">
        <v>71</v>
      </c>
      <c r="B28" s="164">
        <v>6109.19659017699</v>
      </c>
      <c r="C28" s="164">
        <v>6838.9318555776108</v>
      </c>
      <c r="D28" s="164">
        <v>14374.587748850006</v>
      </c>
      <c r="E28" s="164">
        <v>5816.6126037444719</v>
      </c>
      <c r="F28" s="164">
        <v>3311.2531934933063</v>
      </c>
      <c r="G28" s="164">
        <v>5931.0089959543648</v>
      </c>
      <c r="H28" s="40"/>
      <c r="I28" s="41"/>
      <c r="J28" s="40"/>
      <c r="K28" s="41"/>
      <c r="L28" s="40"/>
      <c r="M28" s="41"/>
      <c r="N28" s="40"/>
      <c r="O28" s="41"/>
      <c r="P28" s="40"/>
      <c r="Q28" s="41"/>
      <c r="R28" s="40"/>
      <c r="S28" s="41"/>
      <c r="V28" s="30"/>
      <c r="X28" s="30"/>
      <c r="Z28" s="30"/>
      <c r="AB28" s="30"/>
      <c r="AD28" s="30"/>
      <c r="AF28" s="30"/>
      <c r="AH28" s="30"/>
      <c r="AJ28" s="30"/>
      <c r="AL28" s="30"/>
    </row>
    <row r="29" spans="1:38" s="20" customFormat="1" x14ac:dyDescent="0.2">
      <c r="A29" s="38" t="s">
        <v>13</v>
      </c>
      <c r="H29" s="19"/>
      <c r="I29" s="19"/>
      <c r="J29" s="19"/>
      <c r="K29" s="19"/>
      <c r="L29" s="19"/>
      <c r="M29" s="19"/>
      <c r="N29" s="19"/>
      <c r="O29" s="19"/>
      <c r="P29" s="19"/>
      <c r="Q29" s="19"/>
      <c r="R29" s="19"/>
      <c r="S29" s="19"/>
      <c r="V29" s="30"/>
      <c r="X29" s="30"/>
      <c r="Z29" s="30"/>
      <c r="AB29" s="30"/>
      <c r="AD29" s="30"/>
      <c r="AF29" s="30"/>
      <c r="AH29" s="30"/>
      <c r="AJ29" s="30"/>
      <c r="AL29" s="30"/>
    </row>
    <row r="30" spans="1:38" s="20" customFormat="1" x14ac:dyDescent="0.2">
      <c r="A30" s="39" t="s">
        <v>3</v>
      </c>
      <c r="B30" s="164">
        <v>7241.7091078212661</v>
      </c>
      <c r="C30" s="164">
        <v>8040.0900530812614</v>
      </c>
      <c r="D30" s="164">
        <v>17936.928475537377</v>
      </c>
      <c r="E30" s="164">
        <v>7187.5796252499031</v>
      </c>
      <c r="F30" s="164">
        <v>3454.8832799128554</v>
      </c>
      <c r="G30" s="164">
        <v>6215.4030482291801</v>
      </c>
      <c r="H30" s="40"/>
      <c r="I30" s="41"/>
      <c r="J30" s="40"/>
      <c r="K30" s="41"/>
      <c r="L30" s="40"/>
      <c r="M30" s="41"/>
      <c r="N30" s="40"/>
      <c r="O30" s="41"/>
      <c r="P30" s="40"/>
      <c r="Q30" s="41"/>
      <c r="R30" s="40"/>
      <c r="S30" s="41"/>
      <c r="V30" s="30"/>
      <c r="X30" s="30"/>
      <c r="Z30" s="30"/>
      <c r="AB30" s="30"/>
      <c r="AD30" s="30"/>
      <c r="AF30" s="30"/>
      <c r="AH30" s="30"/>
      <c r="AJ30" s="30"/>
      <c r="AL30" s="30"/>
    </row>
    <row r="31" spans="1:38" s="20" customFormat="1" x14ac:dyDescent="0.2">
      <c r="A31" s="39" t="s">
        <v>4</v>
      </c>
      <c r="B31" s="164">
        <v>6959.9055557268257</v>
      </c>
      <c r="C31" s="164">
        <v>10559.859396705633</v>
      </c>
      <c r="D31" s="164">
        <v>20601.191358272761</v>
      </c>
      <c r="E31" s="164">
        <v>8723.150067825105</v>
      </c>
      <c r="F31" s="164">
        <v>3729.3771551014725</v>
      </c>
      <c r="G31" s="164">
        <v>4264.2553767516983</v>
      </c>
      <c r="H31" s="40"/>
      <c r="I31" s="41"/>
      <c r="J31" s="40"/>
      <c r="K31" s="41"/>
      <c r="L31" s="40"/>
      <c r="M31" s="41"/>
      <c r="N31" s="40"/>
      <c r="O31" s="41"/>
      <c r="P31" s="40"/>
      <c r="Q31" s="41"/>
      <c r="R31" s="40"/>
      <c r="S31" s="41"/>
      <c r="V31" s="30"/>
      <c r="X31" s="30"/>
      <c r="Z31" s="30"/>
      <c r="AB31" s="30"/>
      <c r="AD31" s="30"/>
      <c r="AF31" s="30"/>
      <c r="AH31" s="30"/>
      <c r="AJ31" s="30"/>
      <c r="AL31" s="30"/>
    </row>
    <row r="32" spans="1:38" s="20" customFormat="1" x14ac:dyDescent="0.2">
      <c r="A32" s="43"/>
      <c r="H32" s="23"/>
      <c r="I32" s="41"/>
      <c r="J32" s="23"/>
      <c r="K32" s="41"/>
      <c r="L32" s="23"/>
      <c r="M32" s="41"/>
      <c r="N32" s="23"/>
      <c r="O32" s="41"/>
      <c r="P32" s="23"/>
      <c r="Q32" s="41"/>
      <c r="R32" s="23"/>
      <c r="S32" s="41"/>
      <c r="V32" s="30"/>
      <c r="X32" s="30"/>
      <c r="Z32" s="30"/>
      <c r="AB32" s="30"/>
      <c r="AD32" s="30"/>
      <c r="AF32" s="30"/>
      <c r="AH32" s="30"/>
      <c r="AJ32" s="30"/>
      <c r="AL32" s="30"/>
    </row>
    <row r="33" spans="1:38" s="20" customFormat="1" x14ac:dyDescent="0.2">
      <c r="A33" s="38" t="s">
        <v>82</v>
      </c>
      <c r="B33" s="83"/>
      <c r="C33" s="83"/>
      <c r="D33" s="83"/>
      <c r="E33" s="83"/>
      <c r="F33" s="83"/>
      <c r="G33" s="83"/>
      <c r="H33" s="59"/>
      <c r="I33" s="24"/>
      <c r="J33" s="59"/>
      <c r="K33" s="24"/>
      <c r="L33" s="59"/>
      <c r="M33" s="24"/>
      <c r="N33" s="59"/>
      <c r="O33" s="24"/>
      <c r="P33" s="59"/>
      <c r="Q33" s="24"/>
      <c r="R33" s="59"/>
      <c r="S33" s="24"/>
      <c r="V33" s="30"/>
      <c r="X33" s="30"/>
      <c r="Z33" s="30"/>
      <c r="AB33" s="30"/>
      <c r="AD33" s="30"/>
      <c r="AF33" s="30"/>
      <c r="AH33" s="30"/>
      <c r="AJ33" s="30"/>
      <c r="AL33" s="30"/>
    </row>
    <row r="34" spans="1:38" s="20" customFormat="1" x14ac:dyDescent="0.2">
      <c r="A34" s="44" t="s">
        <v>74</v>
      </c>
      <c r="B34" s="164"/>
      <c r="C34" s="164"/>
      <c r="D34" s="164"/>
      <c r="E34" s="164"/>
      <c r="F34" s="164"/>
      <c r="G34" s="164"/>
      <c r="H34" s="40"/>
      <c r="I34" s="41"/>
      <c r="J34" s="40"/>
      <c r="K34" s="41"/>
      <c r="L34" s="40"/>
      <c r="M34" s="41"/>
      <c r="N34" s="40"/>
      <c r="O34" s="41"/>
      <c r="P34" s="40"/>
      <c r="Q34" s="41"/>
      <c r="R34" s="40"/>
      <c r="S34" s="41"/>
      <c r="V34" s="30"/>
      <c r="X34" s="30"/>
      <c r="Z34" s="30"/>
      <c r="AB34" s="30"/>
      <c r="AD34" s="30"/>
      <c r="AF34" s="30"/>
      <c r="AH34" s="30"/>
      <c r="AJ34" s="30"/>
      <c r="AL34" s="30"/>
    </row>
    <row r="35" spans="1:38" s="20" customFormat="1" x14ac:dyDescent="0.2">
      <c r="A35" s="45" t="s">
        <v>84</v>
      </c>
      <c r="B35" s="164">
        <v>3663.2631558027765</v>
      </c>
      <c r="C35" s="164">
        <v>4228.045924244424</v>
      </c>
      <c r="D35" s="164">
        <v>8928.0042802349872</v>
      </c>
      <c r="E35" s="164">
        <v>4083.8498142676685</v>
      </c>
      <c r="F35" s="164">
        <v>3464.4435727362902</v>
      </c>
      <c r="G35" s="164">
        <v>3444.8162385267265</v>
      </c>
      <c r="H35" s="40"/>
      <c r="I35" s="41"/>
      <c r="J35" s="40"/>
      <c r="K35" s="41"/>
      <c r="L35" s="40"/>
      <c r="M35" s="41"/>
      <c r="N35" s="40"/>
      <c r="O35" s="41"/>
      <c r="P35" s="40"/>
      <c r="Q35" s="41"/>
      <c r="R35" s="40"/>
      <c r="S35" s="41"/>
      <c r="V35" s="30"/>
      <c r="X35" s="30"/>
      <c r="Z35" s="30"/>
      <c r="AB35" s="30"/>
      <c r="AD35" s="30"/>
      <c r="AF35" s="30"/>
      <c r="AH35" s="30"/>
      <c r="AJ35" s="30"/>
      <c r="AL35" s="30"/>
    </row>
    <row r="36" spans="1:38" s="20" customFormat="1" x14ac:dyDescent="0.2">
      <c r="A36" s="45" t="s">
        <v>85</v>
      </c>
      <c r="B36" s="164">
        <v>5289.2055638603679</v>
      </c>
      <c r="C36" s="164">
        <v>5871.01149582774</v>
      </c>
      <c r="D36" s="164">
        <v>9404.0701632211258</v>
      </c>
      <c r="E36" s="164">
        <v>5898.1363312026133</v>
      </c>
      <c r="F36" s="164">
        <v>3700.1178903126447</v>
      </c>
      <c r="G36" s="164">
        <v>4337.9496847972869</v>
      </c>
      <c r="H36" s="40"/>
      <c r="I36" s="41"/>
      <c r="J36" s="40"/>
      <c r="K36" s="41"/>
      <c r="L36" s="40"/>
      <c r="M36" s="41"/>
      <c r="N36" s="40"/>
      <c r="O36" s="41"/>
      <c r="P36" s="40"/>
      <c r="Q36" s="41"/>
      <c r="R36" s="40"/>
      <c r="S36" s="41"/>
      <c r="V36" s="30"/>
      <c r="X36" s="30"/>
      <c r="Z36" s="30"/>
      <c r="AB36" s="30"/>
      <c r="AD36" s="30"/>
      <c r="AF36" s="30"/>
      <c r="AH36" s="30"/>
      <c r="AJ36" s="30"/>
      <c r="AL36" s="30"/>
    </row>
    <row r="37" spans="1:38" s="20" customFormat="1" x14ac:dyDescent="0.2">
      <c r="A37" s="45" t="s">
        <v>86</v>
      </c>
      <c r="B37" s="164">
        <v>6542.1877441533197</v>
      </c>
      <c r="C37" s="164">
        <v>7754.2313031871208</v>
      </c>
      <c r="D37" s="164">
        <v>10793.020516209479</v>
      </c>
      <c r="E37" s="164">
        <v>7501.2115881372611</v>
      </c>
      <c r="F37" s="164">
        <v>0</v>
      </c>
      <c r="G37" s="164">
        <v>4618.5711029000859</v>
      </c>
      <c r="H37" s="40"/>
      <c r="I37" s="41"/>
      <c r="J37" s="40"/>
      <c r="K37" s="41"/>
      <c r="L37" s="40"/>
      <c r="M37" s="41"/>
      <c r="N37" s="40"/>
      <c r="O37" s="41"/>
      <c r="P37" s="40"/>
      <c r="Q37" s="41"/>
      <c r="R37" s="40"/>
      <c r="S37" s="41"/>
      <c r="V37" s="30"/>
      <c r="X37" s="30"/>
      <c r="Z37" s="30"/>
      <c r="AB37" s="30"/>
      <c r="AD37" s="30"/>
      <c r="AF37" s="30"/>
      <c r="AH37" s="30"/>
      <c r="AJ37" s="30"/>
      <c r="AL37" s="30"/>
    </row>
    <row r="38" spans="1:38" s="20" customFormat="1" x14ac:dyDescent="0.2">
      <c r="A38" s="44" t="s">
        <v>75</v>
      </c>
      <c r="B38" s="164">
        <v>11552.909643554638</v>
      </c>
      <c r="C38" s="164">
        <v>12951.320765958852</v>
      </c>
      <c r="D38" s="164">
        <v>15477.199191760808</v>
      </c>
      <c r="E38" s="164">
        <v>11642.741223488087</v>
      </c>
      <c r="F38" s="164">
        <v>0</v>
      </c>
      <c r="G38" s="164">
        <v>9552.7170731402421</v>
      </c>
      <c r="H38" s="40"/>
      <c r="I38" s="41"/>
      <c r="J38" s="40"/>
      <c r="K38" s="41"/>
      <c r="L38" s="40"/>
      <c r="M38" s="41"/>
      <c r="N38" s="40"/>
      <c r="O38" s="41"/>
      <c r="P38" s="40"/>
      <c r="Q38" s="41"/>
      <c r="R38" s="40"/>
      <c r="S38" s="41"/>
      <c r="V38" s="30"/>
      <c r="X38" s="30"/>
      <c r="Z38" s="30"/>
      <c r="AB38" s="30"/>
      <c r="AD38" s="30"/>
      <c r="AF38" s="30"/>
      <c r="AH38" s="30"/>
      <c r="AJ38" s="30"/>
      <c r="AL38" s="30"/>
    </row>
    <row r="39" spans="1:38" s="20" customFormat="1" x14ac:dyDescent="0.2">
      <c r="A39" s="44" t="s">
        <v>76</v>
      </c>
      <c r="B39" s="164">
        <v>23684.811569604615</v>
      </c>
      <c r="C39" s="164">
        <v>23721.522468709147</v>
      </c>
      <c r="D39" s="164">
        <v>24367.082353630518</v>
      </c>
      <c r="E39" s="164">
        <v>22077.673591890813</v>
      </c>
      <c r="F39" s="164">
        <v>19452.5</v>
      </c>
      <c r="G39" s="164">
        <v>23225.474014175325</v>
      </c>
      <c r="H39" s="40"/>
      <c r="I39" s="41"/>
      <c r="J39" s="40"/>
      <c r="K39" s="41"/>
      <c r="L39" s="40"/>
      <c r="M39" s="41"/>
      <c r="N39" s="40"/>
      <c r="O39" s="41"/>
      <c r="P39" s="40"/>
      <c r="Q39" s="41"/>
      <c r="R39" s="40"/>
      <c r="S39" s="41"/>
      <c r="V39" s="30"/>
      <c r="X39" s="30"/>
      <c r="Z39" s="30"/>
      <c r="AB39" s="30"/>
      <c r="AD39" s="30"/>
      <c r="AF39" s="30"/>
      <c r="AH39" s="30"/>
      <c r="AJ39" s="30"/>
      <c r="AL39" s="30"/>
    </row>
    <row r="40" spans="1:38" s="20" customFormat="1" x14ac:dyDescent="0.2">
      <c r="A40" s="44" t="s">
        <v>77</v>
      </c>
      <c r="B40" s="164">
        <v>33933.811066214381</v>
      </c>
      <c r="C40" s="164">
        <v>33822.831451158221</v>
      </c>
      <c r="D40" s="164">
        <v>41751.881384052125</v>
      </c>
      <c r="E40" s="164">
        <v>31364.722392933632</v>
      </c>
      <c r="F40" s="164">
        <v>0</v>
      </c>
      <c r="G40" s="164">
        <v>34208.764542676108</v>
      </c>
      <c r="H40" s="40"/>
      <c r="I40" s="41"/>
      <c r="J40" s="40"/>
      <c r="K40" s="41"/>
      <c r="L40" s="40"/>
      <c r="M40" s="41"/>
      <c r="N40" s="40"/>
      <c r="O40" s="41"/>
      <c r="P40" s="40"/>
      <c r="Q40" s="41"/>
      <c r="R40" s="40"/>
      <c r="S40" s="41"/>
      <c r="V40" s="30"/>
      <c r="X40" s="30"/>
      <c r="Z40" s="30"/>
      <c r="AB40" s="30"/>
      <c r="AD40" s="30"/>
      <c r="AF40" s="30"/>
      <c r="AH40" s="30"/>
      <c r="AJ40" s="30"/>
      <c r="AL40" s="30"/>
    </row>
    <row r="41" spans="1:38" s="20" customFormat="1" x14ac:dyDescent="0.2">
      <c r="A41" s="44" t="s">
        <v>78</v>
      </c>
      <c r="B41" s="164">
        <v>54042.070705387319</v>
      </c>
      <c r="C41" s="164">
        <v>67996.41988687808</v>
      </c>
      <c r="D41" s="164">
        <v>68524.272415998115</v>
      </c>
      <c r="E41" s="164">
        <v>67604.193570649193</v>
      </c>
      <c r="F41" s="164">
        <v>0</v>
      </c>
      <c r="G41" s="164">
        <v>36374.72520194314</v>
      </c>
      <c r="H41" s="40"/>
      <c r="I41" s="41"/>
      <c r="J41" s="40"/>
      <c r="K41" s="41"/>
      <c r="L41" s="40"/>
      <c r="M41" s="41"/>
      <c r="N41" s="40"/>
      <c r="O41" s="41"/>
      <c r="P41" s="40"/>
      <c r="Q41" s="41"/>
      <c r="R41" s="40"/>
      <c r="S41" s="41"/>
      <c r="V41" s="30"/>
      <c r="X41" s="30"/>
      <c r="Z41" s="30"/>
      <c r="AB41" s="30"/>
      <c r="AD41" s="30"/>
      <c r="AF41" s="30"/>
      <c r="AH41" s="30"/>
      <c r="AJ41" s="30"/>
      <c r="AL41" s="30"/>
    </row>
    <row r="42" spans="1:38" s="20" customFormat="1" x14ac:dyDescent="0.2">
      <c r="A42" s="40"/>
      <c r="I42" s="30"/>
      <c r="K42" s="30"/>
      <c r="M42" s="30"/>
      <c r="O42" s="30"/>
      <c r="Q42" s="30"/>
      <c r="S42" s="30"/>
      <c r="V42" s="30"/>
      <c r="X42" s="30"/>
      <c r="Z42" s="30"/>
      <c r="AB42" s="30"/>
      <c r="AD42" s="30"/>
      <c r="AF42" s="30"/>
      <c r="AH42" s="30"/>
      <c r="AJ42" s="30"/>
      <c r="AL42" s="30"/>
    </row>
    <row r="43" spans="1:38" s="20" customFormat="1" x14ac:dyDescent="0.2">
      <c r="A43" s="38" t="s">
        <v>14</v>
      </c>
      <c r="B43" s="83"/>
      <c r="C43" s="83"/>
      <c r="D43" s="83"/>
      <c r="E43" s="83"/>
      <c r="F43" s="83"/>
      <c r="G43" s="83"/>
      <c r="H43" s="66"/>
      <c r="I43" s="66"/>
      <c r="J43" s="66"/>
      <c r="K43" s="66"/>
      <c r="L43" s="66"/>
      <c r="M43" s="66"/>
      <c r="N43" s="66"/>
      <c r="O43" s="66"/>
      <c r="P43" s="66"/>
      <c r="Q43" s="66"/>
      <c r="R43" s="66"/>
      <c r="S43" s="66"/>
      <c r="V43" s="30"/>
      <c r="X43" s="30"/>
      <c r="Z43" s="30"/>
      <c r="AB43" s="30"/>
      <c r="AD43" s="30"/>
      <c r="AF43" s="30"/>
      <c r="AH43" s="30"/>
      <c r="AJ43" s="30"/>
      <c r="AL43" s="30"/>
    </row>
    <row r="44" spans="1:38" s="20" customFormat="1" x14ac:dyDescent="0.2">
      <c r="A44" s="44" t="s">
        <v>33</v>
      </c>
      <c r="B44" s="164">
        <v>5446.4554047315069</v>
      </c>
      <c r="C44" s="164">
        <v>3959.6667669767812</v>
      </c>
      <c r="D44" s="164">
        <v>0</v>
      </c>
      <c r="E44" s="164">
        <v>3957.6478364053205</v>
      </c>
      <c r="F44" s="164">
        <v>0</v>
      </c>
      <c r="G44" s="164">
        <v>6994.385506943524</v>
      </c>
      <c r="H44" s="40"/>
      <c r="I44" s="41"/>
      <c r="J44" s="40"/>
      <c r="K44" s="41"/>
      <c r="L44" s="40"/>
      <c r="M44" s="41"/>
      <c r="N44" s="40"/>
      <c r="O44" s="41"/>
      <c r="P44" s="40"/>
      <c r="Q44" s="41"/>
      <c r="R44" s="40"/>
      <c r="S44" s="41"/>
      <c r="V44" s="30"/>
      <c r="X44" s="30"/>
      <c r="Z44" s="30"/>
      <c r="AB44" s="30"/>
      <c r="AD44" s="30"/>
      <c r="AF44" s="30"/>
      <c r="AH44" s="30"/>
      <c r="AJ44" s="30"/>
      <c r="AL44" s="30"/>
    </row>
    <row r="45" spans="1:38" s="20" customFormat="1" x14ac:dyDescent="0.2">
      <c r="A45" s="44" t="s">
        <v>34</v>
      </c>
      <c r="B45" s="164">
        <v>6300.9340455860329</v>
      </c>
      <c r="C45" s="164">
        <v>9001.6723850975977</v>
      </c>
      <c r="D45" s="164">
        <v>11968.266666666666</v>
      </c>
      <c r="E45" s="164">
        <v>8994.0616587235218</v>
      </c>
      <c r="F45" s="164">
        <v>0</v>
      </c>
      <c r="G45" s="164">
        <v>3377.6360512013989</v>
      </c>
      <c r="H45" s="40"/>
      <c r="I45" s="41"/>
      <c r="J45" s="40"/>
      <c r="K45" s="41"/>
      <c r="L45" s="40"/>
      <c r="M45" s="41"/>
      <c r="N45" s="40"/>
      <c r="O45" s="41"/>
      <c r="P45" s="40"/>
      <c r="Q45" s="41"/>
      <c r="R45" s="40"/>
      <c r="S45" s="41"/>
      <c r="V45" s="30"/>
      <c r="X45" s="30"/>
      <c r="Z45" s="30"/>
      <c r="AB45" s="30"/>
      <c r="AD45" s="30"/>
      <c r="AF45" s="30"/>
      <c r="AH45" s="30"/>
      <c r="AJ45" s="30"/>
      <c r="AL45" s="30"/>
    </row>
    <row r="46" spans="1:38" s="20" customFormat="1" x14ac:dyDescent="0.2">
      <c r="A46" s="44" t="s">
        <v>49</v>
      </c>
      <c r="B46" s="164">
        <v>8038.545034891109</v>
      </c>
      <c r="C46" s="164">
        <v>10955.132063773744</v>
      </c>
      <c r="D46" s="164">
        <v>19549.402554002241</v>
      </c>
      <c r="E46" s="164">
        <v>9199.3501860884426</v>
      </c>
      <c r="F46" s="164">
        <v>3717.5391679048539</v>
      </c>
      <c r="G46" s="164">
        <v>5103.7668076247865</v>
      </c>
      <c r="H46" s="40"/>
      <c r="I46" s="41"/>
      <c r="J46" s="40"/>
      <c r="K46" s="41"/>
      <c r="L46" s="40"/>
      <c r="M46" s="41"/>
      <c r="N46" s="40"/>
      <c r="O46" s="41"/>
      <c r="P46" s="40"/>
      <c r="Q46" s="41"/>
      <c r="R46" s="40"/>
      <c r="S46" s="41"/>
      <c r="V46" s="30"/>
      <c r="X46" s="30"/>
      <c r="Z46" s="30"/>
      <c r="AB46" s="30"/>
      <c r="AD46" s="30"/>
      <c r="AF46" s="30"/>
      <c r="AH46" s="30"/>
      <c r="AJ46" s="30"/>
      <c r="AL46" s="30"/>
    </row>
    <row r="47" spans="1:38" s="20" customFormat="1" x14ac:dyDescent="0.2">
      <c r="A47" s="44" t="s">
        <v>48</v>
      </c>
      <c r="B47" s="164">
        <v>7517.7625616610421</v>
      </c>
      <c r="C47" s="164">
        <v>7933.3296365239603</v>
      </c>
      <c r="D47" s="164">
        <v>12781.368242033657</v>
      </c>
      <c r="E47" s="164">
        <v>7536.5521243878475</v>
      </c>
      <c r="F47" s="164">
        <v>0</v>
      </c>
      <c r="G47" s="164">
        <v>6298.3997506027345</v>
      </c>
      <c r="H47" s="40"/>
      <c r="I47" s="41"/>
      <c r="J47" s="40"/>
      <c r="K47" s="41"/>
      <c r="L47" s="40"/>
      <c r="M47" s="41"/>
      <c r="N47" s="40"/>
      <c r="O47" s="41"/>
      <c r="P47" s="40"/>
      <c r="Q47" s="41"/>
      <c r="R47" s="40"/>
      <c r="S47" s="41"/>
      <c r="V47" s="30"/>
      <c r="X47" s="30"/>
      <c r="Z47" s="30"/>
      <c r="AB47" s="30"/>
      <c r="AD47" s="30"/>
      <c r="AF47" s="30"/>
      <c r="AH47" s="30"/>
      <c r="AJ47" s="30"/>
      <c r="AL47" s="30"/>
    </row>
    <row r="48" spans="1:38" x14ac:dyDescent="0.2">
      <c r="A48" s="154"/>
      <c r="B48" s="153"/>
      <c r="C48" s="153"/>
      <c r="D48" s="153"/>
      <c r="E48" s="153"/>
      <c r="F48" s="153"/>
      <c r="G48" s="153"/>
    </row>
    <row r="49" spans="1:13" x14ac:dyDescent="0.2">
      <c r="A49" s="13" t="str">
        <f>'C01'!$A$31</f>
        <v>Fuente: Instituto Nacional de Estadística (INE). Encuesta Telefónica de Hogares para medir Empleo 2020.</v>
      </c>
    </row>
    <row r="50" spans="1:13" x14ac:dyDescent="0.2">
      <c r="A50" s="13" t="str">
        <f>'C02'!$A$44</f>
        <v>(Promedio de salarios mínimos por rama)</v>
      </c>
    </row>
    <row r="51" spans="1:13" x14ac:dyDescent="0.2">
      <c r="A51" s="13" t="s">
        <v>83</v>
      </c>
      <c r="M51" s="11"/>
    </row>
    <row r="52" spans="1:13" x14ac:dyDescent="0.2">
      <c r="A52" s="13"/>
      <c r="M52" s="11"/>
    </row>
    <row r="53" spans="1:13" x14ac:dyDescent="0.2">
      <c r="A53" s="220" t="s">
        <v>61</v>
      </c>
      <c r="B53" s="220"/>
      <c r="C53" s="220"/>
      <c r="D53" s="220"/>
      <c r="E53" s="220"/>
      <c r="F53" s="220"/>
      <c r="G53" s="220"/>
    </row>
    <row r="54" spans="1:13" x14ac:dyDescent="0.2">
      <c r="A54" s="221" t="s">
        <v>133</v>
      </c>
      <c r="B54" s="221"/>
      <c r="C54" s="221"/>
      <c r="D54" s="221"/>
      <c r="E54" s="221"/>
      <c r="F54" s="221"/>
      <c r="G54" s="221"/>
    </row>
    <row r="55" spans="1:13" x14ac:dyDescent="0.2">
      <c r="A55" s="220" t="s">
        <v>63</v>
      </c>
      <c r="B55" s="220"/>
      <c r="C55" s="220"/>
      <c r="D55" s="220"/>
      <c r="E55" s="220"/>
      <c r="F55" s="220"/>
      <c r="G55" s="220"/>
    </row>
    <row r="56" spans="1:13" x14ac:dyDescent="0.2">
      <c r="A56" s="106" t="s">
        <v>18</v>
      </c>
      <c r="B56" s="11"/>
      <c r="C56" s="11"/>
      <c r="D56" s="11"/>
      <c r="E56" s="11"/>
      <c r="F56" s="11"/>
      <c r="G56" s="11"/>
    </row>
    <row r="57" spans="1:13" x14ac:dyDescent="0.2">
      <c r="A57" s="222" t="s">
        <v>29</v>
      </c>
      <c r="B57" s="225" t="s">
        <v>27</v>
      </c>
      <c r="C57" s="225"/>
      <c r="D57" s="225"/>
      <c r="E57" s="225"/>
      <c r="F57" s="225"/>
      <c r="G57" s="225"/>
    </row>
    <row r="58" spans="1:13" x14ac:dyDescent="0.2">
      <c r="A58" s="226"/>
      <c r="B58" s="226" t="s">
        <v>27</v>
      </c>
      <c r="C58" s="225" t="s">
        <v>8</v>
      </c>
      <c r="D58" s="225"/>
      <c r="E58" s="225"/>
      <c r="F58" s="225"/>
      <c r="G58" s="226" t="s">
        <v>1</v>
      </c>
    </row>
    <row r="59" spans="1:13" x14ac:dyDescent="0.2">
      <c r="A59" s="223"/>
      <c r="B59" s="223"/>
      <c r="C59" s="25" t="s">
        <v>11</v>
      </c>
      <c r="D59" s="156" t="s">
        <v>87</v>
      </c>
      <c r="E59" s="25" t="s">
        <v>12</v>
      </c>
      <c r="F59" s="162" t="s">
        <v>88</v>
      </c>
      <c r="G59" s="223"/>
    </row>
    <row r="60" spans="1:13" x14ac:dyDescent="0.2">
      <c r="A60" s="110"/>
      <c r="B60" s="110"/>
      <c r="C60" s="110"/>
      <c r="D60" s="111"/>
      <c r="E60" s="108"/>
      <c r="F60" s="163"/>
      <c r="G60" s="108"/>
    </row>
    <row r="61" spans="1:13" x14ac:dyDescent="0.2">
      <c r="A61" s="28" t="s">
        <v>57</v>
      </c>
      <c r="B61" s="78">
        <f>B8</f>
        <v>7125.677101464943</v>
      </c>
      <c r="C61" s="78">
        <f t="shared" ref="C61:G61" si="0">C8</f>
        <v>8914.1082476790925</v>
      </c>
      <c r="D61" s="78">
        <f t="shared" si="0"/>
        <v>19497.374000403179</v>
      </c>
      <c r="E61" s="78">
        <f t="shared" si="0"/>
        <v>7606.265735361826</v>
      </c>
      <c r="F61" s="78">
        <f t="shared" si="0"/>
        <v>3717.5391679048539</v>
      </c>
      <c r="G61" s="78">
        <f t="shared" si="0"/>
        <v>5279.9832646670184</v>
      </c>
    </row>
    <row r="62" spans="1:13" x14ac:dyDescent="0.2">
      <c r="A62" s="3"/>
      <c r="B62" s="158"/>
      <c r="C62" s="158"/>
      <c r="D62" s="159"/>
      <c r="E62" s="74"/>
      <c r="F62" s="74"/>
      <c r="G62" s="74"/>
      <c r="H62" s="94"/>
    </row>
    <row r="63" spans="1:13" x14ac:dyDescent="0.2">
      <c r="A63" s="14" t="s">
        <v>19</v>
      </c>
      <c r="B63" s="158"/>
      <c r="C63" s="158"/>
      <c r="D63" s="74"/>
      <c r="E63" s="158"/>
      <c r="F63" s="158"/>
      <c r="G63" s="158"/>
      <c r="H63" s="94"/>
    </row>
    <row r="64" spans="1:13" x14ac:dyDescent="0.2">
      <c r="A64" s="173" t="s">
        <v>93</v>
      </c>
      <c r="B64" s="164">
        <v>5495.9126893201792</v>
      </c>
      <c r="C64" s="164">
        <v>3942.4832772285404</v>
      </c>
      <c r="D64" s="164">
        <v>0</v>
      </c>
      <c r="E64" s="164">
        <v>3940.4586052132113</v>
      </c>
      <c r="F64" s="164">
        <v>0</v>
      </c>
      <c r="G64" s="164">
        <v>7149.0732348583924</v>
      </c>
      <c r="H64" s="94"/>
    </row>
    <row r="65" spans="1:8" x14ac:dyDescent="0.2">
      <c r="A65" s="173" t="s">
        <v>94</v>
      </c>
      <c r="B65" s="164">
        <v>3237.8410351086877</v>
      </c>
      <c r="C65" s="164">
        <v>5427.2550411467137</v>
      </c>
      <c r="D65" s="164">
        <v>0</v>
      </c>
      <c r="E65" s="164">
        <v>5427.2550411467137</v>
      </c>
      <c r="F65" s="164">
        <v>0</v>
      </c>
      <c r="G65" s="164">
        <v>2429.0022133009579</v>
      </c>
      <c r="H65" s="94"/>
    </row>
    <row r="66" spans="1:8" x14ac:dyDescent="0.2">
      <c r="A66" s="173" t="s">
        <v>54</v>
      </c>
      <c r="B66" s="164">
        <v>6300.9340455860329</v>
      </c>
      <c r="C66" s="164">
        <v>9001.6723850975977</v>
      </c>
      <c r="D66" s="164">
        <v>11968.266666666666</v>
      </c>
      <c r="E66" s="164">
        <v>8994.0616587235218</v>
      </c>
      <c r="F66" s="164">
        <v>0</v>
      </c>
      <c r="G66" s="164">
        <v>3377.6360512013989</v>
      </c>
      <c r="H66" s="94"/>
    </row>
    <row r="67" spans="1:8" x14ac:dyDescent="0.2">
      <c r="A67" s="173" t="s">
        <v>95</v>
      </c>
      <c r="B67" s="164">
        <v>28522.569906545621</v>
      </c>
      <c r="C67" s="164">
        <v>33802.164873964633</v>
      </c>
      <c r="D67" s="164">
        <v>58599.08354950654</v>
      </c>
      <c r="E67" s="164">
        <v>28230.023072979006</v>
      </c>
      <c r="F67" s="164">
        <v>0</v>
      </c>
      <c r="G67" s="164">
        <v>1826.6541326548547</v>
      </c>
      <c r="H67" s="94"/>
    </row>
    <row r="68" spans="1:8" x14ac:dyDescent="0.2">
      <c r="A68" s="173" t="s">
        <v>96</v>
      </c>
      <c r="B68" s="164">
        <v>4054.1811310592898</v>
      </c>
      <c r="C68" s="164">
        <v>8125.2000074222169</v>
      </c>
      <c r="D68" s="164">
        <v>11623.558360091414</v>
      </c>
      <c r="E68" s="164">
        <v>6090.4047304242331</v>
      </c>
      <c r="F68" s="164">
        <v>0</v>
      </c>
      <c r="G68" s="164">
        <v>2600.1584665351716</v>
      </c>
      <c r="H68" s="94"/>
    </row>
    <row r="69" spans="1:8" x14ac:dyDescent="0.2">
      <c r="A69" s="173" t="s">
        <v>97</v>
      </c>
      <c r="B69" s="164">
        <v>7764.9253349019582</v>
      </c>
      <c r="C69" s="164">
        <v>7706.7978922678303</v>
      </c>
      <c r="D69" s="164">
        <v>0</v>
      </c>
      <c r="E69" s="164">
        <v>7706.7978922678303</v>
      </c>
      <c r="F69" s="164">
        <v>0</v>
      </c>
      <c r="G69" s="164">
        <v>7855.9654407988382</v>
      </c>
      <c r="H69" s="94"/>
    </row>
    <row r="70" spans="1:8" x14ac:dyDescent="0.2">
      <c r="A70" s="173" t="s">
        <v>98</v>
      </c>
      <c r="B70" s="164">
        <v>6959.6965559643813</v>
      </c>
      <c r="C70" s="164">
        <v>10134.337674480579</v>
      </c>
      <c r="D70" s="164">
        <v>7105.1243259570465</v>
      </c>
      <c r="E70" s="164">
        <v>10146.314550373285</v>
      </c>
      <c r="F70" s="164">
        <v>0</v>
      </c>
      <c r="G70" s="164">
        <v>5200.72011511444</v>
      </c>
      <c r="H70" s="94"/>
    </row>
    <row r="71" spans="1:8" x14ac:dyDescent="0.2">
      <c r="A71" s="173" t="s">
        <v>99</v>
      </c>
      <c r="B71" s="164">
        <v>7152.1286836780528</v>
      </c>
      <c r="C71" s="164">
        <v>7444.1812111442787</v>
      </c>
      <c r="D71" s="164">
        <v>0</v>
      </c>
      <c r="E71" s="164">
        <v>7444.1812111442787</v>
      </c>
      <c r="F71" s="164">
        <v>0</v>
      </c>
      <c r="G71" s="164">
        <v>7007.5662634862238</v>
      </c>
      <c r="H71" s="94"/>
    </row>
    <row r="72" spans="1:8" x14ac:dyDescent="0.2">
      <c r="A72" s="173" t="s">
        <v>100</v>
      </c>
      <c r="B72" s="164">
        <v>6157.2534900776645</v>
      </c>
      <c r="C72" s="164">
        <v>6851.2843892847623</v>
      </c>
      <c r="D72" s="164">
        <v>0</v>
      </c>
      <c r="E72" s="164">
        <v>6882.1266393143314</v>
      </c>
      <c r="F72" s="164">
        <v>0</v>
      </c>
      <c r="G72" s="164">
        <v>5837.3070961146605</v>
      </c>
      <c r="H72" s="94"/>
    </row>
    <row r="73" spans="1:8" x14ac:dyDescent="0.2">
      <c r="A73" s="173" t="s">
        <v>101</v>
      </c>
      <c r="B73" s="164">
        <v>9480.7819342461262</v>
      </c>
      <c r="C73" s="164">
        <v>10195.030069889208</v>
      </c>
      <c r="D73" s="164">
        <v>31061.192123321405</v>
      </c>
      <c r="E73" s="164">
        <v>8793.7522988450291</v>
      </c>
      <c r="F73" s="164">
        <v>0</v>
      </c>
      <c r="G73" s="164">
        <v>5377.6391381805015</v>
      </c>
      <c r="H73" s="94"/>
    </row>
    <row r="74" spans="1:8" x14ac:dyDescent="0.2">
      <c r="A74" s="173" t="s">
        <v>102</v>
      </c>
      <c r="B74" s="164">
        <v>11817.247714619349</v>
      </c>
      <c r="C74" s="164">
        <v>12901.574869257242</v>
      </c>
      <c r="D74" s="164">
        <v>0</v>
      </c>
      <c r="E74" s="164">
        <v>12901.574869257242</v>
      </c>
      <c r="F74" s="164">
        <v>0</v>
      </c>
      <c r="G74" s="164">
        <v>5278.1487987635974</v>
      </c>
      <c r="H74" s="94"/>
    </row>
    <row r="75" spans="1:8" x14ac:dyDescent="0.2">
      <c r="A75" s="173" t="s">
        <v>103</v>
      </c>
      <c r="B75" s="164">
        <v>15430.650639365967</v>
      </c>
      <c r="C75" s="164">
        <v>6613.4509501521843</v>
      </c>
      <c r="D75" s="164">
        <v>0</v>
      </c>
      <c r="E75" s="164">
        <v>6613.4509501521843</v>
      </c>
      <c r="F75" s="164">
        <v>0</v>
      </c>
      <c r="G75" s="164">
        <v>22333.615970408777</v>
      </c>
      <c r="H75" s="94"/>
    </row>
    <row r="76" spans="1:8" x14ac:dyDescent="0.2">
      <c r="A76" s="173" t="s">
        <v>104</v>
      </c>
      <c r="B76" s="164">
        <v>7904.4351329445872</v>
      </c>
      <c r="C76" s="164">
        <v>8224.7838903852517</v>
      </c>
      <c r="D76" s="164">
        <v>0</v>
      </c>
      <c r="E76" s="164">
        <v>8224.7838903852517</v>
      </c>
      <c r="F76" s="164">
        <v>0</v>
      </c>
      <c r="G76" s="164">
        <v>7697.4635669196723</v>
      </c>
      <c r="H76" s="94"/>
    </row>
    <row r="77" spans="1:8" x14ac:dyDescent="0.2">
      <c r="A77" s="173" t="s">
        <v>105</v>
      </c>
      <c r="B77" s="164">
        <v>8185.0875663576935</v>
      </c>
      <c r="C77" s="164">
        <v>10070.007184446829</v>
      </c>
      <c r="D77" s="164">
        <v>0</v>
      </c>
      <c r="E77" s="164">
        <v>10070.007184446829</v>
      </c>
      <c r="F77" s="164">
        <v>0</v>
      </c>
      <c r="G77" s="164">
        <v>2357.4564494100646</v>
      </c>
      <c r="H77" s="94"/>
    </row>
    <row r="78" spans="1:8" x14ac:dyDescent="0.2">
      <c r="A78" s="173" t="s">
        <v>106</v>
      </c>
      <c r="B78" s="164">
        <v>15215.202987601762</v>
      </c>
      <c r="C78" s="164">
        <v>15243.833791041687</v>
      </c>
      <c r="D78" s="164">
        <v>15215.202987601762</v>
      </c>
      <c r="E78" s="164">
        <v>0</v>
      </c>
      <c r="F78" s="164">
        <v>0</v>
      </c>
      <c r="G78" s="164">
        <v>0</v>
      </c>
      <c r="H78" s="94"/>
    </row>
    <row r="79" spans="1:8" x14ac:dyDescent="0.2">
      <c r="A79" s="173" t="s">
        <v>107</v>
      </c>
      <c r="B79" s="164">
        <v>17840.236043817564</v>
      </c>
      <c r="C79" s="164">
        <v>17930.804252823847</v>
      </c>
      <c r="D79" s="164">
        <v>20276.378045323399</v>
      </c>
      <c r="E79" s="164">
        <v>8227.9892695435465</v>
      </c>
      <c r="F79" s="164">
        <v>0</v>
      </c>
      <c r="G79" s="164">
        <v>1000.5</v>
      </c>
      <c r="H79" s="94"/>
    </row>
    <row r="80" spans="1:8" x14ac:dyDescent="0.2">
      <c r="A80" s="173" t="s">
        <v>108</v>
      </c>
      <c r="B80" s="164">
        <v>18340.789620374188</v>
      </c>
      <c r="C80" s="164">
        <v>21843.58190712137</v>
      </c>
      <c r="D80" s="164">
        <v>28805.754658547987</v>
      </c>
      <c r="E80" s="164">
        <v>14827.644278017058</v>
      </c>
      <c r="F80" s="164">
        <v>0</v>
      </c>
      <c r="G80" s="164">
        <v>5631.4975025141484</v>
      </c>
      <c r="H80" s="94"/>
    </row>
    <row r="81" spans="1:8" x14ac:dyDescent="0.2">
      <c r="A81" s="173" t="s">
        <v>109</v>
      </c>
      <c r="B81" s="164">
        <v>4837.162010227381</v>
      </c>
      <c r="C81" s="164">
        <v>5685.9172573301148</v>
      </c>
      <c r="D81" s="164">
        <v>0</v>
      </c>
      <c r="E81" s="164">
        <v>5685.9172573301148</v>
      </c>
      <c r="F81" s="164">
        <v>0</v>
      </c>
      <c r="G81" s="164">
        <v>4330.4606292114831</v>
      </c>
      <c r="H81" s="94"/>
    </row>
    <row r="82" spans="1:8" x14ac:dyDescent="0.2">
      <c r="A82" s="173" t="s">
        <v>110</v>
      </c>
      <c r="B82" s="164">
        <v>3062.459077615164</v>
      </c>
      <c r="C82" s="164">
        <v>5518.6193135563635</v>
      </c>
      <c r="D82" s="164">
        <v>0</v>
      </c>
      <c r="E82" s="164">
        <v>5518.6193135563635</v>
      </c>
      <c r="F82" s="164">
        <v>0</v>
      </c>
      <c r="G82" s="164">
        <v>2635.1504015994251</v>
      </c>
      <c r="H82" s="94"/>
    </row>
    <row r="83" spans="1:8" x14ac:dyDescent="0.2">
      <c r="A83" s="173" t="s">
        <v>126</v>
      </c>
      <c r="B83" s="164">
        <v>4376.8306719102766</v>
      </c>
      <c r="C83" s="164">
        <v>4360.7954102676567</v>
      </c>
      <c r="D83" s="164">
        <v>0</v>
      </c>
      <c r="E83" s="164">
        <v>6659.914435007825</v>
      </c>
      <c r="F83" s="164">
        <v>3717.5391679048539</v>
      </c>
      <c r="G83" s="164">
        <v>4992.9428856334762</v>
      </c>
      <c r="H83" s="94"/>
    </row>
    <row r="84" spans="1:8" x14ac:dyDescent="0.2">
      <c r="A84" s="173" t="s">
        <v>111</v>
      </c>
      <c r="B84" s="164">
        <v>10043.725953957775</v>
      </c>
      <c r="C84" s="164">
        <v>10043.725953957775</v>
      </c>
      <c r="D84" s="164">
        <v>10043.725953957775</v>
      </c>
      <c r="E84" s="164">
        <v>0</v>
      </c>
      <c r="F84" s="164">
        <v>0</v>
      </c>
      <c r="G84" s="164">
        <v>0</v>
      </c>
      <c r="H84" s="94"/>
    </row>
    <row r="85" spans="1:8" x14ac:dyDescent="0.2">
      <c r="A85" s="87" t="s">
        <v>136</v>
      </c>
      <c r="B85" s="164">
        <v>0</v>
      </c>
      <c r="C85" s="164">
        <v>0</v>
      </c>
      <c r="D85" s="164">
        <v>0</v>
      </c>
      <c r="E85" s="164">
        <v>0</v>
      </c>
      <c r="F85" s="164">
        <v>0</v>
      </c>
      <c r="G85" s="164">
        <v>0</v>
      </c>
      <c r="H85" s="94"/>
    </row>
    <row r="86" spans="1:8" x14ac:dyDescent="0.2">
      <c r="A86" s="173" t="s">
        <v>70</v>
      </c>
      <c r="B86" s="164">
        <v>0</v>
      </c>
      <c r="C86" s="164">
        <v>0</v>
      </c>
      <c r="D86" s="164">
        <v>0</v>
      </c>
      <c r="E86" s="164">
        <v>0</v>
      </c>
      <c r="F86" s="164">
        <v>0</v>
      </c>
      <c r="G86" s="164">
        <v>0</v>
      </c>
      <c r="H86" s="94"/>
    </row>
    <row r="87" spans="1:8" x14ac:dyDescent="0.2">
      <c r="A87" s="87" t="s">
        <v>112</v>
      </c>
      <c r="B87" s="164">
        <v>7517.7625616610421</v>
      </c>
      <c r="C87" s="164">
        <v>7933.3296365239603</v>
      </c>
      <c r="D87" s="164">
        <v>12781.368242033657</v>
      </c>
      <c r="E87" s="164">
        <v>7536.5521243878475</v>
      </c>
      <c r="F87" s="164">
        <v>0</v>
      </c>
      <c r="G87" s="164">
        <v>6298.3997506027345</v>
      </c>
      <c r="H87" s="94"/>
    </row>
    <row r="88" spans="1:8" x14ac:dyDescent="0.2">
      <c r="A88" s="9"/>
      <c r="H88" s="94"/>
    </row>
    <row r="89" spans="1:8" x14ac:dyDescent="0.2">
      <c r="A89" s="15" t="s">
        <v>16</v>
      </c>
      <c r="B89" s="83"/>
      <c r="C89" s="83"/>
      <c r="D89" s="83"/>
      <c r="E89" s="83"/>
      <c r="F89" s="83"/>
      <c r="G89" s="83"/>
      <c r="H89" s="94"/>
    </row>
    <row r="90" spans="1:8" x14ac:dyDescent="0.2">
      <c r="A90" s="173" t="s">
        <v>113</v>
      </c>
      <c r="B90" s="164">
        <v>12843.10275789669</v>
      </c>
      <c r="C90" s="164">
        <v>15385.36768595202</v>
      </c>
      <c r="D90" s="164">
        <v>26565.377311165204</v>
      </c>
      <c r="E90" s="164">
        <v>13883.794695803321</v>
      </c>
      <c r="F90" s="164">
        <v>0</v>
      </c>
      <c r="G90" s="164">
        <v>10095.709139944209</v>
      </c>
      <c r="H90" s="94"/>
    </row>
    <row r="91" spans="1:8" x14ac:dyDescent="0.2">
      <c r="A91" s="173" t="s">
        <v>114</v>
      </c>
      <c r="B91" s="164">
        <v>21459.509634649407</v>
      </c>
      <c r="C91" s="164">
        <v>26847.417806053782</v>
      </c>
      <c r="D91" s="164">
        <v>41343.346807125417</v>
      </c>
      <c r="E91" s="164">
        <v>19685.919409649548</v>
      </c>
      <c r="F91" s="164">
        <v>0</v>
      </c>
      <c r="G91" s="164">
        <v>9002.4112420005258</v>
      </c>
      <c r="H91" s="94"/>
    </row>
    <row r="92" spans="1:8" x14ac:dyDescent="0.2">
      <c r="A92" s="173" t="s">
        <v>115</v>
      </c>
      <c r="B92" s="164">
        <v>14665.698252087825</v>
      </c>
      <c r="C92" s="164">
        <v>15944.012772656952</v>
      </c>
      <c r="D92" s="164">
        <v>17518.244745307522</v>
      </c>
      <c r="E92" s="164">
        <v>13570.545716299965</v>
      </c>
      <c r="F92" s="164">
        <v>0</v>
      </c>
      <c r="G92" s="164">
        <v>8967.0337043285745</v>
      </c>
      <c r="H92" s="94"/>
    </row>
    <row r="93" spans="1:8" x14ac:dyDescent="0.2">
      <c r="A93" s="173" t="s">
        <v>116</v>
      </c>
      <c r="B93" s="164">
        <v>12773.772768934126</v>
      </c>
      <c r="C93" s="164">
        <v>12920.732440170288</v>
      </c>
      <c r="D93" s="164">
        <v>16895.004386025157</v>
      </c>
      <c r="E93" s="164">
        <v>11726.39829366503</v>
      </c>
      <c r="F93" s="164">
        <v>0</v>
      </c>
      <c r="G93" s="164">
        <v>10060.512135061916</v>
      </c>
      <c r="H93" s="94"/>
    </row>
    <row r="94" spans="1:8" x14ac:dyDescent="0.2">
      <c r="A94" s="173" t="s">
        <v>117</v>
      </c>
      <c r="B94" s="164">
        <v>5913.4297934718415</v>
      </c>
      <c r="C94" s="164">
        <v>7844.4155705745825</v>
      </c>
      <c r="D94" s="164">
        <v>12215.765641453474</v>
      </c>
      <c r="E94" s="164">
        <v>7725.9080866243694</v>
      </c>
      <c r="F94" s="164">
        <v>3529.0407825709176</v>
      </c>
      <c r="G94" s="164">
        <v>5039.6475150529304</v>
      </c>
      <c r="H94" s="94"/>
    </row>
    <row r="95" spans="1:8" x14ac:dyDescent="0.2">
      <c r="A95" s="173" t="s">
        <v>118</v>
      </c>
      <c r="B95" s="164">
        <v>9041.6351538884464</v>
      </c>
      <c r="C95" s="164">
        <v>11885.662746036185</v>
      </c>
      <c r="D95" s="164">
        <v>0</v>
      </c>
      <c r="E95" s="164">
        <v>11885.662746036185</v>
      </c>
      <c r="F95" s="164">
        <v>0</v>
      </c>
      <c r="G95" s="164">
        <v>8677.106810528916</v>
      </c>
      <c r="H95" s="94"/>
    </row>
    <row r="96" spans="1:8" x14ac:dyDescent="0.2">
      <c r="A96" s="173" t="s">
        <v>119</v>
      </c>
      <c r="B96" s="164">
        <v>4579.2423841789805</v>
      </c>
      <c r="C96" s="164">
        <v>6624.9660137686797</v>
      </c>
      <c r="D96" s="164">
        <v>26280.664190116317</v>
      </c>
      <c r="E96" s="164">
        <v>6366.1656652147585</v>
      </c>
      <c r="F96" s="164">
        <v>0</v>
      </c>
      <c r="G96" s="164">
        <v>3674.1210152309086</v>
      </c>
    </row>
    <row r="97" spans="1:7" x14ac:dyDescent="0.2">
      <c r="A97" s="173" t="s">
        <v>120</v>
      </c>
      <c r="B97" s="164">
        <v>9070.6807407618617</v>
      </c>
      <c r="C97" s="164">
        <v>9752.9781301421954</v>
      </c>
      <c r="D97" s="164">
        <v>10689.142906355326</v>
      </c>
      <c r="E97" s="164">
        <v>9731.2223981683583</v>
      </c>
      <c r="F97" s="164">
        <v>0</v>
      </c>
      <c r="G97" s="164">
        <v>7304.1166736723326</v>
      </c>
    </row>
    <row r="98" spans="1:7" x14ac:dyDescent="0.2">
      <c r="A98" s="173" t="s">
        <v>121</v>
      </c>
      <c r="B98" s="164">
        <v>3559.0572819060853</v>
      </c>
      <c r="C98" s="164">
        <v>4114.5468200892246</v>
      </c>
      <c r="D98" s="164">
        <v>9492.5336872896169</v>
      </c>
      <c r="E98" s="164">
        <v>4055.1274772403217</v>
      </c>
      <c r="F98" s="164">
        <v>3737.4545468829501</v>
      </c>
      <c r="G98" s="164">
        <v>2246.902533337694</v>
      </c>
    </row>
    <row r="99" spans="1:7" x14ac:dyDescent="0.2">
      <c r="A99" s="173" t="s">
        <v>122</v>
      </c>
      <c r="B99" s="164">
        <v>12644.795104655581</v>
      </c>
      <c r="C99" s="164">
        <v>12644.795104655581</v>
      </c>
      <c r="D99" s="164">
        <v>12644.795104655581</v>
      </c>
      <c r="E99" s="164">
        <v>0</v>
      </c>
      <c r="F99" s="164">
        <v>0</v>
      </c>
      <c r="G99" s="164">
        <v>0</v>
      </c>
    </row>
    <row r="100" spans="1:7" x14ac:dyDescent="0.2">
      <c r="A100" s="173" t="s">
        <v>137</v>
      </c>
      <c r="B100" s="164">
        <v>0</v>
      </c>
      <c r="C100" s="164">
        <v>0</v>
      </c>
      <c r="D100" s="164">
        <v>0</v>
      </c>
      <c r="E100" s="164">
        <v>0</v>
      </c>
      <c r="F100" s="164">
        <v>0</v>
      </c>
      <c r="G100" s="164">
        <v>0</v>
      </c>
    </row>
    <row r="101" spans="1:7" x14ac:dyDescent="0.2">
      <c r="A101" s="173" t="s">
        <v>70</v>
      </c>
      <c r="B101" s="164">
        <v>0</v>
      </c>
      <c r="C101" s="164">
        <v>0</v>
      </c>
      <c r="D101" s="164">
        <v>0</v>
      </c>
      <c r="E101" s="164">
        <v>0</v>
      </c>
      <c r="F101" s="164">
        <v>0</v>
      </c>
      <c r="G101" s="164">
        <v>0</v>
      </c>
    </row>
    <row r="102" spans="1:7" x14ac:dyDescent="0.2">
      <c r="A102" s="173" t="s">
        <v>112</v>
      </c>
      <c r="B102" s="164">
        <v>6262.8699558875405</v>
      </c>
      <c r="C102" s="164">
        <v>5488.458371391388</v>
      </c>
      <c r="D102" s="164">
        <v>0</v>
      </c>
      <c r="E102" s="164">
        <v>5488.458371391388</v>
      </c>
      <c r="F102" s="164">
        <v>0</v>
      </c>
      <c r="G102" s="164">
        <v>6486.4763982167306</v>
      </c>
    </row>
    <row r="103" spans="1:7" x14ac:dyDescent="0.2">
      <c r="A103" s="166"/>
      <c r="B103" s="165"/>
      <c r="C103" s="165"/>
      <c r="D103" s="165"/>
      <c r="E103" s="165"/>
      <c r="F103" s="165"/>
      <c r="G103" s="165"/>
    </row>
    <row r="104" spans="1:7" x14ac:dyDescent="0.2">
      <c r="A104" s="87"/>
      <c r="E104" s="106"/>
      <c r="F104" s="106"/>
      <c r="G104" s="106"/>
    </row>
    <row r="105" spans="1:7" x14ac:dyDescent="0.2">
      <c r="A105" s="13" t="str">
        <f>'C01'!$A$31</f>
        <v>Fuente: Instituto Nacional de Estadística (INE). Encuesta Telefónica de Hogares para medir Empleo 2020.</v>
      </c>
      <c r="E105" s="106"/>
      <c r="F105" s="106"/>
      <c r="G105" s="106"/>
    </row>
    <row r="106" spans="1:7" x14ac:dyDescent="0.2">
      <c r="A106" s="13" t="str">
        <f>'C02'!$A$44</f>
        <v>(Promedio de salarios mínimos por rama)</v>
      </c>
      <c r="E106" s="106"/>
      <c r="F106" s="106"/>
      <c r="G106" s="106"/>
    </row>
  </sheetData>
  <mergeCells count="16">
    <mergeCell ref="B58:B59"/>
    <mergeCell ref="A4:A6"/>
    <mergeCell ref="B4:G4"/>
    <mergeCell ref="C58:F58"/>
    <mergeCell ref="A57:A59"/>
    <mergeCell ref="G58:G59"/>
    <mergeCell ref="B57:G57"/>
    <mergeCell ref="A1:G1"/>
    <mergeCell ref="A2:G2"/>
    <mergeCell ref="A3:G3"/>
    <mergeCell ref="A55:G55"/>
    <mergeCell ref="A53:G53"/>
    <mergeCell ref="A54:G54"/>
    <mergeCell ref="G5:G6"/>
    <mergeCell ref="B5:B6"/>
    <mergeCell ref="C5:F5"/>
  </mergeCells>
  <phoneticPr fontId="3" type="noConversion"/>
  <printOptions horizontalCentered="1"/>
  <pageMargins left="0.9237007874015748" right="0.39370078740157483" top="0.39370078740157483" bottom="0.39370078740157483" header="0" footer="0.19685039370078741"/>
  <pageSetup paperSize="9" scale="85" firstPageNumber="20" orientation="landscape" useFirstPageNumber="1" r:id="rId1"/>
  <headerFooter alignWithMargins="0">
    <oddFooter>&amp;L&amp;Z&amp;F+&amp;F+&amp;A&amp;C&amp;P&amp;R&amp;D+&amp;T</oddFooter>
  </headerFooter>
  <rowBreaks count="1" manualBreakCount="1">
    <brk id="52"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6</vt:i4>
      </vt:variant>
    </vt:vector>
  </HeadingPairs>
  <TitlesOfParts>
    <vt:vector size="6" baseType="lpstr">
      <vt:lpstr>Portada</vt:lpstr>
      <vt:lpstr>C01</vt:lpstr>
      <vt:lpstr>C02</vt:lpstr>
      <vt:lpstr>C03</vt:lpstr>
      <vt:lpstr>C04</vt:lpstr>
      <vt:lpstr>C05</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Edgardo Davila</dc:creator>
  <cp:lastModifiedBy>Capacitacion</cp:lastModifiedBy>
  <cp:lastPrinted>2011-01-20T20:18:25Z</cp:lastPrinted>
  <dcterms:created xsi:type="dcterms:W3CDTF">2001-09-12T22:45:56Z</dcterms:created>
  <dcterms:modified xsi:type="dcterms:W3CDTF">2021-03-13T16:59:21Z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BCO_ScreenResolution">
    <vt:lpwstr>96 96 1600 900</vt:lpwstr>
  </property>
</Properties>
</file>