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pacitacion\Documents\2022\"/>
    </mc:Choice>
  </mc:AlternateContent>
  <bookViews>
    <workbookView xWindow="0" yWindow="0" windowWidth="10050" windowHeight="6735" tabRatio="592" activeTab="6"/>
  </bookViews>
  <sheets>
    <sheet name="Portada" sheetId="9" r:id="rId1"/>
    <sheet name="C01" sheetId="33" r:id="rId2"/>
    <sheet name="C02" sheetId="21" r:id="rId3"/>
    <sheet name="C03" sheetId="24" r:id="rId4"/>
    <sheet name="C04" sheetId="5" r:id="rId5"/>
    <sheet name="C05" sheetId="15" r:id="rId6"/>
    <sheet name="C06" sheetId="16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5" l="1"/>
  <c r="J65" i="15" l="1"/>
  <c r="P64" i="5"/>
  <c r="T23" i="5"/>
  <c r="R38" i="24" l="1"/>
  <c r="R11" i="5"/>
  <c r="T38" i="5"/>
  <c r="T11" i="5"/>
  <c r="R8" i="5"/>
  <c r="S12" i="5" s="1"/>
  <c r="R11" i="24"/>
  <c r="R8" i="24" s="1"/>
  <c r="R37" i="24"/>
  <c r="S40" i="24" l="1"/>
  <c r="S49" i="24"/>
  <c r="S22" i="24"/>
  <c r="S12" i="24"/>
  <c r="S51" i="24"/>
  <c r="S15" i="24"/>
  <c r="T37" i="5"/>
  <c r="U37" i="5" s="1"/>
  <c r="S13" i="24"/>
  <c r="S19" i="24"/>
  <c r="S11" i="24"/>
  <c r="T8" i="5"/>
  <c r="S14" i="5"/>
  <c r="S13" i="5"/>
  <c r="S15" i="5"/>
  <c r="S11" i="5"/>
  <c r="R68" i="24"/>
  <c r="S50" i="24"/>
  <c r="S52" i="24"/>
  <c r="S35" i="24"/>
  <c r="S44" i="24"/>
  <c r="S28" i="24"/>
  <c r="S18" i="24"/>
  <c r="S41" i="24"/>
  <c r="S21" i="24"/>
  <c r="S43" i="24"/>
  <c r="S26" i="24"/>
  <c r="S27" i="24"/>
  <c r="S37" i="24"/>
  <c r="S31" i="24"/>
  <c r="S25" i="24"/>
  <c r="S38" i="24"/>
  <c r="S39" i="24"/>
  <c r="S45" i="24"/>
  <c r="S42" i="24"/>
  <c r="S30" i="24"/>
  <c r="S14" i="24"/>
  <c r="S34" i="24"/>
  <c r="S29" i="24"/>
  <c r="S20" i="24"/>
  <c r="S46" i="24"/>
  <c r="J63" i="16"/>
  <c r="I63" i="16"/>
  <c r="H63" i="16"/>
  <c r="H65" i="15"/>
  <c r="B46" i="5"/>
  <c r="T68" i="5" l="1"/>
  <c r="U22" i="5"/>
  <c r="U28" i="5"/>
  <c r="U46" i="5"/>
  <c r="U20" i="5"/>
  <c r="U49" i="5"/>
  <c r="U31" i="5"/>
  <c r="U40" i="5"/>
  <c r="U19" i="5"/>
  <c r="U52" i="5"/>
  <c r="U45" i="5"/>
  <c r="U51" i="5"/>
  <c r="U27" i="5"/>
  <c r="U25" i="5"/>
  <c r="U44" i="5"/>
  <c r="U30" i="5"/>
  <c r="U21" i="5"/>
  <c r="U41" i="5"/>
  <c r="U18" i="5"/>
  <c r="U39" i="5"/>
  <c r="U50" i="5"/>
  <c r="U29" i="5"/>
  <c r="U35" i="5"/>
  <c r="U43" i="5"/>
  <c r="U34" i="5"/>
  <c r="U42" i="5"/>
  <c r="U26" i="5"/>
  <c r="U38" i="5"/>
  <c r="U15" i="5"/>
  <c r="U14" i="5"/>
  <c r="U12" i="5"/>
  <c r="U13" i="5"/>
  <c r="U11" i="5"/>
  <c r="S103" i="24"/>
  <c r="S99" i="24"/>
  <c r="S86" i="24"/>
  <c r="S81" i="24"/>
  <c r="S104" i="24"/>
  <c r="S85" i="24"/>
  <c r="S93" i="24"/>
  <c r="S72" i="24"/>
  <c r="S105" i="24"/>
  <c r="S75" i="24"/>
  <c r="S79" i="24"/>
  <c r="S97" i="24"/>
  <c r="S84" i="24"/>
  <c r="S102" i="24"/>
  <c r="S101" i="24"/>
  <c r="S80" i="24"/>
  <c r="S100" i="24"/>
  <c r="S78" i="24"/>
  <c r="S91" i="24"/>
  <c r="S98" i="24"/>
  <c r="S74" i="24"/>
  <c r="S96" i="24"/>
  <c r="S73" i="24"/>
  <c r="S89" i="24"/>
  <c r="S82" i="24"/>
  <c r="S76" i="24"/>
  <c r="S88" i="24"/>
  <c r="S77" i="24"/>
  <c r="S87" i="24"/>
  <c r="S71" i="24"/>
  <c r="S107" i="24"/>
  <c r="S90" i="24"/>
  <c r="S92" i="24"/>
  <c r="S83" i="24"/>
  <c r="S106" i="24"/>
  <c r="D29" i="24"/>
  <c r="P38" i="24"/>
  <c r="D31" i="24"/>
  <c r="H37" i="24"/>
  <c r="B10" i="21"/>
  <c r="P38" i="5"/>
  <c r="P37" i="5" s="1"/>
  <c r="J37" i="24"/>
  <c r="D30" i="24"/>
  <c r="L37" i="24"/>
  <c r="P11" i="5"/>
  <c r="P8" i="5" s="1"/>
  <c r="Q46" i="5" s="1"/>
  <c r="N37" i="24"/>
  <c r="P37" i="24"/>
  <c r="D21" i="24"/>
  <c r="B37" i="24"/>
  <c r="F37" i="24"/>
  <c r="F34" i="5"/>
  <c r="D22" i="24"/>
  <c r="D20" i="24"/>
  <c r="F46" i="5"/>
  <c r="P11" i="24"/>
  <c r="P8" i="24" s="1"/>
  <c r="D46" i="24"/>
  <c r="D26" i="24"/>
  <c r="D34" i="24"/>
  <c r="D35" i="24"/>
  <c r="D25" i="24"/>
  <c r="D27" i="24"/>
  <c r="D28" i="24"/>
  <c r="D18" i="24"/>
  <c r="D19" i="24"/>
  <c r="U96" i="5" l="1"/>
  <c r="U80" i="5"/>
  <c r="U71" i="5"/>
  <c r="U104" i="5"/>
  <c r="U86" i="5"/>
  <c r="U79" i="5"/>
  <c r="U76" i="5"/>
  <c r="U73" i="5"/>
  <c r="U103" i="5"/>
  <c r="U88" i="5"/>
  <c r="U92" i="5"/>
  <c r="U101" i="5"/>
  <c r="U105" i="5"/>
  <c r="U74" i="5"/>
  <c r="U89" i="5"/>
  <c r="U75" i="5"/>
  <c r="U102" i="5"/>
  <c r="U87" i="5"/>
  <c r="U78" i="5"/>
  <c r="U84" i="5"/>
  <c r="U99" i="5"/>
  <c r="U93" i="5"/>
  <c r="U106" i="5"/>
  <c r="U90" i="5"/>
  <c r="U100" i="5"/>
  <c r="U77" i="5"/>
  <c r="U72" i="5"/>
  <c r="U81" i="5"/>
  <c r="U91" i="5"/>
  <c r="U98" i="5"/>
  <c r="U107" i="5"/>
  <c r="U85" i="5"/>
  <c r="U97" i="5"/>
  <c r="U82" i="5"/>
  <c r="U83" i="5"/>
  <c r="Q37" i="24"/>
  <c r="P68" i="24"/>
  <c r="Q11" i="24"/>
  <c r="Q31" i="24"/>
  <c r="Q15" i="24"/>
  <c r="Q14" i="24"/>
  <c r="Q12" i="24"/>
  <c r="Q20" i="24"/>
  <c r="Q21" i="24"/>
  <c r="Q26" i="24"/>
  <c r="Q34" i="24"/>
  <c r="Q43" i="24"/>
  <c r="Q18" i="24"/>
  <c r="Q19" i="24"/>
  <c r="Q38" i="24"/>
  <c r="Q25" i="24"/>
  <c r="Q29" i="24"/>
  <c r="Q27" i="24"/>
  <c r="Q28" i="24"/>
  <c r="Q13" i="24"/>
  <c r="Q30" i="24"/>
  <c r="Q35" i="24"/>
  <c r="Q49" i="24"/>
  <c r="Q22" i="24"/>
  <c r="Q46" i="24"/>
  <c r="Q42" i="24"/>
  <c r="Q50" i="24"/>
  <c r="Q45" i="24"/>
  <c r="Q44" i="24"/>
  <c r="Q41" i="24"/>
  <c r="Q40" i="24"/>
  <c r="Q52" i="24"/>
  <c r="Q39" i="24"/>
  <c r="Q51" i="24"/>
  <c r="Q89" i="24" l="1"/>
  <c r="Q93" i="24"/>
  <c r="Q107" i="24"/>
  <c r="Q84" i="24"/>
  <c r="Q91" i="24"/>
  <c r="Q81" i="24"/>
  <c r="Q88" i="24"/>
  <c r="Q79" i="24"/>
  <c r="Q87" i="24"/>
  <c r="Q78" i="24"/>
  <c r="Q82" i="24"/>
  <c r="Q106" i="24"/>
  <c r="Q97" i="24"/>
  <c r="Q80" i="24"/>
  <c r="Q86" i="24"/>
  <c r="Q85" i="24"/>
  <c r="Q103" i="24"/>
  <c r="Q100" i="24"/>
  <c r="Q98" i="24"/>
  <c r="Q99" i="24"/>
  <c r="Q71" i="24"/>
  <c r="Q74" i="24"/>
  <c r="Q104" i="24"/>
  <c r="Q90" i="24"/>
  <c r="Q105" i="24"/>
  <c r="Q76" i="24"/>
  <c r="Q72" i="24"/>
  <c r="Q102" i="24"/>
  <c r="Q73" i="24"/>
  <c r="Q75" i="24"/>
  <c r="Q77" i="24"/>
  <c r="Q96" i="24"/>
  <c r="Q92" i="24"/>
  <c r="Q101" i="24"/>
  <c r="Q83" i="24"/>
  <c r="P23" i="5" l="1"/>
  <c r="F63" i="16"/>
  <c r="E63" i="16"/>
  <c r="D63" i="16"/>
  <c r="B63" i="16"/>
  <c r="G65" i="15"/>
  <c r="F65" i="15"/>
  <c r="E65" i="15"/>
  <c r="B65" i="15"/>
  <c r="G63" i="16"/>
  <c r="F23" i="5"/>
  <c r="F16" i="5"/>
  <c r="B16" i="5"/>
  <c r="D47" i="24"/>
  <c r="D16" i="24"/>
  <c r="A53" i="16"/>
  <c r="A105" i="16"/>
  <c r="A54" i="15"/>
  <c r="A107" i="15"/>
  <c r="A55" i="5"/>
  <c r="A110" i="5"/>
  <c r="A55" i="24"/>
  <c r="A109" i="24" l="1"/>
  <c r="A106" i="15"/>
  <c r="D65" i="15"/>
  <c r="A54" i="24"/>
  <c r="A109" i="5"/>
  <c r="A54" i="5"/>
  <c r="A53" i="15"/>
  <c r="A104" i="16"/>
  <c r="A52" i="16"/>
  <c r="C63" i="16"/>
  <c r="C65" i="15"/>
  <c r="A43" i="21"/>
  <c r="B101" i="5" l="1"/>
  <c r="D77" i="24" l="1"/>
  <c r="D100" i="24"/>
  <c r="D42" i="24"/>
  <c r="B21" i="5"/>
  <c r="D15" i="24"/>
  <c r="F106" i="5"/>
  <c r="F98" i="5"/>
  <c r="F90" i="5"/>
  <c r="F82" i="5"/>
  <c r="F74" i="5"/>
  <c r="F50" i="5"/>
  <c r="F40" i="5"/>
  <c r="D38" i="5"/>
  <c r="D37" i="5" s="1"/>
  <c r="F29" i="5"/>
  <c r="F13" i="5"/>
  <c r="D11" i="5"/>
  <c r="B107" i="5"/>
  <c r="D103" i="24"/>
  <c r="B100" i="5"/>
  <c r="B92" i="5"/>
  <c r="D87" i="24"/>
  <c r="B84" i="5"/>
  <c r="D79" i="24"/>
  <c r="B76" i="5"/>
  <c r="D71" i="24"/>
  <c r="B52" i="5"/>
  <c r="D45" i="24"/>
  <c r="B42" i="5"/>
  <c r="B31" i="5"/>
  <c r="B15" i="5"/>
  <c r="F99" i="5"/>
  <c r="F91" i="5"/>
  <c r="F83" i="5"/>
  <c r="F75" i="5"/>
  <c r="F51" i="5"/>
  <c r="F41" i="5"/>
  <c r="F30" i="5"/>
  <c r="F14" i="5"/>
  <c r="D106" i="24"/>
  <c r="B103" i="5"/>
  <c r="D98" i="24"/>
  <c r="D90" i="24"/>
  <c r="B87" i="5"/>
  <c r="D82" i="24"/>
  <c r="B79" i="5"/>
  <c r="D74" i="24"/>
  <c r="B71" i="5"/>
  <c r="D50" i="24"/>
  <c r="B45" i="5"/>
  <c r="D40" i="24"/>
  <c r="B35" i="5"/>
  <c r="B26" i="5"/>
  <c r="B19" i="5"/>
  <c r="D13" i="24"/>
  <c r="F107" i="5"/>
  <c r="F100" i="5"/>
  <c r="F92" i="5"/>
  <c r="F84" i="5"/>
  <c r="F76" i="5"/>
  <c r="F52" i="5"/>
  <c r="F42" i="5"/>
  <c r="F31" i="5"/>
  <c r="F15" i="5"/>
  <c r="D107" i="24"/>
  <c r="F22" i="5"/>
  <c r="B106" i="5"/>
  <c r="D101" i="24"/>
  <c r="B98" i="5"/>
  <c r="B90" i="5"/>
  <c r="D85" i="24"/>
  <c r="B82" i="5"/>
  <c r="B74" i="5"/>
  <c r="B50" i="5"/>
  <c r="D43" i="24"/>
  <c r="B40" i="5"/>
  <c r="N38" i="24"/>
  <c r="B29" i="5"/>
  <c r="B22" i="5"/>
  <c r="B13" i="5"/>
  <c r="N11" i="24"/>
  <c r="N8" i="24" s="1"/>
  <c r="O29" i="24" s="1"/>
  <c r="F101" i="5"/>
  <c r="F85" i="5"/>
  <c r="F77" i="5"/>
  <c r="F43" i="5"/>
  <c r="B105" i="5"/>
  <c r="B97" i="5"/>
  <c r="D92" i="24"/>
  <c r="D88" i="24"/>
  <c r="B85" i="5"/>
  <c r="D80" i="24"/>
  <c r="B77" i="5"/>
  <c r="D72" i="24"/>
  <c r="B43" i="5"/>
  <c r="L38" i="24"/>
  <c r="D37" i="24"/>
  <c r="O31" i="24"/>
  <c r="L11" i="24"/>
  <c r="F102" i="5"/>
  <c r="F93" i="5"/>
  <c r="F86" i="5"/>
  <c r="F78" i="5"/>
  <c r="F44" i="5"/>
  <c r="N38" i="5"/>
  <c r="N37" i="5" s="1"/>
  <c r="F25" i="5"/>
  <c r="F18" i="5"/>
  <c r="N11" i="5"/>
  <c r="B81" i="5"/>
  <c r="D52" i="24"/>
  <c r="B49" i="5"/>
  <c r="B28" i="5"/>
  <c r="D104" i="24"/>
  <c r="B104" i="5"/>
  <c r="D99" i="24"/>
  <c r="B96" i="5"/>
  <c r="D91" i="24"/>
  <c r="B88" i="5"/>
  <c r="D83" i="24"/>
  <c r="B80" i="5"/>
  <c r="D75" i="24"/>
  <c r="B72" i="5"/>
  <c r="D51" i="24"/>
  <c r="D41" i="24"/>
  <c r="J38" i="24"/>
  <c r="B37" i="5"/>
  <c r="B27" i="5"/>
  <c r="B20" i="5"/>
  <c r="D14" i="24"/>
  <c r="J11" i="24"/>
  <c r="F103" i="5"/>
  <c r="F87" i="5"/>
  <c r="F79" i="5"/>
  <c r="F71" i="5"/>
  <c r="F45" i="5"/>
  <c r="L38" i="5"/>
  <c r="L37" i="5" s="1"/>
  <c r="F35" i="5"/>
  <c r="F26" i="5"/>
  <c r="F19" i="5"/>
  <c r="L11" i="5"/>
  <c r="B89" i="5"/>
  <c r="D76" i="24"/>
  <c r="B39" i="5"/>
  <c r="B38" i="24"/>
  <c r="O27" i="24"/>
  <c r="B11" i="24"/>
  <c r="B8" i="24" s="1"/>
  <c r="B12" i="5"/>
  <c r="D96" i="24"/>
  <c r="D102" i="24"/>
  <c r="B99" i="5"/>
  <c r="D93" i="24"/>
  <c r="B91" i="5"/>
  <c r="D86" i="24"/>
  <c r="B83" i="5"/>
  <c r="D78" i="24"/>
  <c r="B75" i="5"/>
  <c r="B51" i="5"/>
  <c r="O50" i="24"/>
  <c r="D44" i="24"/>
  <c r="B41" i="5"/>
  <c r="H38" i="24"/>
  <c r="B30" i="5"/>
  <c r="B14" i="5"/>
  <c r="H11" i="24"/>
  <c r="F104" i="5"/>
  <c r="F96" i="5"/>
  <c r="F88" i="5"/>
  <c r="F80" i="5"/>
  <c r="F72" i="5"/>
  <c r="J38" i="5"/>
  <c r="J37" i="5" s="1"/>
  <c r="F27" i="5"/>
  <c r="F20" i="5"/>
  <c r="J11" i="5"/>
  <c r="D84" i="24"/>
  <c r="B73" i="5"/>
  <c r="O37" i="24"/>
  <c r="D105" i="24"/>
  <c r="B102" i="5"/>
  <c r="D97" i="24"/>
  <c r="B93" i="5"/>
  <c r="D89" i="24"/>
  <c r="B86" i="5"/>
  <c r="D81" i="24"/>
  <c r="B78" i="5"/>
  <c r="D73" i="24"/>
  <c r="D49" i="24"/>
  <c r="B44" i="5"/>
  <c r="F38" i="24"/>
  <c r="D39" i="24"/>
  <c r="B34" i="5"/>
  <c r="B25" i="5"/>
  <c r="B18" i="5"/>
  <c r="F11" i="24"/>
  <c r="D12" i="24"/>
  <c r="F105" i="5"/>
  <c r="F97" i="5"/>
  <c r="F89" i="5"/>
  <c r="F81" i="5"/>
  <c r="F73" i="5"/>
  <c r="F49" i="5"/>
  <c r="H38" i="5"/>
  <c r="H37" i="5" s="1"/>
  <c r="F39" i="5"/>
  <c r="F28" i="5"/>
  <c r="F21" i="5"/>
  <c r="H11" i="5"/>
  <c r="F12" i="5"/>
  <c r="C28" i="24" l="1"/>
  <c r="S8" i="24"/>
  <c r="S68" i="24" s="1"/>
  <c r="O19" i="24"/>
  <c r="O43" i="24"/>
  <c r="C35" i="24"/>
  <c r="C25" i="24"/>
  <c r="C44" i="24"/>
  <c r="J8" i="5"/>
  <c r="K46" i="5" s="1"/>
  <c r="N8" i="5"/>
  <c r="O46" i="5" s="1"/>
  <c r="L8" i="5"/>
  <c r="M46" i="5" s="1"/>
  <c r="H8" i="5"/>
  <c r="I46" i="5" s="1"/>
  <c r="D8" i="5"/>
  <c r="Q8" i="24"/>
  <c r="Q68" i="24" s="1"/>
  <c r="C46" i="24"/>
  <c r="C43" i="24"/>
  <c r="O46" i="24"/>
  <c r="C21" i="24"/>
  <c r="B68" i="24"/>
  <c r="C82" i="24" s="1"/>
  <c r="B8" i="5"/>
  <c r="U8" i="5" s="1"/>
  <c r="U68" i="5" s="1"/>
  <c r="O41" i="24"/>
  <c r="C51" i="24"/>
  <c r="C30" i="24"/>
  <c r="C39" i="24"/>
  <c r="C22" i="24"/>
  <c r="C40" i="24"/>
  <c r="C26" i="24"/>
  <c r="C52" i="24"/>
  <c r="N68" i="24"/>
  <c r="O84" i="24" s="1"/>
  <c r="C27" i="24"/>
  <c r="C50" i="24"/>
  <c r="C42" i="24"/>
  <c r="C34" i="24"/>
  <c r="C14" i="24"/>
  <c r="C12" i="24"/>
  <c r="C49" i="24"/>
  <c r="O12" i="24"/>
  <c r="C29" i="24"/>
  <c r="C15" i="24"/>
  <c r="C41" i="24"/>
  <c r="C13" i="24"/>
  <c r="C19" i="24"/>
  <c r="C37" i="24"/>
  <c r="C18" i="24"/>
  <c r="C20" i="24"/>
  <c r="C45" i="24"/>
  <c r="C31" i="24"/>
  <c r="O8" i="24"/>
  <c r="O68" i="24" s="1"/>
  <c r="O13" i="24"/>
  <c r="O20" i="24"/>
  <c r="O45" i="24"/>
  <c r="O52" i="24"/>
  <c r="O34" i="24"/>
  <c r="O28" i="24"/>
  <c r="O30" i="24"/>
  <c r="O35" i="24"/>
  <c r="O15" i="24"/>
  <c r="O25" i="24"/>
  <c r="O14" i="24"/>
  <c r="O51" i="24"/>
  <c r="O22" i="24"/>
  <c r="O42" i="24"/>
  <c r="O49" i="24"/>
  <c r="O40" i="24"/>
  <c r="O26" i="24"/>
  <c r="O21" i="24"/>
  <c r="O39" i="24"/>
  <c r="O18" i="24"/>
  <c r="O44" i="24"/>
  <c r="L8" i="24"/>
  <c r="J8" i="24"/>
  <c r="H8" i="24"/>
  <c r="F8" i="24"/>
  <c r="G46" i="24" s="1"/>
  <c r="Q29" i="5"/>
  <c r="Q40" i="5"/>
  <c r="Q50" i="5"/>
  <c r="Q14" i="5"/>
  <c r="Q41" i="5"/>
  <c r="Q42" i="5"/>
  <c r="Q51" i="5"/>
  <c r="Q19" i="5"/>
  <c r="Q15" i="5"/>
  <c r="Q28" i="5"/>
  <c r="Q34" i="5"/>
  <c r="Q43" i="5"/>
  <c r="Q35" i="5"/>
  <c r="Q31" i="5"/>
  <c r="Q21" i="5"/>
  <c r="Q49" i="5"/>
  <c r="Q25" i="5"/>
  <c r="Q45" i="5"/>
  <c r="Q52" i="5"/>
  <c r="Q30" i="5"/>
  <c r="Q12" i="5"/>
  <c r="Q13" i="5"/>
  <c r="Q22" i="5"/>
  <c r="Q26" i="5"/>
  <c r="Q39" i="5"/>
  <c r="Q18" i="5"/>
  <c r="Q20" i="5"/>
  <c r="Q37" i="5"/>
  <c r="Q27" i="5"/>
  <c r="Q44" i="5"/>
  <c r="H10" i="21"/>
  <c r="K10" i="21"/>
  <c r="Q17" i="21"/>
  <c r="Q12" i="21"/>
  <c r="Q25" i="21"/>
  <c r="Q27" i="21"/>
  <c r="Q29" i="21"/>
  <c r="Q34" i="21"/>
  <c r="Q37" i="21"/>
  <c r="Q39" i="21"/>
  <c r="Q40" i="21"/>
  <c r="Q41" i="21"/>
  <c r="D11" i="24"/>
  <c r="Q13" i="21"/>
  <c r="Q18" i="21"/>
  <c r="Q19" i="21"/>
  <c r="Q21" i="21"/>
  <c r="Q24" i="21"/>
  <c r="Q30" i="21"/>
  <c r="Q33" i="21"/>
  <c r="E10" i="21"/>
  <c r="N10" i="21"/>
  <c r="N7" i="21" s="1"/>
  <c r="O27" i="21" s="1"/>
  <c r="Q11" i="21"/>
  <c r="Q14" i="21"/>
  <c r="Q20" i="21"/>
  <c r="Q26" i="21"/>
  <c r="Q28" i="21"/>
  <c r="Q38" i="21"/>
  <c r="F11" i="5"/>
  <c r="F38" i="5"/>
  <c r="F37" i="5" s="1"/>
  <c r="D38" i="24"/>
  <c r="B38" i="5"/>
  <c r="C38" i="24"/>
  <c r="B11" i="5"/>
  <c r="C11" i="24"/>
  <c r="P68" i="5"/>
  <c r="Q96" i="5" s="1"/>
  <c r="Q11" i="5"/>
  <c r="O11" i="24"/>
  <c r="O38" i="24"/>
  <c r="Q38" i="5"/>
  <c r="C34" i="5" l="1"/>
  <c r="S8" i="5"/>
  <c r="C79" i="24"/>
  <c r="C42" i="5"/>
  <c r="B68" i="5"/>
  <c r="C74" i="5" s="1"/>
  <c r="C39" i="5"/>
  <c r="C19" i="5"/>
  <c r="C25" i="5"/>
  <c r="C18" i="5"/>
  <c r="O8" i="5"/>
  <c r="O68" i="5" s="1"/>
  <c r="C31" i="5"/>
  <c r="C22" i="5"/>
  <c r="C37" i="5"/>
  <c r="C29" i="5"/>
  <c r="O82" i="24"/>
  <c r="C15" i="5"/>
  <c r="C35" i="5"/>
  <c r="C99" i="24"/>
  <c r="O71" i="24"/>
  <c r="C13" i="5"/>
  <c r="C43" i="5"/>
  <c r="C52" i="5"/>
  <c r="C102" i="24"/>
  <c r="O100" i="24"/>
  <c r="O75" i="24"/>
  <c r="O87" i="24"/>
  <c r="O77" i="24"/>
  <c r="O99" i="24"/>
  <c r="O85" i="24"/>
  <c r="C76" i="24"/>
  <c r="M8" i="5"/>
  <c r="M68" i="5" s="1"/>
  <c r="O88" i="24"/>
  <c r="O79" i="24"/>
  <c r="K38" i="5"/>
  <c r="C49" i="5"/>
  <c r="C50" i="5"/>
  <c r="Q8" i="5"/>
  <c r="Q68" i="5" s="1"/>
  <c r="C40" i="5"/>
  <c r="C30" i="5"/>
  <c r="O107" i="24"/>
  <c r="O101" i="24"/>
  <c r="E38" i="5"/>
  <c r="E46" i="5"/>
  <c r="K8" i="5"/>
  <c r="K68" i="5" s="1"/>
  <c r="C46" i="5"/>
  <c r="O13" i="21"/>
  <c r="C28" i="5"/>
  <c r="C44" i="5"/>
  <c r="C20" i="5"/>
  <c r="C51" i="5"/>
  <c r="O41" i="21"/>
  <c r="O96" i="24"/>
  <c r="O80" i="24"/>
  <c r="C27" i="5"/>
  <c r="C26" i="5"/>
  <c r="C45" i="5"/>
  <c r="C21" i="5"/>
  <c r="C14" i="5"/>
  <c r="C41" i="5"/>
  <c r="C12" i="5"/>
  <c r="O86" i="24"/>
  <c r="O98" i="24"/>
  <c r="O103" i="24"/>
  <c r="I8" i="5"/>
  <c r="I68" i="5" s="1"/>
  <c r="E8" i="5"/>
  <c r="E68" i="5" s="1"/>
  <c r="K41" i="5"/>
  <c r="K52" i="5"/>
  <c r="K26" i="5"/>
  <c r="K18" i="5"/>
  <c r="K31" i="5"/>
  <c r="J68" i="5"/>
  <c r="K34" i="5"/>
  <c r="K49" i="5"/>
  <c r="K43" i="5"/>
  <c r="K35" i="5"/>
  <c r="K13" i="5"/>
  <c r="K39" i="5"/>
  <c r="K42" i="5"/>
  <c r="K44" i="5"/>
  <c r="K25" i="5"/>
  <c r="K14" i="5"/>
  <c r="K51" i="5"/>
  <c r="K30" i="5"/>
  <c r="K45" i="5"/>
  <c r="K15" i="5"/>
  <c r="K19" i="5"/>
  <c r="K22" i="5"/>
  <c r="K29" i="5"/>
  <c r="K40" i="5"/>
  <c r="K27" i="5"/>
  <c r="K37" i="5"/>
  <c r="K20" i="5"/>
  <c r="K21" i="5"/>
  <c r="K50" i="5"/>
  <c r="K28" i="5"/>
  <c r="K12" i="5"/>
  <c r="K11" i="5"/>
  <c r="O29" i="5"/>
  <c r="O18" i="5"/>
  <c r="O30" i="5"/>
  <c r="O27" i="5"/>
  <c r="O21" i="5"/>
  <c r="O44" i="5"/>
  <c r="O22" i="5"/>
  <c r="O20" i="5"/>
  <c r="O51" i="5"/>
  <c r="O34" i="5"/>
  <c r="O45" i="5"/>
  <c r="O40" i="5"/>
  <c r="O50" i="5"/>
  <c r="O35" i="5"/>
  <c r="O12" i="5"/>
  <c r="O14" i="5"/>
  <c r="O28" i="5"/>
  <c r="O49" i="5"/>
  <c r="O19" i="5"/>
  <c r="O25" i="5"/>
  <c r="N68" i="5"/>
  <c r="O39" i="5"/>
  <c r="O41" i="5"/>
  <c r="O26" i="5"/>
  <c r="O52" i="5"/>
  <c r="O43" i="5"/>
  <c r="O37" i="5"/>
  <c r="O42" i="5"/>
  <c r="O15" i="5"/>
  <c r="O13" i="5"/>
  <c r="O31" i="5"/>
  <c r="O11" i="5"/>
  <c r="O38" i="5"/>
  <c r="M41" i="5"/>
  <c r="M27" i="5"/>
  <c r="M44" i="5"/>
  <c r="M18" i="5"/>
  <c r="M52" i="5"/>
  <c r="M28" i="5"/>
  <c r="M42" i="5"/>
  <c r="M19" i="5"/>
  <c r="M25" i="5"/>
  <c r="M45" i="5"/>
  <c r="M49" i="5"/>
  <c r="M30" i="5"/>
  <c r="M13" i="5"/>
  <c r="M29" i="5"/>
  <c r="M35" i="5"/>
  <c r="M37" i="5"/>
  <c r="M26" i="5"/>
  <c r="M15" i="5"/>
  <c r="M34" i="5"/>
  <c r="M12" i="5"/>
  <c r="M31" i="5"/>
  <c r="M50" i="5"/>
  <c r="M21" i="5"/>
  <c r="M43" i="5"/>
  <c r="M51" i="5"/>
  <c r="M14" i="5"/>
  <c r="M22" i="5"/>
  <c r="M39" i="5"/>
  <c r="M40" i="5"/>
  <c r="M20" i="5"/>
  <c r="L68" i="5"/>
  <c r="M11" i="5"/>
  <c r="M38" i="5"/>
  <c r="I38" i="5"/>
  <c r="I30" i="5"/>
  <c r="I34" i="5"/>
  <c r="I40" i="5"/>
  <c r="I15" i="5"/>
  <c r="I35" i="5"/>
  <c r="I14" i="5"/>
  <c r="I52" i="5"/>
  <c r="I25" i="5"/>
  <c r="I21" i="5"/>
  <c r="I51" i="5"/>
  <c r="I43" i="5"/>
  <c r="I18" i="5"/>
  <c r="I26" i="5"/>
  <c r="I37" i="5"/>
  <c r="I49" i="5"/>
  <c r="I12" i="5"/>
  <c r="I13" i="5"/>
  <c r="I28" i="5"/>
  <c r="I29" i="5"/>
  <c r="I44" i="5"/>
  <c r="I27" i="5"/>
  <c r="F8" i="5"/>
  <c r="G46" i="5" s="1"/>
  <c r="I39" i="5"/>
  <c r="I41" i="5"/>
  <c r="I42" i="5"/>
  <c r="I22" i="5"/>
  <c r="I19" i="5"/>
  <c r="H68" i="5"/>
  <c r="I31" i="5"/>
  <c r="I45" i="5"/>
  <c r="I20" i="5"/>
  <c r="I50" i="5"/>
  <c r="I11" i="5"/>
  <c r="E52" i="5"/>
  <c r="E50" i="5"/>
  <c r="E28" i="5"/>
  <c r="E14" i="5"/>
  <c r="E19" i="5"/>
  <c r="E41" i="5"/>
  <c r="E40" i="5"/>
  <c r="E20" i="5"/>
  <c r="E22" i="5"/>
  <c r="E26" i="5"/>
  <c r="E39" i="5"/>
  <c r="E29" i="5"/>
  <c r="E43" i="5"/>
  <c r="E42" i="5"/>
  <c r="E49" i="5"/>
  <c r="E13" i="5"/>
  <c r="E18" i="5"/>
  <c r="E21" i="5"/>
  <c r="E30" i="5"/>
  <c r="E37" i="5"/>
  <c r="E25" i="5"/>
  <c r="D68" i="5"/>
  <c r="E27" i="5"/>
  <c r="E51" i="5"/>
  <c r="E45" i="5"/>
  <c r="E44" i="5"/>
  <c r="E31" i="5"/>
  <c r="E35" i="5"/>
  <c r="E15" i="5"/>
  <c r="E12" i="5"/>
  <c r="E34" i="5"/>
  <c r="E11" i="5"/>
  <c r="C83" i="24"/>
  <c r="C91" i="24"/>
  <c r="C71" i="24"/>
  <c r="C98" i="24"/>
  <c r="C100" i="24"/>
  <c r="C72" i="24"/>
  <c r="C80" i="24"/>
  <c r="C89" i="24"/>
  <c r="C101" i="24"/>
  <c r="C81" i="24"/>
  <c r="C86" i="24"/>
  <c r="C77" i="24"/>
  <c r="C96" i="24"/>
  <c r="C88" i="24"/>
  <c r="C87" i="24"/>
  <c r="C85" i="24"/>
  <c r="C92" i="24"/>
  <c r="C104" i="24"/>
  <c r="I38" i="24"/>
  <c r="I46" i="24"/>
  <c r="C90" i="24"/>
  <c r="C78" i="24"/>
  <c r="C103" i="24"/>
  <c r="C107" i="24"/>
  <c r="C93" i="24"/>
  <c r="K38" i="24"/>
  <c r="K46" i="24"/>
  <c r="C106" i="24"/>
  <c r="C73" i="24"/>
  <c r="C75" i="24"/>
  <c r="C97" i="24"/>
  <c r="M11" i="24"/>
  <c r="M46" i="24"/>
  <c r="C84" i="24"/>
  <c r="C105" i="24"/>
  <c r="C74" i="24"/>
  <c r="O106" i="24"/>
  <c r="O105" i="24"/>
  <c r="O83" i="24"/>
  <c r="O90" i="24"/>
  <c r="O93" i="24"/>
  <c r="O81" i="24"/>
  <c r="O78" i="24"/>
  <c r="O102" i="24"/>
  <c r="O91" i="24"/>
  <c r="O89" i="24"/>
  <c r="O73" i="24"/>
  <c r="O76" i="24"/>
  <c r="O104" i="24"/>
  <c r="O74" i="24"/>
  <c r="O92" i="24"/>
  <c r="O97" i="24"/>
  <c r="O72" i="24"/>
  <c r="M15" i="24"/>
  <c r="M21" i="24"/>
  <c r="M27" i="24"/>
  <c r="M40" i="24"/>
  <c r="M30" i="24"/>
  <c r="M8" i="24"/>
  <c r="M68" i="24" s="1"/>
  <c r="M42" i="24"/>
  <c r="M52" i="24"/>
  <c r="M19" i="24"/>
  <c r="M34" i="24"/>
  <c r="M26" i="24"/>
  <c r="M39" i="24"/>
  <c r="M45" i="24"/>
  <c r="M13" i="24"/>
  <c r="M28" i="24"/>
  <c r="M22" i="24"/>
  <c r="M12" i="24"/>
  <c r="M43" i="24"/>
  <c r="M41" i="24"/>
  <c r="M20" i="24"/>
  <c r="M18" i="24"/>
  <c r="M35" i="24"/>
  <c r="M14" i="24"/>
  <c r="M29" i="24"/>
  <c r="M50" i="24"/>
  <c r="M49" i="24"/>
  <c r="M25" i="24"/>
  <c r="M51" i="24"/>
  <c r="M31" i="24"/>
  <c r="M44" i="24"/>
  <c r="M37" i="24"/>
  <c r="L68" i="24"/>
  <c r="M38" i="24"/>
  <c r="K11" i="24"/>
  <c r="K41" i="24"/>
  <c r="K18" i="24"/>
  <c r="K50" i="24"/>
  <c r="K51" i="24"/>
  <c r="K52" i="24"/>
  <c r="K29" i="24"/>
  <c r="K43" i="24"/>
  <c r="K44" i="24"/>
  <c r="K15" i="24"/>
  <c r="K34" i="24"/>
  <c r="K25" i="24"/>
  <c r="K49" i="24"/>
  <c r="K31" i="24"/>
  <c r="K40" i="24"/>
  <c r="J68" i="24"/>
  <c r="K21" i="24"/>
  <c r="K42" i="24"/>
  <c r="K27" i="24"/>
  <c r="K8" i="24"/>
  <c r="K68" i="24" s="1"/>
  <c r="K39" i="24"/>
  <c r="K37" i="24"/>
  <c r="K19" i="24"/>
  <c r="K20" i="24"/>
  <c r="K12" i="24"/>
  <c r="K30" i="24"/>
  <c r="K13" i="24"/>
  <c r="K14" i="24"/>
  <c r="K45" i="24"/>
  <c r="K26" i="24"/>
  <c r="K28" i="24"/>
  <c r="K35" i="24"/>
  <c r="K22" i="24"/>
  <c r="I21" i="24"/>
  <c r="I43" i="24"/>
  <c r="I37" i="24"/>
  <c r="I31" i="24"/>
  <c r="I20" i="24"/>
  <c r="I35" i="24"/>
  <c r="I30" i="24"/>
  <c r="I27" i="24"/>
  <c r="I14" i="24"/>
  <c r="I25" i="24"/>
  <c r="I26" i="24"/>
  <c r="I19" i="24"/>
  <c r="I40" i="24"/>
  <c r="I8" i="24"/>
  <c r="I68" i="24" s="1"/>
  <c r="I22" i="24"/>
  <c r="I51" i="24"/>
  <c r="I45" i="24"/>
  <c r="I18" i="24"/>
  <c r="I44" i="24"/>
  <c r="I15" i="24"/>
  <c r="I52" i="24"/>
  <c r="I13" i="24"/>
  <c r="I41" i="24"/>
  <c r="I49" i="24"/>
  <c r="I34" i="24"/>
  <c r="H68" i="24"/>
  <c r="I39" i="24"/>
  <c r="I12" i="24"/>
  <c r="I29" i="24"/>
  <c r="I50" i="24"/>
  <c r="I42" i="24"/>
  <c r="I28" i="24"/>
  <c r="I11" i="24"/>
  <c r="G15" i="24"/>
  <c r="G50" i="24"/>
  <c r="G13" i="24"/>
  <c r="G20" i="24"/>
  <c r="G51" i="24"/>
  <c r="G44" i="24"/>
  <c r="G52" i="24"/>
  <c r="G18" i="24"/>
  <c r="G42" i="24"/>
  <c r="G26" i="24"/>
  <c r="G12" i="24"/>
  <c r="G22" i="24"/>
  <c r="G37" i="24"/>
  <c r="G28" i="24"/>
  <c r="G35" i="24"/>
  <c r="G19" i="24"/>
  <c r="G29" i="24"/>
  <c r="G30" i="24"/>
  <c r="G45" i="24"/>
  <c r="G8" i="24"/>
  <c r="G68" i="24" s="1"/>
  <c r="G31" i="24"/>
  <c r="G39" i="24"/>
  <c r="G14" i="24"/>
  <c r="G49" i="24"/>
  <c r="G21" i="24"/>
  <c r="G40" i="24"/>
  <c r="G43" i="24"/>
  <c r="F68" i="24"/>
  <c r="G41" i="24"/>
  <c r="G27" i="24"/>
  <c r="G25" i="24"/>
  <c r="G34" i="24"/>
  <c r="G11" i="24"/>
  <c r="D8" i="24"/>
  <c r="G38" i="24"/>
  <c r="O26" i="21"/>
  <c r="O24" i="21"/>
  <c r="O18" i="21"/>
  <c r="O30" i="21"/>
  <c r="O25" i="21"/>
  <c r="O14" i="21"/>
  <c r="O11" i="21"/>
  <c r="O28" i="21"/>
  <c r="O34" i="21"/>
  <c r="O40" i="21"/>
  <c r="O12" i="21"/>
  <c r="O21" i="21"/>
  <c r="O39" i="21"/>
  <c r="O29" i="21"/>
  <c r="O19" i="21"/>
  <c r="O20" i="21"/>
  <c r="O33" i="21"/>
  <c r="O17" i="21"/>
  <c r="O38" i="21"/>
  <c r="O37" i="21"/>
  <c r="K7" i="21"/>
  <c r="H7" i="21"/>
  <c r="E7" i="21"/>
  <c r="F10" i="21" s="1"/>
  <c r="B7" i="21"/>
  <c r="C10" i="21" s="1"/>
  <c r="Q106" i="5"/>
  <c r="C99" i="5"/>
  <c r="C76" i="5"/>
  <c r="C80" i="5"/>
  <c r="Q97" i="5"/>
  <c r="C92" i="5"/>
  <c r="C106" i="5"/>
  <c r="C77" i="5"/>
  <c r="Q75" i="5"/>
  <c r="Q74" i="5"/>
  <c r="Q88" i="5"/>
  <c r="Q99" i="5"/>
  <c r="Q100" i="5"/>
  <c r="C72" i="5"/>
  <c r="C82" i="5"/>
  <c r="C105" i="5"/>
  <c r="Q93" i="5"/>
  <c r="Q103" i="5"/>
  <c r="C85" i="5"/>
  <c r="C97" i="5"/>
  <c r="C86" i="5"/>
  <c r="Q86" i="5"/>
  <c r="Q79" i="5"/>
  <c r="Q92" i="5"/>
  <c r="Q87" i="5"/>
  <c r="Q82" i="5"/>
  <c r="Q85" i="5"/>
  <c r="Q102" i="5"/>
  <c r="Q101" i="5"/>
  <c r="Q71" i="5"/>
  <c r="Q78" i="5"/>
  <c r="Q81" i="5"/>
  <c r="Q73" i="5"/>
  <c r="Q107" i="5"/>
  <c r="Q89" i="5"/>
  <c r="Q76" i="5"/>
  <c r="Q90" i="5"/>
  <c r="Q104" i="5"/>
  <c r="Q80" i="5"/>
  <c r="Q105" i="5"/>
  <c r="C75" i="5"/>
  <c r="O13" i="33"/>
  <c r="P18" i="33"/>
  <c r="N20" i="33"/>
  <c r="O24" i="33"/>
  <c r="P27" i="33"/>
  <c r="N29" i="33"/>
  <c r="O32" i="33"/>
  <c r="C38" i="5"/>
  <c r="Q77" i="5"/>
  <c r="P11" i="33"/>
  <c r="L10" i="33"/>
  <c r="L7" i="33" s="1"/>
  <c r="M31" i="33" s="1"/>
  <c r="P21" i="33"/>
  <c r="P30" i="33"/>
  <c r="P13" i="33"/>
  <c r="O20" i="33"/>
  <c r="N34" i="33"/>
  <c r="N31" i="33"/>
  <c r="D10" i="33"/>
  <c r="P34" i="33"/>
  <c r="F10" i="33"/>
  <c r="P12" i="33"/>
  <c r="N14" i="33"/>
  <c r="O19" i="33"/>
  <c r="N25" i="33"/>
  <c r="O28" i="33"/>
  <c r="P31" i="33"/>
  <c r="N33" i="33"/>
  <c r="N13" i="33"/>
  <c r="O27" i="33"/>
  <c r="N32" i="33"/>
  <c r="P24" i="33"/>
  <c r="N26" i="33"/>
  <c r="O29" i="33"/>
  <c r="P32" i="33"/>
  <c r="P20" i="33"/>
  <c r="O12" i="33"/>
  <c r="P17" i="33"/>
  <c r="N28" i="33"/>
  <c r="B10" i="33"/>
  <c r="N11" i="33"/>
  <c r="H10" i="33"/>
  <c r="H7" i="33" s="1"/>
  <c r="I29" i="33" s="1"/>
  <c r="O14" i="33"/>
  <c r="P19" i="33"/>
  <c r="N21" i="33"/>
  <c r="O25" i="33"/>
  <c r="P28" i="33"/>
  <c r="N30" i="33"/>
  <c r="O33" i="33"/>
  <c r="C93" i="5"/>
  <c r="C11" i="5"/>
  <c r="O10" i="21"/>
  <c r="Q10" i="21"/>
  <c r="O18" i="33"/>
  <c r="N24" i="33"/>
  <c r="N17" i="33"/>
  <c r="N12" i="33"/>
  <c r="O17" i="33"/>
  <c r="O26" i="33"/>
  <c r="P29" i="33"/>
  <c r="O34" i="33"/>
  <c r="N19" i="33"/>
  <c r="P26" i="33"/>
  <c r="O31" i="33"/>
  <c r="O11" i="33"/>
  <c r="J10" i="33"/>
  <c r="J7" i="33" s="1"/>
  <c r="K13" i="33" s="1"/>
  <c r="P14" i="33"/>
  <c r="N18" i="33"/>
  <c r="O21" i="33"/>
  <c r="P25" i="33"/>
  <c r="N27" i="33"/>
  <c r="O30" i="33"/>
  <c r="P33" i="33"/>
  <c r="Q72" i="5"/>
  <c r="Q84" i="5"/>
  <c r="Q91" i="5"/>
  <c r="Q98" i="5"/>
  <c r="Q83" i="5"/>
  <c r="C102" i="5" l="1"/>
  <c r="C73" i="5"/>
  <c r="C71" i="5"/>
  <c r="C89" i="5"/>
  <c r="C96" i="5"/>
  <c r="C101" i="5"/>
  <c r="C91" i="5"/>
  <c r="C78" i="5"/>
  <c r="C87" i="5"/>
  <c r="C100" i="5"/>
  <c r="C83" i="5"/>
  <c r="C104" i="5"/>
  <c r="C81" i="5"/>
  <c r="C84" i="5"/>
  <c r="C79" i="5"/>
  <c r="C98" i="5"/>
  <c r="C107" i="5"/>
  <c r="C103" i="5"/>
  <c r="C90" i="5"/>
  <c r="C88" i="5"/>
  <c r="C8" i="5"/>
  <c r="M25" i="33"/>
  <c r="M26" i="33"/>
  <c r="K86" i="5"/>
  <c r="K73" i="5"/>
  <c r="K97" i="5"/>
  <c r="K99" i="5"/>
  <c r="K87" i="5"/>
  <c r="K72" i="5"/>
  <c r="K98" i="5"/>
  <c r="K89" i="5"/>
  <c r="K93" i="5"/>
  <c r="K90" i="5"/>
  <c r="K102" i="5"/>
  <c r="K100" i="5"/>
  <c r="K96" i="5"/>
  <c r="K92" i="5"/>
  <c r="K106" i="5"/>
  <c r="K74" i="5"/>
  <c r="K76" i="5"/>
  <c r="K88" i="5"/>
  <c r="K81" i="5"/>
  <c r="K83" i="5"/>
  <c r="K80" i="5"/>
  <c r="K84" i="5"/>
  <c r="K79" i="5"/>
  <c r="K77" i="5"/>
  <c r="K101" i="5"/>
  <c r="K104" i="5"/>
  <c r="K78" i="5"/>
  <c r="K91" i="5"/>
  <c r="K82" i="5"/>
  <c r="K85" i="5"/>
  <c r="K75" i="5"/>
  <c r="K107" i="5"/>
  <c r="K103" i="5"/>
  <c r="K71" i="5"/>
  <c r="K105" i="5"/>
  <c r="O75" i="5"/>
  <c r="O78" i="5"/>
  <c r="O80" i="5"/>
  <c r="O88" i="5"/>
  <c r="O103" i="5"/>
  <c r="O100" i="5"/>
  <c r="O107" i="5"/>
  <c r="O97" i="5"/>
  <c r="O90" i="5"/>
  <c r="O96" i="5"/>
  <c r="O104" i="5"/>
  <c r="O101" i="5"/>
  <c r="O82" i="5"/>
  <c r="O93" i="5"/>
  <c r="O99" i="5"/>
  <c r="O73" i="5"/>
  <c r="O81" i="5"/>
  <c r="O77" i="5"/>
  <c r="O76" i="5"/>
  <c r="O71" i="5"/>
  <c r="O92" i="5"/>
  <c r="O105" i="5"/>
  <c r="O84" i="5"/>
  <c r="O89" i="5"/>
  <c r="O87" i="5"/>
  <c r="O72" i="5"/>
  <c r="O98" i="5"/>
  <c r="O86" i="5"/>
  <c r="O106" i="5"/>
  <c r="O91" i="5"/>
  <c r="O102" i="5"/>
  <c r="O79" i="5"/>
  <c r="O85" i="5"/>
  <c r="O83" i="5"/>
  <c r="O74" i="5"/>
  <c r="M71" i="5"/>
  <c r="M73" i="5"/>
  <c r="M72" i="5"/>
  <c r="M83" i="5"/>
  <c r="M99" i="5"/>
  <c r="M96" i="5"/>
  <c r="M78" i="5"/>
  <c r="M88" i="5"/>
  <c r="M100" i="5"/>
  <c r="M80" i="5"/>
  <c r="M92" i="5"/>
  <c r="M81" i="5"/>
  <c r="M82" i="5"/>
  <c r="M104" i="5"/>
  <c r="M84" i="5"/>
  <c r="M102" i="5"/>
  <c r="M93" i="5"/>
  <c r="M76" i="5"/>
  <c r="M85" i="5"/>
  <c r="M87" i="5"/>
  <c r="M103" i="5"/>
  <c r="M107" i="5"/>
  <c r="M106" i="5"/>
  <c r="M98" i="5"/>
  <c r="M90" i="5"/>
  <c r="M86" i="5"/>
  <c r="M105" i="5"/>
  <c r="M74" i="5"/>
  <c r="M97" i="5"/>
  <c r="M91" i="5"/>
  <c r="M77" i="5"/>
  <c r="M75" i="5"/>
  <c r="M89" i="5"/>
  <c r="M101" i="5"/>
  <c r="M79" i="5"/>
  <c r="G25" i="5"/>
  <c r="G39" i="5"/>
  <c r="G12" i="5"/>
  <c r="G31" i="5"/>
  <c r="F68" i="5"/>
  <c r="G15" i="5"/>
  <c r="G44" i="5"/>
  <c r="G37" i="5"/>
  <c r="G34" i="5"/>
  <c r="G8" i="5"/>
  <c r="G68" i="5" s="1"/>
  <c r="G13" i="5"/>
  <c r="G22" i="5"/>
  <c r="G49" i="5"/>
  <c r="G28" i="5"/>
  <c r="G41" i="5"/>
  <c r="G43" i="5"/>
  <c r="G50" i="5"/>
  <c r="G21" i="5"/>
  <c r="G51" i="5"/>
  <c r="G30" i="5"/>
  <c r="G20" i="5"/>
  <c r="G29" i="5"/>
  <c r="G27" i="5"/>
  <c r="G52" i="5"/>
  <c r="G35" i="5"/>
  <c r="G19" i="5"/>
  <c r="G45" i="5"/>
  <c r="G40" i="5"/>
  <c r="G26" i="5"/>
  <c r="G42" i="5"/>
  <c r="G18" i="5"/>
  <c r="G14" i="5"/>
  <c r="I76" i="5"/>
  <c r="I87" i="5"/>
  <c r="I71" i="5"/>
  <c r="I78" i="5"/>
  <c r="I101" i="5"/>
  <c r="I79" i="5"/>
  <c r="I98" i="5"/>
  <c r="I92" i="5"/>
  <c r="I90" i="5"/>
  <c r="I84" i="5"/>
  <c r="I107" i="5"/>
  <c r="I88" i="5"/>
  <c r="I73" i="5"/>
  <c r="I103" i="5"/>
  <c r="I102" i="5"/>
  <c r="I85" i="5"/>
  <c r="I82" i="5"/>
  <c r="I74" i="5"/>
  <c r="I83" i="5"/>
  <c r="I106" i="5"/>
  <c r="I80" i="5"/>
  <c r="I89" i="5"/>
  <c r="I96" i="5"/>
  <c r="I77" i="5"/>
  <c r="I104" i="5"/>
  <c r="I99" i="5"/>
  <c r="I105" i="5"/>
  <c r="I100" i="5"/>
  <c r="I91" i="5"/>
  <c r="I97" i="5"/>
  <c r="I86" i="5"/>
  <c r="I72" i="5"/>
  <c r="I81" i="5"/>
  <c r="I75" i="5"/>
  <c r="I93" i="5"/>
  <c r="G11" i="5"/>
  <c r="G38" i="5"/>
  <c r="E105" i="5"/>
  <c r="E107" i="5"/>
  <c r="E79" i="5"/>
  <c r="E76" i="5"/>
  <c r="E92" i="5"/>
  <c r="E103" i="5"/>
  <c r="E97" i="5"/>
  <c r="E90" i="5"/>
  <c r="E89" i="5"/>
  <c r="E106" i="5"/>
  <c r="E100" i="5"/>
  <c r="E87" i="5"/>
  <c r="E102" i="5"/>
  <c r="E104" i="5"/>
  <c r="E74" i="5"/>
  <c r="E99" i="5"/>
  <c r="E84" i="5"/>
  <c r="E78" i="5"/>
  <c r="E91" i="5"/>
  <c r="E98" i="5"/>
  <c r="E96" i="5"/>
  <c r="E83" i="5"/>
  <c r="E82" i="5"/>
  <c r="E72" i="5"/>
  <c r="E93" i="5"/>
  <c r="E77" i="5"/>
  <c r="E73" i="5"/>
  <c r="E81" i="5"/>
  <c r="E85" i="5"/>
  <c r="E71" i="5"/>
  <c r="E88" i="5"/>
  <c r="E101" i="5"/>
  <c r="E86" i="5"/>
  <c r="E80" i="5"/>
  <c r="E75" i="5"/>
  <c r="E11" i="24"/>
  <c r="E46" i="24"/>
  <c r="E38" i="24"/>
  <c r="M85" i="24"/>
  <c r="M102" i="24"/>
  <c r="M97" i="24"/>
  <c r="M99" i="24"/>
  <c r="M88" i="24"/>
  <c r="M86" i="24"/>
  <c r="M100" i="24"/>
  <c r="M101" i="24"/>
  <c r="M73" i="24"/>
  <c r="M78" i="24"/>
  <c r="M84" i="24"/>
  <c r="M81" i="24"/>
  <c r="M105" i="24"/>
  <c r="M96" i="24"/>
  <c r="M83" i="24"/>
  <c r="M98" i="24"/>
  <c r="M87" i="24"/>
  <c r="M93" i="24"/>
  <c r="M74" i="24"/>
  <c r="M106" i="24"/>
  <c r="M82" i="24"/>
  <c r="M77" i="24"/>
  <c r="M76" i="24"/>
  <c r="M72" i="24"/>
  <c r="M71" i="24"/>
  <c r="M89" i="24"/>
  <c r="M75" i="24"/>
  <c r="M107" i="24"/>
  <c r="M104" i="24"/>
  <c r="M79" i="24"/>
  <c r="M92" i="24"/>
  <c r="M103" i="24"/>
  <c r="M80" i="24"/>
  <c r="M90" i="24"/>
  <c r="M91" i="24"/>
  <c r="K77" i="24"/>
  <c r="K71" i="24"/>
  <c r="K98" i="24"/>
  <c r="K89" i="24"/>
  <c r="K86" i="24"/>
  <c r="K102" i="24"/>
  <c r="K97" i="24"/>
  <c r="K100" i="24"/>
  <c r="K90" i="24"/>
  <c r="K79" i="24"/>
  <c r="K103" i="24"/>
  <c r="K88" i="24"/>
  <c r="K101" i="24"/>
  <c r="K96" i="24"/>
  <c r="K83" i="24"/>
  <c r="K72" i="24"/>
  <c r="K78" i="24"/>
  <c r="K82" i="24"/>
  <c r="K106" i="24"/>
  <c r="K74" i="24"/>
  <c r="K75" i="24"/>
  <c r="K73" i="24"/>
  <c r="K104" i="24"/>
  <c r="K76" i="24"/>
  <c r="K80" i="24"/>
  <c r="K99" i="24"/>
  <c r="K87" i="24"/>
  <c r="K93" i="24"/>
  <c r="K92" i="24"/>
  <c r="K84" i="24"/>
  <c r="K107" i="24"/>
  <c r="K81" i="24"/>
  <c r="K91" i="24"/>
  <c r="K105" i="24"/>
  <c r="K85" i="24"/>
  <c r="I83" i="24"/>
  <c r="I97" i="24"/>
  <c r="I76" i="24"/>
  <c r="I91" i="24"/>
  <c r="I82" i="24"/>
  <c r="I87" i="24"/>
  <c r="I78" i="24"/>
  <c r="I81" i="24"/>
  <c r="I80" i="24"/>
  <c r="I72" i="24"/>
  <c r="I79" i="24"/>
  <c r="I90" i="24"/>
  <c r="I96" i="24"/>
  <c r="I77" i="24"/>
  <c r="I99" i="24"/>
  <c r="I71" i="24"/>
  <c r="I105" i="24"/>
  <c r="I102" i="24"/>
  <c r="I73" i="24"/>
  <c r="I74" i="24"/>
  <c r="I106" i="24"/>
  <c r="I100" i="24"/>
  <c r="I92" i="24"/>
  <c r="I103" i="24"/>
  <c r="I101" i="24"/>
  <c r="I88" i="24"/>
  <c r="I98" i="24"/>
  <c r="I85" i="24"/>
  <c r="I104" i="24"/>
  <c r="I107" i="24"/>
  <c r="I89" i="24"/>
  <c r="I86" i="24"/>
  <c r="I93" i="24"/>
  <c r="I75" i="24"/>
  <c r="I84" i="24"/>
  <c r="G77" i="24"/>
  <c r="G86" i="24"/>
  <c r="G97" i="24"/>
  <c r="G75" i="24"/>
  <c r="G100" i="24"/>
  <c r="G89" i="24"/>
  <c r="G92" i="24"/>
  <c r="G79" i="24"/>
  <c r="G72" i="24"/>
  <c r="G90" i="24"/>
  <c r="G99" i="24"/>
  <c r="G103" i="24"/>
  <c r="G74" i="24"/>
  <c r="G81" i="24"/>
  <c r="G101" i="24"/>
  <c r="G91" i="24"/>
  <c r="G106" i="24"/>
  <c r="G71" i="24"/>
  <c r="G85" i="24"/>
  <c r="G84" i="24"/>
  <c r="G88" i="24"/>
  <c r="G98" i="24"/>
  <c r="G82" i="24"/>
  <c r="G93" i="24"/>
  <c r="G73" i="24"/>
  <c r="G83" i="24"/>
  <c r="G96" i="24"/>
  <c r="G87" i="24"/>
  <c r="G105" i="24"/>
  <c r="G104" i="24"/>
  <c r="G80" i="24"/>
  <c r="G78" i="24"/>
  <c r="G76" i="24"/>
  <c r="G102" i="24"/>
  <c r="G107" i="24"/>
  <c r="E39" i="24"/>
  <c r="E50" i="24"/>
  <c r="E27" i="24"/>
  <c r="E35" i="24"/>
  <c r="E40" i="24"/>
  <c r="E21" i="24"/>
  <c r="E20" i="24"/>
  <c r="E45" i="24"/>
  <c r="E34" i="24"/>
  <c r="E14" i="24"/>
  <c r="E42" i="24"/>
  <c r="E43" i="24"/>
  <c r="E8" i="24"/>
  <c r="E26" i="24"/>
  <c r="E18" i="24"/>
  <c r="E30" i="24"/>
  <c r="E52" i="24"/>
  <c r="E49" i="24"/>
  <c r="E15" i="24"/>
  <c r="E37" i="24"/>
  <c r="E51" i="24"/>
  <c r="E44" i="24"/>
  <c r="E22" i="24"/>
  <c r="E25" i="24"/>
  <c r="E29" i="24"/>
  <c r="E41" i="24"/>
  <c r="E19" i="24"/>
  <c r="E31" i="24"/>
  <c r="E12" i="24"/>
  <c r="D68" i="24"/>
  <c r="E28" i="24"/>
  <c r="E13" i="24"/>
  <c r="O7" i="21"/>
  <c r="L13" i="21"/>
  <c r="L25" i="21"/>
  <c r="L30" i="21"/>
  <c r="L40" i="21"/>
  <c r="L14" i="21"/>
  <c r="L41" i="21"/>
  <c r="L21" i="21"/>
  <c r="L12" i="21"/>
  <c r="L39" i="21"/>
  <c r="L17" i="21"/>
  <c r="L18" i="21"/>
  <c r="L33" i="21"/>
  <c r="L28" i="21"/>
  <c r="L38" i="21"/>
  <c r="L29" i="21"/>
  <c r="L19" i="21"/>
  <c r="L26" i="21"/>
  <c r="L34" i="21"/>
  <c r="L20" i="21"/>
  <c r="L11" i="21"/>
  <c r="L27" i="21"/>
  <c r="L37" i="21"/>
  <c r="L24" i="21"/>
  <c r="L10" i="21"/>
  <c r="I30" i="21"/>
  <c r="I18" i="21"/>
  <c r="I37" i="21"/>
  <c r="I25" i="21"/>
  <c r="I38" i="21"/>
  <c r="I12" i="21"/>
  <c r="I33" i="21"/>
  <c r="I24" i="21"/>
  <c r="I26" i="21"/>
  <c r="I41" i="21"/>
  <c r="I39" i="21"/>
  <c r="I27" i="21"/>
  <c r="I11" i="21"/>
  <c r="I13" i="21"/>
  <c r="I40" i="21"/>
  <c r="I28" i="21"/>
  <c r="I19" i="21"/>
  <c r="I29" i="21"/>
  <c r="I14" i="21"/>
  <c r="Q7" i="21"/>
  <c r="I20" i="21"/>
  <c r="I21" i="21"/>
  <c r="I17" i="21"/>
  <c r="I34" i="21"/>
  <c r="I10" i="21"/>
  <c r="F21" i="21"/>
  <c r="F24" i="21"/>
  <c r="F33" i="21"/>
  <c r="F19" i="21"/>
  <c r="F11" i="21"/>
  <c r="F25" i="21"/>
  <c r="F12" i="21"/>
  <c r="F14" i="21"/>
  <c r="F7" i="21" s="1"/>
  <c r="F26" i="21"/>
  <c r="F34" i="21"/>
  <c r="F28" i="21"/>
  <c r="F13" i="21"/>
  <c r="F17" i="21"/>
  <c r="F27" i="21"/>
  <c r="F37" i="21"/>
  <c r="F18" i="21"/>
  <c r="F29" i="21"/>
  <c r="F20" i="21"/>
  <c r="F30" i="21"/>
  <c r="F38" i="21"/>
  <c r="C12" i="21"/>
  <c r="C14" i="21"/>
  <c r="C7" i="21" s="1"/>
  <c r="C28" i="21"/>
  <c r="C38" i="21"/>
  <c r="C30" i="21"/>
  <c r="C27" i="21"/>
  <c r="C18" i="21"/>
  <c r="C37" i="21"/>
  <c r="C21" i="21"/>
  <c r="C20" i="21"/>
  <c r="C19" i="21"/>
  <c r="C34" i="21"/>
  <c r="C24" i="21"/>
  <c r="C29" i="21"/>
  <c r="C33" i="21"/>
  <c r="C13" i="21"/>
  <c r="C11" i="21"/>
  <c r="C26" i="21"/>
  <c r="C25" i="21"/>
  <c r="C17" i="21"/>
  <c r="M14" i="33"/>
  <c r="I27" i="33"/>
  <c r="I19" i="33"/>
  <c r="I17" i="33"/>
  <c r="I32" i="33"/>
  <c r="I31" i="33"/>
  <c r="I26" i="33"/>
  <c r="I18" i="33"/>
  <c r="I12" i="33"/>
  <c r="I28" i="33"/>
  <c r="M24" i="33"/>
  <c r="K25" i="33"/>
  <c r="I21" i="33"/>
  <c r="I25" i="33"/>
  <c r="K30" i="33"/>
  <c r="I24" i="33"/>
  <c r="I20" i="33"/>
  <c r="I33" i="33"/>
  <c r="I14" i="33"/>
  <c r="K18" i="33"/>
  <c r="K11" i="33"/>
  <c r="M20" i="33"/>
  <c r="M19" i="33"/>
  <c r="M13" i="33"/>
  <c r="M18" i="33"/>
  <c r="M29" i="33"/>
  <c r="M28" i="33"/>
  <c r="M12" i="33"/>
  <c r="M7" i="33"/>
  <c r="M11" i="33"/>
  <c r="M33" i="33"/>
  <c r="M27" i="33"/>
  <c r="M30" i="33"/>
  <c r="M17" i="33"/>
  <c r="M32" i="33"/>
  <c r="M21" i="33"/>
  <c r="M34" i="33"/>
  <c r="K28" i="33"/>
  <c r="K14" i="33"/>
  <c r="K12" i="33"/>
  <c r="K26" i="33"/>
  <c r="K33" i="33"/>
  <c r="K24" i="33"/>
  <c r="K29" i="33"/>
  <c r="K19" i="33"/>
  <c r="K31" i="33"/>
  <c r="K17" i="33"/>
  <c r="K20" i="33"/>
  <c r="K32" i="33"/>
  <c r="K27" i="33"/>
  <c r="K21" i="33"/>
  <c r="K34" i="33"/>
  <c r="I13" i="33"/>
  <c r="I34" i="33"/>
  <c r="I30" i="33"/>
  <c r="I11" i="33"/>
  <c r="K7" i="33"/>
  <c r="F7" i="33"/>
  <c r="D7" i="33"/>
  <c r="E10" i="33" s="1"/>
  <c r="B7" i="33"/>
  <c r="P10" i="33"/>
  <c r="M10" i="33"/>
  <c r="N10" i="33"/>
  <c r="I10" i="33"/>
  <c r="O10" i="33"/>
  <c r="K10" i="33"/>
  <c r="I7" i="33" l="1"/>
  <c r="C68" i="5"/>
  <c r="G89" i="5"/>
  <c r="G90" i="5"/>
  <c r="G80" i="5"/>
  <c r="G82" i="5"/>
  <c r="G96" i="5"/>
  <c r="G75" i="5"/>
  <c r="G76" i="5"/>
  <c r="G100" i="5"/>
  <c r="G99" i="5"/>
  <c r="G97" i="5"/>
  <c r="G74" i="5"/>
  <c r="G107" i="5"/>
  <c r="G106" i="5"/>
  <c r="G84" i="5"/>
  <c r="G103" i="5"/>
  <c r="G101" i="5"/>
  <c r="G104" i="5"/>
  <c r="G78" i="5"/>
  <c r="G83" i="5"/>
  <c r="G77" i="5"/>
  <c r="G92" i="5"/>
  <c r="G79" i="5"/>
  <c r="G73" i="5"/>
  <c r="G86" i="5"/>
  <c r="G105" i="5"/>
  <c r="G102" i="5"/>
  <c r="G85" i="5"/>
  <c r="G88" i="5"/>
  <c r="G81" i="5"/>
  <c r="G98" i="5"/>
  <c r="G93" i="5"/>
  <c r="G72" i="5"/>
  <c r="G87" i="5"/>
  <c r="G71" i="5"/>
  <c r="G91" i="5"/>
  <c r="C8" i="24"/>
  <c r="C68" i="24" s="1"/>
  <c r="E68" i="24"/>
  <c r="E103" i="24"/>
  <c r="E75" i="24"/>
  <c r="E79" i="24"/>
  <c r="E99" i="24"/>
  <c r="E81" i="24"/>
  <c r="E80" i="24"/>
  <c r="E91" i="24"/>
  <c r="E72" i="24"/>
  <c r="E97" i="24"/>
  <c r="E106" i="24"/>
  <c r="E92" i="24"/>
  <c r="E76" i="24"/>
  <c r="E88" i="24"/>
  <c r="E83" i="24"/>
  <c r="E73" i="24"/>
  <c r="E93" i="24"/>
  <c r="E78" i="24"/>
  <c r="E71" i="24"/>
  <c r="E85" i="24"/>
  <c r="E84" i="24"/>
  <c r="E89" i="24"/>
  <c r="E105" i="24"/>
  <c r="E101" i="24"/>
  <c r="E82" i="24"/>
  <c r="E96" i="24"/>
  <c r="E104" i="24"/>
  <c r="E74" i="24"/>
  <c r="E77" i="24"/>
  <c r="E90" i="24"/>
  <c r="E107" i="24"/>
  <c r="E98" i="24"/>
  <c r="E87" i="24"/>
  <c r="E100" i="24"/>
  <c r="E102" i="24"/>
  <c r="E86" i="24"/>
  <c r="I7" i="21"/>
  <c r="L7" i="21"/>
  <c r="P7" i="33"/>
  <c r="G11" i="33"/>
  <c r="G20" i="33"/>
  <c r="G19" i="33"/>
  <c r="G30" i="33"/>
  <c r="G28" i="33"/>
  <c r="G29" i="33"/>
  <c r="G17" i="33"/>
  <c r="G21" i="33"/>
  <c r="G34" i="33"/>
  <c r="G33" i="33"/>
  <c r="G14" i="33"/>
  <c r="G13" i="33"/>
  <c r="G25" i="33"/>
  <c r="G26" i="33"/>
  <c r="G12" i="33"/>
  <c r="G31" i="33"/>
  <c r="G27" i="33"/>
  <c r="G32" i="33"/>
  <c r="G18" i="33"/>
  <c r="G24" i="33"/>
  <c r="G10" i="33"/>
  <c r="E17" i="33"/>
  <c r="E30" i="33"/>
  <c r="E19" i="33"/>
  <c r="E27" i="33"/>
  <c r="E25" i="33"/>
  <c r="E24" i="33"/>
  <c r="E32" i="33"/>
  <c r="E13" i="33"/>
  <c r="E21" i="33"/>
  <c r="E33" i="33"/>
  <c r="E11" i="33"/>
  <c r="E18" i="33"/>
  <c r="E14" i="33"/>
  <c r="O7" i="33"/>
  <c r="E12" i="33"/>
  <c r="E28" i="33"/>
  <c r="E26" i="33"/>
  <c r="E31" i="33"/>
  <c r="E20" i="33"/>
  <c r="E29" i="33"/>
  <c r="E34" i="33"/>
  <c r="C14" i="33"/>
  <c r="C13" i="33"/>
  <c r="C30" i="33"/>
  <c r="C20" i="33"/>
  <c r="C12" i="33"/>
  <c r="C33" i="33"/>
  <c r="C25" i="33"/>
  <c r="C27" i="33"/>
  <c r="C21" i="33"/>
  <c r="C32" i="33"/>
  <c r="C24" i="33"/>
  <c r="C18" i="33"/>
  <c r="C11" i="33"/>
  <c r="C29" i="33"/>
  <c r="C26" i="33"/>
  <c r="E7" i="33"/>
  <c r="C19" i="33"/>
  <c r="N7" i="33"/>
  <c r="C31" i="33"/>
  <c r="C34" i="33"/>
  <c r="G7" i="33"/>
  <c r="C28" i="33"/>
  <c r="C17" i="33"/>
  <c r="C10" i="33"/>
  <c r="C7" i="33" l="1"/>
</calcChain>
</file>

<file path=xl/sharedStrings.xml><?xml version="1.0" encoding="utf-8"?>
<sst xmlns="http://schemas.openxmlformats.org/spreadsheetml/2006/main" count="622" uniqueCount="160">
  <si>
    <t>Total</t>
  </si>
  <si>
    <t>Cuenta propia</t>
  </si>
  <si>
    <t>Trab. fam. no remu.</t>
  </si>
  <si>
    <t>Hombre</t>
  </si>
  <si>
    <t>Mujer</t>
  </si>
  <si>
    <t>Total Asalariados</t>
  </si>
  <si>
    <t>No.</t>
  </si>
  <si>
    <t>Total Ocupados</t>
  </si>
  <si>
    <t>Asalariados</t>
  </si>
  <si>
    <t xml:space="preserve">No. </t>
  </si>
  <si>
    <t xml:space="preserve">Total </t>
  </si>
  <si>
    <t>Privado</t>
  </si>
  <si>
    <t>Dominios</t>
  </si>
  <si>
    <t>Nivel Educativo</t>
  </si>
  <si>
    <t>Sexo</t>
  </si>
  <si>
    <t>Rama de Actividad</t>
  </si>
  <si>
    <t>Rama de Actividad (1 dig.)</t>
  </si>
  <si>
    <t>Ocupación (1 Dig.)</t>
  </si>
  <si>
    <t>Rango de Edad</t>
  </si>
  <si>
    <t>....... Continuación</t>
  </si>
  <si>
    <t>Rama de Actividad (1 Dig.)</t>
  </si>
  <si>
    <t>Pers. que declaran Ing.</t>
  </si>
  <si>
    <t>Total Pers. Ocupadas</t>
  </si>
  <si>
    <t>Población en Edad de Trabajar (PET)</t>
  </si>
  <si>
    <t>Población Total</t>
  </si>
  <si>
    <t>MBT</t>
  </si>
  <si>
    <t>Ocupados</t>
  </si>
  <si>
    <t>Desocupados</t>
  </si>
  <si>
    <t>AEP</t>
  </si>
  <si>
    <t>Ingreso Promedio</t>
  </si>
  <si>
    <t xml:space="preserve">Rango de edad </t>
  </si>
  <si>
    <t>Declaran Ingresos</t>
  </si>
  <si>
    <t>Cuenta Propia</t>
  </si>
  <si>
    <t>Categorías</t>
  </si>
  <si>
    <t>Ocupación Principal</t>
  </si>
  <si>
    <t>Nivel  Educativo</t>
  </si>
  <si>
    <t>Dominio</t>
  </si>
  <si>
    <t>Sin Nivel</t>
  </si>
  <si>
    <t>Primaria</t>
  </si>
  <si>
    <t>Secundaria</t>
  </si>
  <si>
    <t>Superior</t>
  </si>
  <si>
    <t>De 15 a 18 años</t>
  </si>
  <si>
    <t>De 19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</si>
  <si>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</si>
  <si>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</si>
  <si>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</si>
  <si>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</si>
  <si>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</si>
  <si>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</si>
  <si>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</si>
  <si>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</si>
  <si>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 xml:space="preserve"> Distrito Central</t>
  </si>
  <si>
    <t xml:space="preserve"> San Pedro Sula</t>
  </si>
  <si>
    <t xml:space="preserve"> Rural</t>
  </si>
  <si>
    <t>No sabe, no responde</t>
  </si>
  <si>
    <t>De 30 a 35 años</t>
  </si>
  <si>
    <t>De 36 a 44 años</t>
  </si>
  <si>
    <t>De 45 a 59 años</t>
  </si>
  <si>
    <t>Terciaria</t>
  </si>
  <si>
    <t>Distrito Central</t>
  </si>
  <si>
    <t>San Pedro Sula</t>
  </si>
  <si>
    <t>Rural</t>
  </si>
  <si>
    <t xml:space="preserve"> Hombre</t>
  </si>
  <si>
    <t>Industria manufacturera</t>
  </si>
  <si>
    <t xml:space="preserve"> Urbano</t>
  </si>
  <si>
    <t>Urbano</t>
  </si>
  <si>
    <t>Total Nacional</t>
  </si>
  <si>
    <t xml:space="preserve">Total Nacional </t>
  </si>
  <si>
    <t>según dominio,  nivel educativo, rango de edad, sexo, rama de actividad y ocupación</t>
  </si>
  <si>
    <t>AEP= Años de Estudio Promedio</t>
  </si>
  <si>
    <t>MBT= Meses promedio en Busca de Trabajo</t>
  </si>
  <si>
    <t xml:space="preserve">Cuadro No. 3. Personas ocupadas por categoría ocupacional, según dominio, nivel educativo, rango de edad, sexo. </t>
  </si>
  <si>
    <t>Cuadro No. 4. Personas ocupadas y que declaran ingresos por categoría ocupacional, según dominio, nivel educativo, rango de edad,</t>
  </si>
  <si>
    <t>sexo, número de salarios mínimos devengados, rama de actividad y ocupación</t>
  </si>
  <si>
    <t>Cuadro No. 5. Ingreso promedio de las personas ocupadas por categoría  ocupacional, según dominio,</t>
  </si>
  <si>
    <t>nivel educativo, rango de edad, sexo, número de salarios mínimos, rama de actividad y ocupación</t>
  </si>
  <si>
    <t>rangos de edad, sexo, número de salarios mínimos devengados, rama de actividad y ocupación</t>
  </si>
  <si>
    <t>Cuadro No. 6. Años de estudio promedio de las personas ocupadas por categoría ocupacional, según dominio, nivel educativo,</t>
  </si>
  <si>
    <t xml:space="preserve">número de salarios mínimos, rama de actividad y ocupación </t>
  </si>
  <si>
    <t>Ocupación Principal, Lps/Mes/Persona</t>
  </si>
  <si>
    <t>% 1/</t>
  </si>
  <si>
    <t>1/ Porcentaje por columna</t>
  </si>
  <si>
    <t>2/ El nivel educativo incluye la población menor de cinco años</t>
  </si>
  <si>
    <t>1/ Porcentaje por columnas</t>
  </si>
  <si>
    <t>2/ Porcentaje  por filas</t>
  </si>
  <si>
    <t xml:space="preserve"> Resto urbano</t>
  </si>
  <si>
    <t>Resto urbano</t>
  </si>
  <si>
    <t>De 60 años y más</t>
  </si>
  <si>
    <t>Busca trabajo por primera vez</t>
  </si>
  <si>
    <t>De 65 años y más</t>
  </si>
  <si>
    <t>Tasa de Participación (TP)</t>
  </si>
  <si>
    <t>Menos de un salario</t>
  </si>
  <si>
    <t>De 1 a 2 salarios</t>
  </si>
  <si>
    <t>De 2 a 3 salarios</t>
  </si>
  <si>
    <t>De 3 a 4 salarios</t>
  </si>
  <si>
    <t>De 4 salarios y más</t>
  </si>
  <si>
    <t>Total Nacional 2/</t>
  </si>
  <si>
    <t>No. de Salarios Mínimos 3/</t>
  </si>
  <si>
    <t>No. de Salarios Mínimos 1/</t>
  </si>
  <si>
    <t>Menos de 1 salario y no decl. horas</t>
  </si>
  <si>
    <t>Público</t>
  </si>
  <si>
    <t>Doméstico</t>
  </si>
  <si>
    <t>Nivel educativo 2/</t>
  </si>
  <si>
    <t>Cuadro No. 5. Ingreso promedio de las personas ocupadas que declaran Ingreso por categoría  ocupacional, según dominio,</t>
  </si>
  <si>
    <t>(Promedio de salarios mínimos por rama)</t>
  </si>
  <si>
    <t>Cuadro No. 6. Años de estudio promedio de las personas ocupadas por categoría ocupacional, según dominio, nivel educativo,rangos de edad, sexo, número de salarios mínimos devengados, rama de actividad y ocupación</t>
  </si>
  <si>
    <t>Agricultura, ganaderia, silvicultura y pesca</t>
  </si>
  <si>
    <t>Explotacion de minas y canteras</t>
  </si>
  <si>
    <t>Suministro de electricidad, gas, vapor y aire acondicionado</t>
  </si>
  <si>
    <t>Suministro de agua, evacuacion de aguas residuales, gestion de desechos y descontaminacion</t>
  </si>
  <si>
    <t>Construccion</t>
  </si>
  <si>
    <t>Comercio al por mayor y al por menor, reparacion de vehiculos automotores y motocicletas</t>
  </si>
  <si>
    <t>Transporte y almacenamiento</t>
  </si>
  <si>
    <t>Actividades de alojamiento y de servicios de comida</t>
  </si>
  <si>
    <t>Informacion y comunicaciones</t>
  </si>
  <si>
    <t>Actividades finacieras y de seguros</t>
  </si>
  <si>
    <t>Actividades inmobiliarias</t>
  </si>
  <si>
    <t>Actividades profesionales, cientificas y tecnicas</t>
  </si>
  <si>
    <t>Actividades de servicios administrativos y de apoyo</t>
  </si>
  <si>
    <t>Aministracion publica y defensa, planes de seguridad social de afiliacion obligatoria</t>
  </si>
  <si>
    <t>Enseñanza</t>
  </si>
  <si>
    <t>Actividades de atencion de la salud humana y de asistencia social</t>
  </si>
  <si>
    <t>Actividades artisticas, de entretenimiento y recreativas</t>
  </si>
  <si>
    <t>Otras actividades de servicios</t>
  </si>
  <si>
    <t>Actividades de los hogares como empleadores y actividades no diferenciadas de los hogares como productores de bienes y s</t>
  </si>
  <si>
    <t>Actividades de organizaciones y organos extraterritoriales</t>
  </si>
  <si>
    <t>Ocupaciones NO especificadas</t>
  </si>
  <si>
    <t>NS/NR</t>
  </si>
  <si>
    <t>Directores y gerentes</t>
  </si>
  <si>
    <t>Profesionales cientificos e intelectuales</t>
  </si>
  <si>
    <t>Tecnicos y profesionales de nivel medio</t>
  </si>
  <si>
    <t>Personal de apoyo administrativo</t>
  </si>
  <si>
    <t>Trabajadores de los servicios y vendedores de comercios y mercados</t>
  </si>
  <si>
    <t>Agricultores y trabajadores calificados agropecuarios forestales y pesqueros</t>
  </si>
  <si>
    <t>Oficiales, operarios y artesanos de artes mecanicas y de otros oficios</t>
  </si>
  <si>
    <t>Operadores de instalaciones y maquinas y ensambladores</t>
  </si>
  <si>
    <t>Ocupaciones elementales</t>
  </si>
  <si>
    <t>Ocupaciones militares</t>
  </si>
  <si>
    <t>Rama de actividad NO especificada</t>
  </si>
  <si>
    <t>Fuente: Instituto Nacional de Estadística (INE). Encuesta Permanente de Hogares de Propósitos Múltiples LXXIII, 2021.</t>
  </si>
  <si>
    <t>Apendiz</t>
  </si>
  <si>
    <t>Trabajador Familiar</t>
  </si>
  <si>
    <t>No declara Ingresos</t>
  </si>
  <si>
    <t>Aprendiz</t>
  </si>
  <si>
    <t>No delcaran ingresos</t>
  </si>
  <si>
    <t>No declran ingresos</t>
  </si>
  <si>
    <t>Menos de 1 salario y trab &lt;40 horas</t>
  </si>
  <si>
    <t>Menos de 1 salario y trab &gt;=40 horas</t>
  </si>
  <si>
    <t>Fuerza de trabajo</t>
  </si>
  <si>
    <t xml:space="preserve">Cuadro No. 1. Población en Edad de Trabajar (PET), Fuerza de trabajo y Tasa de Participación (TP) </t>
  </si>
  <si>
    <t>PET: Comprende la población de 15 años y más</t>
  </si>
  <si>
    <t>3/ No. de salarios mínimos (personas que declaran ingresos) y trabajan 40 Hrs. o mas</t>
  </si>
  <si>
    <t>3/ No. de salarios mínimos (personas que declaran ingresos) y trabajan 40 Hrs. o mas en la ocupación principal</t>
  </si>
  <si>
    <t>según dominio, nivel educativo y rango de edad</t>
  </si>
  <si>
    <t>1/ No. de salarios mínimos (personas que declaran ingresos) y trabajan 40 Hrs. o mas</t>
  </si>
  <si>
    <t>Contratista dependiente</t>
  </si>
  <si>
    <t>Contratista Dependiente</t>
  </si>
  <si>
    <t>Cuadro No. 2. Tasa de Desocupación (TD), Población en Edad de Trabajar (PET) y Fuerza de trabajo,</t>
  </si>
  <si>
    <t>TD</t>
  </si>
  <si>
    <t>TD= Tasa De Desocupación  antes llamada Tasa de Desempleo 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</si>
</sst>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_);_(* \(#,##0\);_(* &quot;-&quot;_);_(@_)"/>
    <numFmt numFmtId="165" formatCode="_(* #,##0.00_);_(* \(#,##0.00\);_(* &quot;-&quot;??_);_(@_)"/>
    <numFmt numFmtId="166" formatCode="_-* #,##0.0_-;\-* #,##0.0_-;_-* &quot;-&quot;??_-;_-@_-"/>
    <numFmt numFmtId="167" formatCode="_-* #,##0_-;\-* #,##0_-;_-* &quot;-&quot;??_-;_-@_-"/>
    <numFmt numFmtId="168" formatCode="_-* #,##0.0_-;\-* #,##0.0_-;_-* &quot;-&quot;?_-;_-@_-"/>
    <numFmt numFmtId="169" formatCode="0.0"/>
    <numFmt numFmtId="170" formatCode="_-* #,##0_-;\-* #,##0_-;_-* &quot;-&quot;?_-;_-@_-"/>
    <numFmt numFmtId="171" formatCode="_-[$€]* #,##0.00_-;\-[$€]* #,##0.00_-;_-[$€]* &quot;-&quot;??_-;_-@_-"/>
  </numFmts>
  <fonts count="13" x14ac:knownFonts="1">
    <font>
      <sz val="8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1">
    <xf numFmtId="0" fontId="0" fillId="0" borderId="0"/>
    <xf numFmtId="171" fontId="2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" fillId="0" borderId="0"/>
  </cellStyleXfs>
  <cellXfs count="262">
    <xf numFmtId="0" fontId="0" fillId="0" borderId="0" xfId="0"/>
    <xf numFmtId="167" fontId="0" fillId="0" borderId="0" xfId="17" applyNumberFormat="1" applyFont="1"/>
    <xf numFmtId="0" fontId="4" fillId="0" borderId="0" xfId="0" applyFont="1" applyFill="1" applyBorder="1" applyAlignment="1">
      <alignment horizontal="left" indent="1"/>
    </xf>
    <xf numFmtId="0" fontId="3" fillId="0" borderId="0" xfId="0" applyFont="1" applyAlignment="1">
      <alignment horizontal="center"/>
    </xf>
    <xf numFmtId="167" fontId="3" fillId="0" borderId="0" xfId="17" applyNumberFormat="1" applyFont="1" applyBorder="1"/>
    <xf numFmtId="0" fontId="4" fillId="0" borderId="0" xfId="0" applyFont="1"/>
    <xf numFmtId="167" fontId="0" fillId="0" borderId="0" xfId="17" applyNumberFormat="1" applyFont="1" applyFill="1"/>
    <xf numFmtId="167" fontId="0" fillId="0" borderId="0" xfId="0" applyNumberFormat="1"/>
    <xf numFmtId="167" fontId="0" fillId="0" borderId="0" xfId="17" applyNumberFormat="1" applyFont="1" applyBorder="1" applyAlignment="1">
      <alignment horizontal="left" indent="1"/>
    </xf>
    <xf numFmtId="166" fontId="0" fillId="0" borderId="1" xfId="17" applyNumberFormat="1" applyFont="1" applyBorder="1"/>
    <xf numFmtId="0" fontId="3" fillId="0" borderId="0" xfId="96" applyFont="1" applyAlignment="1">
      <alignment horizontal="center"/>
    </xf>
    <xf numFmtId="0" fontId="4" fillId="0" borderId="0" xfId="96" applyFont="1" applyFill="1" applyBorder="1" applyAlignment="1">
      <alignment horizontal="left" indent="1"/>
    </xf>
    <xf numFmtId="166" fontId="3" fillId="0" borderId="1" xfId="17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indent="1"/>
    </xf>
    <xf numFmtId="168" fontId="0" fillId="0" borderId="0" xfId="0" applyNumberFormat="1"/>
    <xf numFmtId="168" fontId="0" fillId="0" borderId="1" xfId="17" applyNumberFormat="1" applyFont="1" applyBorder="1"/>
    <xf numFmtId="168" fontId="0" fillId="0" borderId="0" xfId="17" applyNumberFormat="1" applyFont="1" applyBorder="1"/>
    <xf numFmtId="167" fontId="3" fillId="0" borderId="0" xfId="17" applyNumberFormat="1" applyFont="1" applyFill="1" applyBorder="1"/>
    <xf numFmtId="0" fontId="0" fillId="0" borderId="0" xfId="0" applyFill="1"/>
    <xf numFmtId="168" fontId="3" fillId="0" borderId="0" xfId="17" applyNumberFormat="1" applyFont="1" applyFill="1" applyBorder="1"/>
    <xf numFmtId="0" fontId="3" fillId="0" borderId="0" xfId="0" applyFont="1" applyFill="1" applyBorder="1"/>
    <xf numFmtId="167" fontId="0" fillId="0" borderId="0" xfId="17" applyNumberFormat="1" applyFont="1" applyFill="1" applyBorder="1"/>
    <xf numFmtId="168" fontId="3" fillId="0" borderId="0" xfId="17" applyNumberFormat="1" applyFont="1" applyFill="1" applyBorder="1" applyAlignment="1">
      <alignment horizontal="center"/>
    </xf>
    <xf numFmtId="167" fontId="3" fillId="0" borderId="0" xfId="71" applyNumberFormat="1" applyFont="1" applyFill="1" applyBorder="1"/>
    <xf numFmtId="0" fontId="4" fillId="0" borderId="0" xfId="93" applyFont="1" applyFill="1" applyBorder="1" applyAlignment="1">
      <alignment horizontal="left" indent="1"/>
    </xf>
    <xf numFmtId="167" fontId="3" fillId="0" borderId="0" xfId="17" applyNumberFormat="1" applyFont="1" applyBorder="1" applyAlignment="1">
      <alignment horizontal="left" vertical="justify"/>
    </xf>
    <xf numFmtId="168" fontId="0" fillId="0" borderId="0" xfId="17" applyNumberFormat="1" applyFont="1" applyFill="1" applyBorder="1"/>
    <xf numFmtId="169" fontId="3" fillId="0" borderId="0" xfId="96" applyNumberFormat="1" applyFont="1" applyBorder="1"/>
    <xf numFmtId="169" fontId="3" fillId="0" borderId="0" xfId="0" applyNumberFormat="1" applyFont="1" applyBorder="1" applyAlignment="1">
      <alignment horizontal="left" indent="1"/>
    </xf>
    <xf numFmtId="169" fontId="5" fillId="0" borderId="0" xfId="71" applyNumberFormat="1" applyFont="1" applyBorder="1" applyAlignment="1">
      <alignment horizontal="left" indent="2"/>
    </xf>
    <xf numFmtId="169" fontId="5" fillId="0" borderId="0" xfId="71" applyNumberFormat="1" applyFont="1" applyBorder="1" applyAlignment="1">
      <alignment horizontal="left" indent="3"/>
    </xf>
    <xf numFmtId="169" fontId="4" fillId="0" borderId="0" xfId="96" applyNumberFormat="1" applyFont="1" applyFill="1" applyBorder="1" applyAlignment="1">
      <alignment horizontal="left" indent="1"/>
    </xf>
    <xf numFmtId="169" fontId="3" fillId="0" borderId="0" xfId="96" applyNumberFormat="1" applyFont="1" applyAlignment="1">
      <alignment horizontal="center"/>
    </xf>
    <xf numFmtId="169" fontId="3" fillId="0" borderId="1" xfId="17" applyNumberFormat="1" applyFont="1" applyBorder="1" applyAlignment="1">
      <alignment horizontal="center" vertical="center" wrapText="1"/>
    </xf>
    <xf numFmtId="169" fontId="3" fillId="0" borderId="2" xfId="17" applyNumberFormat="1" applyFont="1" applyBorder="1" applyAlignment="1">
      <alignment horizontal="center"/>
    </xf>
    <xf numFmtId="169" fontId="3" fillId="0" borderId="1" xfId="17" applyNumberFormat="1" applyFont="1" applyBorder="1" applyAlignment="1">
      <alignment horizontal="center"/>
    </xf>
    <xf numFmtId="169" fontId="3" fillId="0" borderId="0" xfId="17" applyNumberFormat="1" applyFont="1" applyBorder="1"/>
    <xf numFmtId="168" fontId="0" fillId="0" borderId="0" xfId="0" applyNumberFormat="1" applyFill="1"/>
    <xf numFmtId="168" fontId="0" fillId="0" borderId="0" xfId="17" applyNumberFormat="1" applyFont="1" applyFill="1"/>
    <xf numFmtId="0" fontId="3" fillId="0" borderId="2" xfId="0" applyFont="1" applyFill="1" applyBorder="1" applyAlignment="1">
      <alignment horizontal="center" vertical="center" wrapText="1"/>
    </xf>
    <xf numFmtId="168" fontId="3" fillId="0" borderId="2" xfId="0" applyNumberFormat="1" applyFont="1" applyFill="1" applyBorder="1" applyAlignment="1">
      <alignment horizontal="center" vertical="center" wrapText="1"/>
    </xf>
    <xf numFmtId="167" fontId="0" fillId="0" borderId="1" xfId="17" applyNumberFormat="1" applyFont="1" applyFill="1" applyBorder="1"/>
    <xf numFmtId="0" fontId="3" fillId="0" borderId="0" xfId="0" applyFont="1" applyFill="1" applyBorder="1" applyAlignment="1"/>
    <xf numFmtId="0" fontId="3" fillId="0" borderId="0" xfId="0" applyFont="1" applyFill="1"/>
    <xf numFmtId="169" fontId="0" fillId="0" borderId="0" xfId="0" applyNumberFormat="1" applyFill="1" applyBorder="1"/>
    <xf numFmtId="0" fontId="3" fillId="0" borderId="0" xfId="0" applyFont="1" applyFill="1" applyBorder="1" applyAlignment="1">
      <alignment horizontal="left" indent="1"/>
    </xf>
    <xf numFmtId="167" fontId="0" fillId="0" borderId="0" xfId="17" applyNumberFormat="1" applyFont="1" applyFill="1" applyBorder="1" applyAlignment="1">
      <alignment horizontal="left" indent="2"/>
    </xf>
    <xf numFmtId="167" fontId="0" fillId="0" borderId="0" xfId="17" applyNumberFormat="1" applyFont="1" applyFill="1" applyBorder="1" applyAlignment="1">
      <alignment horizontal="left" indent="1"/>
    </xf>
    <xf numFmtId="168" fontId="0" fillId="0" borderId="0" xfId="17" applyNumberFormat="1" applyFont="1" applyFill="1" applyBorder="1" applyAlignment="1">
      <alignment horizontal="center"/>
    </xf>
    <xf numFmtId="167" fontId="0" fillId="0" borderId="0" xfId="17" applyNumberFormat="1" applyFont="1" applyFill="1" applyBorder="1" applyAlignment="1">
      <alignment horizontal="left" indent="3"/>
    </xf>
    <xf numFmtId="0" fontId="0" fillId="0" borderId="0" xfId="0" applyFill="1" applyBorder="1"/>
    <xf numFmtId="167" fontId="5" fillId="0" borderId="0" xfId="71" applyNumberFormat="1" applyFont="1" applyFill="1" applyBorder="1" applyAlignment="1">
      <alignment horizontal="left" indent="2"/>
    </xf>
    <xf numFmtId="167" fontId="5" fillId="0" borderId="0" xfId="71" applyNumberFormat="1" applyFont="1" applyFill="1" applyBorder="1" applyAlignment="1">
      <alignment horizontal="left" indent="3"/>
    </xf>
    <xf numFmtId="0" fontId="3" fillId="0" borderId="1" xfId="0" applyFont="1" applyFill="1" applyBorder="1" applyAlignment="1">
      <alignment horizontal="center" vertical="center" wrapText="1"/>
    </xf>
    <xf numFmtId="167" fontId="3" fillId="0" borderId="1" xfId="17" applyNumberFormat="1" applyFont="1" applyFill="1" applyBorder="1"/>
    <xf numFmtId="168" fontId="3" fillId="0" borderId="1" xfId="17" applyNumberFormat="1" applyFont="1" applyFill="1" applyBorder="1"/>
    <xf numFmtId="168" fontId="5" fillId="0" borderId="1" xfId="17" applyNumberFormat="1" applyFont="1" applyFill="1" applyBorder="1"/>
    <xf numFmtId="168" fontId="3" fillId="0" borderId="1" xfId="17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 indent="1"/>
    </xf>
    <xf numFmtId="168" fontId="0" fillId="0" borderId="0" xfId="0" applyNumberFormat="1" applyFill="1" applyBorder="1"/>
    <xf numFmtId="166" fontId="3" fillId="0" borderId="0" xfId="17" applyNumberFormat="1" applyFont="1" applyFill="1" applyBorder="1"/>
    <xf numFmtId="167" fontId="5" fillId="0" borderId="0" xfId="17" applyNumberFormat="1" applyFont="1" applyFill="1" applyBorder="1"/>
    <xf numFmtId="166" fontId="5" fillId="0" borderId="0" xfId="17" applyNumberFormat="1" applyFont="1" applyFill="1" applyBorder="1"/>
    <xf numFmtId="0" fontId="2" fillId="0" borderId="0" xfId="93" applyFill="1"/>
    <xf numFmtId="0" fontId="3" fillId="0" borderId="0" xfId="93" applyFont="1" applyFill="1"/>
    <xf numFmtId="168" fontId="2" fillId="0" borderId="0" xfId="93" applyNumberFormat="1" applyFill="1"/>
    <xf numFmtId="167" fontId="3" fillId="0" borderId="0" xfId="76" applyNumberFormat="1" applyFont="1" applyFill="1" applyBorder="1"/>
    <xf numFmtId="167" fontId="2" fillId="0" borderId="0" xfId="71" applyNumberFormat="1" applyFill="1"/>
    <xf numFmtId="168" fontId="2" fillId="0" borderId="0" xfId="71" applyNumberFormat="1" applyFill="1"/>
    <xf numFmtId="166" fontId="2" fillId="0" borderId="0" xfId="71" applyNumberFormat="1" applyFill="1"/>
    <xf numFmtId="167" fontId="3" fillId="0" borderId="0" xfId="71" applyNumberFormat="1" applyFont="1" applyFill="1" applyAlignment="1">
      <alignment horizontal="center"/>
    </xf>
    <xf numFmtId="166" fontId="2" fillId="0" borderId="0" xfId="93" applyNumberFormat="1" applyFill="1"/>
    <xf numFmtId="0" fontId="3" fillId="0" borderId="0" xfId="93" applyFont="1" applyFill="1" applyAlignment="1">
      <alignment horizontal="center"/>
    </xf>
    <xf numFmtId="167" fontId="3" fillId="0" borderId="0" xfId="0" applyNumberFormat="1" applyFont="1" applyFill="1" applyBorder="1"/>
    <xf numFmtId="167" fontId="3" fillId="0" borderId="2" xfId="17" applyNumberFormat="1" applyFont="1" applyFill="1" applyBorder="1" applyAlignment="1">
      <alignment horizontal="center"/>
    </xf>
    <xf numFmtId="168" fontId="3" fillId="0" borderId="2" xfId="17" applyNumberFormat="1" applyFont="1" applyFill="1" applyBorder="1" applyAlignment="1">
      <alignment horizontal="center"/>
    </xf>
    <xf numFmtId="167" fontId="2" fillId="0" borderId="0" xfId="17" applyNumberFormat="1" applyFill="1" applyBorder="1"/>
    <xf numFmtId="168" fontId="2" fillId="0" borderId="0" xfId="17" applyNumberFormat="1" applyFill="1" applyBorder="1"/>
    <xf numFmtId="167" fontId="0" fillId="0" borderId="0" xfId="0" applyNumberFormat="1" applyFill="1"/>
    <xf numFmtId="170" fontId="3" fillId="0" borderId="0" xfId="0" applyNumberFormat="1" applyFont="1" applyFill="1" applyAlignment="1">
      <alignment horizontal="center"/>
    </xf>
    <xf numFmtId="166" fontId="3" fillId="0" borderId="0" xfId="17" applyNumberFormat="1" applyFont="1" applyFill="1" applyBorder="1" applyAlignment="1">
      <alignment horizontal="right"/>
    </xf>
    <xf numFmtId="167" fontId="3" fillId="0" borderId="0" xfId="17" applyNumberFormat="1" applyFont="1" applyFill="1" applyBorder="1" applyAlignment="1">
      <alignment horizontal="right"/>
    </xf>
    <xf numFmtId="166" fontId="0" fillId="0" borderId="0" xfId="17" applyNumberFormat="1" applyFont="1" applyFill="1" applyBorder="1" applyAlignment="1">
      <alignment horizontal="right"/>
    </xf>
    <xf numFmtId="166" fontId="5" fillId="0" borderId="0" xfId="17" applyNumberFormat="1" applyFont="1" applyFill="1" applyBorder="1" applyAlignment="1">
      <alignment horizontal="right"/>
    </xf>
    <xf numFmtId="167" fontId="5" fillId="0" borderId="0" xfId="17" applyNumberFormat="1" applyFont="1" applyFill="1" applyBorder="1" applyAlignment="1">
      <alignment horizontal="right"/>
    </xf>
    <xf numFmtId="167" fontId="3" fillId="0" borderId="0" xfId="17" applyNumberFormat="1" applyFont="1" applyBorder="1" applyAlignment="1">
      <alignment horizontal="right" vertical="justify"/>
    </xf>
    <xf numFmtId="167" fontId="3" fillId="0" borderId="0" xfId="17" applyNumberFormat="1" applyFont="1" applyBorder="1" applyAlignment="1">
      <alignment horizontal="right"/>
    </xf>
    <xf numFmtId="166" fontId="0" fillId="0" borderId="0" xfId="17" applyNumberFormat="1" applyFont="1" applyFill="1" applyAlignment="1">
      <alignment horizontal="right"/>
    </xf>
    <xf numFmtId="166" fontId="3" fillId="0" borderId="0" xfId="17" applyNumberFormat="1" applyFont="1" applyBorder="1" applyAlignment="1">
      <alignment horizontal="right"/>
    </xf>
    <xf numFmtId="0" fontId="5" fillId="0" borderId="0" xfId="0" applyFont="1" applyFill="1"/>
    <xf numFmtId="168" fontId="5" fillId="0" borderId="0" xfId="17" applyNumberFormat="1" applyFont="1" applyFill="1" applyBorder="1"/>
    <xf numFmtId="167" fontId="3" fillId="0" borderId="0" xfId="17" applyNumberFormat="1" applyFont="1" applyFill="1" applyBorder="1" applyAlignment="1">
      <alignment horizontal="left" indent="1"/>
    </xf>
    <xf numFmtId="167" fontId="3" fillId="0" borderId="0" xfId="17" applyNumberFormat="1" applyFont="1" applyFill="1"/>
    <xf numFmtId="167" fontId="5" fillId="0" borderId="0" xfId="17" applyNumberFormat="1" applyFont="1" applyFill="1" applyBorder="1" applyAlignment="1">
      <alignment horizontal="left" indent="1"/>
    </xf>
    <xf numFmtId="167" fontId="5" fillId="0" borderId="0" xfId="17" applyNumberFormat="1" applyFont="1" applyFill="1"/>
    <xf numFmtId="166" fontId="5" fillId="0" borderId="0" xfId="17" applyNumberFormat="1" applyFont="1" applyFill="1"/>
    <xf numFmtId="167" fontId="0" fillId="0" borderId="0" xfId="17" applyNumberFormat="1" applyFont="1" applyBorder="1" applyAlignment="1">
      <alignment horizontal="left" indent="2"/>
    </xf>
    <xf numFmtId="166" fontId="3" fillId="0" borderId="0" xfId="17" applyNumberFormat="1" applyFont="1" applyFill="1" applyBorder="1" applyAlignment="1">
      <alignment horizontal="center"/>
    </xf>
    <xf numFmtId="166" fontId="5" fillId="0" borderId="0" xfId="17" applyNumberFormat="1" applyFont="1" applyFill="1" applyBorder="1" applyAlignment="1">
      <alignment horizontal="center"/>
    </xf>
    <xf numFmtId="169" fontId="3" fillId="0" borderId="0" xfId="96" applyNumberFormat="1" applyFont="1" applyBorder="1" applyAlignment="1">
      <alignment horizontal="left" indent="1"/>
    </xf>
    <xf numFmtId="169" fontId="3" fillId="0" borderId="0" xfId="17" applyNumberFormat="1" applyFont="1" applyBorder="1" applyAlignment="1">
      <alignment horizontal="left" vertical="justify"/>
    </xf>
    <xf numFmtId="168" fontId="10" fillId="0" borderId="0" xfId="17" applyNumberFormat="1" applyFont="1" applyFill="1" applyBorder="1"/>
    <xf numFmtId="0" fontId="10" fillId="0" borderId="1" xfId="93" applyFont="1" applyFill="1" applyBorder="1"/>
    <xf numFmtId="167" fontId="10" fillId="0" borderId="1" xfId="93" applyNumberFormat="1" applyFont="1" applyFill="1" applyBorder="1"/>
    <xf numFmtId="168" fontId="10" fillId="0" borderId="1" xfId="93" applyNumberFormat="1" applyFont="1" applyFill="1" applyBorder="1"/>
    <xf numFmtId="167" fontId="10" fillId="0" borderId="0" xfId="17" applyNumberFormat="1" applyFont="1" applyFill="1"/>
    <xf numFmtId="0" fontId="10" fillId="0" borderId="0" xfId="93" applyFont="1" applyFill="1"/>
    <xf numFmtId="168" fontId="10" fillId="0" borderId="0" xfId="71" applyNumberFormat="1" applyFont="1" applyFill="1" applyBorder="1"/>
    <xf numFmtId="167" fontId="10" fillId="0" borderId="0" xfId="71" applyNumberFormat="1" applyFont="1" applyFill="1" applyBorder="1"/>
    <xf numFmtId="166" fontId="10" fillId="0" borderId="0" xfId="71" applyNumberFormat="1" applyFont="1" applyFill="1" applyBorder="1"/>
    <xf numFmtId="167" fontId="10" fillId="0" borderId="0" xfId="71" applyNumberFormat="1" applyFont="1" applyFill="1"/>
    <xf numFmtId="168" fontId="10" fillId="0" borderId="0" xfId="71" applyNumberFormat="1" applyFont="1" applyFill="1"/>
    <xf numFmtId="166" fontId="10" fillId="0" borderId="0" xfId="71" applyNumberFormat="1" applyFont="1" applyFill="1"/>
    <xf numFmtId="168" fontId="10" fillId="0" borderId="0" xfId="93" applyNumberFormat="1" applyFont="1" applyFill="1"/>
    <xf numFmtId="167" fontId="10" fillId="0" borderId="1" xfId="71" applyNumberFormat="1" applyFont="1" applyFill="1" applyBorder="1"/>
    <xf numFmtId="168" fontId="10" fillId="0" borderId="1" xfId="71" applyNumberFormat="1" applyFont="1" applyFill="1" applyBorder="1"/>
    <xf numFmtId="166" fontId="10" fillId="0" borderId="0" xfId="93" applyNumberFormat="1" applyFont="1" applyFill="1"/>
    <xf numFmtId="0" fontId="10" fillId="0" borderId="0" xfId="96" applyFont="1"/>
    <xf numFmtId="0" fontId="10" fillId="0" borderId="1" xfId="96" applyFont="1" applyBorder="1"/>
    <xf numFmtId="167" fontId="10" fillId="0" borderId="0" xfId="17" applyNumberFormat="1" applyFont="1" applyBorder="1"/>
    <xf numFmtId="167" fontId="10" fillId="0" borderId="0" xfId="17" applyNumberFormat="1" applyFont="1"/>
    <xf numFmtId="0" fontId="10" fillId="0" borderId="0" xfId="96" applyFont="1" applyBorder="1"/>
    <xf numFmtId="167" fontId="10" fillId="0" borderId="0" xfId="17" applyNumberFormat="1" applyFont="1" applyBorder="1" applyAlignment="1">
      <alignment horizontal="right"/>
    </xf>
    <xf numFmtId="166" fontId="10" fillId="0" borderId="1" xfId="17" applyNumberFormat="1" applyFont="1" applyBorder="1"/>
    <xf numFmtId="169" fontId="10" fillId="0" borderId="0" xfId="96" applyNumberFormat="1" applyFont="1" applyBorder="1"/>
    <xf numFmtId="169" fontId="10" fillId="0" borderId="0" xfId="17" applyNumberFormat="1" applyFont="1" applyBorder="1" applyAlignment="1">
      <alignment horizontal="left" indent="2"/>
    </xf>
    <xf numFmtId="169" fontId="10" fillId="0" borderId="0" xfId="17" applyNumberFormat="1" applyFont="1" applyBorder="1" applyAlignment="1">
      <alignment horizontal="left" indent="3"/>
    </xf>
    <xf numFmtId="169" fontId="10" fillId="0" borderId="0" xfId="96" applyNumberFormat="1" applyFont="1" applyAlignment="1">
      <alignment horizontal="left" indent="1"/>
    </xf>
    <xf numFmtId="169" fontId="10" fillId="0" borderId="0" xfId="96" applyNumberFormat="1" applyFont="1" applyBorder="1" applyAlignment="1">
      <alignment horizontal="left" indent="1"/>
    </xf>
    <xf numFmtId="169" fontId="10" fillId="0" borderId="0" xfId="96" applyNumberFormat="1" applyFont="1"/>
    <xf numFmtId="166" fontId="10" fillId="0" borderId="0" xfId="17" applyNumberFormat="1" applyFont="1" applyBorder="1" applyAlignment="1">
      <alignment horizontal="right"/>
    </xf>
    <xf numFmtId="0" fontId="3" fillId="0" borderId="0" xfId="0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167" fontId="2" fillId="0" borderId="2" xfId="17" applyNumberFormat="1" applyFill="1" applyBorder="1" applyAlignment="1">
      <alignment horizontal="left" indent="1"/>
    </xf>
    <xf numFmtId="0" fontId="0" fillId="0" borderId="2" xfId="0" applyFill="1" applyBorder="1"/>
    <xf numFmtId="168" fontId="0" fillId="0" borderId="2" xfId="0" applyNumberFormat="1" applyFill="1" applyBorder="1"/>
    <xf numFmtId="166" fontId="5" fillId="0" borderId="2" xfId="17" applyNumberFormat="1" applyFont="1" applyFill="1" applyBorder="1"/>
    <xf numFmtId="167" fontId="3" fillId="0" borderId="0" xfId="69" applyNumberFormat="1" applyFont="1" applyFill="1" applyBorder="1"/>
    <xf numFmtId="167" fontId="11" fillId="0" borderId="0" xfId="69" applyNumberFormat="1" applyFill="1" applyBorder="1"/>
    <xf numFmtId="167" fontId="11" fillId="0" borderId="0" xfId="69" applyNumberFormat="1" applyFont="1" applyFill="1" applyBorder="1" applyAlignment="1">
      <alignment horizontal="left" indent="1"/>
    </xf>
    <xf numFmtId="167" fontId="11" fillId="0" borderId="0" xfId="69" applyNumberFormat="1" applyFont="1" applyFill="1" applyBorder="1" applyAlignment="1">
      <alignment horizontal="left" indent="2"/>
    </xf>
    <xf numFmtId="167" fontId="11" fillId="0" borderId="0" xfId="69" applyNumberFormat="1" applyFill="1" applyBorder="1" applyAlignment="1">
      <alignment horizontal="left" indent="1"/>
    </xf>
    <xf numFmtId="166" fontId="3" fillId="0" borderId="2" xfId="70" applyNumberFormat="1" applyFont="1" applyBorder="1" applyAlignment="1">
      <alignment horizontal="center"/>
    </xf>
    <xf numFmtId="168" fontId="3" fillId="0" borderId="2" xfId="70" applyNumberFormat="1" applyFont="1" applyBorder="1" applyAlignment="1">
      <alignment horizontal="center"/>
    </xf>
    <xf numFmtId="167" fontId="0" fillId="0" borderId="2" xfId="17" applyNumberFormat="1" applyFont="1" applyFill="1" applyBorder="1" applyAlignment="1">
      <alignment horizontal="left" indent="2"/>
    </xf>
    <xf numFmtId="166" fontId="0" fillId="0" borderId="2" xfId="17" applyNumberFormat="1" applyFont="1" applyFill="1" applyBorder="1"/>
    <xf numFmtId="168" fontId="0" fillId="0" borderId="2" xfId="17" applyNumberFormat="1" applyFont="1" applyFill="1" applyBorder="1"/>
    <xf numFmtId="167" fontId="0" fillId="0" borderId="2" xfId="17" applyNumberFormat="1" applyFont="1" applyFill="1" applyBorder="1"/>
    <xf numFmtId="167" fontId="0" fillId="0" borderId="0" xfId="19" applyNumberFormat="1" applyFont="1" applyFill="1" applyBorder="1" applyAlignment="1">
      <alignment horizontal="left" indent="2"/>
    </xf>
    <xf numFmtId="167" fontId="0" fillId="0" borderId="0" xfId="19" applyNumberFormat="1" applyFont="1" applyFill="1" applyBorder="1" applyAlignment="1">
      <alignment horizontal="left" indent="3"/>
    </xf>
    <xf numFmtId="166" fontId="3" fillId="0" borderId="0" xfId="19" applyNumberFormat="1" applyFont="1" applyFill="1" applyBorder="1"/>
    <xf numFmtId="166" fontId="3" fillId="0" borderId="0" xfId="19" applyNumberFormat="1" applyFont="1" applyFill="1" applyBorder="1" applyAlignment="1">
      <alignment horizontal="left" indent="1"/>
    </xf>
    <xf numFmtId="167" fontId="3" fillId="0" borderId="0" xfId="72" applyNumberFormat="1" applyFont="1" applyFill="1" applyBorder="1"/>
    <xf numFmtId="167" fontId="5" fillId="0" borderId="0" xfId="72" applyNumberFormat="1" applyFont="1" applyFill="1" applyBorder="1" applyAlignment="1">
      <alignment horizontal="left" indent="2"/>
    </xf>
    <xf numFmtId="167" fontId="5" fillId="0" borderId="0" xfId="72" applyNumberFormat="1" applyFont="1" applyFill="1" applyBorder="1" applyAlignment="1">
      <alignment horizontal="left" indent="3"/>
    </xf>
    <xf numFmtId="167" fontId="3" fillId="0" borderId="0" xfId="72" applyNumberFormat="1" applyFont="1" applyFill="1" applyBorder="1" applyAlignment="1">
      <alignment horizontal="left"/>
    </xf>
    <xf numFmtId="167" fontId="3" fillId="0" borderId="0" xfId="72" applyNumberFormat="1" applyFont="1" applyFill="1" applyBorder="1" applyAlignment="1">
      <alignment horizontal="left" indent="1"/>
    </xf>
    <xf numFmtId="167" fontId="11" fillId="0" borderId="0" xfId="72" applyNumberFormat="1" applyFont="1" applyFill="1" applyBorder="1" applyAlignment="1">
      <alignment horizontal="left" indent="1"/>
    </xf>
    <xf numFmtId="167" fontId="11" fillId="0" borderId="0" xfId="72" applyNumberFormat="1" applyFont="1" applyFill="1" applyBorder="1" applyAlignment="1">
      <alignment horizontal="left" indent="2"/>
    </xf>
    <xf numFmtId="167" fontId="11" fillId="0" borderId="0" xfId="72" applyNumberFormat="1" applyFill="1" applyBorder="1" applyAlignment="1">
      <alignment horizontal="left" indent="2"/>
    </xf>
    <xf numFmtId="167" fontId="5" fillId="0" borderId="0" xfId="72" applyNumberFormat="1" applyFont="1" applyFill="1" applyBorder="1" applyAlignment="1">
      <alignment horizontal="left" indent="1"/>
    </xf>
    <xf numFmtId="166" fontId="3" fillId="0" borderId="0" xfId="72" applyNumberFormat="1" applyFont="1" applyFill="1" applyBorder="1" applyAlignment="1">
      <alignment horizontal="left" indent="1"/>
    </xf>
    <xf numFmtId="167" fontId="5" fillId="0" borderId="0" xfId="73" applyNumberFormat="1" applyFont="1" applyFill="1" applyBorder="1" applyAlignment="1">
      <alignment horizontal="left" indent="2"/>
    </xf>
    <xf numFmtId="167" fontId="3" fillId="0" borderId="0" xfId="73" applyNumberFormat="1" applyFont="1" applyFill="1" applyBorder="1" applyAlignment="1">
      <alignment horizontal="left" indent="1"/>
    </xf>
    <xf numFmtId="167" fontId="3" fillId="0" borderId="0" xfId="74" applyNumberFormat="1" applyFont="1" applyFill="1" applyBorder="1"/>
    <xf numFmtId="167" fontId="3" fillId="0" borderId="0" xfId="74" applyNumberFormat="1" applyFont="1" applyFill="1" applyBorder="1" applyAlignment="1">
      <alignment horizontal="left"/>
    </xf>
    <xf numFmtId="167" fontId="3" fillId="0" borderId="0" xfId="74" applyNumberFormat="1" applyFont="1" applyFill="1" applyBorder="1" applyAlignment="1">
      <alignment horizontal="left" indent="1"/>
    </xf>
    <xf numFmtId="167" fontId="11" fillId="0" borderId="0" xfId="74" applyNumberFormat="1" applyFont="1" applyFill="1" applyBorder="1" applyAlignment="1">
      <alignment horizontal="left" indent="2"/>
    </xf>
    <xf numFmtId="0" fontId="3" fillId="0" borderId="2" xfId="94" applyFont="1" applyFill="1" applyBorder="1" applyAlignment="1">
      <alignment horizontal="center" vertical="justify"/>
    </xf>
    <xf numFmtId="168" fontId="3" fillId="0" borderId="2" xfId="94" applyNumberFormat="1" applyFont="1" applyFill="1" applyBorder="1" applyAlignment="1">
      <alignment horizontal="center" vertical="justify"/>
    </xf>
    <xf numFmtId="167" fontId="5" fillId="0" borderId="2" xfId="71" applyNumberFormat="1" applyFont="1" applyFill="1" applyBorder="1" applyAlignment="1">
      <alignment horizontal="left" indent="2"/>
    </xf>
    <xf numFmtId="167" fontId="5" fillId="0" borderId="2" xfId="71" applyNumberFormat="1" applyFont="1" applyFill="1" applyBorder="1" applyAlignment="1">
      <alignment horizontal="left" indent="1"/>
    </xf>
    <xf numFmtId="168" fontId="10" fillId="0" borderId="2" xfId="71" applyNumberFormat="1" applyFont="1" applyFill="1" applyBorder="1"/>
    <xf numFmtId="167" fontId="0" fillId="0" borderId="2" xfId="17" applyNumberFormat="1" applyFont="1" applyFill="1" applyBorder="1" applyAlignment="1">
      <alignment horizontal="left" indent="1"/>
    </xf>
    <xf numFmtId="166" fontId="10" fillId="0" borderId="2" xfId="71" applyNumberFormat="1" applyFont="1" applyFill="1" applyBorder="1"/>
    <xf numFmtId="164" fontId="0" fillId="0" borderId="2" xfId="18" applyFont="1" applyFill="1" applyBorder="1" applyAlignment="1">
      <alignment horizontal="right"/>
    </xf>
    <xf numFmtId="0" fontId="10" fillId="0" borderId="2" xfId="96" applyFont="1" applyBorder="1"/>
    <xf numFmtId="169" fontId="5" fillId="0" borderId="2" xfId="96" applyNumberFormat="1" applyFont="1" applyBorder="1"/>
    <xf numFmtId="169" fontId="10" fillId="0" borderId="2" xfId="96" applyNumberFormat="1" applyFont="1" applyBorder="1"/>
    <xf numFmtId="169" fontId="0" fillId="0" borderId="2" xfId="17" applyNumberFormat="1" applyFont="1" applyBorder="1" applyAlignment="1">
      <alignment horizontal="left" indent="2"/>
    </xf>
    <xf numFmtId="0" fontId="4" fillId="0" borderId="0" xfId="99" applyFont="1" applyFill="1" applyBorder="1" applyAlignment="1">
      <alignment horizontal="left" indent="1"/>
    </xf>
    <xf numFmtId="167" fontId="3" fillId="0" borderId="0" xfId="0" applyNumberFormat="1" applyFont="1" applyFill="1"/>
    <xf numFmtId="167" fontId="3" fillId="0" borderId="0" xfId="17" applyNumberFormat="1" applyFont="1" applyFill="1" applyBorder="1" applyAlignment="1">
      <alignment horizontal="right" vertical="justify"/>
    </xf>
    <xf numFmtId="167" fontId="10" fillId="0" borderId="0" xfId="17" applyNumberFormat="1" applyFont="1" applyFill="1" applyBorder="1" applyAlignment="1">
      <alignment horizontal="right"/>
    </xf>
    <xf numFmtId="166" fontId="3" fillId="0" borderId="0" xfId="17" applyNumberFormat="1" applyFont="1" applyFill="1"/>
    <xf numFmtId="167" fontId="12" fillId="2" borderId="0" xfId="17" applyNumberFormat="1" applyFont="1" applyFill="1" applyBorder="1" applyAlignment="1">
      <alignment horizontal="right"/>
    </xf>
    <xf numFmtId="166" fontId="12" fillId="2" borderId="0" xfId="17" applyNumberFormat="1" applyFont="1" applyFill="1" applyBorder="1" applyAlignment="1">
      <alignment horizontal="right"/>
    </xf>
    <xf numFmtId="166" fontId="2" fillId="0" borderId="0" xfId="17" applyNumberFormat="1" applyFont="1" applyBorder="1" applyAlignment="1">
      <alignment horizontal="right"/>
    </xf>
    <xf numFmtId="167" fontId="3" fillId="0" borderId="2" xfId="17" applyNumberFormat="1" applyFont="1" applyFill="1" applyBorder="1" applyAlignment="1">
      <alignment horizontal="center" vertical="center" wrapText="1"/>
    </xf>
    <xf numFmtId="167" fontId="10" fillId="0" borderId="0" xfId="17" applyNumberFormat="1" applyFont="1" applyFill="1" applyBorder="1"/>
    <xf numFmtId="167" fontId="2" fillId="0" borderId="0" xfId="17" applyNumberFormat="1" applyFont="1" applyFill="1" applyBorder="1" applyAlignment="1">
      <alignment horizontal="right"/>
    </xf>
    <xf numFmtId="167" fontId="2" fillId="0" borderId="2" xfId="17" applyNumberFormat="1" applyFont="1" applyFill="1" applyBorder="1" applyAlignment="1">
      <alignment horizontal="right"/>
    </xf>
    <xf numFmtId="167" fontId="0" fillId="0" borderId="2" xfId="17" applyNumberFormat="1" applyFont="1" applyBorder="1" applyAlignment="1">
      <alignment horizontal="left" indent="2"/>
    </xf>
    <xf numFmtId="0" fontId="4" fillId="0" borderId="0" xfId="0" applyFont="1" applyAlignment="1">
      <alignment horizontal="left" indent="1"/>
    </xf>
    <xf numFmtId="167" fontId="2" fillId="0" borderId="0" xfId="71" applyNumberFormat="1" applyFont="1" applyFill="1" applyBorder="1" applyAlignment="1">
      <alignment horizontal="left" indent="2"/>
    </xf>
    <xf numFmtId="169" fontId="2" fillId="0" borderId="0" xfId="71" applyNumberFormat="1" applyFont="1" applyBorder="1" applyAlignment="1">
      <alignment horizontal="left" indent="2"/>
    </xf>
    <xf numFmtId="0" fontId="2" fillId="0" borderId="2" xfId="93" applyFill="1" applyBorder="1"/>
    <xf numFmtId="167" fontId="2" fillId="0" borderId="0" xfId="72" applyNumberFormat="1" applyFont="1" applyFill="1" applyBorder="1" applyAlignment="1">
      <alignment horizontal="left" indent="3"/>
    </xf>
    <xf numFmtId="167" fontId="2" fillId="0" borderId="0" xfId="71" applyNumberFormat="1" applyFont="1" applyFill="1" applyBorder="1" applyAlignment="1">
      <alignment horizontal="left" indent="3"/>
    </xf>
    <xf numFmtId="169" fontId="2" fillId="0" borderId="0" xfId="71" applyNumberFormat="1" applyFont="1" applyBorder="1" applyAlignment="1">
      <alignment horizontal="left" indent="3"/>
    </xf>
    <xf numFmtId="167" fontId="3" fillId="0" borderId="2" xfId="17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0" fillId="0" borderId="3" xfId="96" applyFont="1" applyBorder="1"/>
    <xf numFmtId="167" fontId="3" fillId="0" borderId="1" xfId="17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7" fontId="6" fillId="0" borderId="1" xfId="17" applyNumberFormat="1" applyFont="1" applyFill="1" applyBorder="1" applyAlignment="1">
      <alignment horizontal="center"/>
    </xf>
    <xf numFmtId="168" fontId="6" fillId="0" borderId="1" xfId="17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6" fontId="3" fillId="0" borderId="1" xfId="70" applyNumberFormat="1" applyFont="1" applyBorder="1" applyAlignment="1">
      <alignment horizontal="center" vertical="center"/>
    </xf>
    <xf numFmtId="166" fontId="3" fillId="0" borderId="0" xfId="70" applyNumberFormat="1" applyFont="1" applyBorder="1" applyAlignment="1">
      <alignment horizontal="center" vertical="center"/>
    </xf>
    <xf numFmtId="166" fontId="3" fillId="0" borderId="2" xfId="70" applyNumberFormat="1" applyFont="1" applyBorder="1" applyAlignment="1">
      <alignment horizontal="center" vertical="center"/>
    </xf>
    <xf numFmtId="166" fontId="6" fillId="0" borderId="1" xfId="70" applyNumberFormat="1" applyFont="1" applyBorder="1" applyAlignment="1">
      <alignment horizontal="center"/>
    </xf>
    <xf numFmtId="0" fontId="0" fillId="0" borderId="1" xfId="0" applyBorder="1"/>
    <xf numFmtId="0" fontId="0" fillId="0" borderId="0" xfId="0"/>
    <xf numFmtId="166" fontId="6" fillId="0" borderId="1" xfId="70" applyNumberFormat="1" applyFont="1" applyBorder="1" applyAlignment="1">
      <alignment horizontal="center" wrapText="1"/>
    </xf>
    <xf numFmtId="166" fontId="3" fillId="0" borderId="3" xfId="70" applyNumberFormat="1" applyFont="1" applyBorder="1" applyAlignment="1">
      <alignment horizontal="center"/>
    </xf>
    <xf numFmtId="166" fontId="3" fillId="0" borderId="1" xfId="70" applyNumberFormat="1" applyFont="1" applyFill="1" applyBorder="1" applyAlignment="1">
      <alignment horizontal="center" vertical="center"/>
    </xf>
    <xf numFmtId="166" fontId="3" fillId="0" borderId="0" xfId="70" applyNumberFormat="1" applyFont="1" applyFill="1" applyBorder="1" applyAlignment="1">
      <alignment horizontal="center" vertical="center"/>
    </xf>
    <xf numFmtId="166" fontId="3" fillId="0" borderId="2" xfId="70" applyNumberFormat="1" applyFont="1" applyFill="1" applyBorder="1" applyAlignment="1">
      <alignment horizontal="center" vertical="center"/>
    </xf>
    <xf numFmtId="167" fontId="6" fillId="0" borderId="1" xfId="75" applyNumberFormat="1" applyFont="1" applyFill="1" applyBorder="1" applyAlignment="1">
      <alignment horizontal="center" wrapText="1"/>
    </xf>
    <xf numFmtId="167" fontId="6" fillId="0" borderId="0" xfId="75" applyNumberFormat="1" applyFont="1" applyFill="1" applyBorder="1" applyAlignment="1">
      <alignment horizontal="center" wrapText="1"/>
    </xf>
    <xf numFmtId="0" fontId="3" fillId="0" borderId="3" xfId="94" applyFont="1" applyFill="1" applyBorder="1" applyAlignment="1">
      <alignment horizontal="center"/>
    </xf>
    <xf numFmtId="0" fontId="7" fillId="0" borderId="1" xfId="94" applyFont="1" applyFill="1" applyBorder="1" applyAlignment="1">
      <alignment horizontal="center"/>
    </xf>
    <xf numFmtId="0" fontId="7" fillId="0" borderId="0" xfId="94" applyFont="1" applyFill="1" applyBorder="1" applyAlignment="1">
      <alignment horizontal="center"/>
    </xf>
    <xf numFmtId="167" fontId="6" fillId="0" borderId="0" xfId="75" applyNumberFormat="1" applyFont="1" applyFill="1" applyBorder="1" applyAlignment="1">
      <alignment horizontal="center"/>
    </xf>
    <xf numFmtId="167" fontId="3" fillId="0" borderId="1" xfId="75" applyNumberFormat="1" applyFont="1" applyFill="1" applyBorder="1" applyAlignment="1">
      <alignment horizontal="center" vertical="center"/>
    </xf>
    <xf numFmtId="167" fontId="3" fillId="0" borderId="0" xfId="75" applyNumberFormat="1" applyFont="1" applyFill="1" applyBorder="1" applyAlignment="1">
      <alignment horizontal="center" vertical="center"/>
    </xf>
    <xf numFmtId="167" fontId="3" fillId="0" borderId="2" xfId="75" applyNumberFormat="1" applyFont="1" applyFill="1" applyBorder="1" applyAlignment="1">
      <alignment horizontal="center" vertical="center"/>
    </xf>
    <xf numFmtId="0" fontId="3" fillId="0" borderId="0" xfId="95" applyFont="1" applyFill="1" applyAlignment="1">
      <alignment horizontal="center"/>
    </xf>
    <xf numFmtId="0" fontId="3" fillId="0" borderId="2" xfId="95" applyFont="1" applyFill="1" applyBorder="1" applyAlignment="1">
      <alignment horizontal="center"/>
    </xf>
    <xf numFmtId="0" fontId="3" fillId="0" borderId="2" xfId="93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167" fontId="3" fillId="0" borderId="3" xfId="17" applyNumberFormat="1" applyFont="1" applyFill="1" applyBorder="1" applyAlignment="1">
      <alignment horizontal="center"/>
    </xf>
    <xf numFmtId="167" fontId="6" fillId="0" borderId="1" xfId="17" applyNumberFormat="1" applyFont="1" applyFill="1" applyBorder="1" applyAlignment="1">
      <alignment horizontal="center" wrapText="1"/>
    </xf>
    <xf numFmtId="167" fontId="6" fillId="0" borderId="0" xfId="17" applyNumberFormat="1" applyFont="1" applyFill="1" applyBorder="1" applyAlignment="1">
      <alignment horizontal="center" wrapText="1"/>
    </xf>
    <xf numFmtId="167" fontId="6" fillId="0" borderId="0" xfId="17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167" fontId="3" fillId="0" borderId="1" xfId="17" applyNumberFormat="1" applyFont="1" applyFill="1" applyBorder="1" applyAlignment="1">
      <alignment horizontal="center" wrapText="1"/>
    </xf>
    <xf numFmtId="168" fontId="3" fillId="0" borderId="1" xfId="17" applyNumberFormat="1" applyFont="1" applyFill="1" applyBorder="1" applyAlignment="1">
      <alignment horizontal="center" wrapText="1"/>
    </xf>
    <xf numFmtId="167" fontId="3" fillId="0" borderId="2" xfId="17" applyNumberFormat="1" applyFont="1" applyFill="1" applyBorder="1" applyAlignment="1">
      <alignment horizontal="center" wrapText="1"/>
    </xf>
    <xf numFmtId="168" fontId="3" fillId="0" borderId="2" xfId="17" applyNumberFormat="1" applyFont="1" applyFill="1" applyBorder="1" applyAlignment="1">
      <alignment horizontal="center" wrapText="1"/>
    </xf>
    <xf numFmtId="168" fontId="3" fillId="0" borderId="3" xfId="17" applyNumberFormat="1" applyFont="1" applyFill="1" applyBorder="1" applyAlignment="1">
      <alignment horizontal="center"/>
    </xf>
    <xf numFmtId="0" fontId="3" fillId="0" borderId="0" xfId="97" applyFont="1" applyAlignment="1">
      <alignment horizontal="center"/>
    </xf>
    <xf numFmtId="0" fontId="3" fillId="0" borderId="2" xfId="97" applyFont="1" applyBorder="1" applyAlignment="1">
      <alignment horizontal="center" vertical="center"/>
    </xf>
    <xf numFmtId="167" fontId="3" fillId="0" borderId="1" xfId="17" applyNumberFormat="1" applyFont="1" applyBorder="1" applyAlignment="1">
      <alignment horizontal="center" vertical="center" wrapText="1"/>
    </xf>
    <xf numFmtId="167" fontId="3" fillId="0" borderId="0" xfId="17" applyNumberFormat="1" applyFont="1" applyBorder="1" applyAlignment="1">
      <alignment horizontal="center" vertical="center" wrapText="1"/>
    </xf>
    <xf numFmtId="167" fontId="3" fillId="0" borderId="2" xfId="17" applyNumberFormat="1" applyFont="1" applyBorder="1" applyAlignment="1">
      <alignment horizontal="center" vertical="center" wrapText="1"/>
    </xf>
    <xf numFmtId="167" fontId="3" fillId="0" borderId="3" xfId="17" applyNumberFormat="1" applyFont="1" applyBorder="1" applyAlignment="1">
      <alignment horizontal="center"/>
    </xf>
    <xf numFmtId="0" fontId="3" fillId="0" borderId="0" xfId="98" applyFont="1" applyAlignment="1">
      <alignment horizontal="center"/>
    </xf>
    <xf numFmtId="167" fontId="3" fillId="0" borderId="4" xfId="17" applyNumberFormat="1" applyFont="1" applyBorder="1" applyAlignment="1">
      <alignment horizontal="center" vertical="center" wrapText="1"/>
    </xf>
    <xf numFmtId="167" fontId="3" fillId="0" borderId="5" xfId="17" applyNumberFormat="1" applyFont="1" applyBorder="1" applyAlignment="1">
      <alignment horizontal="center" vertical="center" wrapText="1"/>
    </xf>
    <xf numFmtId="0" fontId="3" fillId="0" borderId="2" xfId="96" applyFont="1" applyBorder="1" applyAlignment="1">
      <alignment horizontal="center" vertical="center" wrapText="1"/>
    </xf>
    <xf numFmtId="0" fontId="3" fillId="0" borderId="0" xfId="97" applyFont="1" applyAlignment="1">
      <alignment horizontal="center" vertical="center"/>
    </xf>
    <xf numFmtId="169" fontId="3" fillId="0" borderId="1" xfId="17" applyNumberFormat="1" applyFont="1" applyBorder="1" applyAlignment="1">
      <alignment horizontal="center" vertical="center" wrapText="1"/>
    </xf>
    <xf numFmtId="169" fontId="10" fillId="0" borderId="2" xfId="96" applyNumberFormat="1" applyFont="1" applyBorder="1" applyAlignment="1">
      <alignment horizontal="center" vertical="center" wrapText="1"/>
    </xf>
    <xf numFmtId="0" fontId="3" fillId="0" borderId="0" xfId="96" applyFont="1" applyAlignment="1">
      <alignment horizontal="center" wrapText="1"/>
    </xf>
    <xf numFmtId="0" fontId="3" fillId="0" borderId="2" xfId="96" applyFont="1" applyBorder="1" applyAlignment="1">
      <alignment horizontal="center"/>
    </xf>
    <xf numFmtId="169" fontId="3" fillId="0" borderId="3" xfId="17" applyNumberFormat="1" applyFont="1" applyBorder="1" applyAlignment="1">
      <alignment horizontal="center"/>
    </xf>
    <xf numFmtId="169" fontId="3" fillId="0" borderId="0" xfId="96" applyNumberFormat="1" applyFont="1" applyAlignment="1">
      <alignment horizontal="center"/>
    </xf>
  </cellXfs>
  <cellStyles count="101">
    <cellStyle name="Euro" xfId="1"/>
    <cellStyle name="Euro 10" xfId="2"/>
    <cellStyle name="Euro 11" xfId="3"/>
    <cellStyle name="Euro 12" xfId="4"/>
    <cellStyle name="Euro 13" xfId="5"/>
    <cellStyle name="Euro 14" xfId="6"/>
    <cellStyle name="Euro 15" xfId="7"/>
    <cellStyle name="Euro 16" xfId="8"/>
    <cellStyle name="Euro 2" xfId="9"/>
    <cellStyle name="Euro 3" xfId="10"/>
    <cellStyle name="Euro 4" xfId="11"/>
    <cellStyle name="Euro 5" xfId="12"/>
    <cellStyle name="Euro 6" xfId="13"/>
    <cellStyle name="Euro 7" xfId="14"/>
    <cellStyle name="Euro 8" xfId="15"/>
    <cellStyle name="Euro 9" xfId="16"/>
    <cellStyle name="Millares" xfId="17" builtinId="3"/>
    <cellStyle name="Millares [0]" xfId="18" builtinId="6"/>
    <cellStyle name="Millares 10" xfId="19"/>
    <cellStyle name="Millares 2" xfId="20"/>
    <cellStyle name="Millares 2 10" xfId="21"/>
    <cellStyle name="Millares 2 11" xfId="22"/>
    <cellStyle name="Millares 2 12" xfId="23"/>
    <cellStyle name="Millares 2 13" xfId="24"/>
    <cellStyle name="Millares 2 14" xfId="25"/>
    <cellStyle name="Millares 2 15" xfId="26"/>
    <cellStyle name="Millares 2 16" xfId="27"/>
    <cellStyle name="Millares 2 2" xfId="28"/>
    <cellStyle name="Millares 2 3" xfId="29"/>
    <cellStyle name="Millares 2 4" xfId="30"/>
    <cellStyle name="Millares 2 5" xfId="31"/>
    <cellStyle name="Millares 2 6" xfId="32"/>
    <cellStyle name="Millares 2 7" xfId="33"/>
    <cellStyle name="Millares 2 8" xfId="34"/>
    <cellStyle name="Millares 2 9" xfId="35"/>
    <cellStyle name="Millares 3" xfId="36"/>
    <cellStyle name="Millares 3 10" xfId="37"/>
    <cellStyle name="Millares 3 11" xfId="38"/>
    <cellStyle name="Millares 3 12" xfId="39"/>
    <cellStyle name="Millares 3 13" xfId="40"/>
    <cellStyle name="Millares 3 14" xfId="41"/>
    <cellStyle name="Millares 3 15" xfId="42"/>
    <cellStyle name="Millares 3 16" xfId="43"/>
    <cellStyle name="Millares 3 2" xfId="44"/>
    <cellStyle name="Millares 3 3" xfId="45"/>
    <cellStyle name="Millares 3 4" xfId="46"/>
    <cellStyle name="Millares 3 5" xfId="47"/>
    <cellStyle name="Millares 3 6" xfId="48"/>
    <cellStyle name="Millares 3 7" xfId="49"/>
    <cellStyle name="Millares 3 8" xfId="50"/>
    <cellStyle name="Millares 3 9" xfId="51"/>
    <cellStyle name="Millares 4 10" xfId="52"/>
    <cellStyle name="Millares 4 11" xfId="53"/>
    <cellStyle name="Millares 4 12" xfId="54"/>
    <cellStyle name="Millares 4 13" xfId="55"/>
    <cellStyle name="Millares 4 14" xfId="56"/>
    <cellStyle name="Millares 4 15" xfId="57"/>
    <cellStyle name="Millares 4 16" xfId="58"/>
    <cellStyle name="Millares 4 2" xfId="59"/>
    <cellStyle name="Millares 4 3" xfId="60"/>
    <cellStyle name="Millares 4 4" xfId="61"/>
    <cellStyle name="Millares 4 5" xfId="62"/>
    <cellStyle name="Millares 4 6" xfId="63"/>
    <cellStyle name="Millares 4 7" xfId="64"/>
    <cellStyle name="Millares 4 8" xfId="65"/>
    <cellStyle name="Millares 4 9" xfId="66"/>
    <cellStyle name="Millares 5" xfId="67"/>
    <cellStyle name="Millares 6" xfId="68"/>
    <cellStyle name="Millares 7" xfId="69"/>
    <cellStyle name="Millares 9" xfId="70"/>
    <cellStyle name="Millares_05. Mercado Laboral" xfId="71"/>
    <cellStyle name="Millares_05. Mercado Laboral 12" xfId="72"/>
    <cellStyle name="Millares_05. Mercado Laboral 13" xfId="73"/>
    <cellStyle name="Millares_05. Mercado Laboral 15" xfId="74"/>
    <cellStyle name="Millares_05. Mercado Laboral 16" xfId="75"/>
    <cellStyle name="Millares_cruces de mercado laboral" xfId="76"/>
    <cellStyle name="Normal" xfId="0" builtinId="0"/>
    <cellStyle name="Normal 2" xfId="77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2" xfId="85"/>
    <cellStyle name="Normal 2 3" xfId="86"/>
    <cellStyle name="Normal 2 4" xfId="87"/>
    <cellStyle name="Normal 2 5" xfId="88"/>
    <cellStyle name="Normal 2 6" xfId="89"/>
    <cellStyle name="Normal 2 7" xfId="90"/>
    <cellStyle name="Normal 2 8" xfId="91"/>
    <cellStyle name="Normal 2 9" xfId="92"/>
    <cellStyle name="Normal 3" xfId="100"/>
    <cellStyle name="Normal_05. Mercado Laboral" xfId="93"/>
    <cellStyle name="Normal_05. Mercado Laboral 14" xfId="94"/>
    <cellStyle name="Normal_05. Mercado Laboral 8" xfId="95"/>
    <cellStyle name="Normal_Mercado Laboral" xfId="96"/>
    <cellStyle name="Normal_Mercado Laboral 15" xfId="97"/>
    <cellStyle name="Normal_Mercado Laboral 16" xfId="98"/>
    <cellStyle name="Normal_Mercado Laboral 17" xfId="9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257175</xdr:colOff>
      <xdr:row>12</xdr:row>
      <xdr:rowOff>76200</xdr:rowOff>
    </xdr:to>
    <xdr:sp macro="" textlink="">
      <xdr:nvSpPr>
        <xdr:cNvPr id="1026" name="Rectangle 2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91275" cy="1790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82296" tIns="82296" rIns="82296" bIns="0" anchor="t" upright="1"/>
        <a:lstStyle/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Cuadros de Mercado</a:t>
          </a:r>
        </a:p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Laboral</a:t>
          </a: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6"/>
  <sheetViews>
    <sheetView workbookViewId="0">
      <selection activeCell="B17" sqref="B17"/>
    </sheetView>
  </sheetViews>
  <sheetFormatPr baseColWidth="10" defaultRowHeight="11.25" x14ac:dyDescent="0.2"/>
  <cols>
    <col min="1" max="1" width="17.6640625" customWidth="1"/>
    <col min="2" max="2" width="27" bestFit="1" customWidth="1"/>
    <col min="3" max="4" width="12.1640625" bestFit="1" customWidth="1"/>
    <col min="5" max="5" width="13" bestFit="1" customWidth="1"/>
    <col min="6" max="6" width="12.1640625" bestFit="1" customWidth="1"/>
    <col min="7" max="7" width="13" bestFit="1" customWidth="1"/>
    <col min="8" max="8" width="12.1640625" bestFit="1" customWidth="1"/>
    <col min="9" max="9" width="13" bestFit="1" customWidth="1"/>
    <col min="10" max="12" width="12.1640625" bestFit="1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honeticPr fontId="0" type="noConversion"/>
  <printOptions horizontalCentered="1" verticalCentered="1"/>
  <pageMargins left="0.54" right="0" top="0" bottom="0" header="0" footer="0"/>
  <pageSetup paperSize="9" scale="9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42"/>
  <sheetViews>
    <sheetView workbookViewId="0">
      <selection activeCell="B8" sqref="B8"/>
    </sheetView>
  </sheetViews>
  <sheetFormatPr baseColWidth="10" defaultColWidth="12" defaultRowHeight="11.25" x14ac:dyDescent="0.2"/>
  <cols>
    <col min="1" max="1" width="24.1640625" style="19" customWidth="1"/>
    <col min="2" max="2" width="10.5" style="19" bestFit="1" customWidth="1"/>
    <col min="3" max="3" width="7" style="38" bestFit="1" customWidth="1"/>
    <col min="4" max="4" width="12.1640625" style="19" bestFit="1" customWidth="1"/>
    <col min="5" max="5" width="8.5" style="38" bestFit="1" customWidth="1"/>
    <col min="6" max="6" width="10.5" style="19" bestFit="1" customWidth="1"/>
    <col min="7" max="7" width="7.1640625" style="38" bestFit="1" customWidth="1"/>
    <col min="8" max="8" width="13.5" style="19" bestFit="1" customWidth="1"/>
    <col min="9" max="9" width="7" style="38" bestFit="1" customWidth="1"/>
    <col min="10" max="10" width="10.5" style="19" bestFit="1" customWidth="1"/>
    <col min="11" max="11" width="6.6640625" style="38" customWidth="1"/>
    <col min="12" max="12" width="10.5" style="19" bestFit="1" customWidth="1"/>
    <col min="13" max="13" width="7" style="38" customWidth="1"/>
    <col min="14" max="14" width="7.33203125" style="19" bestFit="1" customWidth="1"/>
    <col min="15" max="15" width="13.1640625" style="19" customWidth="1"/>
    <col min="16" max="16" width="8.1640625" style="19" bestFit="1" customWidth="1"/>
    <col min="17" max="16384" width="12" style="19"/>
  </cols>
  <sheetData>
    <row r="1" spans="1:16" x14ac:dyDescent="0.2">
      <c r="A1" s="208" t="s">
        <v>149</v>
      </c>
      <c r="B1" s="208"/>
      <c r="C1" s="208"/>
      <c r="D1" s="208"/>
      <c r="E1" s="208"/>
      <c r="F1" s="208"/>
      <c r="G1" s="208"/>
      <c r="H1" s="208"/>
      <c r="I1" s="208"/>
      <c r="J1" s="208"/>
      <c r="K1" s="209"/>
      <c r="L1" s="208"/>
      <c r="M1" s="209"/>
      <c r="N1" s="208"/>
      <c r="O1" s="208"/>
      <c r="P1" s="208"/>
    </row>
    <row r="2" spans="1:16" x14ac:dyDescent="0.2">
      <c r="A2" s="208" t="s">
        <v>153</v>
      </c>
      <c r="B2" s="208"/>
      <c r="C2" s="208"/>
      <c r="D2" s="208"/>
      <c r="E2" s="208"/>
      <c r="F2" s="208"/>
      <c r="G2" s="208"/>
      <c r="H2" s="208"/>
      <c r="I2" s="208"/>
      <c r="J2" s="208"/>
      <c r="K2" s="209"/>
      <c r="L2" s="208"/>
      <c r="M2" s="209"/>
      <c r="N2" s="208"/>
      <c r="O2" s="208"/>
      <c r="P2" s="208"/>
    </row>
    <row r="3" spans="1:16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3"/>
      <c r="L3" s="132"/>
      <c r="M3" s="133"/>
      <c r="N3" s="132"/>
      <c r="O3" s="132"/>
      <c r="P3" s="132"/>
    </row>
    <row r="4" spans="1:16" ht="13.5" x14ac:dyDescent="0.35">
      <c r="A4" s="204" t="s">
        <v>33</v>
      </c>
      <c r="B4" s="206" t="s">
        <v>23</v>
      </c>
      <c r="C4" s="206"/>
      <c r="D4" s="206"/>
      <c r="E4" s="206"/>
      <c r="F4" s="206"/>
      <c r="G4" s="206"/>
      <c r="H4" s="206" t="s">
        <v>148</v>
      </c>
      <c r="I4" s="206"/>
      <c r="J4" s="206"/>
      <c r="K4" s="207"/>
      <c r="L4" s="206"/>
      <c r="M4" s="207"/>
      <c r="N4" s="206" t="s">
        <v>90</v>
      </c>
      <c r="O4" s="206"/>
      <c r="P4" s="206"/>
    </row>
    <row r="5" spans="1:16" x14ac:dyDescent="0.2">
      <c r="A5" s="205"/>
      <c r="B5" s="75" t="s">
        <v>0</v>
      </c>
      <c r="C5" s="76" t="s">
        <v>80</v>
      </c>
      <c r="D5" s="75" t="s">
        <v>3</v>
      </c>
      <c r="E5" s="76" t="s">
        <v>80</v>
      </c>
      <c r="F5" s="75" t="s">
        <v>4</v>
      </c>
      <c r="G5" s="76" t="s">
        <v>80</v>
      </c>
      <c r="H5" s="75" t="s">
        <v>0</v>
      </c>
      <c r="I5" s="76" t="s">
        <v>80</v>
      </c>
      <c r="J5" s="75" t="s">
        <v>3</v>
      </c>
      <c r="K5" s="76" t="s">
        <v>80</v>
      </c>
      <c r="L5" s="75" t="s">
        <v>4</v>
      </c>
      <c r="M5" s="76" t="s">
        <v>80</v>
      </c>
      <c r="N5" s="75" t="s">
        <v>0</v>
      </c>
      <c r="O5" s="75" t="s">
        <v>3</v>
      </c>
      <c r="P5" s="75" t="s">
        <v>4</v>
      </c>
    </row>
    <row r="6" spans="1:16" x14ac:dyDescent="0.2">
      <c r="A6" s="51"/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</row>
    <row r="7" spans="1:16" x14ac:dyDescent="0.2">
      <c r="A7" s="138" t="s">
        <v>96</v>
      </c>
      <c r="B7" s="182">
        <f>B10+B14</f>
        <v>6704669.6050355351</v>
      </c>
      <c r="C7" s="20">
        <f>SUM(E7,G7)</f>
        <v>100.00000000000486</v>
      </c>
      <c r="D7" s="182">
        <f>D10+D14</f>
        <v>3144545.7620128067</v>
      </c>
      <c r="E7" s="20">
        <f>IF(ISNUMBER(D7/$B$7*100),D7/$B$7*100,0)</f>
        <v>46.900831021577844</v>
      </c>
      <c r="F7" s="182">
        <f>F10+F14</f>
        <v>3560123.8430230543</v>
      </c>
      <c r="G7" s="20">
        <f>IF(ISNUMBER(F7/$B$7*100),F7/$B$7*100,0)</f>
        <v>53.099168978427024</v>
      </c>
      <c r="H7" s="182">
        <f>H10+H14</f>
        <v>4071227.2451356156</v>
      </c>
      <c r="I7" s="20">
        <f>SUM(K7,M7)</f>
        <v>100.00000000000271</v>
      </c>
      <c r="J7" s="182">
        <f>J10+J14</f>
        <v>2337252.717106055</v>
      </c>
      <c r="K7" s="20">
        <f>IF(ISNUMBER(J7/$H$7*100),J7/$H$7*100,0)</f>
        <v>57.409045881647891</v>
      </c>
      <c r="L7" s="182">
        <f>L10+L14</f>
        <v>1733974.5280296712</v>
      </c>
      <c r="M7" s="20">
        <f>IF(ISNUMBER(L7/$H$7*100),L7/$H$7*100,0)</f>
        <v>42.590954118354823</v>
      </c>
      <c r="N7" s="20">
        <f>IF(ISNUMBER(H7/B7*100),H7/B7*100,0)</f>
        <v>60.722265002855991</v>
      </c>
      <c r="O7" s="20">
        <f>IF(ISNUMBER(J7/D7*100),J7/D7*100,0)</f>
        <v>74.327196803457937</v>
      </c>
      <c r="P7" s="20">
        <f>IF(ISNUMBER(L7/F7*100),L7/F7*100,0)</f>
        <v>48.705455329252786</v>
      </c>
    </row>
    <row r="8" spans="1:16" x14ac:dyDescent="0.2">
      <c r="A8" s="139"/>
      <c r="C8" s="20"/>
      <c r="E8" s="20"/>
      <c r="G8" s="20"/>
      <c r="I8" s="20"/>
      <c r="K8" s="20"/>
      <c r="M8" s="20"/>
      <c r="N8" s="20"/>
      <c r="O8" s="20"/>
      <c r="P8" s="20"/>
    </row>
    <row r="9" spans="1:16" x14ac:dyDescent="0.2">
      <c r="A9" s="138" t="s">
        <v>36</v>
      </c>
      <c r="B9" s="182"/>
      <c r="C9" s="20"/>
      <c r="D9" s="182"/>
      <c r="E9" s="20"/>
      <c r="F9" s="182"/>
      <c r="G9" s="20"/>
      <c r="H9" s="182"/>
      <c r="I9" s="20"/>
      <c r="J9" s="182"/>
      <c r="K9" s="20"/>
      <c r="L9" s="182"/>
      <c r="M9" s="20"/>
      <c r="N9" s="20"/>
      <c r="O9" s="20"/>
      <c r="P9" s="20"/>
    </row>
    <row r="10" spans="1:16" x14ac:dyDescent="0.2">
      <c r="A10" s="140" t="s">
        <v>64</v>
      </c>
      <c r="B10" s="62">
        <f>SUM(B11:B13)</f>
        <v>3843562.5875716968</v>
      </c>
      <c r="C10" s="78">
        <f t="shared" ref="C10:C14" si="0">IF(ISNUMBER(B10/B$7*100),B10/B$7*100,0)</f>
        <v>57.326651632244385</v>
      </c>
      <c r="D10" s="62">
        <f>SUM(D11:D13)</f>
        <v>1763743.3036875734</v>
      </c>
      <c r="E10" s="78">
        <f t="shared" ref="E10:E14" si="1">IF(ISNUMBER(D10/D$7*100),D10/D$7*100,0)</f>
        <v>56.088969192123031</v>
      </c>
      <c r="F10" s="62">
        <f>SUM(F11:F13)</f>
        <v>2079819.2838841751</v>
      </c>
      <c r="G10" s="78">
        <f t="shared" ref="G10:G14" si="2">IF(ISNUMBER(F10/F$7*100),F10/F$7*100,0)</f>
        <v>58.419857723772637</v>
      </c>
      <c r="H10" s="62">
        <f>SUM(H11:H13)</f>
        <v>2509128.5861753491</v>
      </c>
      <c r="I10" s="78">
        <f t="shared" ref="I10:I14" si="3">IF(ISNUMBER(H10/H$7*100),H10/H$7*100,0)</f>
        <v>61.630767213333684</v>
      </c>
      <c r="J10" s="62">
        <f>SUM(J11:J13)</f>
        <v>1330004.7559032494</v>
      </c>
      <c r="K10" s="78">
        <f t="shared" ref="K10:K14" si="4">IF(ISNUMBER(J10/J$7*100),J10/J$7*100,0)</f>
        <v>56.904619092711449</v>
      </c>
      <c r="L10" s="62">
        <f>SUM(L11:L13)</f>
        <v>1179123.8302720836</v>
      </c>
      <c r="M10" s="78">
        <f t="shared" ref="M10:M14" si="5">IF(ISNUMBER(L10/L$7*100),L10/L$7*100,0)</f>
        <v>68.001219810992922</v>
      </c>
      <c r="N10" s="91">
        <f t="shared" ref="N10:N14" si="6">IF(ISNUMBER(H10/B10*100),H10/B10*100,0)</f>
        <v>65.281325046942385</v>
      </c>
      <c r="O10" s="91">
        <f t="shared" ref="O10:O14" si="7">IF(ISNUMBER(J10/D10*100),J10/D10*100,0)</f>
        <v>75.408068346596778</v>
      </c>
      <c r="P10" s="91">
        <f t="shared" ref="P10:P14" si="8">IF(ISNUMBER(L10/F10*100),L10/F10*100,0)</f>
        <v>56.693571379432839</v>
      </c>
    </row>
    <row r="11" spans="1:16" x14ac:dyDescent="0.2">
      <c r="A11" s="141" t="s">
        <v>51</v>
      </c>
      <c r="B11" s="62">
        <v>849925.33587598184</v>
      </c>
      <c r="C11" s="78">
        <f t="shared" si="0"/>
        <v>12.676617729793074</v>
      </c>
      <c r="D11" s="62">
        <v>395916.57425506791</v>
      </c>
      <c r="E11" s="78">
        <f t="shared" si="1"/>
        <v>12.590580777607888</v>
      </c>
      <c r="F11" s="62">
        <v>454008.76162098086</v>
      </c>
      <c r="G11" s="78">
        <f t="shared" si="2"/>
        <v>12.752611471949876</v>
      </c>
      <c r="H11" s="62">
        <v>547165.60262216954</v>
      </c>
      <c r="I11" s="78">
        <f t="shared" si="3"/>
        <v>13.439819731898631</v>
      </c>
      <c r="J11" s="62">
        <v>286012.4359952326</v>
      </c>
      <c r="K11" s="78">
        <f t="shared" si="4"/>
        <v>12.237120697387322</v>
      </c>
      <c r="L11" s="62">
        <v>261153.16662693652</v>
      </c>
      <c r="M11" s="78">
        <f t="shared" si="5"/>
        <v>15.060957494207653</v>
      </c>
      <c r="N11" s="91">
        <f t="shared" si="6"/>
        <v>64.378078817738654</v>
      </c>
      <c r="O11" s="91">
        <f t="shared" si="7"/>
        <v>72.240581625908405</v>
      </c>
      <c r="P11" s="91">
        <f t="shared" si="8"/>
        <v>57.521613832852516</v>
      </c>
    </row>
    <row r="12" spans="1:16" x14ac:dyDescent="0.2">
      <c r="A12" s="141" t="s">
        <v>52</v>
      </c>
      <c r="B12" s="62">
        <v>473710.36482694012</v>
      </c>
      <c r="C12" s="78">
        <f t="shared" si="0"/>
        <v>7.0653796940442897</v>
      </c>
      <c r="D12" s="62">
        <v>206496.84050514441</v>
      </c>
      <c r="E12" s="78">
        <f t="shared" si="1"/>
        <v>6.5668257399748224</v>
      </c>
      <c r="F12" s="62">
        <v>267213.52432179538</v>
      </c>
      <c r="G12" s="78">
        <f t="shared" si="2"/>
        <v>7.5057367693954395</v>
      </c>
      <c r="H12" s="62">
        <v>320415.76707202918</v>
      </c>
      <c r="I12" s="78">
        <f t="shared" si="3"/>
        <v>7.8702501181890145</v>
      </c>
      <c r="J12" s="62">
        <v>161109.61646398451</v>
      </c>
      <c r="K12" s="78">
        <f t="shared" si="4"/>
        <v>6.8931192286073193</v>
      </c>
      <c r="L12" s="62">
        <v>159306.15060804438</v>
      </c>
      <c r="M12" s="78">
        <f t="shared" si="5"/>
        <v>9.1873408768619687</v>
      </c>
      <c r="N12" s="91">
        <f t="shared" si="6"/>
        <v>67.639593908629408</v>
      </c>
      <c r="O12" s="91">
        <f t="shared" si="7"/>
        <v>78.02037845705965</v>
      </c>
      <c r="P12" s="91">
        <f t="shared" si="8"/>
        <v>59.617547806524144</v>
      </c>
    </row>
    <row r="13" spans="1:16" x14ac:dyDescent="0.2">
      <c r="A13" s="141" t="s">
        <v>85</v>
      </c>
      <c r="B13" s="62">
        <v>2519926.8868687749</v>
      </c>
      <c r="C13" s="78">
        <f t="shared" si="0"/>
        <v>37.584654208407024</v>
      </c>
      <c r="D13" s="62">
        <v>1161329.8889273612</v>
      </c>
      <c r="E13" s="78">
        <f t="shared" si="1"/>
        <v>36.931562674540316</v>
      </c>
      <c r="F13" s="62">
        <v>1358596.9979413988</v>
      </c>
      <c r="G13" s="78">
        <f t="shared" si="2"/>
        <v>38.16150948242732</v>
      </c>
      <c r="H13" s="62">
        <v>1641547.2164811504</v>
      </c>
      <c r="I13" s="78">
        <f t="shared" si="3"/>
        <v>40.320697363246033</v>
      </c>
      <c r="J13" s="62">
        <v>882882.70344403223</v>
      </c>
      <c r="K13" s="78">
        <f t="shared" si="4"/>
        <v>37.774379166716813</v>
      </c>
      <c r="L13" s="62">
        <v>758664.51303710288</v>
      </c>
      <c r="M13" s="78">
        <f t="shared" si="5"/>
        <v>43.752921439923306</v>
      </c>
      <c r="N13" s="91">
        <f t="shared" si="6"/>
        <v>65.142652552150565</v>
      </c>
      <c r="O13" s="91">
        <f t="shared" si="7"/>
        <v>76.02342037881148</v>
      </c>
      <c r="P13" s="91">
        <f t="shared" si="8"/>
        <v>55.841762802851925</v>
      </c>
    </row>
    <row r="14" spans="1:16" x14ac:dyDescent="0.2">
      <c r="A14" s="140" t="s">
        <v>53</v>
      </c>
      <c r="B14" s="62">
        <v>2861107.0174638382</v>
      </c>
      <c r="C14" s="78">
        <f t="shared" si="0"/>
        <v>42.673348367755615</v>
      </c>
      <c r="D14" s="62">
        <v>1380802.4583252335</v>
      </c>
      <c r="E14" s="78">
        <f t="shared" si="1"/>
        <v>43.911030807876983</v>
      </c>
      <c r="F14" s="62">
        <v>1480304.5591388794</v>
      </c>
      <c r="G14" s="78">
        <f t="shared" si="2"/>
        <v>41.580142276227363</v>
      </c>
      <c r="H14" s="62">
        <v>1562098.6589602663</v>
      </c>
      <c r="I14" s="78">
        <f t="shared" si="3"/>
        <v>38.369232786666316</v>
      </c>
      <c r="J14" s="62">
        <v>1007247.9612028057</v>
      </c>
      <c r="K14" s="78">
        <f t="shared" si="4"/>
        <v>43.095380907288551</v>
      </c>
      <c r="L14" s="62">
        <v>554850.69775758754</v>
      </c>
      <c r="M14" s="78">
        <f t="shared" si="5"/>
        <v>31.998780189007086</v>
      </c>
      <c r="N14" s="91">
        <f t="shared" si="6"/>
        <v>54.597701149429646</v>
      </c>
      <c r="O14" s="91">
        <f t="shared" si="7"/>
        <v>72.946564885500734</v>
      </c>
      <c r="P14" s="91">
        <f t="shared" si="8"/>
        <v>37.48219880376201</v>
      </c>
    </row>
    <row r="15" spans="1:16" x14ac:dyDescent="0.2">
      <c r="A15" s="139"/>
      <c r="B15" s="62"/>
      <c r="C15" s="78"/>
      <c r="D15" s="90"/>
      <c r="E15" s="78"/>
      <c r="F15" s="90"/>
      <c r="G15" s="78"/>
      <c r="H15" s="90"/>
      <c r="I15" s="78"/>
      <c r="J15" s="90"/>
      <c r="K15" s="78"/>
      <c r="L15" s="90"/>
      <c r="M15" s="78"/>
      <c r="N15" s="102"/>
      <c r="O15" s="102"/>
      <c r="P15" s="102"/>
    </row>
    <row r="16" spans="1:16" x14ac:dyDescent="0.2">
      <c r="A16" s="138" t="s">
        <v>13</v>
      </c>
      <c r="B16" s="182"/>
      <c r="C16" s="20"/>
      <c r="D16" s="182"/>
      <c r="E16" s="20"/>
      <c r="F16" s="182"/>
      <c r="G16" s="20"/>
      <c r="H16" s="182"/>
      <c r="I16" s="20"/>
      <c r="J16" s="182"/>
      <c r="K16" s="20"/>
      <c r="L16" s="182"/>
      <c r="M16" s="20"/>
      <c r="N16" s="20"/>
      <c r="O16" s="20"/>
      <c r="P16" s="20"/>
    </row>
    <row r="17" spans="1:16" x14ac:dyDescent="0.2">
      <c r="A17" s="142" t="s">
        <v>37</v>
      </c>
      <c r="B17" s="62">
        <v>691145.2612023449</v>
      </c>
      <c r="C17" s="78">
        <f>IF(ISNUMBER(B17/B$7*100),B17/B$7*100,0)</f>
        <v>10.308416401059658</v>
      </c>
      <c r="D17" s="62">
        <v>308149.24327499414</v>
      </c>
      <c r="E17" s="78">
        <f t="shared" ref="C17:M21" si="9">IF(ISNUMBER(D17/D$7*100),D17/D$7*100,0)</f>
        <v>9.7994835056160685</v>
      </c>
      <c r="F17" s="62">
        <v>382996.01792733243</v>
      </c>
      <c r="G17" s="78">
        <f t="shared" si="9"/>
        <v>10.757940869891595</v>
      </c>
      <c r="H17" s="62">
        <v>244908.45470581899</v>
      </c>
      <c r="I17" s="78">
        <f t="shared" si="9"/>
        <v>6.015592841162098</v>
      </c>
      <c r="J17" s="62">
        <v>157723.53117340582</v>
      </c>
      <c r="K17" s="78">
        <f t="shared" si="9"/>
        <v>6.7482446386326718</v>
      </c>
      <c r="L17" s="62">
        <v>87184.923532415516</v>
      </c>
      <c r="M17" s="78">
        <f t="shared" si="9"/>
        <v>5.0280394621185369</v>
      </c>
      <c r="N17" s="91">
        <f>IF(ISNUMBER(H17/B17*100),H17/B17*100,0)</f>
        <v>35.435163699128331</v>
      </c>
      <c r="O17" s="91">
        <f t="shared" ref="O17:O21" si="10">IF(ISNUMBER(J17/D17*100),J17/D17*100,0)</f>
        <v>51.18413710743804</v>
      </c>
      <c r="P17" s="91">
        <f t="shared" ref="P17:P21" si="11">IF(ISNUMBER(L17/F17*100),L17/F17*100,0)</f>
        <v>22.763924284183421</v>
      </c>
    </row>
    <row r="18" spans="1:16" x14ac:dyDescent="0.2">
      <c r="A18" s="142" t="s">
        <v>38</v>
      </c>
      <c r="B18" s="62">
        <v>3393222.5691586025</v>
      </c>
      <c r="C18" s="78">
        <f t="shared" si="9"/>
        <v>50.609840142012764</v>
      </c>
      <c r="D18" s="62">
        <v>1639377.1150731493</v>
      </c>
      <c r="E18" s="78">
        <f t="shared" si="9"/>
        <v>52.133988154263434</v>
      </c>
      <c r="F18" s="62">
        <v>1753845.4540855803</v>
      </c>
      <c r="G18" s="78">
        <f t="shared" si="9"/>
        <v>49.263607992813945</v>
      </c>
      <c r="H18" s="62">
        <v>2001242.4085706628</v>
      </c>
      <c r="I18" s="78">
        <f t="shared" si="9"/>
        <v>49.155752997128509</v>
      </c>
      <c r="J18" s="62">
        <v>1242760.0361303545</v>
      </c>
      <c r="K18" s="78">
        <f t="shared" si="9"/>
        <v>53.171829774108382</v>
      </c>
      <c r="L18" s="62">
        <v>758482.37244053569</v>
      </c>
      <c r="M18" s="78">
        <f t="shared" si="9"/>
        <v>43.742417214306208</v>
      </c>
      <c r="N18" s="91">
        <f t="shared" ref="N18:N21" si="12">IF(ISNUMBER(H18/B18*100),H18/B18*100,0)</f>
        <v>58.977634616726569</v>
      </c>
      <c r="O18" s="91">
        <f t="shared" si="10"/>
        <v>75.806843020063894</v>
      </c>
      <c r="P18" s="91">
        <f t="shared" si="11"/>
        <v>43.246819192286992</v>
      </c>
    </row>
    <row r="19" spans="1:16" x14ac:dyDescent="0.2">
      <c r="A19" s="142" t="s">
        <v>39</v>
      </c>
      <c r="B19" s="62">
        <v>1824216.2502833954</v>
      </c>
      <c r="C19" s="78">
        <f t="shared" si="9"/>
        <v>27.208145333713681</v>
      </c>
      <c r="D19" s="62">
        <v>818072.2169375309</v>
      </c>
      <c r="E19" s="78">
        <f t="shared" si="9"/>
        <v>26.01559267542309</v>
      </c>
      <c r="F19" s="62">
        <v>1006144.0333459707</v>
      </c>
      <c r="G19" s="78">
        <f t="shared" si="9"/>
        <v>28.261489704010138</v>
      </c>
      <c r="H19" s="62">
        <v>1239810.5328689863</v>
      </c>
      <c r="I19" s="78">
        <f t="shared" si="9"/>
        <v>30.452992628950813</v>
      </c>
      <c r="J19" s="62">
        <v>643971.95172353112</v>
      </c>
      <c r="K19" s="78">
        <f t="shared" si="9"/>
        <v>27.552516979031939</v>
      </c>
      <c r="L19" s="62">
        <v>595838.58114553418</v>
      </c>
      <c r="M19" s="78">
        <f t="shared" si="9"/>
        <v>34.362591348016522</v>
      </c>
      <c r="N19" s="91">
        <f t="shared" si="12"/>
        <v>67.96401099246755</v>
      </c>
      <c r="O19" s="91">
        <f t="shared" si="10"/>
        <v>78.71822785209018</v>
      </c>
      <c r="P19" s="91">
        <f t="shared" si="11"/>
        <v>59.220008408145105</v>
      </c>
    </row>
    <row r="20" spans="1:16" x14ac:dyDescent="0.2">
      <c r="A20" s="142" t="s">
        <v>40</v>
      </c>
      <c r="B20" s="62">
        <v>659431.0589524348</v>
      </c>
      <c r="C20" s="78">
        <f t="shared" si="9"/>
        <v>9.835399770589289</v>
      </c>
      <c r="D20" s="62">
        <v>294308.03432609857</v>
      </c>
      <c r="E20" s="78">
        <f t="shared" si="9"/>
        <v>9.3593178983572365</v>
      </c>
      <c r="F20" s="62">
        <v>365123.02462634357</v>
      </c>
      <c r="G20" s="78">
        <f t="shared" si="9"/>
        <v>10.255907960670882</v>
      </c>
      <c r="H20" s="62">
        <v>493124.1623619122</v>
      </c>
      <c r="I20" s="78">
        <f t="shared" si="9"/>
        <v>12.112420473485161</v>
      </c>
      <c r="J20" s="62">
        <v>225994.67691472621</v>
      </c>
      <c r="K20" s="78">
        <f t="shared" si="9"/>
        <v>9.6692443765579963</v>
      </c>
      <c r="L20" s="62">
        <v>267129.48544718378</v>
      </c>
      <c r="M20" s="78">
        <f t="shared" si="9"/>
        <v>15.405617621772397</v>
      </c>
      <c r="N20" s="91">
        <f t="shared" si="12"/>
        <v>74.780245132111929</v>
      </c>
      <c r="O20" s="91">
        <f t="shared" si="10"/>
        <v>76.788483682480802</v>
      </c>
      <c r="P20" s="91">
        <f t="shared" si="11"/>
        <v>73.161501036686587</v>
      </c>
    </row>
    <row r="21" spans="1:16" x14ac:dyDescent="0.2">
      <c r="A21" s="140" t="s">
        <v>54</v>
      </c>
      <c r="B21" s="62">
        <v>136654.46543864725</v>
      </c>
      <c r="C21" s="78">
        <f t="shared" si="9"/>
        <v>2.0381983526229699</v>
      </c>
      <c r="D21" s="62">
        <v>84639.152400936262</v>
      </c>
      <c r="E21" s="78">
        <f t="shared" si="9"/>
        <v>2.6916177663370751</v>
      </c>
      <c r="F21" s="62">
        <v>52015.313037710715</v>
      </c>
      <c r="G21" s="78">
        <f t="shared" si="9"/>
        <v>1.4610534726101627</v>
      </c>
      <c r="H21" s="62">
        <v>92141.686627992836</v>
      </c>
      <c r="I21" s="78">
        <f t="shared" si="9"/>
        <v>2.2632410592674623</v>
      </c>
      <c r="J21" s="62">
        <v>66802.52116398247</v>
      </c>
      <c r="K21" s="78">
        <f t="shared" si="9"/>
        <v>2.8581642316666622</v>
      </c>
      <c r="L21" s="62">
        <v>25339.165464009951</v>
      </c>
      <c r="M21" s="78">
        <f t="shared" si="9"/>
        <v>1.4613343537867909</v>
      </c>
      <c r="N21" s="91">
        <f t="shared" si="12"/>
        <v>67.426765991310404</v>
      </c>
      <c r="O21" s="91">
        <f t="shared" si="10"/>
        <v>78.926264345770448</v>
      </c>
      <c r="P21" s="91">
        <f t="shared" si="11"/>
        <v>48.714818741241153</v>
      </c>
    </row>
    <row r="22" spans="1:16" x14ac:dyDescent="0.2">
      <c r="A22" s="142"/>
      <c r="B22" s="62"/>
      <c r="C22" s="78"/>
      <c r="D22" s="90"/>
      <c r="E22" s="78"/>
      <c r="F22" s="90"/>
      <c r="G22" s="78"/>
      <c r="H22" s="90"/>
      <c r="I22" s="78"/>
      <c r="J22" s="90"/>
      <c r="K22" s="78"/>
      <c r="L22" s="90"/>
      <c r="M22" s="78"/>
      <c r="N22" s="102"/>
      <c r="O22" s="102"/>
      <c r="P22" s="102"/>
    </row>
    <row r="23" spans="1:16" x14ac:dyDescent="0.2">
      <c r="A23" s="138" t="s">
        <v>30</v>
      </c>
      <c r="B23" s="182"/>
      <c r="C23" s="20"/>
      <c r="D23" s="182"/>
      <c r="E23" s="20"/>
      <c r="F23" s="182"/>
      <c r="G23" s="20"/>
      <c r="H23" s="182"/>
      <c r="I23" s="20"/>
      <c r="J23" s="182"/>
      <c r="K23" s="20"/>
      <c r="L23" s="182"/>
      <c r="M23" s="20"/>
      <c r="N23" s="20"/>
      <c r="O23" s="20"/>
      <c r="P23" s="20"/>
    </row>
    <row r="24" spans="1:16" x14ac:dyDescent="0.2">
      <c r="A24" s="142" t="s">
        <v>41</v>
      </c>
      <c r="B24" s="62">
        <v>806497.64707825065</v>
      </c>
      <c r="C24" s="78">
        <f t="shared" ref="C24:M34" si="13">IF(ISNUMBER(B24/B$7*100),B24/B$7*100,0)</f>
        <v>12.02889470455832</v>
      </c>
      <c r="D24" s="62">
        <v>414768.74810457515</v>
      </c>
      <c r="E24" s="78">
        <f t="shared" si="13"/>
        <v>13.190100558087725</v>
      </c>
      <c r="F24" s="62">
        <v>391728.8989736723</v>
      </c>
      <c r="G24" s="78">
        <f t="shared" si="13"/>
        <v>11.003237984020197</v>
      </c>
      <c r="H24" s="62">
        <v>353274.87671375577</v>
      </c>
      <c r="I24" s="78">
        <f t="shared" si="13"/>
        <v>8.6773558792586609</v>
      </c>
      <c r="J24" s="62">
        <v>229854.16455098396</v>
      </c>
      <c r="K24" s="78">
        <f t="shared" si="13"/>
        <v>9.8343736160283655</v>
      </c>
      <c r="L24" s="62">
        <v>123420.71216276792</v>
      </c>
      <c r="M24" s="78">
        <f t="shared" si="13"/>
        <v>7.1177926877052711</v>
      </c>
      <c r="N24" s="91">
        <f t="shared" ref="N24:N34" si="14">IF(ISNUMBER(H24/B24*100),H24/B24*100,0)</f>
        <v>43.803584299791417</v>
      </c>
      <c r="O24" s="91">
        <f t="shared" ref="O24:O34" si="15">IF(ISNUMBER(J24/D24*100),J24/D24*100,0)</f>
        <v>55.417426120309123</v>
      </c>
      <c r="P24" s="91">
        <f t="shared" ref="P24:P34" si="16">IF(ISNUMBER(L24/F24*100),L24/F24*100,0)</f>
        <v>31.506665065081883</v>
      </c>
    </row>
    <row r="25" spans="1:16" x14ac:dyDescent="0.2">
      <c r="A25" s="142" t="s">
        <v>42</v>
      </c>
      <c r="B25" s="62">
        <v>1152096.3350159104</v>
      </c>
      <c r="C25" s="78">
        <f t="shared" si="13"/>
        <v>17.183491549689929</v>
      </c>
      <c r="D25" s="62">
        <v>546434.01336678432</v>
      </c>
      <c r="E25" s="78">
        <f t="shared" si="13"/>
        <v>17.377200229295276</v>
      </c>
      <c r="F25" s="62">
        <v>605662.32164916047</v>
      </c>
      <c r="G25" s="78">
        <f t="shared" si="13"/>
        <v>17.012394746775623</v>
      </c>
      <c r="H25" s="62">
        <v>752378.70819358516</v>
      </c>
      <c r="I25" s="78">
        <f t="shared" si="13"/>
        <v>18.480390872126886</v>
      </c>
      <c r="J25" s="62">
        <v>425007.29400020628</v>
      </c>
      <c r="K25" s="78">
        <f t="shared" si="13"/>
        <v>18.184053906093766</v>
      </c>
      <c r="L25" s="62">
        <v>327371.41419338039</v>
      </c>
      <c r="M25" s="78">
        <f t="shared" si="13"/>
        <v>18.879828330891062</v>
      </c>
      <c r="N25" s="91">
        <f t="shared" si="14"/>
        <v>65.305190662132844</v>
      </c>
      <c r="O25" s="91">
        <f t="shared" si="15"/>
        <v>77.778338025039361</v>
      </c>
      <c r="P25" s="91">
        <f t="shared" si="16"/>
        <v>54.051804527311418</v>
      </c>
    </row>
    <row r="26" spans="1:16" x14ac:dyDescent="0.2">
      <c r="A26" s="142" t="s">
        <v>43</v>
      </c>
      <c r="B26" s="62">
        <v>677033.38399949507</v>
      </c>
      <c r="C26" s="78">
        <f t="shared" si="13"/>
        <v>10.097938062317192</v>
      </c>
      <c r="D26" s="62">
        <v>330397.32767500577</v>
      </c>
      <c r="E26" s="78">
        <f t="shared" si="13"/>
        <v>10.50699696173352</v>
      </c>
      <c r="F26" s="62">
        <v>346636.05632448371</v>
      </c>
      <c r="G26" s="78">
        <f t="shared" si="13"/>
        <v>9.7366291626007069</v>
      </c>
      <c r="H26" s="62">
        <v>477495.81952407566</v>
      </c>
      <c r="I26" s="78">
        <f t="shared" si="13"/>
        <v>11.728547456902518</v>
      </c>
      <c r="J26" s="62">
        <v>282492.17224443948</v>
      </c>
      <c r="K26" s="78">
        <f t="shared" si="13"/>
        <v>12.086505245107441</v>
      </c>
      <c r="L26" s="62">
        <v>195003.6472796259</v>
      </c>
      <c r="M26" s="78">
        <f t="shared" si="13"/>
        <v>11.24605028086601</v>
      </c>
      <c r="N26" s="91">
        <f t="shared" si="14"/>
        <v>70.5276624179631</v>
      </c>
      <c r="O26" s="91">
        <f t="shared" si="15"/>
        <v>85.500743674994837</v>
      </c>
      <c r="P26" s="91">
        <f t="shared" si="16"/>
        <v>56.256019453753616</v>
      </c>
    </row>
    <row r="27" spans="1:16" x14ac:dyDescent="0.2">
      <c r="A27" s="142" t="s">
        <v>44</v>
      </c>
      <c r="B27" s="62">
        <v>618892.09954072058</v>
      </c>
      <c r="C27" s="78">
        <f t="shared" si="13"/>
        <v>9.2307620807429842</v>
      </c>
      <c r="D27" s="62">
        <v>302628.31829493307</v>
      </c>
      <c r="E27" s="78">
        <f t="shared" si="13"/>
        <v>9.6239120432205869</v>
      </c>
      <c r="F27" s="62">
        <v>316263.78124577861</v>
      </c>
      <c r="G27" s="78">
        <f t="shared" si="13"/>
        <v>8.8835050461959604</v>
      </c>
      <c r="H27" s="62">
        <v>453599.14510877593</v>
      </c>
      <c r="I27" s="78">
        <f t="shared" si="13"/>
        <v>11.141582569500274</v>
      </c>
      <c r="J27" s="62">
        <v>264128.34894945362</v>
      </c>
      <c r="K27" s="78">
        <f t="shared" si="13"/>
        <v>11.300804017311943</v>
      </c>
      <c r="L27" s="62">
        <v>189470.79615931091</v>
      </c>
      <c r="M27" s="78">
        <f t="shared" si="13"/>
        <v>10.926965367513677</v>
      </c>
      <c r="N27" s="91">
        <f t="shared" si="14"/>
        <v>73.292120782506615</v>
      </c>
      <c r="O27" s="91">
        <f t="shared" si="15"/>
        <v>87.278133929304516</v>
      </c>
      <c r="P27" s="91">
        <f t="shared" si="16"/>
        <v>59.909103537868326</v>
      </c>
    </row>
    <row r="28" spans="1:16" x14ac:dyDescent="0.2">
      <c r="A28" s="142" t="s">
        <v>45</v>
      </c>
      <c r="B28" s="62">
        <v>578517.62195873063</v>
      </c>
      <c r="C28" s="78">
        <f t="shared" si="13"/>
        <v>8.6285776337768461</v>
      </c>
      <c r="D28" s="62">
        <v>256838.57041018939</v>
      </c>
      <c r="E28" s="78">
        <f t="shared" si="13"/>
        <v>8.1677478990093757</v>
      </c>
      <c r="F28" s="62">
        <v>321679.05154852994</v>
      </c>
      <c r="G28" s="78">
        <f t="shared" si="13"/>
        <v>9.0356140890699592</v>
      </c>
      <c r="H28" s="62">
        <v>425216.51533023518</v>
      </c>
      <c r="I28" s="78">
        <f t="shared" si="13"/>
        <v>10.444430873719773</v>
      </c>
      <c r="J28" s="62">
        <v>226528.56519035815</v>
      </c>
      <c r="K28" s="78">
        <f t="shared" si="13"/>
        <v>9.6920869331940196</v>
      </c>
      <c r="L28" s="62">
        <v>198687.95013986595</v>
      </c>
      <c r="M28" s="78">
        <f t="shared" si="13"/>
        <v>11.458527615491366</v>
      </c>
      <c r="N28" s="91">
        <f t="shared" si="14"/>
        <v>73.501048056331911</v>
      </c>
      <c r="O28" s="91">
        <f t="shared" si="15"/>
        <v>88.19881096074316</v>
      </c>
      <c r="P28" s="91">
        <f t="shared" si="16"/>
        <v>61.765896530533325</v>
      </c>
    </row>
    <row r="29" spans="1:16" x14ac:dyDescent="0.2">
      <c r="A29" s="142" t="s">
        <v>46</v>
      </c>
      <c r="B29" s="62">
        <v>556092.07776749809</v>
      </c>
      <c r="C29" s="78">
        <f t="shared" si="13"/>
        <v>8.294101134377236</v>
      </c>
      <c r="D29" s="62">
        <v>248873.96367705625</v>
      </c>
      <c r="E29" s="78">
        <f t="shared" si="13"/>
        <v>7.9144646798764793</v>
      </c>
      <c r="F29" s="62">
        <v>307218.1140904288</v>
      </c>
      <c r="G29" s="78">
        <f t="shared" si="13"/>
        <v>8.6294221110453471</v>
      </c>
      <c r="H29" s="62">
        <v>410294.71841857641</v>
      </c>
      <c r="I29" s="78">
        <f t="shared" si="13"/>
        <v>10.077912474888372</v>
      </c>
      <c r="J29" s="62">
        <v>218104.49598615398</v>
      </c>
      <c r="K29" s="78">
        <f t="shared" si="13"/>
        <v>9.331660816559328</v>
      </c>
      <c r="L29" s="62">
        <v>192190.22243241104</v>
      </c>
      <c r="M29" s="78">
        <f t="shared" si="13"/>
        <v>11.083797329525844</v>
      </c>
      <c r="N29" s="91">
        <f t="shared" si="14"/>
        <v>73.781795285729729</v>
      </c>
      <c r="O29" s="91">
        <f t="shared" si="15"/>
        <v>87.636526040614953</v>
      </c>
      <c r="P29" s="91">
        <f t="shared" si="16"/>
        <v>62.558232609891085</v>
      </c>
    </row>
    <row r="30" spans="1:16" x14ac:dyDescent="0.2">
      <c r="A30" s="142" t="s">
        <v>47</v>
      </c>
      <c r="B30" s="62">
        <v>456775.41478149238</v>
      </c>
      <c r="C30" s="78">
        <f t="shared" si="13"/>
        <v>6.8127952858173897</v>
      </c>
      <c r="D30" s="62">
        <v>213205.44683958805</v>
      </c>
      <c r="E30" s="78">
        <f t="shared" si="13"/>
        <v>6.7801667705136657</v>
      </c>
      <c r="F30" s="62">
        <v>243569.96794189018</v>
      </c>
      <c r="G30" s="78">
        <f t="shared" si="13"/>
        <v>6.8416150303092946</v>
      </c>
      <c r="H30" s="62">
        <v>310744.70172007446</v>
      </c>
      <c r="I30" s="78">
        <f t="shared" si="13"/>
        <v>7.6327034333776993</v>
      </c>
      <c r="J30" s="62">
        <v>180085.51473329781</v>
      </c>
      <c r="K30" s="78">
        <f t="shared" si="13"/>
        <v>7.7050082524356425</v>
      </c>
      <c r="L30" s="62">
        <v>130659.18698677476</v>
      </c>
      <c r="M30" s="78">
        <f t="shared" si="13"/>
        <v>7.5352425814030735</v>
      </c>
      <c r="N30" s="91">
        <f t="shared" si="14"/>
        <v>68.030084734031789</v>
      </c>
      <c r="O30" s="91">
        <f t="shared" si="15"/>
        <v>84.465719522067801</v>
      </c>
      <c r="P30" s="91">
        <f t="shared" si="16"/>
        <v>53.643389655471331</v>
      </c>
    </row>
    <row r="31" spans="1:16" x14ac:dyDescent="0.2">
      <c r="A31" s="142" t="s">
        <v>48</v>
      </c>
      <c r="B31" s="62">
        <v>403972.76198426908</v>
      </c>
      <c r="C31" s="78">
        <f t="shared" si="13"/>
        <v>6.0252448782989365</v>
      </c>
      <c r="D31" s="62">
        <v>176919.07703349052</v>
      </c>
      <c r="E31" s="78">
        <f t="shared" si="13"/>
        <v>5.6262204599066026</v>
      </c>
      <c r="F31" s="62">
        <v>227053.68495076892</v>
      </c>
      <c r="G31" s="78">
        <f t="shared" si="13"/>
        <v>6.3776906355585607</v>
      </c>
      <c r="H31" s="62">
        <v>269645.6442395426</v>
      </c>
      <c r="I31" s="78">
        <f t="shared" si="13"/>
        <v>6.6232029804212136</v>
      </c>
      <c r="J31" s="62">
        <v>145534.33391755552</v>
      </c>
      <c r="K31" s="78">
        <f t="shared" si="13"/>
        <v>6.2267264832941791</v>
      </c>
      <c r="L31" s="62">
        <v>124111.31032198906</v>
      </c>
      <c r="M31" s="78">
        <f t="shared" si="13"/>
        <v>7.1576201562209629</v>
      </c>
      <c r="N31" s="91">
        <f t="shared" si="14"/>
        <v>66.748471583844733</v>
      </c>
      <c r="O31" s="91">
        <f t="shared" si="15"/>
        <v>82.260396311024209</v>
      </c>
      <c r="P31" s="91">
        <f t="shared" si="16"/>
        <v>54.661658694902748</v>
      </c>
    </row>
    <row r="32" spans="1:16" x14ac:dyDescent="0.2">
      <c r="A32" s="142" t="s">
        <v>49</v>
      </c>
      <c r="B32" s="62">
        <v>347868.94637729338</v>
      </c>
      <c r="C32" s="78">
        <f t="shared" si="13"/>
        <v>5.1884576999294163</v>
      </c>
      <c r="D32" s="62">
        <v>150465.19018562898</v>
      </c>
      <c r="E32" s="78">
        <f t="shared" si="13"/>
        <v>4.7849578786004692</v>
      </c>
      <c r="F32" s="62">
        <v>197403.75619165885</v>
      </c>
      <c r="G32" s="78">
        <f t="shared" si="13"/>
        <v>5.5448564402758205</v>
      </c>
      <c r="H32" s="62">
        <v>213274.50441816036</v>
      </c>
      <c r="I32" s="78">
        <f t="shared" si="13"/>
        <v>5.2385802014118719</v>
      </c>
      <c r="J32" s="62">
        <v>115103.83039914527</v>
      </c>
      <c r="K32" s="78">
        <f t="shared" si="13"/>
        <v>4.9247490250718284</v>
      </c>
      <c r="L32" s="62">
        <v>98170.674019017824</v>
      </c>
      <c r="M32" s="78">
        <f t="shared" si="13"/>
        <v>5.6615983932918512</v>
      </c>
      <c r="N32" s="91">
        <f t="shared" si="14"/>
        <v>61.308865490639711</v>
      </c>
      <c r="O32" s="91">
        <f t="shared" si="15"/>
        <v>76.498644142968629</v>
      </c>
      <c r="P32" s="91">
        <f t="shared" si="16"/>
        <v>49.730904777568746</v>
      </c>
    </row>
    <row r="33" spans="1:16" x14ac:dyDescent="0.2">
      <c r="A33" s="142" t="s">
        <v>50</v>
      </c>
      <c r="B33" s="62">
        <v>340817.2484220225</v>
      </c>
      <c r="C33" s="78">
        <f t="shared" si="13"/>
        <v>5.0832817797024932</v>
      </c>
      <c r="D33" s="62">
        <v>147904.84332821111</v>
      </c>
      <c r="E33" s="78">
        <f t="shared" si="13"/>
        <v>4.7035360437412752</v>
      </c>
      <c r="F33" s="62">
        <v>192912.40509380703</v>
      </c>
      <c r="G33" s="78">
        <f t="shared" si="13"/>
        <v>5.418699281258621</v>
      </c>
      <c r="H33" s="62">
        <v>172685.80640983998</v>
      </c>
      <c r="I33" s="78">
        <f t="shared" si="13"/>
        <v>4.2416155132624551</v>
      </c>
      <c r="J33" s="62">
        <v>103667.57489726956</v>
      </c>
      <c r="K33" s="78">
        <f t="shared" si="13"/>
        <v>4.4354456896569108</v>
      </c>
      <c r="L33" s="62">
        <v>69018.231512571612</v>
      </c>
      <c r="M33" s="78">
        <f t="shared" si="13"/>
        <v>3.9803486381658426</v>
      </c>
      <c r="N33" s="91">
        <f t="shared" si="14"/>
        <v>50.668153448621524</v>
      </c>
      <c r="O33" s="91">
        <f t="shared" si="15"/>
        <v>70.090723579094714</v>
      </c>
      <c r="P33" s="91">
        <f t="shared" si="16"/>
        <v>35.776979442566329</v>
      </c>
    </row>
    <row r="34" spans="1:16" x14ac:dyDescent="0.2">
      <c r="A34" s="140" t="s">
        <v>89</v>
      </c>
      <c r="B34" s="62">
        <v>766106.06811035739</v>
      </c>
      <c r="C34" s="78">
        <f t="shared" si="13"/>
        <v>11.426455190796787</v>
      </c>
      <c r="D34" s="62">
        <v>356110.26309739851</v>
      </c>
      <c r="E34" s="78">
        <f t="shared" si="13"/>
        <v>11.324696476016754</v>
      </c>
      <c r="F34" s="62">
        <v>409995.80501295486</v>
      </c>
      <c r="G34" s="78">
        <f t="shared" si="13"/>
        <v>11.516335472892139</v>
      </c>
      <c r="H34" s="62">
        <v>232616.80505910495</v>
      </c>
      <c r="I34" s="78">
        <f t="shared" si="13"/>
        <v>5.7136777451329985</v>
      </c>
      <c r="J34" s="62">
        <v>146746.42223716094</v>
      </c>
      <c r="K34" s="78">
        <f t="shared" si="13"/>
        <v>6.2785860152452733</v>
      </c>
      <c r="L34" s="62">
        <v>85870.382821946623</v>
      </c>
      <c r="M34" s="78">
        <f t="shared" si="13"/>
        <v>4.9522286189245124</v>
      </c>
      <c r="N34" s="91">
        <f t="shared" si="14"/>
        <v>30.363524679143588</v>
      </c>
      <c r="O34" s="91">
        <f t="shared" si="15"/>
        <v>41.208141815622099</v>
      </c>
      <c r="P34" s="91">
        <f t="shared" si="16"/>
        <v>20.944210104596884</v>
      </c>
    </row>
    <row r="35" spans="1:16" x14ac:dyDescent="0.2">
      <c r="A35" s="134"/>
      <c r="B35" s="135"/>
      <c r="C35" s="136"/>
      <c r="D35" s="135"/>
      <c r="E35" s="136"/>
      <c r="F35" s="135"/>
      <c r="G35" s="136"/>
      <c r="H35" s="135"/>
      <c r="I35" s="136"/>
      <c r="J35" s="135"/>
      <c r="K35" s="136"/>
      <c r="L35" s="135"/>
      <c r="M35" s="136"/>
      <c r="N35" s="135"/>
      <c r="O35" s="137"/>
      <c r="P35" s="137"/>
    </row>
    <row r="36" spans="1:16" x14ac:dyDescent="0.2">
      <c r="A36" s="194" t="s">
        <v>139</v>
      </c>
      <c r="O36" s="63"/>
      <c r="P36" s="63"/>
    </row>
    <row r="37" spans="1:16" x14ac:dyDescent="0.2">
      <c r="A37" s="2" t="s">
        <v>83</v>
      </c>
    </row>
    <row r="38" spans="1:16" x14ac:dyDescent="0.2">
      <c r="A38" s="2" t="s">
        <v>84</v>
      </c>
    </row>
    <row r="39" spans="1:16" x14ac:dyDescent="0.2">
      <c r="A39" s="2" t="s">
        <v>150</v>
      </c>
    </row>
    <row r="40" spans="1:16" x14ac:dyDescent="0.2">
      <c r="A40" s="2"/>
      <c r="B40" s="79"/>
    </row>
    <row r="41" spans="1:16" x14ac:dyDescent="0.2">
      <c r="A41" s="2"/>
      <c r="G41" s="80"/>
    </row>
    <row r="42" spans="1:16" x14ac:dyDescent="0.2">
      <c r="A42" s="2"/>
    </row>
  </sheetData>
  <mergeCells count="6">
    <mergeCell ref="A4:A5"/>
    <mergeCell ref="B4:G4"/>
    <mergeCell ref="H4:M4"/>
    <mergeCell ref="N4:P4"/>
    <mergeCell ref="A1:P1"/>
    <mergeCell ref="A2:P2"/>
  </mergeCells>
  <phoneticPr fontId="0" type="noConversion"/>
  <printOptions horizontalCentered="1"/>
  <pageMargins left="1.1705511811023621" right="0.31496062992125984" top="0.55118110236220474" bottom="0.39370078740157483" header="0.19685039370078741" footer="0.19685039370078741"/>
  <pageSetup paperSize="9" scale="95" firstPageNumber="13" orientation="landscape" useFirstPageNumber="1" r:id="rId1"/>
  <headerFooter alignWithMargins="0">
    <oddFooter>&amp;L&amp;Z&amp;F+&amp;F+&amp;A&amp;C&amp;P&amp;R&amp;D+&amp;T</oddFooter>
  </headerFooter>
  <ignoredErrors>
    <ignoredError sqref="C10:P10 C11:C14 E11:E14 G11:G14 I11:I14 K11:K14 M11:P14 C15:P16 C22:P23 C17:C21 E17:E21 G17:G21 I17:I21 K17:K21 M17:P21 C24:C34 E24:E34 G24:G34 I24:I34 K24:K34 M24:P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T55"/>
  <sheetViews>
    <sheetView workbookViewId="0">
      <selection activeCell="T10" sqref="T10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8" style="15" bestFit="1" customWidth="1"/>
    <col min="4" max="4" width="6.5" bestFit="1" customWidth="1"/>
    <col min="5" max="5" width="11.6640625" customWidth="1"/>
    <col min="6" max="6" width="8" style="15" bestFit="1" customWidth="1"/>
    <col min="7" max="7" width="6.5" bestFit="1" customWidth="1"/>
    <col min="8" max="8" width="11" bestFit="1" customWidth="1"/>
    <col min="9" max="9" width="8" style="15" bestFit="1" customWidth="1"/>
    <col min="10" max="10" width="6.5" bestFit="1" customWidth="1"/>
    <col min="11" max="11" width="11" bestFit="1" customWidth="1"/>
    <col min="12" max="12" width="8.6640625" style="15" bestFit="1" customWidth="1"/>
    <col min="13" max="13" width="6.5" bestFit="1" customWidth="1"/>
    <col min="14" max="14" width="9.6640625" bestFit="1" customWidth="1"/>
    <col min="15" max="15" width="7.33203125" style="15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20" x14ac:dyDescent="0.2">
      <c r="A1" s="210" t="s">
        <v>157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</row>
    <row r="2" spans="1:20" x14ac:dyDescent="0.2">
      <c r="A2" s="210" t="s">
        <v>68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</row>
    <row r="3" spans="1:20" ht="13.5" customHeight="1" x14ac:dyDescent="0.2">
      <c r="A3" s="211" t="s">
        <v>33</v>
      </c>
      <c r="B3" s="214" t="s">
        <v>24</v>
      </c>
      <c r="C3" s="215"/>
      <c r="D3" s="215"/>
      <c r="E3" s="217" t="s">
        <v>23</v>
      </c>
      <c r="F3" s="215"/>
      <c r="G3" s="215"/>
      <c r="H3" s="218" t="s">
        <v>148</v>
      </c>
      <c r="I3" s="218"/>
      <c r="J3" s="218"/>
      <c r="K3" s="218"/>
      <c r="L3" s="218"/>
      <c r="M3" s="218"/>
      <c r="N3" s="218"/>
      <c r="O3" s="218"/>
      <c r="P3" s="218"/>
      <c r="Q3" s="211" t="s">
        <v>158</v>
      </c>
      <c r="R3" s="219" t="s">
        <v>25</v>
      </c>
    </row>
    <row r="4" spans="1:20" ht="15.75" customHeight="1" x14ac:dyDescent="0.35">
      <c r="A4" s="212"/>
      <c r="B4" s="216"/>
      <c r="C4" s="216"/>
      <c r="D4" s="216"/>
      <c r="E4" s="216"/>
      <c r="F4" s="216"/>
      <c r="G4" s="216"/>
      <c r="H4" s="214" t="s">
        <v>0</v>
      </c>
      <c r="I4" s="214"/>
      <c r="J4" s="214"/>
      <c r="K4" s="214" t="s">
        <v>26</v>
      </c>
      <c r="L4" s="214"/>
      <c r="M4" s="214"/>
      <c r="N4" s="214" t="s">
        <v>27</v>
      </c>
      <c r="O4" s="214"/>
      <c r="P4" s="214"/>
      <c r="Q4" s="212"/>
      <c r="R4" s="220"/>
    </row>
    <row r="5" spans="1:20" x14ac:dyDescent="0.2">
      <c r="A5" s="213"/>
      <c r="B5" s="143" t="s">
        <v>6</v>
      </c>
      <c r="C5" s="144" t="s">
        <v>80</v>
      </c>
      <c r="D5" s="143" t="s">
        <v>28</v>
      </c>
      <c r="E5" s="143" t="s">
        <v>6</v>
      </c>
      <c r="F5" s="144" t="s">
        <v>80</v>
      </c>
      <c r="G5" s="143" t="s">
        <v>28</v>
      </c>
      <c r="H5" s="143" t="s">
        <v>6</v>
      </c>
      <c r="I5" s="144" t="s">
        <v>80</v>
      </c>
      <c r="J5" s="143" t="s">
        <v>28</v>
      </c>
      <c r="K5" s="143" t="s">
        <v>6</v>
      </c>
      <c r="L5" s="144" t="s">
        <v>80</v>
      </c>
      <c r="M5" s="143" t="s">
        <v>28</v>
      </c>
      <c r="N5" s="143" t="s">
        <v>6</v>
      </c>
      <c r="O5" s="144" t="s">
        <v>80</v>
      </c>
      <c r="P5" s="143" t="s">
        <v>28</v>
      </c>
      <c r="Q5" s="213"/>
      <c r="R5" s="221"/>
    </row>
    <row r="6" spans="1:20" x14ac:dyDescent="0.2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20" ht="12" customHeight="1" x14ac:dyDescent="0.2">
      <c r="A7" s="152" t="s">
        <v>66</v>
      </c>
      <c r="B7" s="82">
        <f>+B10+B14</f>
        <v>9500256.9999997877</v>
      </c>
      <c r="C7" s="81">
        <f>SUM(C10,C14)</f>
        <v>100</v>
      </c>
      <c r="D7" s="81">
        <v>6.4219737326492794</v>
      </c>
      <c r="E7" s="82">
        <f>+E10+E14</f>
        <v>6704669.6050355351</v>
      </c>
      <c r="F7" s="81">
        <f>SUM(F10,F14)</f>
        <v>100</v>
      </c>
      <c r="G7" s="81">
        <v>7.2064709867802694</v>
      </c>
      <c r="H7" s="82">
        <f>+H10+H14</f>
        <v>4071227.2451356156</v>
      </c>
      <c r="I7" s="81">
        <f>SUM(I10,I14)</f>
        <v>100</v>
      </c>
      <c r="J7" s="81">
        <v>7.6824145252301115</v>
      </c>
      <c r="K7" s="82">
        <f>+K10+K14</f>
        <v>3722369.5436004065</v>
      </c>
      <c r="L7" s="81">
        <f>SUM(L10,L14)</f>
        <v>100</v>
      </c>
      <c r="M7" s="81">
        <v>7.6688307839380583</v>
      </c>
      <c r="N7" s="82">
        <f>+N10+N14</f>
        <v>348857.70153523469</v>
      </c>
      <c r="O7" s="81">
        <f>SUM(O10,O14)</f>
        <v>99.999999999999986</v>
      </c>
      <c r="P7" s="81">
        <v>7.8243650532563613</v>
      </c>
      <c r="Q7" s="81">
        <f>IF(ISNUMBER(N7/H7*100),N7/H7*100,0)</f>
        <v>8.5688584922901789</v>
      </c>
      <c r="R7" s="81">
        <v>3.4913691268763536</v>
      </c>
      <c r="S7" s="18"/>
      <c r="T7" s="7"/>
    </row>
    <row r="8" spans="1:20" ht="12" customHeight="1" x14ac:dyDescent="0.2">
      <c r="A8" s="151"/>
      <c r="B8" s="1"/>
      <c r="C8" s="81"/>
      <c r="D8" s="81"/>
      <c r="E8" s="1"/>
      <c r="F8" s="81"/>
      <c r="G8" s="81"/>
      <c r="H8" s="1"/>
      <c r="I8" s="81"/>
      <c r="J8" s="81"/>
      <c r="K8" s="1"/>
      <c r="L8" s="81"/>
      <c r="M8" s="81"/>
      <c r="N8" s="1"/>
      <c r="O8" s="81"/>
      <c r="P8" s="81"/>
      <c r="Q8" s="81"/>
      <c r="R8" s="81"/>
      <c r="S8" s="19"/>
    </row>
    <row r="9" spans="1:20" x14ac:dyDescent="0.2">
      <c r="A9" s="152" t="s">
        <v>36</v>
      </c>
      <c r="B9" s="93"/>
      <c r="C9" s="81"/>
      <c r="D9" s="81"/>
      <c r="E9" s="93"/>
      <c r="F9" s="81"/>
      <c r="G9" s="81"/>
      <c r="H9" s="93"/>
      <c r="I9" s="81"/>
      <c r="J9" s="81"/>
      <c r="K9" s="93"/>
      <c r="L9" s="81"/>
      <c r="M9" s="81"/>
      <c r="N9" s="93"/>
      <c r="O9" s="81"/>
      <c r="P9" s="81"/>
      <c r="Q9" s="81"/>
      <c r="R9" s="81"/>
      <c r="S9" s="7"/>
    </row>
    <row r="10" spans="1:20" x14ac:dyDescent="0.2">
      <c r="A10" s="149" t="s">
        <v>64</v>
      </c>
      <c r="B10" s="85">
        <f>SUM(B11:B13)</f>
        <v>5251179.999999837</v>
      </c>
      <c r="C10" s="83">
        <f>IF(ISNUMBER(B10/B$7*100),B10/B$7*100,0)</f>
        <v>55.274083637947427</v>
      </c>
      <c r="D10" s="84">
        <v>7.2819820667892579</v>
      </c>
      <c r="E10" s="85">
        <f>SUM(E11:E13)</f>
        <v>3843562.5875716968</v>
      </c>
      <c r="F10" s="83">
        <f>IF(ISNUMBER(E10/E$7*100),E10/E$7*100,0)</f>
        <v>57.326651632244385</v>
      </c>
      <c r="G10" s="84">
        <v>8.1073687541449093</v>
      </c>
      <c r="H10" s="85">
        <f>SUM(H11:H13)</f>
        <v>2509128.5861753491</v>
      </c>
      <c r="I10" s="83">
        <f>IF(ISNUMBER(H10/H$7*100),H10/H$7*100,0)</f>
        <v>61.630767213333684</v>
      </c>
      <c r="J10" s="84">
        <v>8.5883162306178367</v>
      </c>
      <c r="K10" s="85">
        <f>SUM(K11:K13)</f>
        <v>2263567.5570949842</v>
      </c>
      <c r="L10" s="83">
        <f>IF(ISNUMBER(K10/K$7*100),K10/K$7*100,0)</f>
        <v>60.809855942072375</v>
      </c>
      <c r="M10" s="84">
        <v>8.6202111238914743</v>
      </c>
      <c r="N10" s="85">
        <f>SUM(N11:N13)</f>
        <v>245561.0290803666</v>
      </c>
      <c r="O10" s="83">
        <f>IF(ISNUMBER(N10/N$7*100),N10/N$7*100,0)</f>
        <v>70.390026649752741</v>
      </c>
      <c r="P10" s="84">
        <v>8.3000202872814359</v>
      </c>
      <c r="Q10" s="84">
        <f t="shared" ref="Q10:Q14" si="0">IF(ISNUMBER(N10/H10*100),N10/H10*100,0)</f>
        <v>9.7867056488593089</v>
      </c>
      <c r="R10" s="84">
        <v>3.5789428318226144</v>
      </c>
      <c r="S10" s="7"/>
    </row>
    <row r="11" spans="1:20" x14ac:dyDescent="0.2">
      <c r="A11" s="150" t="s">
        <v>59</v>
      </c>
      <c r="B11" s="85">
        <v>1097732.9999999106</v>
      </c>
      <c r="C11" s="83">
        <f>IF(ISNUMBER(B11/B$7*100),B11/B$7*100,0)</f>
        <v>11.554771623545921</v>
      </c>
      <c r="D11" s="84">
        <v>7.7579408543264297</v>
      </c>
      <c r="E11" s="85">
        <v>849925.33587598184</v>
      </c>
      <c r="F11" s="83">
        <f>IF(ISNUMBER(E11/E$7*100),E11/E$7*100,0)</f>
        <v>12.676617729793074</v>
      </c>
      <c r="G11" s="84">
        <v>8.5783642880417226</v>
      </c>
      <c r="H11" s="85">
        <v>547165.60262216954</v>
      </c>
      <c r="I11" s="83">
        <f>IF(ISNUMBER(H11/H$7*100),H11/H$7*100,0)</f>
        <v>13.439819731898631</v>
      </c>
      <c r="J11" s="84">
        <v>9.1541871921182505</v>
      </c>
      <c r="K11" s="85">
        <v>491951.85697259067</v>
      </c>
      <c r="L11" s="83">
        <f>IF(ISNUMBER(K11/K$7*100),K11/K$7*100,0)</f>
        <v>13.216093974827592</v>
      </c>
      <c r="M11" s="84">
        <v>9.1524122807017623</v>
      </c>
      <c r="N11" s="85">
        <v>55213.745649582386</v>
      </c>
      <c r="O11" s="83">
        <f>IF(ISNUMBER(N11/N$7*100),N11/N$7*100,0)</f>
        <v>15.827010671285349</v>
      </c>
      <c r="P11" s="84">
        <v>9.1699029126213638</v>
      </c>
      <c r="Q11" s="84">
        <f t="shared" si="0"/>
        <v>10.09086561453841</v>
      </c>
      <c r="R11" s="84">
        <v>3.2867265349686661</v>
      </c>
      <c r="S11" s="7"/>
    </row>
    <row r="12" spans="1:20" x14ac:dyDescent="0.2">
      <c r="A12" s="150" t="s">
        <v>60</v>
      </c>
      <c r="B12" s="85">
        <v>642634.9999999759</v>
      </c>
      <c r="C12" s="83">
        <f>IF(ISNUMBER(B12/B$7*100),B12/B$7*100,0)</f>
        <v>6.7643959526567574</v>
      </c>
      <c r="D12" s="84">
        <v>7.3890728476821224</v>
      </c>
      <c r="E12" s="85">
        <v>473710.36482694012</v>
      </c>
      <c r="F12" s="83">
        <f>IF(ISNUMBER(E12/E$7*100),E12/E$7*100,0)</f>
        <v>7.0653796940442897</v>
      </c>
      <c r="G12" s="84">
        <v>8.1651006711409355</v>
      </c>
      <c r="H12" s="85">
        <v>320415.76707202918</v>
      </c>
      <c r="I12" s="83">
        <f>IF(ISNUMBER(H12/H$7*100),H12/H$7*100,0)</f>
        <v>7.8702501181890145</v>
      </c>
      <c r="J12" s="84">
        <v>8.5769603097773484</v>
      </c>
      <c r="K12" s="85">
        <v>290057.42516370368</v>
      </c>
      <c r="L12" s="83">
        <f>IF(ISNUMBER(K12/K$7*100),K12/K$7*100,0)</f>
        <v>7.7922791320485061</v>
      </c>
      <c r="M12" s="84">
        <v>8.5663811563169272</v>
      </c>
      <c r="N12" s="85">
        <v>30358.34190832523</v>
      </c>
      <c r="O12" s="83">
        <f>IF(ISNUMBER(N12/N$7*100),N12/N$7*100,0)</f>
        <v>8.7022134740686035</v>
      </c>
      <c r="P12" s="84">
        <v>8.6767676767676765</v>
      </c>
      <c r="Q12" s="84">
        <f t="shared" si="0"/>
        <v>9.4746716697935476</v>
      </c>
      <c r="R12" s="84">
        <v>3.1067459839687097</v>
      </c>
      <c r="S12" s="7"/>
    </row>
    <row r="13" spans="1:20" x14ac:dyDescent="0.2">
      <c r="A13" s="150" t="s">
        <v>86</v>
      </c>
      <c r="B13" s="85">
        <v>3510811.9999999506</v>
      </c>
      <c r="C13" s="83">
        <f>IF(ISNUMBER(B13/B$7*100),B13/B$7*100,0)</f>
        <v>36.95491606174474</v>
      </c>
      <c r="D13" s="84">
        <v>7.1050140092714855</v>
      </c>
      <c r="E13" s="85">
        <v>2519926.8868687749</v>
      </c>
      <c r="F13" s="83">
        <f>IF(ISNUMBER(E13/E$7*100),E13/E$7*100,0)</f>
        <v>37.584654208407024</v>
      </c>
      <c r="G13" s="84">
        <v>7.9342340858927676</v>
      </c>
      <c r="H13" s="85">
        <v>1641547.2164811504</v>
      </c>
      <c r="I13" s="83">
        <f>IF(ISNUMBER(H13/H$7*100),H13/H$7*100,0)</f>
        <v>40.320697363246033</v>
      </c>
      <c r="J13" s="84">
        <v>8.4005243036159492</v>
      </c>
      <c r="K13" s="85">
        <v>1481558.2749586899</v>
      </c>
      <c r="L13" s="83">
        <f>IF(ISNUMBER(K13/K$7*100),K13/K$7*100,0)</f>
        <v>39.801482835196282</v>
      </c>
      <c r="M13" s="84">
        <v>8.452455780108858</v>
      </c>
      <c r="N13" s="85">
        <v>159988.94152245898</v>
      </c>
      <c r="O13" s="83">
        <f>IF(ISNUMBER(N13/N$7*100),N13/N$7*100,0)</f>
        <v>45.860802504398791</v>
      </c>
      <c r="P13" s="84">
        <v>7.9317170531544878</v>
      </c>
      <c r="Q13" s="84">
        <f t="shared" si="0"/>
        <v>9.746228431090401</v>
      </c>
      <c r="R13" s="84">
        <v>4.0883919583111252</v>
      </c>
      <c r="S13" s="7"/>
    </row>
    <row r="14" spans="1:20" x14ac:dyDescent="0.2">
      <c r="A14" s="149" t="s">
        <v>61</v>
      </c>
      <c r="B14" s="85">
        <v>4249076.9999999497</v>
      </c>
      <c r="C14" s="83">
        <f>IF(ISNUMBER(B14/B$7*100),B14/B$7*100,0)</f>
        <v>44.725916362052573</v>
      </c>
      <c r="D14" s="84">
        <v>5.249510124101886</v>
      </c>
      <c r="E14" s="85">
        <v>2861107.0174638382</v>
      </c>
      <c r="F14" s="83">
        <f>IF(ISNUMBER(E14/E$7*100),E14/E$7*100,0)</f>
        <v>42.673348367755615</v>
      </c>
      <c r="G14" s="84">
        <v>5.8765624999999826</v>
      </c>
      <c r="H14" s="85">
        <v>1562098.6589602663</v>
      </c>
      <c r="I14" s="83">
        <f>IF(ISNUMBER(H14/H$7*100),H14/H$7*100,0)</f>
        <v>38.369232786666316</v>
      </c>
      <c r="J14" s="84">
        <v>6.1172227231740246</v>
      </c>
      <c r="K14" s="85">
        <v>1458801.986505422</v>
      </c>
      <c r="L14" s="83">
        <f>IF(ISNUMBER(K14/K$7*100),K14/K$7*100,0)</f>
        <v>39.190144057927618</v>
      </c>
      <c r="M14" s="84">
        <v>6.0840038622465435</v>
      </c>
      <c r="N14" s="85">
        <v>103296.67245486806</v>
      </c>
      <c r="O14" s="83">
        <f>IF(ISNUMBER(N14/N$7*100),N14/N$7*100,0)</f>
        <v>29.609973350247245</v>
      </c>
      <c r="P14" s="84">
        <v>6.5863636363636422</v>
      </c>
      <c r="Q14" s="84">
        <f t="shared" si="0"/>
        <v>6.6126855600543433</v>
      </c>
      <c r="R14" s="84">
        <v>3.6420334346465859</v>
      </c>
      <c r="S14" s="7"/>
    </row>
    <row r="15" spans="1:20" x14ac:dyDescent="0.2">
      <c r="A15" s="51"/>
      <c r="B15" s="95"/>
      <c r="C15" s="83"/>
      <c r="D15" s="83"/>
      <c r="E15" s="95"/>
      <c r="F15" s="83"/>
      <c r="G15" s="83"/>
      <c r="H15" s="95"/>
      <c r="I15" s="83"/>
      <c r="J15" s="83"/>
      <c r="K15" s="95"/>
      <c r="L15" s="83"/>
      <c r="M15" s="83"/>
      <c r="N15" s="95"/>
      <c r="O15" s="83"/>
      <c r="P15" s="83"/>
      <c r="Q15" s="83"/>
      <c r="R15" s="83"/>
      <c r="S15" s="7"/>
    </row>
    <row r="16" spans="1:20" x14ac:dyDescent="0.2">
      <c r="A16" s="152" t="s">
        <v>102</v>
      </c>
      <c r="B16" s="93"/>
      <c r="C16" s="81"/>
      <c r="D16" s="81"/>
      <c r="E16" s="93"/>
      <c r="F16" s="81"/>
      <c r="G16" s="81"/>
      <c r="H16" s="93"/>
      <c r="I16" s="81"/>
      <c r="J16" s="81"/>
      <c r="K16" s="93"/>
      <c r="L16" s="81"/>
      <c r="M16" s="81"/>
      <c r="N16" s="93"/>
      <c r="O16" s="81"/>
      <c r="P16" s="81"/>
      <c r="Q16" s="81"/>
      <c r="R16" s="81"/>
      <c r="S16" s="7"/>
    </row>
    <row r="17" spans="1:18" x14ac:dyDescent="0.2">
      <c r="A17" s="149" t="s">
        <v>37</v>
      </c>
      <c r="B17" s="85">
        <v>1872666.9869449835</v>
      </c>
      <c r="C17" s="83">
        <f>IF(ISNUMBER(B17/B$7*100),B17/B$7*100,0)</f>
        <v>19.711750818372863</v>
      </c>
      <c r="D17" s="84">
        <v>0</v>
      </c>
      <c r="E17" s="85">
        <v>691145.2612023449</v>
      </c>
      <c r="F17" s="83">
        <f>IF(ISNUMBER(E17/E$7*100),E17/E$7*100,0)</f>
        <v>10.308416401059658</v>
      </c>
      <c r="G17" s="84">
        <v>0</v>
      </c>
      <c r="H17" s="85">
        <v>244908.45470581899</v>
      </c>
      <c r="I17" s="83">
        <f>IF(ISNUMBER(H17/H$7*100),H17/H$7*100,0)</f>
        <v>6.015592841162098</v>
      </c>
      <c r="J17" s="84">
        <v>0</v>
      </c>
      <c r="K17" s="85">
        <v>230226.13958457171</v>
      </c>
      <c r="L17" s="83">
        <f>IF(ISNUMBER(K17/K$7*100),K17/K$7*100,0)</f>
        <v>6.1849350766471431</v>
      </c>
      <c r="M17" s="84">
        <v>0</v>
      </c>
      <c r="N17" s="85">
        <v>14682.315121247626</v>
      </c>
      <c r="O17" s="83">
        <f>IF(ISNUMBER(N17/N$7*100),N17/N$7*100,0)</f>
        <v>4.2086830981900247</v>
      </c>
      <c r="P17" s="84">
        <v>0</v>
      </c>
      <c r="Q17" s="84">
        <f t="shared" ref="Q17:Q21" si="1">IF(ISNUMBER(N17/H17*100),N17/H17*100,0)</f>
        <v>5.9950217475684298</v>
      </c>
      <c r="R17" s="84">
        <v>3.4222528333487352</v>
      </c>
    </row>
    <row r="18" spans="1:18" x14ac:dyDescent="0.2">
      <c r="A18" s="149" t="s">
        <v>38</v>
      </c>
      <c r="B18" s="85">
        <v>4963396.5725370571</v>
      </c>
      <c r="C18" s="83">
        <f>IF(ISNUMBER(B18/B$7*100),B18/B$7*100,0)</f>
        <v>52.244866349796304</v>
      </c>
      <c r="D18" s="84">
        <v>4.5064017301565231</v>
      </c>
      <c r="E18" s="85">
        <v>3393222.5691586025</v>
      </c>
      <c r="F18" s="83">
        <f>IF(ISNUMBER(E18/E$7*100),E18/E$7*100,0)</f>
        <v>50.609840142012764</v>
      </c>
      <c r="G18" s="84">
        <v>5.0048827674782448</v>
      </c>
      <c r="H18" s="85">
        <v>2001242.4085706628</v>
      </c>
      <c r="I18" s="83">
        <f>IF(ISNUMBER(H18/H$7*100),H18/H$7*100,0)</f>
        <v>49.155752997128509</v>
      </c>
      <c r="J18" s="84">
        <v>5.1316261886847494</v>
      </c>
      <c r="K18" s="85">
        <v>1846723.0173506732</v>
      </c>
      <c r="L18" s="83">
        <f>IF(ISNUMBER(K18/K$7*100),K18/K$7*100,0)</f>
        <v>49.611490630359548</v>
      </c>
      <c r="M18" s="84">
        <v>5.1076107738523771</v>
      </c>
      <c r="N18" s="85">
        <v>154519.39122003256</v>
      </c>
      <c r="O18" s="83">
        <f>IF(ISNUMBER(N18/N$7*100),N18/N$7*100,0)</f>
        <v>44.292956853190205</v>
      </c>
      <c r="P18" s="84">
        <v>5.4186440120919235</v>
      </c>
      <c r="Q18" s="84">
        <f t="shared" si="1"/>
        <v>7.721173135162279</v>
      </c>
      <c r="R18" s="84">
        <v>2.9294541262651235</v>
      </c>
    </row>
    <row r="19" spans="1:18" x14ac:dyDescent="0.2">
      <c r="A19" s="149" t="s">
        <v>39</v>
      </c>
      <c r="B19" s="85">
        <v>1860754.8098499158</v>
      </c>
      <c r="C19" s="83">
        <f>IF(ISNUMBER(B19/B$7*100),B19/B$7*100,0)</f>
        <v>19.586362872603946</v>
      </c>
      <c r="D19" s="84">
        <v>10.495419107871331</v>
      </c>
      <c r="E19" s="85">
        <v>1824216.2502833954</v>
      </c>
      <c r="F19" s="83">
        <f>IF(ISNUMBER(E19/E$7*100),E19/E$7*100,0)</f>
        <v>27.208145333713681</v>
      </c>
      <c r="G19" s="84">
        <v>10.565215847547169</v>
      </c>
      <c r="H19" s="85">
        <v>1239810.5328689863</v>
      </c>
      <c r="I19" s="83">
        <f>IF(ISNUMBER(H19/H$7*100),H19/H$7*100,0)</f>
        <v>30.452992628950813</v>
      </c>
      <c r="J19" s="84">
        <v>10.679805999397734</v>
      </c>
      <c r="K19" s="85">
        <v>1110936.184307626</v>
      </c>
      <c r="L19" s="83">
        <f>IF(ISNUMBER(K19/K$7*100),K19/K$7*100,0)</f>
        <v>29.844865516310065</v>
      </c>
      <c r="M19" s="84">
        <v>10.655754716205983</v>
      </c>
      <c r="N19" s="85">
        <v>128874.34856140192</v>
      </c>
      <c r="O19" s="83">
        <f>IF(ISNUMBER(N19/N$7*100),N19/N$7*100,0)</f>
        <v>36.941809796446641</v>
      </c>
      <c r="P19" s="84">
        <v>10.887135394851496</v>
      </c>
      <c r="Q19" s="84">
        <f t="shared" si="1"/>
        <v>10.394680892344086</v>
      </c>
      <c r="R19" s="84">
        <v>4.0352926326165592</v>
      </c>
    </row>
    <row r="20" spans="1:18" x14ac:dyDescent="0.2">
      <c r="A20" s="149" t="s">
        <v>40</v>
      </c>
      <c r="B20" s="85">
        <v>659431.0589524348</v>
      </c>
      <c r="C20" s="83">
        <f>IF(ISNUMBER(B20/B$7*100),B20/B$7*100,0)</f>
        <v>6.9411917904162967</v>
      </c>
      <c r="D20" s="84">
        <v>10.529856840948984</v>
      </c>
      <c r="E20" s="85">
        <v>659431.0589524348</v>
      </c>
      <c r="F20" s="83">
        <f>IF(ISNUMBER(E20/E$7*100),E20/E$7*100,0)</f>
        <v>9.835399770589289</v>
      </c>
      <c r="G20" s="84">
        <v>10.529856840948984</v>
      </c>
      <c r="H20" s="85">
        <v>493124.1623619122</v>
      </c>
      <c r="I20" s="83">
        <f>IF(ISNUMBER(H20/H$7*100),H20/H$7*100,0)</f>
        <v>12.112420473485161</v>
      </c>
      <c r="J20" s="84">
        <v>11.746861923386216</v>
      </c>
      <c r="K20" s="85">
        <v>447031.3527042612</v>
      </c>
      <c r="L20" s="83">
        <f>IF(ISNUMBER(K20/K$7*100),K20/K$7*100,0)</f>
        <v>12.009322219842709</v>
      </c>
      <c r="M20" s="84">
        <v>12.131135973129755</v>
      </c>
      <c r="N20" s="85">
        <v>46092.809657651123</v>
      </c>
      <c r="O20" s="83">
        <f>IF(ISNUMBER(N20/N$7*100),N20/N$7*100,0)</f>
        <v>13.212495941700098</v>
      </c>
      <c r="P20" s="84">
        <v>8.0199780657541382</v>
      </c>
      <c r="Q20" s="84">
        <f t="shared" si="1"/>
        <v>9.3471002185090324</v>
      </c>
      <c r="R20" s="84">
        <v>3.7686256560437212</v>
      </c>
    </row>
    <row r="21" spans="1:18" x14ac:dyDescent="0.2">
      <c r="A21" s="149" t="s">
        <v>54</v>
      </c>
      <c r="B21" s="85">
        <v>144007.57171531022</v>
      </c>
      <c r="C21" s="83">
        <f>IF(ISNUMBER(B21/B$7*100),B21/B$7*100,0)</f>
        <v>1.51582816880968</v>
      </c>
      <c r="D21" s="84">
        <v>1</v>
      </c>
      <c r="E21" s="85">
        <v>136654.46543864725</v>
      </c>
      <c r="F21" s="83">
        <f>IF(ISNUMBER(E21/E$7*100),E21/E$7*100,0)</f>
        <v>2.0381983526229699</v>
      </c>
      <c r="G21" s="84">
        <v>1</v>
      </c>
      <c r="H21" s="85">
        <v>92141.686627992836</v>
      </c>
      <c r="I21" s="83">
        <f>IF(ISNUMBER(H21/H$7*100),H21/H$7*100,0)</f>
        <v>2.2632410592674623</v>
      </c>
      <c r="J21" s="84">
        <v>1</v>
      </c>
      <c r="K21" s="85">
        <v>87452.849653091776</v>
      </c>
      <c r="L21" s="83">
        <f>IF(ISNUMBER(K21/K$7*100),K21/K$7*100,0)</f>
        <v>2.3493865568356309</v>
      </c>
      <c r="M21" s="84">
        <v>1</v>
      </c>
      <c r="N21" s="85">
        <v>4688.8369749009807</v>
      </c>
      <c r="O21" s="83">
        <f>IF(ISNUMBER(N21/N$7*100),N21/N$7*100,0)</f>
        <v>1.3440543104728928</v>
      </c>
      <c r="P21" s="84">
        <v>1</v>
      </c>
      <c r="Q21" s="84">
        <f t="shared" si="1"/>
        <v>5.0887249262447325</v>
      </c>
      <c r="R21" s="84">
        <v>4.0256416195185407</v>
      </c>
    </row>
    <row r="22" spans="1:18" x14ac:dyDescent="0.2">
      <c r="A22" s="149"/>
      <c r="B22" s="85"/>
      <c r="C22" s="83"/>
      <c r="D22" s="84"/>
      <c r="E22" s="95"/>
      <c r="F22" s="83"/>
      <c r="G22" s="84"/>
      <c r="H22" s="95"/>
      <c r="I22" s="83"/>
      <c r="J22" s="84"/>
      <c r="K22" s="95"/>
      <c r="L22" s="83"/>
      <c r="M22" s="84"/>
      <c r="N22" s="95"/>
      <c r="O22" s="83"/>
      <c r="P22" s="84"/>
      <c r="Q22" s="83"/>
      <c r="R22" s="83"/>
    </row>
    <row r="23" spans="1:18" x14ac:dyDescent="0.2">
      <c r="A23" s="152" t="s">
        <v>18</v>
      </c>
      <c r="B23" s="93"/>
      <c r="C23" s="81"/>
      <c r="D23" s="185"/>
      <c r="E23" s="93"/>
      <c r="F23" s="81"/>
      <c r="G23" s="185"/>
      <c r="H23" s="93"/>
      <c r="I23" s="81"/>
      <c r="J23" s="185"/>
      <c r="K23" s="93"/>
      <c r="L23" s="81"/>
      <c r="M23" s="185"/>
      <c r="N23" s="93"/>
      <c r="O23" s="81"/>
      <c r="P23" s="185"/>
      <c r="Q23" s="81"/>
      <c r="R23" s="81"/>
    </row>
    <row r="24" spans="1:18" ht="12" customHeight="1" x14ac:dyDescent="0.2">
      <c r="A24" s="149" t="s">
        <v>41</v>
      </c>
      <c r="B24" s="85">
        <v>806497.64707825065</v>
      </c>
      <c r="C24" s="83">
        <f t="shared" ref="C24:C30" si="2">IF(ISNUMBER(B24/B$7*100),B24/B$7*100,0)</f>
        <v>8.4892192608922965</v>
      </c>
      <c r="D24" s="84">
        <v>7.6066749706540788</v>
      </c>
      <c r="E24" s="85">
        <v>806497.64707825065</v>
      </c>
      <c r="F24" s="83">
        <f t="shared" ref="F24:F30" si="3">IF(ISNUMBER(E24/E$7*100),E24/E$7*100,0)</f>
        <v>12.02889470455832</v>
      </c>
      <c r="G24" s="84">
        <v>7.6066749706540788</v>
      </c>
      <c r="H24" s="85">
        <v>353274.87671375577</v>
      </c>
      <c r="I24" s="83">
        <f t="shared" ref="I24:I30" si="4">IF(ISNUMBER(H24/H$7*100),H24/H$7*100,0)</f>
        <v>8.6773558792586609</v>
      </c>
      <c r="J24" s="84">
        <v>7.4231317942870989</v>
      </c>
      <c r="K24" s="85">
        <v>305528.24687968421</v>
      </c>
      <c r="L24" s="83">
        <f t="shared" ref="L24:L30" si="5">IF(ISNUMBER(K24/K$7*100),K24/K$7*100,0)</f>
        <v>8.2078966986218838</v>
      </c>
      <c r="M24" s="84">
        <v>7.3968044125372696</v>
      </c>
      <c r="N24" s="85">
        <v>47746.629834068335</v>
      </c>
      <c r="O24" s="83">
        <f t="shared" ref="O24:O30" si="6">IF(ISNUMBER(N24/N$7*100),N24/N$7*100,0)</f>
        <v>13.686563210141978</v>
      </c>
      <c r="P24" s="84">
        <v>7.5924215443261067</v>
      </c>
      <c r="Q24" s="84">
        <f t="shared" ref="Q24:Q30" si="7">IF(ISNUMBER(N24/H24*100),N24/H24*100,0)</f>
        <v>13.51543316021181</v>
      </c>
      <c r="R24" s="84">
        <v>2.493296224739479</v>
      </c>
    </row>
    <row r="25" spans="1:18" x14ac:dyDescent="0.2">
      <c r="A25" s="149" t="s">
        <v>42</v>
      </c>
      <c r="B25" s="85">
        <v>1152096.3350159104</v>
      </c>
      <c r="C25" s="83">
        <f t="shared" si="2"/>
        <v>12.127001774961837</v>
      </c>
      <c r="D25" s="84">
        <v>7.5601693843583266</v>
      </c>
      <c r="E25" s="85">
        <v>1152096.3350159104</v>
      </c>
      <c r="F25" s="83">
        <f t="shared" si="3"/>
        <v>17.183491549689929</v>
      </c>
      <c r="G25" s="84">
        <v>7.5601693843583266</v>
      </c>
      <c r="H25" s="85">
        <v>752378.70819358516</v>
      </c>
      <c r="I25" s="83">
        <f t="shared" si="4"/>
        <v>18.480390872126886</v>
      </c>
      <c r="J25" s="84">
        <v>7.9180931525571996</v>
      </c>
      <c r="K25" s="85">
        <v>640834.64463103237</v>
      </c>
      <c r="L25" s="83">
        <f t="shared" si="5"/>
        <v>17.215771758415865</v>
      </c>
      <c r="M25" s="84">
        <v>7.900471280515184</v>
      </c>
      <c r="N25" s="85">
        <v>111544.06356255316</v>
      </c>
      <c r="O25" s="83">
        <f t="shared" si="6"/>
        <v>31.974086589367495</v>
      </c>
      <c r="P25" s="84">
        <v>8.0175140412221779</v>
      </c>
      <c r="Q25" s="84">
        <f t="shared" si="7"/>
        <v>14.825521023895474</v>
      </c>
      <c r="R25" s="84">
        <v>3.7505161760039347</v>
      </c>
    </row>
    <row r="26" spans="1:18" x14ac:dyDescent="0.2">
      <c r="A26" s="149" t="s">
        <v>43</v>
      </c>
      <c r="B26" s="85">
        <v>677033.38399949507</v>
      </c>
      <c r="C26" s="83">
        <f t="shared" si="2"/>
        <v>7.1264744101081705</v>
      </c>
      <c r="D26" s="84">
        <v>8.484372793448939</v>
      </c>
      <c r="E26" s="85">
        <v>677033.38399949507</v>
      </c>
      <c r="F26" s="83">
        <f t="shared" si="3"/>
        <v>10.097938062317192</v>
      </c>
      <c r="G26" s="84">
        <v>8.484372793448939</v>
      </c>
      <c r="H26" s="85">
        <v>477495.81952407566</v>
      </c>
      <c r="I26" s="83">
        <f t="shared" si="4"/>
        <v>11.728547456902518</v>
      </c>
      <c r="J26" s="84">
        <v>8.9293201508516269</v>
      </c>
      <c r="K26" s="85">
        <v>428155.59700659889</v>
      </c>
      <c r="L26" s="83">
        <f t="shared" si="5"/>
        <v>11.50223243532322</v>
      </c>
      <c r="M26" s="84">
        <v>8.9470810305599748</v>
      </c>
      <c r="N26" s="85">
        <v>49340.222517476279</v>
      </c>
      <c r="O26" s="83">
        <f t="shared" si="6"/>
        <v>14.143366278096318</v>
      </c>
      <c r="P26" s="84">
        <v>8.7714806255678042</v>
      </c>
      <c r="Q26" s="84">
        <f t="shared" si="7"/>
        <v>10.333121359398312</v>
      </c>
      <c r="R26" s="84">
        <v>4.1985229600836611</v>
      </c>
    </row>
    <row r="27" spans="1:18" x14ac:dyDescent="0.2">
      <c r="A27" s="149" t="s">
        <v>55</v>
      </c>
      <c r="B27" s="85">
        <v>728507.52637412713</v>
      </c>
      <c r="C27" s="83">
        <f t="shared" si="2"/>
        <v>7.6682928301217892</v>
      </c>
      <c r="D27" s="84">
        <v>7.9247230674655089</v>
      </c>
      <c r="E27" s="85">
        <v>728507.52637412713</v>
      </c>
      <c r="F27" s="83">
        <f t="shared" si="3"/>
        <v>10.865673766041839</v>
      </c>
      <c r="G27" s="84">
        <v>7.9247230674655089</v>
      </c>
      <c r="H27" s="85">
        <v>535237.83441350469</v>
      </c>
      <c r="I27" s="83">
        <f t="shared" si="4"/>
        <v>13.146842516664176</v>
      </c>
      <c r="J27" s="84">
        <v>8.2957992023404756</v>
      </c>
      <c r="K27" s="85">
        <v>501089.41661659617</v>
      </c>
      <c r="L27" s="83">
        <f t="shared" si="5"/>
        <v>13.461570936128089</v>
      </c>
      <c r="M27" s="84">
        <v>8.2479428757590725</v>
      </c>
      <c r="N27" s="85">
        <v>34148.417796908579</v>
      </c>
      <c r="O27" s="83">
        <f t="shared" si="6"/>
        <v>9.7886380741001311</v>
      </c>
      <c r="P27" s="84">
        <v>8.9770714176954254</v>
      </c>
      <c r="Q27" s="84">
        <f t="shared" si="7"/>
        <v>6.3800455799854365</v>
      </c>
      <c r="R27" s="84">
        <v>3.8001218200113662</v>
      </c>
    </row>
    <row r="28" spans="1:18" x14ac:dyDescent="0.2">
      <c r="A28" s="149" t="s">
        <v>56</v>
      </c>
      <c r="B28" s="85">
        <v>1024994.2728928142</v>
      </c>
      <c r="C28" s="83">
        <f t="shared" si="2"/>
        <v>10.789121524742301</v>
      </c>
      <c r="D28" s="84">
        <v>7.2372203831827129</v>
      </c>
      <c r="E28" s="85">
        <v>1024994.2728928142</v>
      </c>
      <c r="F28" s="83">
        <f t="shared" si="3"/>
        <v>15.287767082855112</v>
      </c>
      <c r="G28" s="84">
        <v>7.2372203831827129</v>
      </c>
      <c r="H28" s="85">
        <v>753872.54444407893</v>
      </c>
      <c r="I28" s="83">
        <f t="shared" si="4"/>
        <v>18.517083401444147</v>
      </c>
      <c r="J28" s="84">
        <v>7.7216748893176961</v>
      </c>
      <c r="K28" s="85">
        <v>707711.90434475953</v>
      </c>
      <c r="L28" s="83">
        <f t="shared" si="5"/>
        <v>19.012403149533501</v>
      </c>
      <c r="M28" s="84">
        <v>7.7636529054023518</v>
      </c>
      <c r="N28" s="85">
        <v>46160.640099318858</v>
      </c>
      <c r="O28" s="83">
        <f t="shared" si="6"/>
        <v>13.231939526109796</v>
      </c>
      <c r="P28" s="84">
        <v>7.0553437876871694</v>
      </c>
      <c r="Q28" s="84">
        <f t="shared" si="7"/>
        <v>6.1231358589081744</v>
      </c>
      <c r="R28" s="84">
        <v>3.0342242375135733</v>
      </c>
    </row>
    <row r="29" spans="1:18" x14ac:dyDescent="0.2">
      <c r="A29" s="149" t="s">
        <v>57</v>
      </c>
      <c r="B29" s="85">
        <v>1208617.1231430024</v>
      </c>
      <c r="C29" s="83">
        <f t="shared" si="2"/>
        <v>12.72194134477656</v>
      </c>
      <c r="D29" s="84">
        <v>6.6883725053181839</v>
      </c>
      <c r="E29" s="85">
        <v>1208617.1231430024</v>
      </c>
      <c r="F29" s="83">
        <f t="shared" si="3"/>
        <v>18.026497864044959</v>
      </c>
      <c r="G29" s="84">
        <v>6.6883725053181839</v>
      </c>
      <c r="H29" s="85">
        <v>793664.85037778993</v>
      </c>
      <c r="I29" s="83">
        <f t="shared" si="4"/>
        <v>19.494486615211095</v>
      </c>
      <c r="J29" s="84">
        <v>7.1987327989091598</v>
      </c>
      <c r="K29" s="85">
        <v>761062.22074932826</v>
      </c>
      <c r="L29" s="83">
        <f t="shared" si="5"/>
        <v>20.445638506197376</v>
      </c>
      <c r="M29" s="84">
        <v>7.2077030607376162</v>
      </c>
      <c r="N29" s="85">
        <v>32602.629628461091</v>
      </c>
      <c r="O29" s="83">
        <f t="shared" si="6"/>
        <v>9.3455381621174318</v>
      </c>
      <c r="P29" s="84">
        <v>6.9831530396721435</v>
      </c>
      <c r="Q29" s="84">
        <f t="shared" si="7"/>
        <v>4.1078585769474376</v>
      </c>
      <c r="R29" s="84">
        <v>3.2093509325462217</v>
      </c>
    </row>
    <row r="30" spans="1:18" x14ac:dyDescent="0.2">
      <c r="A30" s="149" t="s">
        <v>87</v>
      </c>
      <c r="B30" s="85">
        <v>1106923.316532363</v>
      </c>
      <c r="C30" s="83">
        <f t="shared" si="2"/>
        <v>11.651509180566249</v>
      </c>
      <c r="D30" s="84">
        <v>5.3823188288850137</v>
      </c>
      <c r="E30" s="85">
        <v>1106923.316532363</v>
      </c>
      <c r="F30" s="83">
        <f t="shared" si="3"/>
        <v>16.509736970499027</v>
      </c>
      <c r="G30" s="84">
        <v>5.3823188288850137</v>
      </c>
      <c r="H30" s="85">
        <v>405302.61146895523</v>
      </c>
      <c r="I30" s="83">
        <f t="shared" si="4"/>
        <v>9.9552932583957077</v>
      </c>
      <c r="J30" s="84">
        <v>5.6512711212302023</v>
      </c>
      <c r="K30" s="85">
        <v>377987.51337250549</v>
      </c>
      <c r="L30" s="83">
        <f t="shared" si="5"/>
        <v>10.154486515782706</v>
      </c>
      <c r="M30" s="84">
        <v>5.604491434159975</v>
      </c>
      <c r="N30" s="85">
        <v>27315.098096447793</v>
      </c>
      <c r="O30" s="83">
        <f t="shared" si="6"/>
        <v>7.8298681600666802</v>
      </c>
      <c r="P30" s="84">
        <v>6.2437629349470098</v>
      </c>
      <c r="Q30" s="84">
        <f t="shared" si="7"/>
        <v>6.7394330368236552</v>
      </c>
      <c r="R30" s="84">
        <v>3.6528409711529148</v>
      </c>
    </row>
    <row r="31" spans="1:18" x14ac:dyDescent="0.2">
      <c r="A31" s="149"/>
      <c r="B31" s="95"/>
      <c r="C31" s="88"/>
      <c r="D31" s="88"/>
      <c r="E31" s="95"/>
      <c r="F31" s="88"/>
      <c r="G31" s="88"/>
      <c r="H31" s="95"/>
      <c r="I31" s="88"/>
      <c r="J31" s="88"/>
      <c r="K31" s="95"/>
      <c r="L31" s="88"/>
      <c r="M31" s="88"/>
      <c r="N31" s="95"/>
      <c r="O31" s="88"/>
      <c r="P31" s="88"/>
      <c r="Q31" s="88"/>
      <c r="R31" s="88"/>
    </row>
    <row r="32" spans="1:18" x14ac:dyDescent="0.2">
      <c r="A32" s="152" t="s">
        <v>14</v>
      </c>
      <c r="B32" s="93"/>
      <c r="C32" s="81"/>
      <c r="D32" s="81"/>
      <c r="E32" s="93"/>
      <c r="F32" s="81"/>
      <c r="G32" s="81"/>
      <c r="H32" s="93"/>
      <c r="I32" s="81"/>
      <c r="J32" s="81"/>
      <c r="K32" s="93"/>
      <c r="L32" s="81"/>
      <c r="M32" s="81"/>
      <c r="N32" s="93"/>
      <c r="O32" s="81"/>
      <c r="P32" s="81"/>
      <c r="Q32" s="81"/>
      <c r="R32" s="81"/>
    </row>
    <row r="33" spans="1:18" x14ac:dyDescent="0.2">
      <c r="A33" s="149" t="s">
        <v>62</v>
      </c>
      <c r="B33" s="85">
        <v>4559924.6302310554</v>
      </c>
      <c r="C33" s="83">
        <f>IF(ISNUMBER(B33/B$7*100),B33/B$7*100,0)</f>
        <v>47.997908164286052</v>
      </c>
      <c r="D33" s="84">
        <v>6.2837996447553532</v>
      </c>
      <c r="E33" s="85">
        <v>3144545.7620125413</v>
      </c>
      <c r="F33" s="83">
        <f>IF(ISNUMBER(E33/E$7*100),E33/E$7*100,0)</f>
        <v>46.900831021573879</v>
      </c>
      <c r="G33" s="84">
        <v>7.0846723089319479</v>
      </c>
      <c r="H33" s="85">
        <v>2337252.7171057784</v>
      </c>
      <c r="I33" s="83">
        <f>IF(ISNUMBER(H33/H$7*100),H33/H$7*100,0)</f>
        <v>57.409045881641099</v>
      </c>
      <c r="J33" s="84">
        <v>7.3667066393153178</v>
      </c>
      <c r="K33" s="85">
        <v>2173399.2164417556</v>
      </c>
      <c r="L33" s="83">
        <f>IF(ISNUMBER(K33/K$7*100),K33/K$7*100,0)</f>
        <v>58.387518782983797</v>
      </c>
      <c r="M33" s="84">
        <v>7.3510296095753969</v>
      </c>
      <c r="N33" s="85">
        <v>163853.50066403017</v>
      </c>
      <c r="O33" s="83">
        <f>IF(ISNUMBER(N33/N$7*100),N33/N$7*100,0)</f>
        <v>46.968577716057943</v>
      </c>
      <c r="P33" s="84">
        <v>7.5739615742440147</v>
      </c>
      <c r="Q33" s="84">
        <f>IF(ISNUMBER(N33/H33*100),N33/H33*100,0)</f>
        <v>7.0105170683865996</v>
      </c>
      <c r="R33" s="84">
        <v>3.3636025667636158</v>
      </c>
    </row>
    <row r="34" spans="1:18" x14ac:dyDescent="0.2">
      <c r="A34" s="149" t="s">
        <v>4</v>
      </c>
      <c r="B34" s="85">
        <v>4940332.3697687211</v>
      </c>
      <c r="C34" s="83">
        <f>IF(ISNUMBER(B34/B$7*100),B34/B$7*100,0)</f>
        <v>52.002091835713827</v>
      </c>
      <c r="D34" s="84">
        <v>6.548870077303846</v>
      </c>
      <c r="E34" s="85">
        <v>3560123.84302278</v>
      </c>
      <c r="F34" s="83">
        <f>IF(ISNUMBER(E34/E$7*100),E34/E$7*100,0)</f>
        <v>53.099168978422931</v>
      </c>
      <c r="G34" s="84">
        <v>7.3152073564997515</v>
      </c>
      <c r="H34" s="85">
        <v>1733974.5280295098</v>
      </c>
      <c r="I34" s="83">
        <f>IF(ISNUMBER(H34/H$7*100),H34/H$7*100,0)</f>
        <v>42.590954118350858</v>
      </c>
      <c r="J34" s="84">
        <v>8.1002545150509988</v>
      </c>
      <c r="K34" s="85">
        <v>1548970.327158317</v>
      </c>
      <c r="L34" s="83">
        <f>IF(ISNUMBER(K34/K$7*100),K34/K$7*100,0)</f>
        <v>41.612481217007229</v>
      </c>
      <c r="M34" s="84">
        <v>8.108120838628091</v>
      </c>
      <c r="N34" s="85">
        <v>185004.20087120219</v>
      </c>
      <c r="O34" s="83">
        <f>IF(ISNUMBER(N34/N$7*100),N34/N$7*100,0)</f>
        <v>53.031422283941389</v>
      </c>
      <c r="P34" s="84">
        <v>8.0365137760235967</v>
      </c>
      <c r="Q34" s="84">
        <f>IF(ISNUMBER(N34/H34*100),N34/H34*100,0)</f>
        <v>10.669372466586411</v>
      </c>
      <c r="R34" s="84">
        <v>3.6044359968695598</v>
      </c>
    </row>
    <row r="35" spans="1:18" x14ac:dyDescent="0.2">
      <c r="A35" s="149"/>
      <c r="B35" s="95"/>
      <c r="C35" s="83"/>
      <c r="D35" s="83"/>
      <c r="E35" s="95"/>
      <c r="F35" s="83"/>
      <c r="G35" s="83"/>
      <c r="H35" s="95"/>
      <c r="I35" s="83"/>
      <c r="J35" s="83"/>
      <c r="K35" s="95"/>
      <c r="L35" s="83"/>
      <c r="M35" s="83"/>
      <c r="N35" s="95"/>
      <c r="O35" s="83"/>
      <c r="P35" s="83"/>
      <c r="Q35" s="83"/>
      <c r="R35" s="83"/>
    </row>
    <row r="36" spans="1:18" x14ac:dyDescent="0.2">
      <c r="A36" s="152" t="s">
        <v>15</v>
      </c>
      <c r="B36" s="93"/>
      <c r="C36" s="81"/>
      <c r="D36" s="81"/>
      <c r="E36" s="93"/>
      <c r="F36" s="81"/>
      <c r="G36" s="81"/>
      <c r="H36" s="93"/>
      <c r="I36" s="81"/>
      <c r="J36" s="81"/>
      <c r="K36" s="93"/>
      <c r="L36" s="81"/>
      <c r="M36" s="81"/>
      <c r="N36" s="93"/>
      <c r="O36" s="81"/>
      <c r="P36" s="81"/>
      <c r="Q36" s="81"/>
      <c r="R36" s="81"/>
    </row>
    <row r="37" spans="1:18" x14ac:dyDescent="0.2">
      <c r="A37" s="149" t="s">
        <v>38</v>
      </c>
      <c r="B37" s="85">
        <v>839906.81367698847</v>
      </c>
      <c r="C37" s="84">
        <f>IF(ISNUMBER(B37/B$7*100),B37/B$7*100,0)</f>
        <v>8.8408851852850638</v>
      </c>
      <c r="D37" s="84">
        <v>5.5241800525890952</v>
      </c>
      <c r="E37" s="85">
        <v>839906.81367698847</v>
      </c>
      <c r="F37" s="84">
        <f>IF(ISNUMBER(E37/E$7*100),E37/E$7*100,0)</f>
        <v>12.527191691089106</v>
      </c>
      <c r="G37" s="84">
        <v>5.5241800525890952</v>
      </c>
      <c r="H37" s="85">
        <v>839906.81367698847</v>
      </c>
      <c r="I37" s="83">
        <f>IF(ISNUMBER(H37/H$7*100),H37/H$7*100,0)</f>
        <v>20.630310299689757</v>
      </c>
      <c r="J37" s="84">
        <v>5.5241800525890952</v>
      </c>
      <c r="K37" s="85">
        <v>839906.81367698847</v>
      </c>
      <c r="L37" s="83">
        <f>IF(ISNUMBER(K37/K$7*100),K37/K$7*100,0)</f>
        <v>22.563767617349491</v>
      </c>
      <c r="M37" s="84">
        <v>5.5241800525890952</v>
      </c>
      <c r="N37" s="85">
        <v>0</v>
      </c>
      <c r="O37" s="83">
        <f>IF(ISNUMBER(N37/N$7*100),N37/N$7*100,0)</f>
        <v>0</v>
      </c>
      <c r="P37" s="84">
        <v>0</v>
      </c>
      <c r="Q37" s="84">
        <f t="shared" ref="Q37:Q41" si="8">IF(ISNUMBER(N37/H37*100),N37/H37*100,0)</f>
        <v>0</v>
      </c>
      <c r="R37" s="84">
        <v>0</v>
      </c>
    </row>
    <row r="38" spans="1:18" x14ac:dyDescent="0.2">
      <c r="A38" s="149" t="s">
        <v>39</v>
      </c>
      <c r="B38" s="85">
        <v>567507.07606797607</v>
      </c>
      <c r="C38" s="84">
        <f>IF(ISNUMBER(B38/B$7*100),B38/B$7*100,0)</f>
        <v>5.9735970939311303</v>
      </c>
      <c r="D38" s="84">
        <v>7.8439255006385249</v>
      </c>
      <c r="E38" s="85">
        <v>567507.07606797607</v>
      </c>
      <c r="F38" s="84">
        <f>IF(ISNUMBER(E38/E$7*100),E38/E$7*100,0)</f>
        <v>8.4643555834839415</v>
      </c>
      <c r="G38" s="84">
        <v>7.8439255006385249</v>
      </c>
      <c r="H38" s="85">
        <v>567507.07606797607</v>
      </c>
      <c r="I38" s="83">
        <f>IF(ISNUMBER(H38/H$7*100),H38/H$7*100,0)</f>
        <v>13.939459575636437</v>
      </c>
      <c r="J38" s="84">
        <v>7.8439255006385249</v>
      </c>
      <c r="K38" s="85">
        <v>567507.07606797607</v>
      </c>
      <c r="L38" s="83">
        <f>IF(ISNUMBER(K38/K$7*100),K38/K$7*100,0)</f>
        <v>15.245855346190677</v>
      </c>
      <c r="M38" s="84">
        <v>7.8439255006385249</v>
      </c>
      <c r="N38" s="85">
        <v>0</v>
      </c>
      <c r="O38" s="83">
        <f>IF(ISNUMBER(N38/N$7*100),N38/N$7*100,0)</f>
        <v>0</v>
      </c>
      <c r="P38" s="84">
        <v>0</v>
      </c>
      <c r="Q38" s="84">
        <f t="shared" si="8"/>
        <v>0</v>
      </c>
      <c r="R38" s="84">
        <v>0</v>
      </c>
    </row>
    <row r="39" spans="1:18" x14ac:dyDescent="0.2">
      <c r="A39" s="149" t="s">
        <v>58</v>
      </c>
      <c r="B39" s="186"/>
      <c r="C39" s="187"/>
      <c r="D39" s="187"/>
      <c r="E39" s="186"/>
      <c r="F39" s="187"/>
      <c r="G39" s="187"/>
      <c r="H39" s="85">
        <v>2221636.9183244626</v>
      </c>
      <c r="I39" s="83">
        <f>IF(ISNUMBER(H39/H$7*100),H39/H$7*100,0)</f>
        <v>54.569219170433655</v>
      </c>
      <c r="J39" s="84">
        <v>8.3367636579367055</v>
      </c>
      <c r="K39" s="85">
        <v>2221636.9183244626</v>
      </c>
      <c r="L39" s="83">
        <f>IF(ISNUMBER(K39/K$7*100),K39/K$7*100,0)</f>
        <v>59.683405752767293</v>
      </c>
      <c r="M39" s="84">
        <v>8.3367636579367055</v>
      </c>
      <c r="N39" s="85">
        <v>0</v>
      </c>
      <c r="O39" s="83">
        <f>IF(ISNUMBER(N39/N$7*100),N39/N$7*100,0)</f>
        <v>0</v>
      </c>
      <c r="P39" s="84">
        <v>0</v>
      </c>
      <c r="Q39" s="84">
        <f t="shared" si="8"/>
        <v>0</v>
      </c>
      <c r="R39" s="84">
        <v>0</v>
      </c>
    </row>
    <row r="40" spans="1:18" x14ac:dyDescent="0.2">
      <c r="A40" s="149" t="s">
        <v>54</v>
      </c>
      <c r="B40" s="186"/>
      <c r="C40" s="187"/>
      <c r="D40" s="187"/>
      <c r="E40" s="186"/>
      <c r="F40" s="187"/>
      <c r="G40" s="187"/>
      <c r="H40" s="85">
        <v>93318.735530916703</v>
      </c>
      <c r="I40" s="83">
        <f>IF(ISNUMBER(H40/H$7*100),H40/H$7*100,0)</f>
        <v>2.2921524619490552</v>
      </c>
      <c r="J40" s="84">
        <v>8.155180426960646</v>
      </c>
      <c r="K40" s="85">
        <v>93318.735530916703</v>
      </c>
      <c r="L40" s="83">
        <f>IF(ISNUMBER(K40/K$7*100),K40/K$7*100,0)</f>
        <v>2.5069712836908598</v>
      </c>
      <c r="M40" s="84">
        <v>8.155180426960646</v>
      </c>
      <c r="N40" s="85">
        <v>0</v>
      </c>
      <c r="O40" s="83">
        <f>IF(ISNUMBER(N40/N$7*100),N40/N$7*100,0)</f>
        <v>0</v>
      </c>
      <c r="P40" s="84">
        <v>0</v>
      </c>
      <c r="Q40" s="84">
        <f t="shared" si="8"/>
        <v>0</v>
      </c>
      <c r="R40" s="84">
        <v>0</v>
      </c>
    </row>
    <row r="41" spans="1:18" x14ac:dyDescent="0.2">
      <c r="A41" s="149" t="s">
        <v>88</v>
      </c>
      <c r="B41" s="186"/>
      <c r="C41" s="187"/>
      <c r="D41" s="187"/>
      <c r="E41" s="186"/>
      <c r="F41" s="187"/>
      <c r="G41" s="187"/>
      <c r="H41" s="85">
        <v>88511.356597897015</v>
      </c>
      <c r="I41" s="83">
        <f>IF(ISNUMBER(H41/H$7*100),H41/H$7*100,0)</f>
        <v>2.1740706491796096</v>
      </c>
      <c r="J41" s="84">
        <v>7.8011358761846283</v>
      </c>
      <c r="K41" s="85">
        <v>0</v>
      </c>
      <c r="L41" s="83">
        <f>IF(ISNUMBER(K41/K$7*100),K41/K$7*100,0)</f>
        <v>0</v>
      </c>
      <c r="M41" s="84">
        <v>0</v>
      </c>
      <c r="N41" s="85">
        <v>88511.356597897015</v>
      </c>
      <c r="O41" s="83">
        <f>IF(ISNUMBER(N41/N$7*100),N41/N$7*100,0)</f>
        <v>25.37176510892002</v>
      </c>
      <c r="P41" s="84">
        <v>7.8011358761846283</v>
      </c>
      <c r="Q41" s="84">
        <f t="shared" si="8"/>
        <v>100</v>
      </c>
      <c r="R41" s="84">
        <v>3.6789847121830661</v>
      </c>
    </row>
    <row r="42" spans="1:18" x14ac:dyDescent="0.2">
      <c r="A42" s="145"/>
      <c r="B42" s="148"/>
      <c r="C42" s="147"/>
      <c r="D42" s="146"/>
      <c r="E42" s="148"/>
      <c r="F42" s="147"/>
      <c r="G42" s="146"/>
      <c r="H42" s="148"/>
      <c r="I42" s="147"/>
      <c r="J42" s="146"/>
      <c r="K42" s="148"/>
      <c r="L42" s="147"/>
      <c r="M42" s="146"/>
      <c r="N42" s="148"/>
      <c r="O42" s="147"/>
      <c r="P42" s="146"/>
      <c r="Q42" s="135"/>
      <c r="R42" s="135"/>
    </row>
    <row r="43" spans="1:18" x14ac:dyDescent="0.2">
      <c r="A43" s="2" t="str">
        <f>'C01'!A36</f>
        <v>Fuente: Instituto Nacional de Estadística (INE). Encuesta Permanente de Hogares de Propósitos Múltiples LXXIII, 2021.</v>
      </c>
      <c r="F43" s="17"/>
      <c r="I43" s="17"/>
      <c r="L43" s="17"/>
    </row>
    <row r="44" spans="1:18" x14ac:dyDescent="0.2">
      <c r="A44" s="181" t="s">
        <v>104</v>
      </c>
      <c r="B44" s="5"/>
      <c r="F44" s="17"/>
      <c r="I44" s="17"/>
      <c r="L44" s="17"/>
    </row>
    <row r="45" spans="1:18" x14ac:dyDescent="0.2">
      <c r="A45" s="2" t="s">
        <v>69</v>
      </c>
      <c r="B45" s="5"/>
      <c r="F45" s="17"/>
      <c r="I45" s="17"/>
      <c r="L45" s="17"/>
    </row>
    <row r="46" spans="1:18" x14ac:dyDescent="0.2">
      <c r="A46" s="2" t="s">
        <v>159</v>
      </c>
      <c r="B46" s="5"/>
      <c r="F46" s="17"/>
      <c r="I46" s="17"/>
      <c r="L46" s="17"/>
    </row>
    <row r="47" spans="1:18" x14ac:dyDescent="0.2">
      <c r="A47" s="2" t="s">
        <v>70</v>
      </c>
      <c r="F47" s="17"/>
      <c r="I47" s="17"/>
      <c r="L47" s="17"/>
    </row>
    <row r="48" spans="1:18" x14ac:dyDescent="0.2">
      <c r="A48" s="2" t="s">
        <v>81</v>
      </c>
      <c r="F48" s="17"/>
      <c r="I48" s="17"/>
      <c r="L48" s="17"/>
    </row>
    <row r="49" spans="1:12" x14ac:dyDescent="0.2">
      <c r="A49" s="2" t="s">
        <v>82</v>
      </c>
      <c r="F49" s="17"/>
      <c r="I49" s="17"/>
      <c r="L49" s="17"/>
    </row>
    <row r="50" spans="1:12" x14ac:dyDescent="0.2">
      <c r="A50" s="2" t="s">
        <v>150</v>
      </c>
      <c r="E50" s="7"/>
      <c r="F50" s="17"/>
      <c r="G50" s="3"/>
      <c r="I50" s="17"/>
      <c r="L50" s="17"/>
    </row>
    <row r="51" spans="1:12" x14ac:dyDescent="0.2">
      <c r="F51" s="17"/>
      <c r="I51" s="17"/>
      <c r="L51" s="17"/>
    </row>
    <row r="52" spans="1:12" x14ac:dyDescent="0.2">
      <c r="B52" s="7"/>
      <c r="F52" s="17"/>
      <c r="I52" s="17"/>
      <c r="L52" s="17"/>
    </row>
    <row r="54" spans="1:12" x14ac:dyDescent="0.2">
      <c r="B54" s="7"/>
    </row>
    <row r="55" spans="1:12" x14ac:dyDescent="0.2">
      <c r="B55" s="7"/>
    </row>
  </sheetData>
  <mergeCells count="11">
    <mergeCell ref="A1:R1"/>
    <mergeCell ref="A2:R2"/>
    <mergeCell ref="A3:A5"/>
    <mergeCell ref="B3:D4"/>
    <mergeCell ref="E3:G4"/>
    <mergeCell ref="H3:P3"/>
    <mergeCell ref="Q3:Q5"/>
    <mergeCell ref="R3:R5"/>
    <mergeCell ref="H4:J4"/>
    <mergeCell ref="K4:M4"/>
    <mergeCell ref="N4:P4"/>
  </mergeCells>
  <phoneticPr fontId="0" type="noConversion"/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  <ignoredErrors>
    <ignoredError sqref="Q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S115"/>
  <sheetViews>
    <sheetView topLeftCell="A94" zoomScaleNormal="100" workbookViewId="0">
      <selection activeCell="B8" sqref="B8"/>
    </sheetView>
  </sheetViews>
  <sheetFormatPr baseColWidth="10" defaultColWidth="12" defaultRowHeight="11.25" x14ac:dyDescent="0.2"/>
  <cols>
    <col min="1" max="1" width="47.6640625" style="64" customWidth="1"/>
    <col min="2" max="2" width="14.5" style="64" bestFit="1" customWidth="1"/>
    <col min="3" max="3" width="9" style="66" bestFit="1" customWidth="1"/>
    <col min="4" max="4" width="14.5" style="64" bestFit="1" customWidth="1"/>
    <col min="5" max="5" width="7.6640625" style="66" bestFit="1" customWidth="1"/>
    <col min="6" max="6" width="12.5" style="64" bestFit="1" customWidth="1"/>
    <col min="7" max="7" width="8" style="66" bestFit="1" customWidth="1"/>
    <col min="8" max="8" width="14.33203125" style="64" bestFit="1" customWidth="1"/>
    <col min="9" max="9" width="7.6640625" style="66" bestFit="1" customWidth="1"/>
    <col min="10" max="10" width="11.5" style="64" bestFit="1" customWidth="1"/>
    <col min="11" max="11" width="8" style="66" bestFit="1" customWidth="1"/>
    <col min="12" max="12" width="14.5" style="64" bestFit="1" customWidth="1"/>
    <col min="13" max="13" width="7.6640625" style="66" bestFit="1" customWidth="1"/>
    <col min="14" max="14" width="12.5" style="64" bestFit="1" customWidth="1"/>
    <col min="15" max="15" width="8" style="66" bestFit="1" customWidth="1"/>
    <col min="16" max="16384" width="12" style="64"/>
  </cols>
  <sheetData>
    <row r="1" spans="1:19" x14ac:dyDescent="0.2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</row>
    <row r="2" spans="1:19" x14ac:dyDescent="0.2">
      <c r="A2" s="231" t="s">
        <v>78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</row>
    <row r="3" spans="1:19" x14ac:dyDescent="0.2">
      <c r="A3" s="232" t="s">
        <v>34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</row>
    <row r="4" spans="1:19" ht="12" customHeight="1" x14ac:dyDescent="0.2">
      <c r="A4" s="228" t="s">
        <v>33</v>
      </c>
      <c r="B4" s="225" t="s">
        <v>7</v>
      </c>
      <c r="C4" s="225"/>
      <c r="D4" s="224" t="s">
        <v>8</v>
      </c>
      <c r="E4" s="224"/>
      <c r="F4" s="224"/>
      <c r="G4" s="224"/>
      <c r="H4" s="224"/>
      <c r="I4" s="224"/>
      <c r="J4" s="224"/>
      <c r="K4" s="224"/>
      <c r="L4" s="225" t="s">
        <v>1</v>
      </c>
      <c r="M4" s="225"/>
      <c r="N4" s="222" t="s">
        <v>140</v>
      </c>
      <c r="O4" s="222"/>
      <c r="P4" s="222" t="s">
        <v>141</v>
      </c>
      <c r="Q4" s="222"/>
      <c r="R4" s="222" t="s">
        <v>156</v>
      </c>
      <c r="S4" s="222"/>
    </row>
    <row r="5" spans="1:19" ht="13.5" x14ac:dyDescent="0.35">
      <c r="A5" s="229"/>
      <c r="B5" s="226"/>
      <c r="C5" s="226"/>
      <c r="D5" s="227" t="s">
        <v>5</v>
      </c>
      <c r="E5" s="227"/>
      <c r="F5" s="227" t="s">
        <v>100</v>
      </c>
      <c r="G5" s="227"/>
      <c r="H5" s="227" t="s">
        <v>11</v>
      </c>
      <c r="I5" s="227"/>
      <c r="J5" s="227" t="s">
        <v>101</v>
      </c>
      <c r="K5" s="227"/>
      <c r="L5" s="226"/>
      <c r="M5" s="226"/>
      <c r="N5" s="223"/>
      <c r="O5" s="223"/>
      <c r="P5" s="223"/>
      <c r="Q5" s="223"/>
      <c r="R5" s="223"/>
      <c r="S5" s="223"/>
    </row>
    <row r="6" spans="1:19" ht="10.15" customHeight="1" x14ac:dyDescent="0.2">
      <c r="A6" s="230"/>
      <c r="B6" s="169" t="s">
        <v>9</v>
      </c>
      <c r="C6" s="170" t="s">
        <v>80</v>
      </c>
      <c r="D6" s="169" t="s">
        <v>9</v>
      </c>
      <c r="E6" s="170" t="s">
        <v>80</v>
      </c>
      <c r="F6" s="169" t="s">
        <v>9</v>
      </c>
      <c r="G6" s="170" t="s">
        <v>80</v>
      </c>
      <c r="H6" s="169" t="s">
        <v>9</v>
      </c>
      <c r="I6" s="170" t="s">
        <v>80</v>
      </c>
      <c r="J6" s="169" t="s">
        <v>9</v>
      </c>
      <c r="K6" s="170" t="s">
        <v>80</v>
      </c>
      <c r="L6" s="169" t="s">
        <v>9</v>
      </c>
      <c r="M6" s="170" t="s">
        <v>80</v>
      </c>
      <c r="N6" s="169" t="s">
        <v>9</v>
      </c>
      <c r="O6" s="170" t="s">
        <v>80</v>
      </c>
      <c r="P6" s="169" t="s">
        <v>9</v>
      </c>
      <c r="Q6" s="170" t="s">
        <v>80</v>
      </c>
      <c r="R6" s="169" t="s">
        <v>9</v>
      </c>
      <c r="S6" s="170" t="s">
        <v>80</v>
      </c>
    </row>
    <row r="7" spans="1:19" x14ac:dyDescent="0.2">
      <c r="A7" s="103"/>
      <c r="B7" s="104"/>
      <c r="C7" s="105"/>
      <c r="D7" s="105"/>
      <c r="E7" s="105"/>
      <c r="F7" s="92"/>
      <c r="G7" s="61"/>
      <c r="H7" s="105"/>
      <c r="I7" s="105"/>
      <c r="J7" s="105"/>
      <c r="K7" s="105"/>
      <c r="L7" s="105"/>
      <c r="M7" s="105"/>
      <c r="N7" s="105"/>
      <c r="O7" s="105"/>
    </row>
    <row r="8" spans="1:19" x14ac:dyDescent="0.2">
      <c r="A8" s="156" t="s">
        <v>96</v>
      </c>
      <c r="B8" s="93">
        <f>+B11+B15</f>
        <v>3722369.5436004065</v>
      </c>
      <c r="C8" s="61">
        <f>SUM(E8,M8,O8)</f>
        <v>84.904633844854757</v>
      </c>
      <c r="D8" s="93">
        <f>+D11+D15</f>
        <v>2038725.9941250896</v>
      </c>
      <c r="E8" s="61">
        <f>IF(ISNUMBER(D8/$B$8*100),D8/$B$8*100,0)</f>
        <v>54.769575407420788</v>
      </c>
      <c r="F8" s="93">
        <f>+F11+F15</f>
        <v>246523.55281152646</v>
      </c>
      <c r="G8" s="61">
        <f>IF(ISNUMBER(F8/$B$8*100),F8/$B$8*100,0)</f>
        <v>6.6227587004454218</v>
      </c>
      <c r="H8" s="93">
        <f>+H11+H15</f>
        <v>1671792.6928709974</v>
      </c>
      <c r="I8" s="61">
        <f>IF(ISNUMBER(H8/$B$8*100),H8/$B$8*100,0)</f>
        <v>44.912055971046357</v>
      </c>
      <c r="J8" s="93">
        <f>+J11+J15</f>
        <v>120409.74844256553</v>
      </c>
      <c r="K8" s="61">
        <f>IF(ISNUMBER(J8/$B$8*100),J8/$B$8*100,0)</f>
        <v>3.2347607359290014</v>
      </c>
      <c r="L8" s="93">
        <f>+L11+L15</f>
        <v>1117397.7200336801</v>
      </c>
      <c r="M8" s="61">
        <f>IF(ISNUMBER(L8/$B$8*100),L8/$B$8*100,0)</f>
        <v>30.01845214306406</v>
      </c>
      <c r="N8" s="93">
        <f>+N11+N15</f>
        <v>4340.5171875462574</v>
      </c>
      <c r="O8" s="61">
        <f>IF(ISNUMBER(N8/$B$8*100),N8/$B$8*100,0)</f>
        <v>0.11660629436990172</v>
      </c>
      <c r="P8" s="93">
        <f>+P11+P15</f>
        <v>252443.27582321008</v>
      </c>
      <c r="Q8" s="61">
        <f>IF(ISNUMBER(P8/$B$8*100),P8/$B$8*100,0)</f>
        <v>6.7817897408175671</v>
      </c>
      <c r="R8" s="93">
        <f>+R11+R15</f>
        <v>309462.03643093718</v>
      </c>
      <c r="S8" s="61">
        <f>IF(ISNUMBER(R8/$B$8*100),R8/$B$8*100,0)</f>
        <v>8.3135764143292068</v>
      </c>
    </row>
    <row r="9" spans="1:19" s="65" customFormat="1" x14ac:dyDescent="0.2">
      <c r="A9" s="153"/>
      <c r="B9" s="93"/>
      <c r="C9" s="61"/>
      <c r="D9" s="93"/>
      <c r="E9" s="61"/>
      <c r="F9" s="106"/>
      <c r="G9" s="61"/>
      <c r="H9" s="93"/>
      <c r="I9" s="61"/>
      <c r="J9" s="93"/>
      <c r="K9" s="61"/>
      <c r="L9" s="93"/>
      <c r="M9" s="61"/>
      <c r="N9" s="93"/>
      <c r="O9" s="61"/>
    </row>
    <row r="10" spans="1:19" x14ac:dyDescent="0.2">
      <c r="A10" s="157" t="s">
        <v>36</v>
      </c>
      <c r="B10" s="93"/>
      <c r="C10" s="61"/>
      <c r="D10" s="93"/>
      <c r="E10" s="61"/>
      <c r="F10" s="93"/>
      <c r="G10" s="61"/>
      <c r="H10" s="93"/>
      <c r="I10" s="61"/>
      <c r="J10" s="93"/>
      <c r="K10" s="61"/>
      <c r="L10" s="93"/>
      <c r="M10" s="61"/>
      <c r="N10" s="93"/>
      <c r="O10" s="61"/>
    </row>
    <row r="11" spans="1:19" x14ac:dyDescent="0.2">
      <c r="A11" s="158" t="s">
        <v>65</v>
      </c>
      <c r="B11" s="62">
        <f>SUM(B12:B14)</f>
        <v>2263567.5570949842</v>
      </c>
      <c r="C11" s="63">
        <f>IF(ISNUMBER(B11/B$8*100),B11/B$8*100,0)</f>
        <v>60.809855942072375</v>
      </c>
      <c r="D11" s="62">
        <f>SUM(D12:D14)</f>
        <v>1348113.9554268164</v>
      </c>
      <c r="E11" s="63">
        <f>IF(ISNUMBER(D11/D$8*100),D11/D$8*100,0)</f>
        <v>66.125313519895229</v>
      </c>
      <c r="F11" s="62">
        <f>SUM(F12:F14)</f>
        <v>194242.78797722622</v>
      </c>
      <c r="G11" s="63">
        <f>IF(ISNUMBER(F11/F$8*100),F11/F$8*100,0)</f>
        <v>78.792791099246315</v>
      </c>
      <c r="H11" s="62">
        <f>SUM(H12:H14)</f>
        <v>1065504.4684215956</v>
      </c>
      <c r="I11" s="63">
        <f>IF(ISNUMBER(H11/H$8*100),H11/H$8*100,0)</f>
        <v>63.734246056057778</v>
      </c>
      <c r="J11" s="62">
        <f>SUM(J12:J14)</f>
        <v>88366.6990279944</v>
      </c>
      <c r="K11" s="63">
        <f>IF(ISNUMBER(J11/J$8*100),J11/J$8*100,0)</f>
        <v>73.388326253454977</v>
      </c>
      <c r="L11" s="62">
        <f>SUM(L12:L14)</f>
        <v>638438.4551000807</v>
      </c>
      <c r="M11" s="63">
        <f>IF(ISNUMBER(L11/L$8*100),L11/L$8*100,0)</f>
        <v>57.136187380160145</v>
      </c>
      <c r="N11" s="62">
        <f>SUM(N12:N14)</f>
        <v>3497.279045057543</v>
      </c>
      <c r="O11" s="63">
        <f>IF(ISNUMBER(N11/N$8*100),N11/N$8*100,0)</f>
        <v>80.572864798044805</v>
      </c>
      <c r="P11" s="62">
        <f>SUM(P12:P14)</f>
        <v>134389.93587478925</v>
      </c>
      <c r="Q11" s="63">
        <f>IF(ISNUMBER(P11/P$8*100),P11/P$8*100,0)</f>
        <v>53.235696390227716</v>
      </c>
      <c r="R11" s="62">
        <f>SUM(R12:R14)</f>
        <v>139127.93164821659</v>
      </c>
      <c r="S11" s="63">
        <f>IF(ISNUMBER(R11/R$8*100),R11/R$8*100,0)</f>
        <v>44.957996545487688</v>
      </c>
    </row>
    <row r="12" spans="1:19" x14ac:dyDescent="0.2">
      <c r="A12" s="159" t="s">
        <v>59</v>
      </c>
      <c r="B12" s="62">
        <v>491951.85697259067</v>
      </c>
      <c r="C12" s="63">
        <f>IF(ISNUMBER(B12/B$8*100),B12/B$8*100,0)</f>
        <v>13.216093974827592</v>
      </c>
      <c r="D12" s="62">
        <f t="shared" ref="D12:D52" si="0">F12+H12+J12</f>
        <v>311918.41144219134</v>
      </c>
      <c r="E12" s="63">
        <f>IF(ISNUMBER(D12/D$8*100),D12/D$8*100,0)</f>
        <v>15.299673047826603</v>
      </c>
      <c r="F12" s="62">
        <v>64372.423837901741</v>
      </c>
      <c r="G12" s="63">
        <f>IF(ISNUMBER(F12/F$8*100),F12/F$8*100,0)</f>
        <v>26.112078583873121</v>
      </c>
      <c r="H12" s="62">
        <v>225565.15995232319</v>
      </c>
      <c r="I12" s="63">
        <f>IF(ISNUMBER(H12/H$8*100),H12/H$8*100,0)</f>
        <v>13.492412122280328</v>
      </c>
      <c r="J12" s="62">
        <v>21980.827651966447</v>
      </c>
      <c r="K12" s="63">
        <f>IF(ISNUMBER(J12/J$8*100),J12/J$8*100,0)</f>
        <v>18.255023315202028</v>
      </c>
      <c r="L12" s="62">
        <v>124819.69988080784</v>
      </c>
      <c r="M12" s="63">
        <f>IF(ISNUMBER(L12/L$8*100),L12/L$8*100,0)</f>
        <v>11.170570482016517</v>
      </c>
      <c r="N12" s="62">
        <v>1831.7356376638693</v>
      </c>
      <c r="O12" s="63">
        <f>IF(ISNUMBER(N12/N$8*100),N12/N$8*100,0)</f>
        <v>42.200861291816928</v>
      </c>
      <c r="P12" s="62">
        <v>26167.651966626723</v>
      </c>
      <c r="Q12" s="63">
        <f>IF(ISNUMBER(P12/P$8*100),P12/P$8*100,0)</f>
        <v>10.36575519046597</v>
      </c>
      <c r="R12" s="62">
        <v>27214.358045291792</v>
      </c>
      <c r="S12" s="63">
        <f>IF(ISNUMBER(R12/R$8*100),R12/R$8*100,0)</f>
        <v>8.79408613707783</v>
      </c>
    </row>
    <row r="13" spans="1:19" x14ac:dyDescent="0.2">
      <c r="A13" s="159" t="s">
        <v>60</v>
      </c>
      <c r="B13" s="62">
        <v>290057.42516370368</v>
      </c>
      <c r="C13" s="63">
        <f>IF(ISNUMBER(B13/B$8*100),B13/B$8*100,0)</f>
        <v>7.7922791320485061</v>
      </c>
      <c r="D13" s="62">
        <f t="shared" si="0"/>
        <v>179144.27502338568</v>
      </c>
      <c r="E13" s="63">
        <f>IF(ISNUMBER(D13/D$8*100),D13/D$8*100,0)</f>
        <v>8.7870697454988136</v>
      </c>
      <c r="F13" s="62">
        <v>7815.0187090738418</v>
      </c>
      <c r="G13" s="63">
        <f>IF(ISNUMBER(F13/F$8*100),F13/F$8*100,0)</f>
        <v>3.1700900867060859</v>
      </c>
      <c r="H13" s="62">
        <v>161710.77174929788</v>
      </c>
      <c r="I13" s="63">
        <f>IF(ISNUMBER(H13/H$8*100),H13/H$8*100,0)</f>
        <v>9.6728961933425666</v>
      </c>
      <c r="J13" s="62">
        <v>9618.4845650139596</v>
      </c>
      <c r="K13" s="63">
        <f>IF(ISNUMBER(J13/J$8*100),J13/J$8*100,0)</f>
        <v>7.9881277798714931</v>
      </c>
      <c r="L13" s="62">
        <v>83560.58465855899</v>
      </c>
      <c r="M13" s="63">
        <f>IF(ISNUMBER(L13/L$8*100),L13/L$8*100,0)</f>
        <v>7.4781416822687223</v>
      </c>
      <c r="N13" s="62">
        <v>0</v>
      </c>
      <c r="O13" s="63">
        <f>IF(ISNUMBER(N13/N$8*100),N13/N$8*100,0)</f>
        <v>0</v>
      </c>
      <c r="P13" s="62">
        <v>15329.459775490999</v>
      </c>
      <c r="Q13" s="63">
        <f>IF(ISNUMBER(P13/P$8*100),P13/P$8*100,0)</f>
        <v>6.0724373527090725</v>
      </c>
      <c r="R13" s="62">
        <v>12023.10570626745</v>
      </c>
      <c r="S13" s="63">
        <f>IF(ISNUMBER(R13/R$8*100),R13/R$8*100,0)</f>
        <v>3.8851633773665331</v>
      </c>
    </row>
    <row r="14" spans="1:19" x14ac:dyDescent="0.2">
      <c r="A14" s="159" t="s">
        <v>86</v>
      </c>
      <c r="B14" s="62">
        <v>1481558.2749586899</v>
      </c>
      <c r="C14" s="63">
        <f>IF(ISNUMBER(B14/B$8*100),B14/B$8*100,0)</f>
        <v>39.801482835196282</v>
      </c>
      <c r="D14" s="62">
        <f t="shared" si="0"/>
        <v>857051.26896123926</v>
      </c>
      <c r="E14" s="63">
        <f>IF(ISNUMBER(D14/D$8*100),D14/D$8*100,0)</f>
        <v>42.038570726569809</v>
      </c>
      <c r="F14" s="62">
        <v>122055.34543025064</v>
      </c>
      <c r="G14" s="63">
        <f>IF(ISNUMBER(F14/F$8*100),F14/F$8*100,0)</f>
        <v>49.510622428667119</v>
      </c>
      <c r="H14" s="62">
        <v>678228.5367199746</v>
      </c>
      <c r="I14" s="63">
        <f>IF(ISNUMBER(H14/H$8*100),H14/H$8*100,0)</f>
        <v>40.568937740434876</v>
      </c>
      <c r="J14" s="62">
        <v>56767.386811013996</v>
      </c>
      <c r="K14" s="63">
        <f>IF(ISNUMBER(J14/J$8*100),J14/J$8*100,0)</f>
        <v>47.145175158381448</v>
      </c>
      <c r="L14" s="62">
        <v>430058.1705607138</v>
      </c>
      <c r="M14" s="63">
        <f>IF(ISNUMBER(L14/L$8*100),L14/L$8*100,0)</f>
        <v>38.487475215874902</v>
      </c>
      <c r="N14" s="62">
        <v>1665.5434073936738</v>
      </c>
      <c r="O14" s="63">
        <f>IF(ISNUMBER(N14/N$8*100),N14/N$8*100,0)</f>
        <v>38.372003506227884</v>
      </c>
      <c r="P14" s="62">
        <v>92892.824132671551</v>
      </c>
      <c r="Q14" s="63">
        <f>IF(ISNUMBER(P14/P$8*100),P14/P$8*100,0)</f>
        <v>36.797503847052688</v>
      </c>
      <c r="R14" s="62">
        <v>99890.467896657341</v>
      </c>
      <c r="S14" s="63">
        <f>IF(ISNUMBER(R14/R$8*100),R14/R$8*100,0)</f>
        <v>32.278747031043324</v>
      </c>
    </row>
    <row r="15" spans="1:19" x14ac:dyDescent="0.2">
      <c r="A15" s="158" t="s">
        <v>61</v>
      </c>
      <c r="B15" s="62">
        <v>1458801.986505422</v>
      </c>
      <c r="C15" s="63">
        <f>IF(ISNUMBER(B15/B$8*100),B15/B$8*100,0)</f>
        <v>39.190144057927618</v>
      </c>
      <c r="D15" s="62">
        <f t="shared" si="0"/>
        <v>690612.03869827313</v>
      </c>
      <c r="E15" s="63">
        <f>IF(ISNUMBER(D15/D$8*100),D15/D$8*100,0)</f>
        <v>33.874686480104756</v>
      </c>
      <c r="F15" s="62">
        <v>52280.764834300251</v>
      </c>
      <c r="G15" s="63">
        <f>IF(ISNUMBER(F15/F$8*100),F15/F$8*100,0)</f>
        <v>21.207208900753685</v>
      </c>
      <c r="H15" s="62">
        <v>606288.22444940172</v>
      </c>
      <c r="I15" s="63">
        <f>IF(ISNUMBER(H15/H$8*100),H15/H$8*100,0)</f>
        <v>36.265753943942229</v>
      </c>
      <c r="J15" s="62">
        <v>32043.049414571127</v>
      </c>
      <c r="K15" s="63">
        <f>IF(ISNUMBER(J15/J$8*100),J15/J$8*100,0)</f>
        <v>26.611673746545033</v>
      </c>
      <c r="L15" s="62">
        <v>478959.26493359939</v>
      </c>
      <c r="M15" s="63">
        <f>IF(ISNUMBER(L15/L$8*100),L15/L$8*100,0)</f>
        <v>42.863812619839855</v>
      </c>
      <c r="N15" s="62">
        <v>843.23814248871474</v>
      </c>
      <c r="O15" s="63">
        <f>IF(ISNUMBER(N15/N$8*100),N15/N$8*100,0)</f>
        <v>19.427135201955199</v>
      </c>
      <c r="P15" s="62">
        <v>118053.33994842081</v>
      </c>
      <c r="Q15" s="63">
        <f>IF(ISNUMBER(P15/P$8*100),P15/P$8*100,0)</f>
        <v>46.76430360977227</v>
      </c>
      <c r="R15" s="62">
        <v>170334.10478272059</v>
      </c>
      <c r="S15" s="63">
        <f>IF(ISNUMBER(R15/R$8*100),R15/R$8*100,0)</f>
        <v>55.042003454512312</v>
      </c>
    </row>
    <row r="16" spans="1:19" x14ac:dyDescent="0.2">
      <c r="A16" s="157"/>
      <c r="B16" s="95"/>
      <c r="C16" s="63"/>
      <c r="D16" s="95">
        <f t="shared" si="0"/>
        <v>0</v>
      </c>
      <c r="E16" s="63"/>
      <c r="F16" s="95"/>
      <c r="G16" s="63"/>
      <c r="H16" s="95"/>
      <c r="I16" s="63"/>
      <c r="J16" s="95"/>
      <c r="K16" s="63"/>
      <c r="L16" s="95"/>
      <c r="M16" s="63"/>
      <c r="N16" s="95"/>
      <c r="O16" s="63"/>
    </row>
    <row r="17" spans="1:19" x14ac:dyDescent="0.2">
      <c r="A17" s="157" t="s">
        <v>13</v>
      </c>
      <c r="B17" s="93"/>
      <c r="C17" s="61"/>
      <c r="D17" s="93"/>
      <c r="E17" s="61"/>
      <c r="F17" s="93"/>
      <c r="G17" s="61"/>
      <c r="H17" s="93"/>
      <c r="I17" s="61"/>
      <c r="J17" s="93"/>
      <c r="K17" s="61"/>
      <c r="L17" s="93"/>
      <c r="M17" s="61"/>
      <c r="N17" s="93"/>
      <c r="O17" s="61"/>
    </row>
    <row r="18" spans="1:19" x14ac:dyDescent="0.2">
      <c r="A18" s="160" t="s">
        <v>37</v>
      </c>
      <c r="B18" s="62">
        <v>230226.13958457171</v>
      </c>
      <c r="C18" s="63">
        <f>IF(ISNUMBER(B18/B$8*100),B18/B$8*100,0)</f>
        <v>6.1849350766471431</v>
      </c>
      <c r="D18" s="62">
        <f t="shared" si="0"/>
        <v>91764.204393589258</v>
      </c>
      <c r="E18" s="63">
        <f>IF(ISNUMBER(D18/D$8*100),D18/D$8*100,0)</f>
        <v>4.501056280148596</v>
      </c>
      <c r="F18" s="62">
        <v>3920.5235333861615</v>
      </c>
      <c r="G18" s="63">
        <f>IF(ISNUMBER(F18/F$8*100),F18/F$8*100,0)</f>
        <v>1.5903241246825215</v>
      </c>
      <c r="H18" s="62">
        <v>76589.246480633839</v>
      </c>
      <c r="I18" s="63">
        <f>IF(ISNUMBER(H18/H$8*100),H18/H$8*100,0)</f>
        <v>4.5812645794680353</v>
      </c>
      <c r="J18" s="62">
        <v>11254.434379569255</v>
      </c>
      <c r="K18" s="63">
        <f>IF(ISNUMBER(J18/J$8*100),J18/J$8*100,0)</f>
        <v>9.3467800781408741</v>
      </c>
      <c r="L18" s="62">
        <v>92477.676825864808</v>
      </c>
      <c r="M18" s="63">
        <f>IF(ISNUMBER(L18/L$8*100),L18/L$8*100,0)</f>
        <v>8.2761648039766342</v>
      </c>
      <c r="N18" s="62">
        <v>0</v>
      </c>
      <c r="O18" s="63">
        <f>IF(ISNUMBER(N18/N$8*100),N18/N$8*100,0)</f>
        <v>0</v>
      </c>
      <c r="P18" s="62">
        <v>11988.436747355008</v>
      </c>
      <c r="Q18" s="63">
        <f>IF(ISNUMBER(P18/P$8*100),P18/P$8*100,0)</f>
        <v>4.7489625969481937</v>
      </c>
      <c r="R18" s="62">
        <v>33995.821617764253</v>
      </c>
      <c r="S18" s="63">
        <f>IF(ISNUMBER(R18/R$8*100),R18/R$8*100,0)</f>
        <v>10.985457864183324</v>
      </c>
    </row>
    <row r="19" spans="1:19" x14ac:dyDescent="0.2">
      <c r="A19" s="160" t="s">
        <v>38</v>
      </c>
      <c r="B19" s="62">
        <v>1846723.0173506732</v>
      </c>
      <c r="C19" s="63">
        <f>IF(ISNUMBER(B19/B$8*100),B19/B$8*100,0)</f>
        <v>49.611490630359548</v>
      </c>
      <c r="D19" s="62">
        <f t="shared" si="0"/>
        <v>877028.51035702589</v>
      </c>
      <c r="E19" s="63">
        <f>IF(ISNUMBER(D19/D$8*100),D19/D$8*100,0)</f>
        <v>43.018459218370779</v>
      </c>
      <c r="F19" s="62">
        <v>30808.126093745235</v>
      </c>
      <c r="G19" s="63">
        <f>IF(ISNUMBER(F19/F$8*100),F19/F$8*100,0)</f>
        <v>12.497031517835877</v>
      </c>
      <c r="H19" s="62">
        <v>781717.01412148227</v>
      </c>
      <c r="I19" s="63">
        <f>IF(ISNUMBER(H19/H$8*100),H19/H$8*100,0)</f>
        <v>46.759207493545546</v>
      </c>
      <c r="J19" s="62">
        <v>64503.370141798376</v>
      </c>
      <c r="K19" s="63">
        <f>IF(ISNUMBER(J19/J$8*100),J19/J$8*100,0)</f>
        <v>53.569890292201684</v>
      </c>
      <c r="L19" s="62">
        <v>639751.85693359596</v>
      </c>
      <c r="M19" s="63">
        <f>IF(ISNUMBER(L19/L$8*100),L19/L$8*100,0)</f>
        <v>57.253728503608627</v>
      </c>
      <c r="N19" s="62">
        <v>2348.838998304298</v>
      </c>
      <c r="O19" s="63">
        <f>IF(ISNUMBER(N19/N$8*100),N19/N$8*100,0)</f>
        <v>54.114265577465034</v>
      </c>
      <c r="P19" s="62">
        <v>129669.55893967261</v>
      </c>
      <c r="Q19" s="63">
        <f>IF(ISNUMBER(P19/P$8*100),P19/P$8*100,0)</f>
        <v>51.3658201102105</v>
      </c>
      <c r="R19" s="62">
        <v>197924.25212230533</v>
      </c>
      <c r="S19" s="63">
        <f>IF(ISNUMBER(R19/R$8*100),R19/R$8*100,0)</f>
        <v>63.957522675475644</v>
      </c>
    </row>
    <row r="20" spans="1:19" x14ac:dyDescent="0.2">
      <c r="A20" s="160" t="s">
        <v>39</v>
      </c>
      <c r="B20" s="62">
        <v>1110936.184307626</v>
      </c>
      <c r="C20" s="63">
        <f>IF(ISNUMBER(B20/B$8*100),B20/B$8*100,0)</f>
        <v>29.844865516310065</v>
      </c>
      <c r="D20" s="62">
        <f t="shared" si="0"/>
        <v>683786.01499903039</v>
      </c>
      <c r="E20" s="63">
        <f>IF(ISNUMBER(D20/D$8*100),D20/D$8*100,0)</f>
        <v>33.539868377087828</v>
      </c>
      <c r="F20" s="62">
        <v>82866.135184054438</v>
      </c>
      <c r="G20" s="63">
        <f>IF(ISNUMBER(F20/F$8*100),F20/F$8*100,0)</f>
        <v>33.613881610495739</v>
      </c>
      <c r="H20" s="62">
        <v>563441.9088231317</v>
      </c>
      <c r="I20" s="63">
        <f>IF(ISNUMBER(H20/H$8*100),H20/H$8*100,0)</f>
        <v>33.702857490992109</v>
      </c>
      <c r="J20" s="62">
        <v>37477.970991844282</v>
      </c>
      <c r="K20" s="63">
        <f>IF(ISNUMBER(J20/J$8*100),J20/J$8*100,0)</f>
        <v>31.125362752269986</v>
      </c>
      <c r="L20" s="62">
        <v>279717.25405314745</v>
      </c>
      <c r="M20" s="63">
        <f>IF(ISNUMBER(L20/L$8*100),L20/L$8*100,0)</f>
        <v>25.032917916166532</v>
      </c>
      <c r="N20" s="62">
        <v>1730.0016695756926</v>
      </c>
      <c r="O20" s="63">
        <f>IF(ISNUMBER(N20/N$8*100),N20/N$8*100,0)</f>
        <v>39.857039952275407</v>
      </c>
      <c r="P20" s="62">
        <v>83876.827150661586</v>
      </c>
      <c r="Q20" s="63">
        <f>IF(ISNUMBER(P20/P$8*100),P20/P$8*100,0)</f>
        <v>33.226009636082296</v>
      </c>
      <c r="R20" s="62">
        <v>61826.086435245423</v>
      </c>
      <c r="S20" s="63">
        <f>IF(ISNUMBER(R20/R$8*100),R20/R$8*100,0)</f>
        <v>19.978568986455688</v>
      </c>
    </row>
    <row r="21" spans="1:19" x14ac:dyDescent="0.2">
      <c r="A21" s="160" t="s">
        <v>40</v>
      </c>
      <c r="B21" s="62">
        <v>447031.3527042612</v>
      </c>
      <c r="C21" s="63">
        <f>IF(ISNUMBER(B21/B$8*100),B21/B$8*100,0)</f>
        <v>12.009322219842709</v>
      </c>
      <c r="D21" s="62">
        <f t="shared" si="0"/>
        <v>324352.49472885142</v>
      </c>
      <c r="E21" s="63">
        <f>IF(ISNUMBER(D21/D$8*100),D21/D$8*100,0)</f>
        <v>15.909567821449489</v>
      </c>
      <c r="F21" s="62">
        <v>122148.26566002432</v>
      </c>
      <c r="G21" s="63">
        <f>IF(ISNUMBER(F21/F$8*100),F21/F$8*100,0)</f>
        <v>49.548314660794205</v>
      </c>
      <c r="H21" s="62">
        <v>200294.6911851824</v>
      </c>
      <c r="I21" s="63">
        <f>IF(ISNUMBER(H21/H$8*100),H21/H$8*100,0)</f>
        <v>11.980833032665849</v>
      </c>
      <c r="J21" s="62">
        <v>1909.5378836447073</v>
      </c>
      <c r="K21" s="63">
        <f>IF(ISNUMBER(J21/J$8*100),J21/J$8*100,0)</f>
        <v>1.5858665169087547</v>
      </c>
      <c r="L21" s="62">
        <v>88498.633360614767</v>
      </c>
      <c r="M21" s="63">
        <f>IF(ISNUMBER(L21/L$8*100),L21/L$8*100,0)</f>
        <v>7.920065682427496</v>
      </c>
      <c r="N21" s="62">
        <v>261.67651966626704</v>
      </c>
      <c r="O21" s="63">
        <f>IF(ISNUMBER(N21/N$8*100),N21/N$8*100,0)</f>
        <v>6.0286944702595608</v>
      </c>
      <c r="P21" s="62">
        <v>25764.637200375892</v>
      </c>
      <c r="Q21" s="63">
        <f>IF(ISNUMBER(P21/P$8*100),P21/P$8*100,0)</f>
        <v>10.20610951761665</v>
      </c>
      <c r="R21" s="62">
        <v>8153.9108947501354</v>
      </c>
      <c r="S21" s="63">
        <f>IF(ISNUMBER(R21/R$8*100),R21/R$8*100,0)</f>
        <v>2.6348662953266153</v>
      </c>
    </row>
    <row r="22" spans="1:19" x14ac:dyDescent="0.2">
      <c r="A22" s="159" t="s">
        <v>54</v>
      </c>
      <c r="B22" s="62">
        <v>87452.849653091776</v>
      </c>
      <c r="C22" s="63">
        <f>IF(ISNUMBER(B22/B$8*100),B22/B$8*100,0)</f>
        <v>2.3493865568356309</v>
      </c>
      <c r="D22" s="62">
        <f t="shared" si="0"/>
        <v>61794.769646605157</v>
      </c>
      <c r="E22" s="63">
        <f>IF(ISNUMBER(D22/D$8*100),D22/D$8*100,0)</f>
        <v>3.031048302943923</v>
      </c>
      <c r="F22" s="62">
        <v>6780.5023403163759</v>
      </c>
      <c r="G22" s="63">
        <f>IF(ISNUMBER(F22/F$8*100),F22/F$8*100,0)</f>
        <v>2.7504480861916845</v>
      </c>
      <c r="H22" s="62">
        <v>49749.83226057986</v>
      </c>
      <c r="I22" s="63">
        <f>IF(ISNUMBER(H22/H$8*100),H22/H$8*100,0)</f>
        <v>2.9758374033292156</v>
      </c>
      <c r="J22" s="62">
        <v>5264.4350457089131</v>
      </c>
      <c r="K22" s="63">
        <f>IF(ISNUMBER(J22/J$8*100),J22/J$8*100,0)</f>
        <v>4.3721003604787079</v>
      </c>
      <c r="L22" s="62">
        <v>16952.298860469684</v>
      </c>
      <c r="M22" s="63">
        <f>IF(ISNUMBER(L22/L$8*100),L22/L$8*100,0)</f>
        <v>1.5171230938218414</v>
      </c>
      <c r="N22" s="62">
        <v>0</v>
      </c>
      <c r="O22" s="63">
        <f>IF(ISNUMBER(N22/N$8*100),N22/N$8*100,0)</f>
        <v>0</v>
      </c>
      <c r="P22" s="62">
        <v>1143.8157851454009</v>
      </c>
      <c r="Q22" s="63">
        <f>IF(ISNUMBER(P22/P$8*100),P22/P$8*100,0)</f>
        <v>0.45309813914252672</v>
      </c>
      <c r="R22" s="62">
        <v>7561.9653608711878</v>
      </c>
      <c r="S22" s="63">
        <f>IF(ISNUMBER(R22/R$8*100),R22/R$8*100,0)</f>
        <v>2.4435841785584564</v>
      </c>
    </row>
    <row r="23" spans="1:19" x14ac:dyDescent="0.2">
      <c r="A23"/>
      <c r="B23" s="95"/>
      <c r="C23" s="96"/>
      <c r="D23" s="95"/>
      <c r="E23" s="96"/>
      <c r="F23" s="95"/>
      <c r="G23" s="96"/>
      <c r="H23" s="95"/>
      <c r="I23" s="96"/>
      <c r="J23" s="95"/>
      <c r="K23" s="96"/>
      <c r="L23" s="95"/>
      <c r="M23" s="96"/>
      <c r="N23" s="95"/>
      <c r="O23" s="96"/>
      <c r="P23" s="95"/>
      <c r="Q23" s="96"/>
      <c r="R23" s="95"/>
      <c r="S23" s="96"/>
    </row>
    <row r="24" spans="1:19" x14ac:dyDescent="0.2">
      <c r="A24" s="162" t="s">
        <v>18</v>
      </c>
      <c r="B24" s="93"/>
      <c r="C24" s="61"/>
      <c r="D24" s="93"/>
      <c r="E24" s="61"/>
      <c r="F24" s="93"/>
      <c r="G24" s="61"/>
      <c r="H24" s="93"/>
      <c r="I24" s="61"/>
      <c r="J24" s="93"/>
      <c r="K24" s="61"/>
      <c r="L24" s="93"/>
      <c r="M24" s="61"/>
      <c r="N24" s="93"/>
      <c r="O24" s="61"/>
      <c r="P24" s="93"/>
      <c r="Q24" s="61"/>
      <c r="R24" s="93"/>
      <c r="S24" s="61"/>
    </row>
    <row r="25" spans="1:19" x14ac:dyDescent="0.2">
      <c r="A25" s="160" t="s">
        <v>41</v>
      </c>
      <c r="B25" s="62">
        <v>305528.24687968421</v>
      </c>
      <c r="C25" s="63">
        <f t="shared" ref="C25:C31" si="1">IF(ISNUMBER(B25/B$8*100),B25/B$8*100,0)</f>
        <v>8.2078966986218838</v>
      </c>
      <c r="D25" s="62">
        <f t="shared" si="0"/>
        <v>164397.75256739758</v>
      </c>
      <c r="E25" s="63">
        <f t="shared" ref="E25:E31" si="2">IF(ISNUMBER(D25/D$8*100),D25/D$8*100,0)</f>
        <v>8.0637492748479005</v>
      </c>
      <c r="F25" s="62">
        <v>683.29559091062447</v>
      </c>
      <c r="G25" s="63">
        <f t="shared" ref="G25:G31" si="3">IF(ISNUMBER(F25/F$8*100),F25/F$8*100,0)</f>
        <v>0.27717253914193807</v>
      </c>
      <c r="H25" s="62">
        <v>146181.25134959922</v>
      </c>
      <c r="I25" s="63">
        <f t="shared" ref="I25:I31" si="4">IF(ISNUMBER(H25/H$8*100),H25/H$8*100,0)</f>
        <v>8.7439819526044058</v>
      </c>
      <c r="J25" s="62">
        <v>17533.205626887739</v>
      </c>
      <c r="K25" s="63">
        <f t="shared" ref="K25:K31" si="5">IF(ISNUMBER(J25/J$8*100),J25/J$8*100,0)</f>
        <v>14.561284159854329</v>
      </c>
      <c r="L25" s="62">
        <v>25499.476670001</v>
      </c>
      <c r="M25" s="63">
        <f t="shared" ref="M25:M31" si="6">IF(ISNUMBER(L25/L$8*100),L25/L$8*100,0)</f>
        <v>2.2820412296198711</v>
      </c>
      <c r="N25" s="62">
        <v>3032.1345892149225</v>
      </c>
      <c r="O25" s="63">
        <f t="shared" ref="O25:O31" si="7">IF(ISNUMBER(N25/N$8*100),N25/N$8*100,0)</f>
        <v>69.856527648702212</v>
      </c>
      <c r="P25" s="62">
        <v>85459.740529206465</v>
      </c>
      <c r="Q25" s="63">
        <f t="shared" ref="Q25:Q31" si="8">IF(ISNUMBER(P25/P$8*100),P25/P$8*100,0)</f>
        <v>33.853046887672001</v>
      </c>
      <c r="R25" s="62">
        <v>27139.142523865146</v>
      </c>
      <c r="S25" s="63">
        <f t="shared" ref="S25:S31" si="9">IF(ISNUMBER(R25/R$8*100),R25/R$8*100,0)</f>
        <v>8.7697808871369602</v>
      </c>
    </row>
    <row r="26" spans="1:19" x14ac:dyDescent="0.2">
      <c r="A26" s="160" t="s">
        <v>42</v>
      </c>
      <c r="B26" s="62">
        <v>640834.64463103237</v>
      </c>
      <c r="C26" s="63">
        <f t="shared" si="1"/>
        <v>17.215771758415865</v>
      </c>
      <c r="D26" s="62">
        <f t="shared" si="0"/>
        <v>444674.06966534833</v>
      </c>
      <c r="E26" s="63">
        <f t="shared" si="2"/>
        <v>21.811369990216772</v>
      </c>
      <c r="F26" s="62">
        <v>19028.145639152615</v>
      </c>
      <c r="G26" s="63">
        <f t="shared" si="3"/>
        <v>7.7185913565427633</v>
      </c>
      <c r="H26" s="62">
        <v>403876.64789769589</v>
      </c>
      <c r="I26" s="63">
        <f t="shared" si="4"/>
        <v>24.158297235054413</v>
      </c>
      <c r="J26" s="62">
        <v>21769.276128499823</v>
      </c>
      <c r="K26" s="63">
        <f t="shared" si="5"/>
        <v>18.079330295157614</v>
      </c>
      <c r="L26" s="62">
        <v>70310.872933392689</v>
      </c>
      <c r="M26" s="63">
        <f t="shared" si="6"/>
        <v>6.2923766240791519</v>
      </c>
      <c r="N26" s="62">
        <v>523.35303933253408</v>
      </c>
      <c r="O26" s="63">
        <f t="shared" si="7"/>
        <v>12.057388940519122</v>
      </c>
      <c r="P26" s="62">
        <v>58225.768497035475</v>
      </c>
      <c r="Q26" s="63">
        <f t="shared" si="8"/>
        <v>23.064891828535721</v>
      </c>
      <c r="R26" s="62">
        <v>67100.580495920251</v>
      </c>
      <c r="S26" s="63">
        <f t="shared" si="9"/>
        <v>21.682976454817947</v>
      </c>
    </row>
    <row r="27" spans="1:19" x14ac:dyDescent="0.2">
      <c r="A27" s="160" t="s">
        <v>43</v>
      </c>
      <c r="B27" s="62">
        <v>428155.59700659889</v>
      </c>
      <c r="C27" s="63">
        <f t="shared" si="1"/>
        <v>11.50223243532322</v>
      </c>
      <c r="D27" s="62">
        <f t="shared" si="0"/>
        <v>288019.55454967648</v>
      </c>
      <c r="E27" s="63">
        <f t="shared" si="2"/>
        <v>14.127428373388589</v>
      </c>
      <c r="F27" s="62">
        <v>32824.779595702748</v>
      </c>
      <c r="G27" s="63">
        <f t="shared" si="3"/>
        <v>13.315068366225491</v>
      </c>
      <c r="H27" s="62">
        <v>247086.69921959453</v>
      </c>
      <c r="I27" s="63">
        <f t="shared" si="4"/>
        <v>14.779745136657372</v>
      </c>
      <c r="J27" s="62">
        <v>8108.0757343791784</v>
      </c>
      <c r="K27" s="63">
        <f t="shared" si="5"/>
        <v>6.7337369600490984</v>
      </c>
      <c r="L27" s="62">
        <v>84705.265657800439</v>
      </c>
      <c r="M27" s="63">
        <f t="shared" si="6"/>
        <v>7.5805833624975794</v>
      </c>
      <c r="N27" s="62">
        <v>261.67651966626704</v>
      </c>
      <c r="O27" s="63">
        <f t="shared" si="7"/>
        <v>6.0286944702595608</v>
      </c>
      <c r="P27" s="62">
        <v>23834.500956527736</v>
      </c>
      <c r="Q27" s="63">
        <f t="shared" si="8"/>
        <v>9.4415273604749945</v>
      </c>
      <c r="R27" s="62">
        <v>31334.599322918562</v>
      </c>
      <c r="S27" s="63">
        <f t="shared" si="9"/>
        <v>10.125506729130414</v>
      </c>
    </row>
    <row r="28" spans="1:19" x14ac:dyDescent="0.2">
      <c r="A28" s="160" t="s">
        <v>55</v>
      </c>
      <c r="B28" s="62">
        <v>501089.41661659617</v>
      </c>
      <c r="C28" s="63">
        <f t="shared" si="1"/>
        <v>13.461570936128089</v>
      </c>
      <c r="D28" s="62">
        <f t="shared" si="0"/>
        <v>295404.51124718174</v>
      </c>
      <c r="E28" s="63">
        <f t="shared" si="2"/>
        <v>14.489662274304463</v>
      </c>
      <c r="F28" s="62">
        <v>27734.009084594774</v>
      </c>
      <c r="G28" s="63">
        <f t="shared" si="3"/>
        <v>11.250044374379973</v>
      </c>
      <c r="H28" s="62">
        <v>252422.36634057236</v>
      </c>
      <c r="I28" s="63">
        <f t="shared" si="4"/>
        <v>15.098903555265769</v>
      </c>
      <c r="J28" s="62">
        <v>15248.135822014565</v>
      </c>
      <c r="K28" s="63">
        <f t="shared" si="5"/>
        <v>12.663539305779551</v>
      </c>
      <c r="L28" s="62">
        <v>138324.95820490434</v>
      </c>
      <c r="M28" s="63">
        <f t="shared" si="6"/>
        <v>12.379205337982524</v>
      </c>
      <c r="N28" s="62">
        <v>523.35303933253408</v>
      </c>
      <c r="O28" s="63">
        <f t="shared" si="7"/>
        <v>12.057388940519122</v>
      </c>
      <c r="P28" s="62">
        <v>17628.374136694496</v>
      </c>
      <c r="Q28" s="63">
        <f t="shared" si="8"/>
        <v>6.9831030670984955</v>
      </c>
      <c r="R28" s="62">
        <v>49208.219988472934</v>
      </c>
      <c r="S28" s="63">
        <f t="shared" si="9"/>
        <v>15.901213782471427</v>
      </c>
    </row>
    <row r="29" spans="1:19" x14ac:dyDescent="0.2">
      <c r="A29" s="160" t="s">
        <v>56</v>
      </c>
      <c r="B29" s="62">
        <v>707711.90434475953</v>
      </c>
      <c r="C29" s="63">
        <f t="shared" si="1"/>
        <v>19.012403149533501</v>
      </c>
      <c r="D29" s="62">
        <f t="shared" si="0"/>
        <v>380869.94751241244</v>
      </c>
      <c r="E29" s="63">
        <f t="shared" si="2"/>
        <v>18.681762463908797</v>
      </c>
      <c r="F29" s="62">
        <v>53058.122544672449</v>
      </c>
      <c r="G29" s="63">
        <f t="shared" si="3"/>
        <v>21.522536869017433</v>
      </c>
      <c r="H29" s="62">
        <v>305358.97168108675</v>
      </c>
      <c r="I29" s="63">
        <f t="shared" si="4"/>
        <v>18.265361069181893</v>
      </c>
      <c r="J29" s="62">
        <v>22452.853286653262</v>
      </c>
      <c r="K29" s="63">
        <f t="shared" si="5"/>
        <v>18.647039444121994</v>
      </c>
      <c r="L29" s="62">
        <v>249626.65293659791</v>
      </c>
      <c r="M29" s="63">
        <f t="shared" si="6"/>
        <v>22.340000204141617</v>
      </c>
      <c r="N29" s="62">
        <v>0</v>
      </c>
      <c r="O29" s="63">
        <f t="shared" si="7"/>
        <v>0</v>
      </c>
      <c r="P29" s="62">
        <v>23717.02143163544</v>
      </c>
      <c r="Q29" s="63">
        <f t="shared" si="8"/>
        <v>9.3949903614168111</v>
      </c>
      <c r="R29" s="62">
        <v>53498.282464102842</v>
      </c>
      <c r="S29" s="63">
        <f t="shared" si="9"/>
        <v>17.287510636556572</v>
      </c>
    </row>
    <row r="30" spans="1:19" x14ac:dyDescent="0.2">
      <c r="A30" s="160" t="s">
        <v>57</v>
      </c>
      <c r="B30" s="62">
        <v>761062.22074932826</v>
      </c>
      <c r="C30" s="63">
        <f t="shared" si="1"/>
        <v>20.445638506197376</v>
      </c>
      <c r="D30" s="62">
        <f t="shared" si="0"/>
        <v>346305.31218021183</v>
      </c>
      <c r="E30" s="63">
        <f t="shared" si="2"/>
        <v>16.986358793587033</v>
      </c>
      <c r="F30" s="62">
        <v>88740.449796702422</v>
      </c>
      <c r="G30" s="63">
        <f t="shared" si="3"/>
        <v>35.996743022986841</v>
      </c>
      <c r="H30" s="62">
        <v>228635.72875531338</v>
      </c>
      <c r="I30" s="63">
        <f t="shared" si="4"/>
        <v>13.676081354481425</v>
      </c>
      <c r="J30" s="62">
        <v>28929.133628196036</v>
      </c>
      <c r="K30" s="63">
        <f t="shared" si="5"/>
        <v>24.025574342923736</v>
      </c>
      <c r="L30" s="62">
        <v>331724.20280613413</v>
      </c>
      <c r="M30" s="63">
        <f t="shared" si="6"/>
        <v>29.687209563675808</v>
      </c>
      <c r="N30" s="62">
        <v>0</v>
      </c>
      <c r="O30" s="63">
        <f t="shared" si="7"/>
        <v>0</v>
      </c>
      <c r="P30" s="62">
        <v>25773.041218291393</v>
      </c>
      <c r="Q30" s="63">
        <f t="shared" si="8"/>
        <v>10.209438589420243</v>
      </c>
      <c r="R30" s="62">
        <v>57259.664544681211</v>
      </c>
      <c r="S30" s="63">
        <f t="shared" si="9"/>
        <v>18.50296896028469</v>
      </c>
    </row>
    <row r="31" spans="1:19" x14ac:dyDescent="0.2">
      <c r="A31" s="159" t="s">
        <v>87</v>
      </c>
      <c r="B31" s="62">
        <v>377987.51337250549</v>
      </c>
      <c r="C31" s="63">
        <f t="shared" si="1"/>
        <v>10.154486515782706</v>
      </c>
      <c r="D31" s="62">
        <f t="shared" si="0"/>
        <v>119054.84640285729</v>
      </c>
      <c r="E31" s="63">
        <f t="shared" si="2"/>
        <v>5.8396688297462536</v>
      </c>
      <c r="F31" s="62">
        <v>24454.75055979078</v>
      </c>
      <c r="G31" s="63">
        <f t="shared" si="3"/>
        <v>9.9198434717055459</v>
      </c>
      <c r="H31" s="62">
        <v>88231.027627131596</v>
      </c>
      <c r="I31" s="63">
        <f t="shared" si="4"/>
        <v>5.2776296967545049</v>
      </c>
      <c r="J31" s="62">
        <v>6369.0682159349199</v>
      </c>
      <c r="K31" s="63">
        <f t="shared" si="5"/>
        <v>5.2894954921136748</v>
      </c>
      <c r="L31" s="62">
        <v>217206.29082484668</v>
      </c>
      <c r="M31" s="63">
        <f t="shared" si="6"/>
        <v>19.438583678003187</v>
      </c>
      <c r="N31" s="62">
        <v>0</v>
      </c>
      <c r="O31" s="63">
        <f t="shared" si="7"/>
        <v>0</v>
      </c>
      <c r="P31" s="62">
        <v>17804.829053818397</v>
      </c>
      <c r="Q31" s="63">
        <f t="shared" si="8"/>
        <v>7.0530019053814659</v>
      </c>
      <c r="R31" s="62">
        <v>23921.547090975648</v>
      </c>
      <c r="S31" s="63">
        <f t="shared" si="9"/>
        <v>7.7300425496017944</v>
      </c>
    </row>
    <row r="32" spans="1:19" x14ac:dyDescent="0.2">
      <c r="A32" s="161"/>
      <c r="B32" s="95"/>
      <c r="C32" s="63"/>
      <c r="D32" s="95"/>
      <c r="E32" s="63"/>
      <c r="F32" s="95"/>
      <c r="G32" s="63"/>
      <c r="H32" s="95"/>
      <c r="I32" s="63"/>
      <c r="J32" s="95"/>
      <c r="K32" s="63"/>
      <c r="L32" s="95"/>
      <c r="M32" s="63"/>
      <c r="N32" s="95"/>
      <c r="O32" s="63"/>
      <c r="P32" s="95"/>
      <c r="Q32" s="63"/>
      <c r="R32" s="95"/>
      <c r="S32" s="63"/>
    </row>
    <row r="33" spans="1:19" x14ac:dyDescent="0.2">
      <c r="A33" s="157" t="s">
        <v>14</v>
      </c>
      <c r="B33" s="93"/>
      <c r="C33" s="61"/>
      <c r="D33" s="93"/>
      <c r="E33" s="61"/>
      <c r="F33" s="93"/>
      <c r="G33" s="61"/>
      <c r="H33" s="93"/>
      <c r="I33" s="61"/>
      <c r="J33" s="93"/>
      <c r="K33" s="61"/>
      <c r="L33" s="93"/>
      <c r="M33" s="61"/>
      <c r="N33" s="93"/>
      <c r="O33" s="61"/>
      <c r="P33" s="93"/>
      <c r="Q33" s="61"/>
      <c r="R33" s="93"/>
      <c r="S33" s="61"/>
    </row>
    <row r="34" spans="1:19" x14ac:dyDescent="0.2">
      <c r="A34" s="159" t="s">
        <v>62</v>
      </c>
      <c r="B34" s="62">
        <v>2173399.2164417556</v>
      </c>
      <c r="C34" s="63">
        <f t="shared" ref="C34:C45" si="10">IF(ISNUMBER(B34/B$8*100),B34/B$8*100,0)</f>
        <v>58.387518782983797</v>
      </c>
      <c r="D34" s="62">
        <f t="shared" si="0"/>
        <v>1287030.5596163152</v>
      </c>
      <c r="E34" s="63">
        <f t="shared" ref="E34:E45" si="11">IF(ISNUMBER(D34/D$8*100),D34/D$8*100,0)</f>
        <v>63.129158274584064</v>
      </c>
      <c r="F34" s="62">
        <v>101606.20253793462</v>
      </c>
      <c r="G34" s="63">
        <f t="shared" ref="G34:G45" si="12">IF(ISNUMBER(F34/F$8*100),F34/F$8*100,0)</f>
        <v>41.215616674004025</v>
      </c>
      <c r="H34" s="62">
        <v>1177486.9765363629</v>
      </c>
      <c r="I34" s="63">
        <f t="shared" ref="I34:I45" si="13">IF(ISNUMBER(H34/H$8*100),H34/H$8*100,0)</f>
        <v>70.432594995629799</v>
      </c>
      <c r="J34" s="62">
        <v>7937.3805420177796</v>
      </c>
      <c r="K34" s="63">
        <f t="shared" ref="K34:K45" si="14">IF(ISNUMBER(J34/J$8*100),J34/J$8*100,0)</f>
        <v>6.5919750225238989</v>
      </c>
      <c r="L34" s="62">
        <v>552812.19864680478</v>
      </c>
      <c r="M34" s="63">
        <f t="shared" ref="M34:M45" si="15">IF(ISNUMBER(L34/L$8*100),L34/L$8*100,0)</f>
        <v>49.473181190144381</v>
      </c>
      <c r="N34" s="62">
        <v>3817.1641482137238</v>
      </c>
      <c r="O34" s="63">
        <f t="shared" ref="O34:O45" si="16">IF(ISNUMBER(N34/N$8*100),N34/N$8*100,0)</f>
        <v>87.942611059480896</v>
      </c>
      <c r="P34" s="62">
        <v>102349.69657382215</v>
      </c>
      <c r="Q34" s="63">
        <f t="shared" ref="Q34:Q35" si="17">IF(ISNUMBER(P34/P$8*100),P34/P$8*100,0)</f>
        <v>40.543641433927206</v>
      </c>
      <c r="R34" s="62">
        <v>227389.59745681912</v>
      </c>
      <c r="S34" s="63">
        <f t="shared" ref="S34:S35" si="18">IF(ISNUMBER(R34/R$8*100),R34/R$8*100,0)</f>
        <v>73.478996027858742</v>
      </c>
    </row>
    <row r="35" spans="1:19" x14ac:dyDescent="0.2">
      <c r="A35" s="159" t="s">
        <v>4</v>
      </c>
      <c r="B35" s="62">
        <v>1548970.327158317</v>
      </c>
      <c r="C35" s="63">
        <f t="shared" si="10"/>
        <v>41.612481217007229</v>
      </c>
      <c r="D35" s="62">
        <f t="shared" si="0"/>
        <v>751695.434508743</v>
      </c>
      <c r="E35" s="63">
        <f t="shared" si="11"/>
        <v>36.870841725414394</v>
      </c>
      <c r="F35" s="62">
        <v>144917.35027359161</v>
      </c>
      <c r="G35" s="63">
        <f t="shared" si="12"/>
        <v>58.784383325995883</v>
      </c>
      <c r="H35" s="62">
        <v>494305.71633460314</v>
      </c>
      <c r="I35" s="63">
        <f t="shared" si="13"/>
        <v>29.567405004368318</v>
      </c>
      <c r="J35" s="62">
        <v>112472.36790054821</v>
      </c>
      <c r="K35" s="63">
        <f t="shared" si="14"/>
        <v>93.408024977476487</v>
      </c>
      <c r="L35" s="62">
        <v>564585.52138689323</v>
      </c>
      <c r="M35" s="63">
        <f t="shared" si="15"/>
        <v>50.526818809857218</v>
      </c>
      <c r="N35" s="62">
        <v>523.35303933253408</v>
      </c>
      <c r="O35" s="63">
        <f t="shared" si="16"/>
        <v>12.057388940519122</v>
      </c>
      <c r="P35" s="62">
        <v>150093.57924938793</v>
      </c>
      <c r="Q35" s="63">
        <f t="shared" si="17"/>
        <v>59.456358566072787</v>
      </c>
      <c r="R35" s="62">
        <v>82072.438974116609</v>
      </c>
      <c r="S35" s="63">
        <f t="shared" si="18"/>
        <v>26.521003972140782</v>
      </c>
    </row>
    <row r="36" spans="1:19" x14ac:dyDescent="0.2">
      <c r="A36" s="161"/>
      <c r="B36" s="95"/>
      <c r="C36" s="63"/>
      <c r="D36" s="95"/>
      <c r="E36" s="63"/>
      <c r="F36" s="95"/>
      <c r="G36" s="63"/>
      <c r="H36" s="95"/>
      <c r="I36" s="63"/>
      <c r="J36" s="95"/>
      <c r="K36" s="63"/>
      <c r="L36" s="95"/>
      <c r="M36" s="63"/>
      <c r="N36" s="95"/>
      <c r="O36" s="63"/>
    </row>
    <row r="37" spans="1:19" x14ac:dyDescent="0.2">
      <c r="A37" s="157" t="s">
        <v>97</v>
      </c>
      <c r="B37" s="93">
        <f>SUM(B39:B46)</f>
        <v>3722369.5436003385</v>
      </c>
      <c r="C37" s="61">
        <f>IF(ISNUMBER(B37/B$8*100),B37/B$8*100,0)</f>
        <v>99.999999999998167</v>
      </c>
      <c r="D37" s="93">
        <f t="shared" si="0"/>
        <v>2038725.9941250854</v>
      </c>
      <c r="E37" s="61">
        <f>IF(ISNUMBER(D37/D$8*100),D37/D$8*100,0)</f>
        <v>99.999999999999787</v>
      </c>
      <c r="F37" s="93">
        <f>SUM(F39:F46)</f>
        <v>246523.55281152626</v>
      </c>
      <c r="G37" s="61">
        <f>IF(ISNUMBER(F37/F$8*100),F37/F$8*100,0)</f>
        <v>99.999999999999929</v>
      </c>
      <c r="H37" s="93">
        <f>SUM(H39:H46)</f>
        <v>1671792.6928709936</v>
      </c>
      <c r="I37" s="61">
        <f>IF(ISNUMBER(H37/H$8*100),H37/H$8*100,0)</f>
        <v>99.999999999999773</v>
      </c>
      <c r="J37" s="93">
        <f>SUM(J39:J46)</f>
        <v>120409.74844256567</v>
      </c>
      <c r="K37" s="61">
        <f>IF(ISNUMBER(J37/J$8*100),J37/J$8*100,0)</f>
        <v>100.00000000000011</v>
      </c>
      <c r="L37" s="93">
        <f>SUM(L39:L46)</f>
        <v>1117397.7200336952</v>
      </c>
      <c r="M37" s="61">
        <f>IF(ISNUMBER(L37/L$8*100),L37/L$8*100,0)</f>
        <v>100.00000000000135</v>
      </c>
      <c r="N37" s="93">
        <f>SUM(N39:N46)</f>
        <v>4340.5171875462574</v>
      </c>
      <c r="O37" s="61">
        <f>IF(ISNUMBER(N37/N$8*100),N37/N$8*100,0)</f>
        <v>100</v>
      </c>
      <c r="P37" s="93">
        <f>SUM(P39:P46)</f>
        <v>252443.27582320693</v>
      </c>
      <c r="Q37" s="61">
        <f>IF(ISNUMBER(P37/P$8*100),P37/P$8*100,0)</f>
        <v>99.999999999998749</v>
      </c>
      <c r="R37" s="93">
        <f>SUM(R39:R46)</f>
        <v>309462.03643093689</v>
      </c>
      <c r="S37" s="61">
        <f>IF(ISNUMBER(R37/R$8*100),R37/R$8*100,0)</f>
        <v>99.999999999999915</v>
      </c>
    </row>
    <row r="38" spans="1:19" x14ac:dyDescent="0.2">
      <c r="A38" s="154" t="s">
        <v>91</v>
      </c>
      <c r="B38" s="94">
        <f>SUM(B39:B41)</f>
        <v>2509512.8130687601</v>
      </c>
      <c r="C38" s="63">
        <f t="shared" si="10"/>
        <v>67.417078924449598</v>
      </c>
      <c r="D38" s="94">
        <f t="shared" si="0"/>
        <v>1495135.6384385414</v>
      </c>
      <c r="E38" s="63">
        <f t="shared" si="11"/>
        <v>73.33676240686637</v>
      </c>
      <c r="F38" s="94">
        <f>SUM(F39:F41)</f>
        <v>88342.733173590954</v>
      </c>
      <c r="G38" s="63">
        <f t="shared" si="12"/>
        <v>35.835412951853421</v>
      </c>
      <c r="H38" s="94">
        <f>SUM(H39:H41)</f>
        <v>1293310.2578057945</v>
      </c>
      <c r="I38" s="63">
        <f t="shared" si="13"/>
        <v>77.360683733147042</v>
      </c>
      <c r="J38" s="94">
        <f>SUM(J39:J41)</f>
        <v>113482.6474591562</v>
      </c>
      <c r="K38" s="63">
        <f t="shared" si="14"/>
        <v>94.247059666673508</v>
      </c>
      <c r="L38" s="94">
        <f>SUM(L39:L41)</f>
        <v>882225.24547954323</v>
      </c>
      <c r="M38" s="63">
        <f t="shared" si="15"/>
        <v>78.953556971008638</v>
      </c>
      <c r="N38" s="94">
        <f>SUM(N39:N41)</f>
        <v>421.61907124435737</v>
      </c>
      <c r="O38" s="63">
        <f t="shared" si="16"/>
        <v>9.7135676009775995</v>
      </c>
      <c r="P38" s="94">
        <f>SUM(P39:P41)</f>
        <v>0</v>
      </c>
      <c r="Q38" s="63">
        <f t="shared" ref="Q38:Q45" si="19">IF(ISNUMBER(P38/P$8*100),P38/P$8*100,0)</f>
        <v>0</v>
      </c>
      <c r="R38" s="94">
        <f>SUM(R39:R41)</f>
        <v>131730.3100795825</v>
      </c>
      <c r="S38" s="63">
        <f t="shared" ref="S38:S46" si="20">IF(ISNUMBER(R38/R$8*100),R38/R$8*100,0)</f>
        <v>42.567518652318064</v>
      </c>
    </row>
    <row r="39" spans="1:19" x14ac:dyDescent="0.2">
      <c r="A39" s="198" t="s">
        <v>146</v>
      </c>
      <c r="B39" s="62">
        <v>957166.29003149481</v>
      </c>
      <c r="C39" s="63">
        <f t="shared" si="10"/>
        <v>25.713897527371504</v>
      </c>
      <c r="D39" s="94">
        <f t="shared" si="0"/>
        <v>414201.8499068385</v>
      </c>
      <c r="E39" s="63">
        <f t="shared" si="11"/>
        <v>20.316700287357222</v>
      </c>
      <c r="F39" s="62">
        <v>38339.793313735106</v>
      </c>
      <c r="G39" s="63">
        <f t="shared" si="12"/>
        <v>15.552182692680425</v>
      </c>
      <c r="H39" s="62">
        <v>338288.34924690425</v>
      </c>
      <c r="I39" s="63">
        <f t="shared" si="13"/>
        <v>20.235065668695803</v>
      </c>
      <c r="J39" s="62">
        <v>37573.707346199109</v>
      </c>
      <c r="K39" s="63">
        <f t="shared" si="14"/>
        <v>31.204871559150764</v>
      </c>
      <c r="L39" s="62">
        <v>478361.88359945442</v>
      </c>
      <c r="M39" s="63">
        <f t="shared" si="15"/>
        <v>42.810350784055288</v>
      </c>
      <c r="N39" s="62">
        <v>0</v>
      </c>
      <c r="O39" s="63">
        <f t="shared" si="16"/>
        <v>0</v>
      </c>
      <c r="P39" s="62">
        <v>0</v>
      </c>
      <c r="Q39" s="63">
        <f t="shared" si="19"/>
        <v>0</v>
      </c>
      <c r="R39" s="62">
        <v>64602.556525193402</v>
      </c>
      <c r="S39" s="63">
        <f t="shared" si="20"/>
        <v>20.875761456966561</v>
      </c>
    </row>
    <row r="40" spans="1:19" x14ac:dyDescent="0.2">
      <c r="A40" s="198" t="s">
        <v>147</v>
      </c>
      <c r="B40" s="62">
        <v>1549452.8304281239</v>
      </c>
      <c r="C40" s="63">
        <f t="shared" si="10"/>
        <v>41.625443478388199</v>
      </c>
      <c r="D40" s="94">
        <f t="shared" si="0"/>
        <v>1079346.45023705</v>
      </c>
      <c r="E40" s="63">
        <f t="shared" si="11"/>
        <v>52.942202794654946</v>
      </c>
      <c r="F40" s="62">
        <v>49581.320788611491</v>
      </c>
      <c r="G40" s="63">
        <f t="shared" si="12"/>
        <v>20.112204380941108</v>
      </c>
      <c r="H40" s="62">
        <v>953856.18933548138</v>
      </c>
      <c r="I40" s="63">
        <f t="shared" si="13"/>
        <v>57.055889369716553</v>
      </c>
      <c r="J40" s="62">
        <v>75908.940112957091</v>
      </c>
      <c r="K40" s="63">
        <f t="shared" si="14"/>
        <v>63.042188107522733</v>
      </c>
      <c r="L40" s="62">
        <v>402557.00756560115</v>
      </c>
      <c r="M40" s="63">
        <f t="shared" si="15"/>
        <v>36.026295771703154</v>
      </c>
      <c r="N40" s="62">
        <v>421.61907124435737</v>
      </c>
      <c r="O40" s="63">
        <f t="shared" si="16"/>
        <v>9.7135676009775995</v>
      </c>
      <c r="P40" s="62">
        <v>0</v>
      </c>
      <c r="Q40" s="63">
        <f t="shared" si="19"/>
        <v>0</v>
      </c>
      <c r="R40" s="62">
        <v>67127.753554389099</v>
      </c>
      <c r="S40" s="63">
        <f t="shared" si="20"/>
        <v>21.691757195351503</v>
      </c>
    </row>
    <row r="41" spans="1:19" x14ac:dyDescent="0.2">
      <c r="A41" s="155" t="s">
        <v>99</v>
      </c>
      <c r="B41" s="62">
        <v>2893.6926091409946</v>
      </c>
      <c r="C41" s="63">
        <f t="shared" si="10"/>
        <v>7.7737918689881433E-2</v>
      </c>
      <c r="D41" s="94">
        <f t="shared" si="0"/>
        <v>1587.3382946533782</v>
      </c>
      <c r="E41" s="63">
        <f t="shared" si="11"/>
        <v>7.7859324854224837E-2</v>
      </c>
      <c r="F41" s="62">
        <v>421.61907124435737</v>
      </c>
      <c r="G41" s="63">
        <f t="shared" si="12"/>
        <v>0.17102587823188475</v>
      </c>
      <c r="H41" s="62">
        <v>1165.7192234090207</v>
      </c>
      <c r="I41" s="63">
        <f t="shared" si="13"/>
        <v>6.9728694734698934E-2</v>
      </c>
      <c r="J41" s="62">
        <v>0</v>
      </c>
      <c r="K41" s="63">
        <f t="shared" si="14"/>
        <v>0</v>
      </c>
      <c r="L41" s="62">
        <v>1306.3543144876166</v>
      </c>
      <c r="M41" s="63">
        <f t="shared" si="15"/>
        <v>0.11691041525019767</v>
      </c>
      <c r="N41" s="62">
        <v>0</v>
      </c>
      <c r="O41" s="63">
        <f t="shared" si="16"/>
        <v>0</v>
      </c>
      <c r="P41" s="62">
        <v>0</v>
      </c>
      <c r="Q41" s="63">
        <f t="shared" si="19"/>
        <v>0</v>
      </c>
      <c r="R41" s="62">
        <v>0</v>
      </c>
      <c r="S41" s="63">
        <f t="shared" si="20"/>
        <v>0</v>
      </c>
    </row>
    <row r="42" spans="1:19" x14ac:dyDescent="0.2">
      <c r="A42" s="154" t="s">
        <v>92</v>
      </c>
      <c r="B42" s="62">
        <v>507008.79591530189</v>
      </c>
      <c r="C42" s="63">
        <f t="shared" si="10"/>
        <v>13.620592742785693</v>
      </c>
      <c r="D42" s="94">
        <f t="shared" si="0"/>
        <v>365036.27712502377</v>
      </c>
      <c r="E42" s="63">
        <f t="shared" si="11"/>
        <v>17.905117125937149</v>
      </c>
      <c r="F42" s="62">
        <v>131072.54778241698</v>
      </c>
      <c r="G42" s="63">
        <f t="shared" si="12"/>
        <v>53.168367195577972</v>
      </c>
      <c r="H42" s="62">
        <v>229657.61031595973</v>
      </c>
      <c r="I42" s="63">
        <f t="shared" si="13"/>
        <v>13.737206251426121</v>
      </c>
      <c r="J42" s="62">
        <v>4306.1190266470421</v>
      </c>
      <c r="K42" s="63">
        <f t="shared" si="14"/>
        <v>3.5762212630989971</v>
      </c>
      <c r="L42" s="62">
        <v>129418.54283408189</v>
      </c>
      <c r="M42" s="63">
        <f t="shared" si="15"/>
        <v>11.582137721757748</v>
      </c>
      <c r="N42" s="62">
        <v>3395.5450769693662</v>
      </c>
      <c r="O42" s="63">
        <f t="shared" si="16"/>
        <v>78.229043458503284</v>
      </c>
      <c r="P42" s="62">
        <v>0</v>
      </c>
      <c r="Q42" s="63">
        <f t="shared" si="19"/>
        <v>0</v>
      </c>
      <c r="R42" s="62">
        <v>9158.4308792236097</v>
      </c>
      <c r="S42" s="63">
        <f t="shared" si="20"/>
        <v>2.9594683033980171</v>
      </c>
    </row>
    <row r="43" spans="1:19" x14ac:dyDescent="0.2">
      <c r="A43" s="154" t="s">
        <v>93</v>
      </c>
      <c r="B43" s="62">
        <v>66523.807989011577</v>
      </c>
      <c r="C43" s="63">
        <f t="shared" si="10"/>
        <v>1.7871360489551882</v>
      </c>
      <c r="D43" s="62">
        <f t="shared" si="0"/>
        <v>34443.812828848095</v>
      </c>
      <c r="E43" s="63">
        <f t="shared" si="11"/>
        <v>1.6894772974937962</v>
      </c>
      <c r="F43" s="62">
        <v>10517.719218623672</v>
      </c>
      <c r="G43" s="63">
        <f t="shared" si="12"/>
        <v>4.2664155609767374</v>
      </c>
      <c r="H43" s="62">
        <v>23926.093610224423</v>
      </c>
      <c r="I43" s="63">
        <f t="shared" si="13"/>
        <v>1.4311639064013222</v>
      </c>
      <c r="J43" s="62">
        <v>0</v>
      </c>
      <c r="K43" s="63">
        <f t="shared" si="14"/>
        <v>0</v>
      </c>
      <c r="L43" s="62">
        <v>30462.193897467849</v>
      </c>
      <c r="M43" s="63">
        <f t="shared" si="15"/>
        <v>2.7261729061474793</v>
      </c>
      <c r="N43" s="62">
        <v>523.35303933253408</v>
      </c>
      <c r="O43" s="63">
        <f t="shared" si="16"/>
        <v>12.057388940519122</v>
      </c>
      <c r="P43" s="62">
        <v>0</v>
      </c>
      <c r="Q43" s="63">
        <f t="shared" si="19"/>
        <v>0</v>
      </c>
      <c r="R43" s="62">
        <v>1094.4482233631038</v>
      </c>
      <c r="S43" s="63">
        <f t="shared" si="20"/>
        <v>0.35366154633553976</v>
      </c>
    </row>
    <row r="44" spans="1:19" x14ac:dyDescent="0.2">
      <c r="A44" s="154" t="s">
        <v>94</v>
      </c>
      <c r="B44" s="62">
        <v>18175.576445712843</v>
      </c>
      <c r="C44" s="63">
        <f t="shared" si="10"/>
        <v>0.48827974312654587</v>
      </c>
      <c r="D44" s="94">
        <f t="shared" si="0"/>
        <v>9576.8037510480608</v>
      </c>
      <c r="E44" s="63">
        <f t="shared" si="11"/>
        <v>0.46974452568148589</v>
      </c>
      <c r="F44" s="62">
        <v>2623.5779345265682</v>
      </c>
      <c r="G44" s="63">
        <f t="shared" si="12"/>
        <v>1.0642301332288362</v>
      </c>
      <c r="H44" s="62">
        <v>6953.2258165214935</v>
      </c>
      <c r="I44" s="63">
        <f t="shared" si="13"/>
        <v>0.41591435625792833</v>
      </c>
      <c r="J44" s="62">
        <v>0</v>
      </c>
      <c r="K44" s="63">
        <f t="shared" si="14"/>
        <v>0</v>
      </c>
      <c r="L44" s="62">
        <v>7766.0009909679475</v>
      </c>
      <c r="M44" s="63">
        <f t="shared" si="15"/>
        <v>0.69500777133623182</v>
      </c>
      <c r="N44" s="62">
        <v>0</v>
      </c>
      <c r="O44" s="63">
        <f t="shared" si="16"/>
        <v>0</v>
      </c>
      <c r="P44" s="62">
        <v>0</v>
      </c>
      <c r="Q44" s="63">
        <f t="shared" si="19"/>
        <v>0</v>
      </c>
      <c r="R44" s="62">
        <v>832.77170369683688</v>
      </c>
      <c r="S44" s="63">
        <f t="shared" si="20"/>
        <v>0.26910302578671458</v>
      </c>
    </row>
    <row r="45" spans="1:19" x14ac:dyDescent="0.2">
      <c r="A45" s="154" t="s">
        <v>95</v>
      </c>
      <c r="B45" s="62">
        <v>20311.824994204191</v>
      </c>
      <c r="C45" s="63">
        <f t="shared" si="10"/>
        <v>0.54566922376433047</v>
      </c>
      <c r="D45" s="94">
        <f t="shared" si="0"/>
        <v>4541.9568398788933</v>
      </c>
      <c r="E45" s="63">
        <f t="shared" si="11"/>
        <v>0.22278407461165739</v>
      </c>
      <c r="F45" s="62">
        <v>261.67651966626704</v>
      </c>
      <c r="G45" s="63">
        <f t="shared" si="12"/>
        <v>0.10614666091005324</v>
      </c>
      <c r="H45" s="62">
        <v>4280.2803202126261</v>
      </c>
      <c r="I45" s="63">
        <f t="shared" si="13"/>
        <v>0.25602937125308461</v>
      </c>
      <c r="J45" s="62">
        <v>0</v>
      </c>
      <c r="K45" s="63">
        <f t="shared" si="14"/>
        <v>0</v>
      </c>
      <c r="L45" s="62">
        <v>15769.868154325297</v>
      </c>
      <c r="M45" s="63">
        <f t="shared" si="15"/>
        <v>1.411303054551603</v>
      </c>
      <c r="N45" s="62">
        <v>0</v>
      </c>
      <c r="O45" s="63">
        <f t="shared" si="16"/>
        <v>0</v>
      </c>
      <c r="P45" s="62">
        <v>0</v>
      </c>
      <c r="Q45" s="63">
        <f t="shared" si="19"/>
        <v>0</v>
      </c>
      <c r="R45" s="62">
        <v>0</v>
      </c>
      <c r="S45" s="63">
        <f t="shared" si="20"/>
        <v>0</v>
      </c>
    </row>
    <row r="46" spans="1:19" x14ac:dyDescent="0.2">
      <c r="A46" s="154" t="s">
        <v>142</v>
      </c>
      <c r="B46" s="62">
        <v>600836.72518734843</v>
      </c>
      <c r="C46" s="63">
        <f t="shared" ref="C46" si="21">IF(ISNUMBER(B46/B$8*100),B46/B$8*100,0)</f>
        <v>16.141243316916839</v>
      </c>
      <c r="D46" s="94">
        <f t="shared" ref="D46" si="22">F46+H46+J46</f>
        <v>129991.5051417451</v>
      </c>
      <c r="E46" s="63">
        <f t="shared" ref="E46" si="23">IF(ISNUMBER(D46/D$8*100),D46/D$8*100,0)</f>
        <v>6.3761145694093333</v>
      </c>
      <c r="F46" s="62">
        <v>13705.298182701781</v>
      </c>
      <c r="G46" s="63">
        <f t="shared" ref="G46" si="24">IF(ISNUMBER(F46/F$8*100),F46/F$8*100,0)</f>
        <v>5.5594274974528828</v>
      </c>
      <c r="H46" s="62">
        <v>113665.22500228089</v>
      </c>
      <c r="I46" s="63">
        <f t="shared" ref="I46" si="25">IF(ISNUMBER(H46/H$8*100),H46/H$8*100,0)</f>
        <v>6.7990023815142839</v>
      </c>
      <c r="J46" s="62">
        <v>2620.9819567624427</v>
      </c>
      <c r="K46" s="63">
        <f t="shared" ref="K46" si="26">IF(ISNUMBER(J46/J$8*100),J46/J$8*100,0)</f>
        <v>2.176719070227632</v>
      </c>
      <c r="L46" s="62">
        <v>51755.868677309038</v>
      </c>
      <c r="M46" s="63">
        <f t="shared" ref="M46" si="27">IF(ISNUMBER(L46/L$8*100),L46/L$8*100,0)</f>
        <v>4.6318215751996554</v>
      </c>
      <c r="N46" s="62">
        <v>0</v>
      </c>
      <c r="O46" s="63">
        <f t="shared" ref="O46" si="28">IF(ISNUMBER(N46/N$8*100),N46/N$8*100,0)</f>
        <v>0</v>
      </c>
      <c r="P46" s="62">
        <v>252443.27582320693</v>
      </c>
      <c r="Q46" s="63">
        <f t="shared" ref="Q46" si="29">IF(ISNUMBER(P46/P$8*100),P46/P$8*100,0)</f>
        <v>99.999999999998749</v>
      </c>
      <c r="R46" s="62">
        <v>166646.07554507087</v>
      </c>
      <c r="S46" s="63">
        <f t="shared" si="20"/>
        <v>53.850248472161574</v>
      </c>
    </row>
    <row r="47" spans="1:19" x14ac:dyDescent="0.2">
      <c r="A47" s="52"/>
      <c r="B47" s="95"/>
      <c r="C47" s="96"/>
      <c r="D47" s="95">
        <f t="shared" si="0"/>
        <v>0</v>
      </c>
      <c r="E47" s="96"/>
      <c r="F47" s="95"/>
      <c r="G47" s="96"/>
      <c r="H47" s="95"/>
      <c r="I47" s="96"/>
      <c r="J47" s="95"/>
      <c r="K47" s="96"/>
      <c r="L47" s="95"/>
      <c r="M47" s="96"/>
      <c r="N47" s="95"/>
      <c r="O47" s="96"/>
      <c r="P47" s="95"/>
      <c r="Q47" s="96"/>
    </row>
    <row r="48" spans="1:19" x14ac:dyDescent="0.2">
      <c r="A48" s="164" t="s">
        <v>15</v>
      </c>
      <c r="B48" s="93"/>
      <c r="C48" s="61"/>
      <c r="D48" s="93"/>
      <c r="E48" s="61"/>
      <c r="F48" s="93"/>
      <c r="G48" s="61"/>
      <c r="H48" s="93"/>
      <c r="I48" s="61"/>
      <c r="J48" s="93"/>
      <c r="K48" s="61"/>
      <c r="L48" s="93"/>
      <c r="M48" s="61"/>
      <c r="N48" s="93"/>
      <c r="O48" s="61"/>
      <c r="P48" s="93"/>
      <c r="Q48" s="61"/>
    </row>
    <row r="49" spans="1:19" x14ac:dyDescent="0.2">
      <c r="A49" s="163" t="s">
        <v>38</v>
      </c>
      <c r="B49" s="62">
        <v>839906.81367698847</v>
      </c>
      <c r="C49" s="63">
        <f>IF(ISNUMBER(B49/B$8*100),B49/B$8*100,0)</f>
        <v>22.563767617349491</v>
      </c>
      <c r="D49" s="62">
        <f t="shared" si="0"/>
        <v>424700.08824948582</v>
      </c>
      <c r="E49" s="63">
        <f>IF(ISNUMBER(D49/D$8*100),D49/D$8*100,0)</f>
        <v>20.831641401214586</v>
      </c>
      <c r="F49" s="62">
        <v>843.23814248871474</v>
      </c>
      <c r="G49" s="63">
        <f>IF(ISNUMBER(F49/F$8*100),F49/F$8*100,0)</f>
        <v>0.34205175646376951</v>
      </c>
      <c r="H49" s="62">
        <v>423856.85010699712</v>
      </c>
      <c r="I49" s="63">
        <f>IF(ISNUMBER(H49/H$8*100),H49/H$8*100,0)</f>
        <v>25.353433587456394</v>
      </c>
      <c r="J49" s="62">
        <v>0</v>
      </c>
      <c r="K49" s="63">
        <f>IF(ISNUMBER(J49/J$8*100),J49/J$8*100,0)</f>
        <v>0</v>
      </c>
      <c r="L49" s="62">
        <v>231110.8702436038</v>
      </c>
      <c r="M49" s="63">
        <f>IF(ISNUMBER(L49/L$8*100),L49/L$8*100,0)</f>
        <v>20.682955236085302</v>
      </c>
      <c r="N49" s="62">
        <v>0</v>
      </c>
      <c r="O49" s="63">
        <f>IF(ISNUMBER(N49/N$8*100),N49/N$8*100,0)</f>
        <v>0</v>
      </c>
      <c r="P49" s="62">
        <v>76894.040961072402</v>
      </c>
      <c r="Q49" s="63">
        <f>IF(ISNUMBER(P49/P$8*100),P49/P$8*100,0)</f>
        <v>30.459928358290867</v>
      </c>
      <c r="R49" s="62">
        <v>107201.81422280472</v>
      </c>
      <c r="S49" s="63">
        <f>IF(ISNUMBER(R49/R$8*100),R49/R$8*100,0)</f>
        <v>34.641345820371413</v>
      </c>
    </row>
    <row r="50" spans="1:19" x14ac:dyDescent="0.2">
      <c r="A50" s="163" t="s">
        <v>39</v>
      </c>
      <c r="B50" s="62">
        <v>567507.07606797607</v>
      </c>
      <c r="C50" s="63">
        <f>IF(ISNUMBER(B50/B$8*100),B50/B$8*100,0)</f>
        <v>15.245855346190677</v>
      </c>
      <c r="D50" s="62">
        <f t="shared" si="0"/>
        <v>317095.14656690386</v>
      </c>
      <c r="E50" s="63">
        <f>IF(ISNUMBER(D50/D$8*100),D50/D$8*100,0)</f>
        <v>15.553593149872199</v>
      </c>
      <c r="F50" s="62">
        <v>1529.1297111634644</v>
      </c>
      <c r="G50" s="63">
        <f>IF(ISNUMBER(F50/F$8*100),F50/F$8*100,0)</f>
        <v>0.62027732998498641</v>
      </c>
      <c r="H50" s="62">
        <v>315566.0168557404</v>
      </c>
      <c r="I50" s="63">
        <f>IF(ISNUMBER(H50/H$8*100),H50/H$8*100,0)</f>
        <v>18.875905978139766</v>
      </c>
      <c r="J50" s="62">
        <v>0</v>
      </c>
      <c r="K50" s="63">
        <f>IF(ISNUMBER(J50/J$8*100),J50/J$8*100,0)</f>
        <v>0</v>
      </c>
      <c r="L50" s="62">
        <v>195818.47089775713</v>
      </c>
      <c r="M50" s="63">
        <f>IF(ISNUMBER(L50/L$8*100),L50/L$8*100,0)</f>
        <v>17.524509616133354</v>
      </c>
      <c r="N50" s="62">
        <v>1777.7438142737283</v>
      </c>
      <c r="O50" s="63">
        <f>IF(ISNUMBER(N50/N$8*100),N50/N$8*100,0)</f>
        <v>40.956958294610665</v>
      </c>
      <c r="P50" s="62">
        <v>34359.275737990101</v>
      </c>
      <c r="Q50" s="63">
        <f>IF(ISNUMBER(P50/P$8*100),P50/P$8*100,0)</f>
        <v>13.610691600299321</v>
      </c>
      <c r="R50" s="62">
        <v>18456.439051048117</v>
      </c>
      <c r="S50" s="63">
        <f>IF(ISNUMBER(R50/R$8*100),R50/R$8*100,0)</f>
        <v>5.9640398104751213</v>
      </c>
    </row>
    <row r="51" spans="1:19" x14ac:dyDescent="0.2">
      <c r="A51" s="163" t="s">
        <v>58</v>
      </c>
      <c r="B51" s="62">
        <v>2221636.9183244626</v>
      </c>
      <c r="C51" s="63">
        <f>IF(ISNUMBER(B51/B$8*100),B51/B$8*100,0)</f>
        <v>59.683405752767293</v>
      </c>
      <c r="D51" s="94">
        <f t="shared" si="0"/>
        <v>1234272.2946163837</v>
      </c>
      <c r="E51" s="63">
        <f>IF(ISNUMBER(D51/D$8*100),D51/D$8*100,0)</f>
        <v>60.54135269639638</v>
      </c>
      <c r="F51" s="62">
        <v>235223.27863683694</v>
      </c>
      <c r="G51" s="63">
        <f>IF(ISNUMBER(F51/F$8*100),F51/F$8*100,0)</f>
        <v>95.416148256094274</v>
      </c>
      <c r="H51" s="62">
        <v>878639.26753698068</v>
      </c>
      <c r="I51" s="63">
        <f>IF(ISNUMBER(H51/H$8*100),H51/H$8*100,0)</f>
        <v>52.556711803069248</v>
      </c>
      <c r="J51" s="62">
        <v>120409.74844256598</v>
      </c>
      <c r="K51" s="63">
        <f>IF(ISNUMBER(J51/J$8*100),J51/J$8*100,0)</f>
        <v>100.00000000000038</v>
      </c>
      <c r="L51" s="62">
        <v>671507.69035987428</v>
      </c>
      <c r="M51" s="63">
        <f>IF(ISNUMBER(L51/L$8*100),L51/L$8*100,0)</f>
        <v>60.095673932432405</v>
      </c>
      <c r="N51" s="62">
        <v>2562.7733732725292</v>
      </c>
      <c r="O51" s="63">
        <f>IF(ISNUMBER(N51/N$8*100),N51/N$8*100,0)</f>
        <v>59.043041705389342</v>
      </c>
      <c r="P51" s="62">
        <v>137403.25794397565</v>
      </c>
      <c r="Q51" s="63">
        <f>IF(ISNUMBER(P51/P$8*100),P51/P$8*100,0)</f>
        <v>54.429359425759181</v>
      </c>
      <c r="R51" s="62">
        <v>175890.90203109389</v>
      </c>
      <c r="S51" s="63">
        <f>IF(ISNUMBER(R51/R$8*100),R51/R$8*100,0)</f>
        <v>56.837634774095328</v>
      </c>
    </row>
    <row r="52" spans="1:19" x14ac:dyDescent="0.2">
      <c r="A52" s="163" t="s">
        <v>54</v>
      </c>
      <c r="B52" s="62">
        <v>93318.735530916703</v>
      </c>
      <c r="C52" s="63">
        <f>IF(ISNUMBER(B52/B$8*100),B52/B$8*100,0)</f>
        <v>2.5069712836908598</v>
      </c>
      <c r="D52" s="94">
        <f t="shared" si="0"/>
        <v>62658.464692307694</v>
      </c>
      <c r="E52" s="63">
        <f>IF(ISNUMBER(D52/D$8*100),D52/D$8*100,0)</f>
        <v>3.0734127525164214</v>
      </c>
      <c r="F52" s="62">
        <v>8927.9063210366512</v>
      </c>
      <c r="G52" s="63">
        <f>IF(ISNUMBER(F52/F$8*100),F52/F$8*100,0)</f>
        <v>3.6215226574566945</v>
      </c>
      <c r="H52" s="62">
        <v>53730.558371271043</v>
      </c>
      <c r="I52" s="63">
        <f>IF(ISNUMBER(H52/H$8*100),H52/H$8*100,0)</f>
        <v>3.2139486313341079</v>
      </c>
      <c r="J52" s="62">
        <v>0</v>
      </c>
      <c r="K52" s="63">
        <f>IF(ISNUMBER(J52/J$8*100),J52/J$8*100,0)</f>
        <v>0</v>
      </c>
      <c r="L52" s="62">
        <v>18960.688532447009</v>
      </c>
      <c r="M52" s="63">
        <f>IF(ISNUMBER(L52/L$8*100),L52/L$8*100,0)</f>
        <v>1.6968612153491331</v>
      </c>
      <c r="N52" s="62">
        <v>0</v>
      </c>
      <c r="O52" s="63">
        <f>IF(ISNUMBER(N52/N$8*100),N52/N$8*100,0)</f>
        <v>0</v>
      </c>
      <c r="P52" s="62">
        <v>3786.7011801714634</v>
      </c>
      <c r="Q52" s="63">
        <f>IF(ISNUMBER(P52/P$8*100),P52/P$8*100,0)</f>
        <v>1.5000206156504436</v>
      </c>
      <c r="R52" s="62">
        <v>7912.8811259900358</v>
      </c>
      <c r="S52" s="63">
        <f>IF(ISNUMBER(R52/R$8*100),R52/R$8*100,0)</f>
        <v>2.5569795950580056</v>
      </c>
    </row>
    <row r="53" spans="1:19" x14ac:dyDescent="0.2">
      <c r="A53" s="171"/>
      <c r="B53" s="172"/>
      <c r="C53" s="173"/>
      <c r="D53" s="172"/>
      <c r="E53" s="173"/>
      <c r="F53" s="172"/>
      <c r="G53" s="173"/>
      <c r="H53" s="172"/>
      <c r="I53" s="173"/>
      <c r="J53" s="172"/>
      <c r="K53" s="173"/>
      <c r="L53" s="172"/>
      <c r="M53" s="173"/>
      <c r="N53" s="172"/>
      <c r="O53" s="173"/>
      <c r="P53" s="197"/>
      <c r="Q53" s="197"/>
      <c r="R53" s="197"/>
      <c r="S53" s="197"/>
    </row>
    <row r="54" spans="1:19" x14ac:dyDescent="0.2">
      <c r="A54" s="11" t="str">
        <f>'C01'!$A$36</f>
        <v>Fuente: Instituto Nacional de Estadística (INE). Encuesta Permanente de Hogares de Propósitos Múltiples LXXIII, 2021.</v>
      </c>
      <c r="B54" s="109"/>
      <c r="C54" s="108"/>
      <c r="D54" s="109"/>
      <c r="E54" s="108"/>
      <c r="F54" s="110"/>
      <c r="G54" s="108"/>
      <c r="H54" s="110"/>
      <c r="I54" s="108"/>
      <c r="J54" s="110"/>
      <c r="K54" s="108"/>
      <c r="L54" s="109"/>
      <c r="M54" s="108"/>
      <c r="N54" s="109"/>
      <c r="O54" s="108"/>
    </row>
    <row r="55" spans="1:19" x14ac:dyDescent="0.2">
      <c r="A55" s="11" t="str">
        <f>'C02'!A44</f>
        <v>(Promedio de salarios mínimos por rama)</v>
      </c>
      <c r="B55" s="111"/>
      <c r="C55" s="112"/>
      <c r="D55" s="111"/>
      <c r="E55" s="112"/>
      <c r="F55" s="113"/>
      <c r="G55" s="112"/>
      <c r="H55" s="111"/>
      <c r="I55" s="112"/>
      <c r="J55" s="113"/>
      <c r="K55" s="114"/>
      <c r="L55" s="111"/>
      <c r="M55" s="112"/>
      <c r="N55" s="113"/>
      <c r="O55" s="112"/>
    </row>
    <row r="56" spans="1:19" x14ac:dyDescent="0.2">
      <c r="A56" s="11" t="s">
        <v>83</v>
      </c>
      <c r="B56" s="111"/>
      <c r="C56" s="112"/>
      <c r="D56" s="111"/>
      <c r="E56" s="112"/>
      <c r="F56" s="113"/>
      <c r="G56" s="25"/>
      <c r="H56" s="107"/>
      <c r="I56" s="112"/>
      <c r="J56" s="113"/>
      <c r="K56" s="114"/>
      <c r="L56" s="111"/>
      <c r="M56" s="112"/>
      <c r="N56" s="113"/>
      <c r="O56" s="112"/>
    </row>
    <row r="57" spans="1:19" x14ac:dyDescent="0.2">
      <c r="A57" s="11" t="s">
        <v>84</v>
      </c>
      <c r="B57" s="111"/>
      <c r="C57" s="112"/>
      <c r="D57" s="111"/>
      <c r="E57" s="112"/>
      <c r="F57" s="113"/>
      <c r="G57" s="112"/>
      <c r="H57" s="71"/>
      <c r="I57" s="112"/>
      <c r="J57" s="113"/>
      <c r="K57" s="112"/>
      <c r="L57" s="111"/>
      <c r="M57" s="112"/>
      <c r="N57" s="113"/>
      <c r="O57" s="112"/>
    </row>
    <row r="58" spans="1:19" x14ac:dyDescent="0.2">
      <c r="A58" s="11" t="s">
        <v>151</v>
      </c>
      <c r="B58" s="111"/>
      <c r="C58" s="112"/>
      <c r="D58" s="111"/>
      <c r="E58" s="112"/>
      <c r="F58" s="113"/>
      <c r="G58" s="112"/>
      <c r="H58" s="71"/>
      <c r="I58" s="112"/>
      <c r="J58" s="113"/>
      <c r="K58" s="112"/>
      <c r="L58" s="111"/>
      <c r="M58" s="112"/>
      <c r="N58" s="113"/>
      <c r="O58" s="112"/>
    </row>
    <row r="59" spans="1:19" x14ac:dyDescent="0.2">
      <c r="A59" s="11"/>
      <c r="B59" s="111"/>
      <c r="C59" s="112"/>
      <c r="D59" s="111"/>
      <c r="E59" s="112"/>
      <c r="F59" s="113"/>
      <c r="G59" s="112"/>
      <c r="H59" s="71"/>
      <c r="I59" s="112"/>
      <c r="J59" s="113"/>
      <c r="K59" s="112"/>
      <c r="L59" s="111"/>
      <c r="M59" s="112"/>
      <c r="N59" s="113"/>
      <c r="O59" s="112"/>
    </row>
    <row r="60" spans="1:19" x14ac:dyDescent="0.2">
      <c r="A60" s="231" t="s">
        <v>71</v>
      </c>
      <c r="B60" s="231"/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N60" s="231"/>
      <c r="O60" s="231"/>
      <c r="P60" s="231"/>
      <c r="Q60" s="231"/>
      <c r="R60" s="231"/>
      <c r="S60" s="231"/>
    </row>
    <row r="61" spans="1:19" x14ac:dyDescent="0.2">
      <c r="A61" s="231" t="s">
        <v>78</v>
      </c>
      <c r="B61" s="231"/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231"/>
      <c r="N61" s="231"/>
      <c r="O61" s="231"/>
      <c r="P61" s="231"/>
      <c r="Q61" s="231"/>
      <c r="R61" s="231"/>
      <c r="S61" s="231"/>
    </row>
    <row r="62" spans="1:19" x14ac:dyDescent="0.2">
      <c r="A62" s="232" t="s">
        <v>34</v>
      </c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</row>
    <row r="63" spans="1:19" x14ac:dyDescent="0.2">
      <c r="A63" s="19" t="s">
        <v>19</v>
      </c>
      <c r="B63" s="233"/>
      <c r="C63" s="233"/>
      <c r="D63" s="233"/>
      <c r="E63" s="233"/>
      <c r="F63" s="233"/>
      <c r="G63" s="233"/>
      <c r="H63" s="233"/>
      <c r="I63" s="233"/>
      <c r="J63" s="233"/>
      <c r="K63" s="233"/>
      <c r="L63" s="73"/>
      <c r="M63" s="73"/>
      <c r="N63" s="73"/>
      <c r="O63" s="73"/>
    </row>
    <row r="64" spans="1:19" ht="11.25" customHeight="1" x14ac:dyDescent="0.2">
      <c r="A64" s="228" t="s">
        <v>33</v>
      </c>
      <c r="B64" s="225" t="s">
        <v>7</v>
      </c>
      <c r="C64" s="225"/>
      <c r="D64" s="224" t="s">
        <v>8</v>
      </c>
      <c r="E64" s="224"/>
      <c r="F64" s="224"/>
      <c r="G64" s="224"/>
      <c r="H64" s="224"/>
      <c r="I64" s="224"/>
      <c r="J64" s="224"/>
      <c r="K64" s="224"/>
      <c r="L64" s="225" t="s">
        <v>1</v>
      </c>
      <c r="M64" s="225"/>
      <c r="N64" s="222" t="s">
        <v>143</v>
      </c>
      <c r="O64" s="222"/>
      <c r="P64" s="222" t="s">
        <v>2</v>
      </c>
      <c r="Q64" s="222"/>
      <c r="R64" s="222" t="s">
        <v>156</v>
      </c>
      <c r="S64" s="222"/>
    </row>
    <row r="65" spans="1:19" ht="13.5" x14ac:dyDescent="0.35">
      <c r="A65" s="229"/>
      <c r="B65" s="226"/>
      <c r="C65" s="226"/>
      <c r="D65" s="227" t="s">
        <v>5</v>
      </c>
      <c r="E65" s="227"/>
      <c r="F65" s="227" t="s">
        <v>100</v>
      </c>
      <c r="G65" s="227"/>
      <c r="H65" s="227" t="s">
        <v>11</v>
      </c>
      <c r="I65" s="227"/>
      <c r="J65" s="227" t="s">
        <v>101</v>
      </c>
      <c r="K65" s="227"/>
      <c r="L65" s="226"/>
      <c r="M65" s="226"/>
      <c r="N65" s="223"/>
      <c r="O65" s="223"/>
      <c r="P65" s="223"/>
      <c r="Q65" s="223"/>
      <c r="R65" s="223"/>
      <c r="S65" s="223"/>
    </row>
    <row r="66" spans="1:19" x14ac:dyDescent="0.2">
      <c r="A66" s="230"/>
      <c r="B66" s="169" t="s">
        <v>9</v>
      </c>
      <c r="C66" s="170" t="s">
        <v>80</v>
      </c>
      <c r="D66" s="169" t="s">
        <v>9</v>
      </c>
      <c r="E66" s="170" t="s">
        <v>80</v>
      </c>
      <c r="F66" s="169" t="s">
        <v>9</v>
      </c>
      <c r="G66" s="170" t="s">
        <v>80</v>
      </c>
      <c r="H66" s="169" t="s">
        <v>9</v>
      </c>
      <c r="I66" s="170" t="s">
        <v>80</v>
      </c>
      <c r="J66" s="169" t="s">
        <v>9</v>
      </c>
      <c r="K66" s="170" t="s">
        <v>80</v>
      </c>
      <c r="L66" s="169" t="s">
        <v>9</v>
      </c>
      <c r="M66" s="170" t="s">
        <v>80</v>
      </c>
      <c r="N66" s="169" t="s">
        <v>9</v>
      </c>
      <c r="O66" s="170" t="s">
        <v>80</v>
      </c>
      <c r="P66" s="169" t="s">
        <v>9</v>
      </c>
      <c r="Q66" s="170" t="s">
        <v>80</v>
      </c>
      <c r="R66" s="169" t="s">
        <v>9</v>
      </c>
      <c r="S66" s="170" t="s">
        <v>80</v>
      </c>
    </row>
    <row r="67" spans="1:19" x14ac:dyDescent="0.2">
      <c r="A67" s="115"/>
      <c r="B67" s="115"/>
      <c r="C67" s="116"/>
      <c r="D67" s="103"/>
      <c r="E67" s="105"/>
      <c r="F67" s="103"/>
      <c r="G67" s="105"/>
      <c r="H67" s="103"/>
      <c r="I67" s="105"/>
      <c r="J67" s="103"/>
      <c r="K67" s="105"/>
      <c r="L67" s="103"/>
      <c r="M67" s="105"/>
      <c r="N67" s="103"/>
      <c r="O67" s="105"/>
    </row>
    <row r="68" spans="1:19" x14ac:dyDescent="0.2">
      <c r="A68" s="166" t="s">
        <v>96</v>
      </c>
      <c r="B68" s="18">
        <f t="shared" ref="B68:O68" si="30">B8</f>
        <v>3722369.5436004065</v>
      </c>
      <c r="C68" s="61">
        <f t="shared" si="30"/>
        <v>84.904633844854757</v>
      </c>
      <c r="D68" s="18">
        <f t="shared" si="30"/>
        <v>2038725.9941250896</v>
      </c>
      <c r="E68" s="61">
        <f t="shared" si="30"/>
        <v>54.769575407420788</v>
      </c>
      <c r="F68" s="18">
        <f t="shared" si="30"/>
        <v>246523.55281152646</v>
      </c>
      <c r="G68" s="61">
        <f t="shared" si="30"/>
        <v>6.6227587004454218</v>
      </c>
      <c r="H68" s="18">
        <f t="shared" si="30"/>
        <v>1671792.6928709974</v>
      </c>
      <c r="I68" s="61">
        <f t="shared" si="30"/>
        <v>44.912055971046357</v>
      </c>
      <c r="J68" s="18">
        <f t="shared" si="30"/>
        <v>120409.74844256553</v>
      </c>
      <c r="K68" s="61">
        <f t="shared" si="30"/>
        <v>3.2347607359290014</v>
      </c>
      <c r="L68" s="18">
        <f t="shared" si="30"/>
        <v>1117397.7200336801</v>
      </c>
      <c r="M68" s="61">
        <f t="shared" si="30"/>
        <v>30.01845214306406</v>
      </c>
      <c r="N68" s="18">
        <f t="shared" si="30"/>
        <v>4340.5171875462574</v>
      </c>
      <c r="O68" s="61">
        <f t="shared" si="30"/>
        <v>0.11660629436990172</v>
      </c>
      <c r="P68" s="18">
        <f t="shared" ref="P68:S68" si="31">P8</f>
        <v>252443.27582321008</v>
      </c>
      <c r="Q68" s="61">
        <f t="shared" si="31"/>
        <v>6.7817897408175671</v>
      </c>
      <c r="R68" s="18">
        <f t="shared" si="31"/>
        <v>309462.03643093718</v>
      </c>
      <c r="S68" s="61">
        <f t="shared" si="31"/>
        <v>8.3135764143292068</v>
      </c>
    </row>
    <row r="69" spans="1:19" x14ac:dyDescent="0.2">
      <c r="A69" s="165"/>
      <c r="B69" s="18"/>
      <c r="C69" s="61"/>
      <c r="D69" s="18"/>
      <c r="E69" s="61"/>
      <c r="F69" s="18"/>
      <c r="G69" s="61"/>
      <c r="H69" s="18"/>
      <c r="I69" s="61"/>
      <c r="J69" s="18"/>
      <c r="K69" s="61"/>
      <c r="L69" s="18"/>
      <c r="M69" s="61"/>
      <c r="N69" s="18"/>
      <c r="O69" s="61"/>
      <c r="P69" s="18"/>
      <c r="Q69" s="61"/>
    </row>
    <row r="70" spans="1:19" x14ac:dyDescent="0.2">
      <c r="A70" s="167" t="s">
        <v>16</v>
      </c>
      <c r="B70" s="18"/>
      <c r="C70" s="61"/>
      <c r="D70" s="18"/>
      <c r="E70" s="61"/>
      <c r="F70" s="18"/>
      <c r="G70" s="61"/>
      <c r="H70" s="18"/>
      <c r="I70" s="61"/>
      <c r="J70" s="18"/>
      <c r="K70" s="61"/>
      <c r="L70" s="18"/>
      <c r="M70" s="61"/>
      <c r="N70" s="18"/>
      <c r="O70" s="61"/>
      <c r="P70" s="18"/>
      <c r="Q70" s="61"/>
    </row>
    <row r="71" spans="1:19" x14ac:dyDescent="0.2">
      <c r="A71" s="168" t="s">
        <v>106</v>
      </c>
      <c r="B71" s="62">
        <v>826951.33655363123</v>
      </c>
      <c r="C71" s="63">
        <f t="shared" ref="C71" si="32">IF(ISNUMBER(B71/B$68*100),B71/B$68*100,0)</f>
        <v>22.215723798174398</v>
      </c>
      <c r="D71" s="94">
        <f t="shared" ref="D71:D96" si="33">F71+H71+J71</f>
        <v>418028.25398995174</v>
      </c>
      <c r="E71" s="63">
        <f t="shared" ref="E71" si="34">IF(ISNUMBER(D71/D$68*100),D71/D$68*100,0)</f>
        <v>20.504386327273309</v>
      </c>
      <c r="F71" s="62">
        <v>843.23814248871474</v>
      </c>
      <c r="G71" s="63">
        <f t="shared" ref="G71" si="35">IF(ISNUMBER(F71/F$68*100),F71/F$68*100,0)</f>
        <v>0.34205175646376951</v>
      </c>
      <c r="H71" s="62">
        <v>417185.01584746304</v>
      </c>
      <c r="I71" s="63">
        <f t="shared" ref="I71" si="36">IF(ISNUMBER(H71/H$68*100),H71/H$68*100,0)</f>
        <v>24.954350956698125</v>
      </c>
      <c r="J71" s="62">
        <v>0</v>
      </c>
      <c r="K71" s="63">
        <f t="shared" ref="K71" si="37">IF(ISNUMBER(J71/J$68*100),J71/J$68*100,0)</f>
        <v>0</v>
      </c>
      <c r="L71" s="62">
        <v>227657.51944990404</v>
      </c>
      <c r="M71" s="63">
        <f t="shared" ref="M71" si="38">IF(ISNUMBER(L71/L$68*100),L71/L$68*100,0)</f>
        <v>20.373902270271511</v>
      </c>
      <c r="N71" s="62">
        <v>0</v>
      </c>
      <c r="O71" s="63">
        <f t="shared" ref="O71" si="39">IF(ISNUMBER(N71/N$68*100),N71/N$68*100,0)</f>
        <v>0</v>
      </c>
      <c r="P71" s="62">
        <v>76894.040961072402</v>
      </c>
      <c r="Q71" s="63">
        <f t="shared" ref="Q71:Q93" si="40">IF(ISNUMBER(P71/P$68*100),P71/P$68*100,0)</f>
        <v>30.459928358290867</v>
      </c>
      <c r="R71" s="62">
        <v>104371.52215268186</v>
      </c>
      <c r="S71" s="63">
        <f t="shared" ref="S71:S93" si="41">IF(ISNUMBER(R71/R$68*100),R71/R$68*100,0)</f>
        <v>33.726761239088049</v>
      </c>
    </row>
    <row r="72" spans="1:19" x14ac:dyDescent="0.2">
      <c r="A72" s="168" t="s">
        <v>107</v>
      </c>
      <c r="B72" s="62">
        <v>12955.477123356466</v>
      </c>
      <c r="C72" s="63">
        <f t="shared" ref="C72:C93" si="42">IF(ISNUMBER(B72/B$68*100),B72/B$68*100,0)</f>
        <v>0.34804381917506971</v>
      </c>
      <c r="D72" s="94">
        <f t="shared" ref="D72:D93" si="43">F72+H72+J72</f>
        <v>6671.8342595338208</v>
      </c>
      <c r="E72" s="63">
        <f t="shared" ref="E72:E93" si="44">IF(ISNUMBER(D72/D$68*100),D72/D$68*100,0)</f>
        <v>0.32725507394126346</v>
      </c>
      <c r="F72" s="62">
        <v>0</v>
      </c>
      <c r="G72" s="63">
        <f t="shared" ref="G72:G93" si="45">IF(ISNUMBER(F72/F$68*100),F72/F$68*100,0)</f>
        <v>0</v>
      </c>
      <c r="H72" s="62">
        <v>6671.8342595338208</v>
      </c>
      <c r="I72" s="63">
        <f t="shared" ref="I72:I93" si="46">IF(ISNUMBER(H72/H$68*100),H72/H$68*100,0)</f>
        <v>0.39908263075825329</v>
      </c>
      <c r="J72" s="62">
        <v>0</v>
      </c>
      <c r="K72" s="63">
        <f t="shared" ref="K72:K93" si="47">IF(ISNUMBER(J72/J$68*100),J72/J$68*100,0)</f>
        <v>0</v>
      </c>
      <c r="L72" s="62">
        <v>3453.3507936998221</v>
      </c>
      <c r="M72" s="63">
        <f t="shared" ref="M72:M93" si="48">IF(ISNUMBER(L72/L$68*100),L72/L$68*100,0)</f>
        <v>0.30905296581379571</v>
      </c>
      <c r="N72" s="62">
        <v>0</v>
      </c>
      <c r="O72" s="63">
        <f t="shared" ref="O72:O93" si="49">IF(ISNUMBER(N72/N$68*100),N72/N$68*100,0)</f>
        <v>0</v>
      </c>
      <c r="P72" s="62">
        <v>0</v>
      </c>
      <c r="Q72" s="63">
        <f t="shared" si="40"/>
        <v>0</v>
      </c>
      <c r="R72" s="62">
        <v>2830.2920701228304</v>
      </c>
      <c r="S72" s="63">
        <f t="shared" si="41"/>
        <v>0.91458458128335507</v>
      </c>
    </row>
    <row r="73" spans="1:19" x14ac:dyDescent="0.2">
      <c r="A73" s="168" t="s">
        <v>63</v>
      </c>
      <c r="B73" s="62">
        <v>567507.07606797607</v>
      </c>
      <c r="C73" s="63">
        <f t="shared" si="42"/>
        <v>15.245855346190677</v>
      </c>
      <c r="D73" s="94">
        <f t="shared" si="43"/>
        <v>317095.14656690386</v>
      </c>
      <c r="E73" s="63">
        <f t="shared" si="44"/>
        <v>15.553593149872199</v>
      </c>
      <c r="F73" s="62">
        <v>1529.1297111634644</v>
      </c>
      <c r="G73" s="63">
        <f t="shared" si="45"/>
        <v>0.62027732998498641</v>
      </c>
      <c r="H73" s="62">
        <v>315566.0168557404</v>
      </c>
      <c r="I73" s="63">
        <f t="shared" si="46"/>
        <v>18.875905978139766</v>
      </c>
      <c r="J73" s="62">
        <v>0</v>
      </c>
      <c r="K73" s="63">
        <f t="shared" si="47"/>
        <v>0</v>
      </c>
      <c r="L73" s="62">
        <v>195818.47089775713</v>
      </c>
      <c r="M73" s="63">
        <f t="shared" si="48"/>
        <v>17.524509616133354</v>
      </c>
      <c r="N73" s="62">
        <v>1777.7438142737283</v>
      </c>
      <c r="O73" s="63">
        <f t="shared" si="49"/>
        <v>40.956958294610665</v>
      </c>
      <c r="P73" s="62">
        <v>34359.275737990101</v>
      </c>
      <c r="Q73" s="63">
        <f t="shared" si="40"/>
        <v>13.610691600299321</v>
      </c>
      <c r="R73" s="62">
        <v>18456.439051048117</v>
      </c>
      <c r="S73" s="63">
        <f t="shared" si="41"/>
        <v>5.9640398104751213</v>
      </c>
    </row>
    <row r="74" spans="1:19" x14ac:dyDescent="0.2">
      <c r="A74" s="168" t="s">
        <v>108</v>
      </c>
      <c r="B74" s="62">
        <v>6631.0262275301639</v>
      </c>
      <c r="C74" s="63">
        <f t="shared" si="42"/>
        <v>0.17813992269871201</v>
      </c>
      <c r="D74" s="94">
        <f t="shared" si="43"/>
        <v>4965.4828201364871</v>
      </c>
      <c r="E74" s="63">
        <f t="shared" si="44"/>
        <v>0.2435581257336841</v>
      </c>
      <c r="F74" s="62">
        <v>2273.229863328128</v>
      </c>
      <c r="G74" s="63">
        <f t="shared" si="45"/>
        <v>0.92211467723981333</v>
      </c>
      <c r="H74" s="62">
        <v>2692.2529568083596</v>
      </c>
      <c r="I74" s="63">
        <f t="shared" si="46"/>
        <v>0.16103988061970223</v>
      </c>
      <c r="J74" s="62">
        <v>0</v>
      </c>
      <c r="K74" s="63">
        <f t="shared" si="47"/>
        <v>0</v>
      </c>
      <c r="L74" s="62">
        <v>1665.5434073936738</v>
      </c>
      <c r="M74" s="63">
        <f t="shared" si="48"/>
        <v>0.14905555806427381</v>
      </c>
      <c r="N74" s="62">
        <v>0</v>
      </c>
      <c r="O74" s="63">
        <f t="shared" si="49"/>
        <v>0</v>
      </c>
      <c r="P74" s="62">
        <v>0</v>
      </c>
      <c r="Q74" s="63">
        <f t="shared" si="40"/>
        <v>0</v>
      </c>
      <c r="R74" s="62">
        <v>0</v>
      </c>
      <c r="S74" s="63">
        <f t="shared" si="41"/>
        <v>0</v>
      </c>
    </row>
    <row r="75" spans="1:19" x14ac:dyDescent="0.2">
      <c r="A75" s="168" t="s">
        <v>109</v>
      </c>
      <c r="B75" s="62">
        <v>21268.797163424613</v>
      </c>
      <c r="C75" s="63">
        <f t="shared" si="42"/>
        <v>0.57137790631213592</v>
      </c>
      <c r="D75" s="94">
        <f t="shared" si="43"/>
        <v>12552.918233029121</v>
      </c>
      <c r="E75" s="63">
        <f t="shared" si="44"/>
        <v>0.61572365630311932</v>
      </c>
      <c r="F75" s="62">
        <v>3293.8111088811893</v>
      </c>
      <c r="G75" s="63">
        <f t="shared" si="45"/>
        <v>1.336104023861522</v>
      </c>
      <c r="H75" s="62">
        <v>9259.1071241479312</v>
      </c>
      <c r="I75" s="63">
        <f t="shared" si="46"/>
        <v>0.55384301915132272</v>
      </c>
      <c r="J75" s="62">
        <v>0</v>
      </c>
      <c r="K75" s="63">
        <f t="shared" si="47"/>
        <v>0</v>
      </c>
      <c r="L75" s="62">
        <v>4338.4889037025396</v>
      </c>
      <c r="M75" s="63">
        <f t="shared" si="48"/>
        <v>0.38826720566172007</v>
      </c>
      <c r="N75" s="62">
        <v>0</v>
      </c>
      <c r="O75" s="63">
        <f t="shared" si="49"/>
        <v>0</v>
      </c>
      <c r="P75" s="62">
        <v>2387.740121294717</v>
      </c>
      <c r="Q75" s="63">
        <f t="shared" si="40"/>
        <v>0.9458521378746837</v>
      </c>
      <c r="R75" s="62">
        <v>1989.6499053982411</v>
      </c>
      <c r="S75" s="63">
        <f t="shared" si="41"/>
        <v>0.6429382835921047</v>
      </c>
    </row>
    <row r="76" spans="1:19" x14ac:dyDescent="0.2">
      <c r="A76" s="168" t="s">
        <v>110</v>
      </c>
      <c r="B76" s="62">
        <v>293620.28562315868</v>
      </c>
      <c r="C76" s="63">
        <f t="shared" si="42"/>
        <v>7.8879939829713646</v>
      </c>
      <c r="D76" s="94">
        <f t="shared" si="43"/>
        <v>194140.18533751756</v>
      </c>
      <c r="E76" s="63">
        <f t="shared" si="44"/>
        <v>9.5226227505296492</v>
      </c>
      <c r="F76" s="62">
        <v>1046.7060786650682</v>
      </c>
      <c r="G76" s="63">
        <f t="shared" si="45"/>
        <v>0.42458664364021298</v>
      </c>
      <c r="H76" s="62">
        <v>193093.47925885249</v>
      </c>
      <c r="I76" s="63">
        <f t="shared" si="46"/>
        <v>11.550085132101508</v>
      </c>
      <c r="J76" s="62">
        <v>0</v>
      </c>
      <c r="K76" s="63">
        <f t="shared" si="47"/>
        <v>0</v>
      </c>
      <c r="L76" s="62">
        <v>51769.290277615954</v>
      </c>
      <c r="M76" s="63">
        <f t="shared" si="48"/>
        <v>4.6330227231943475</v>
      </c>
      <c r="N76" s="62">
        <v>261.67651966626704</v>
      </c>
      <c r="O76" s="63">
        <f t="shared" si="49"/>
        <v>6.0286944702595608</v>
      </c>
      <c r="P76" s="62">
        <v>6689.5210130115065</v>
      </c>
      <c r="Q76" s="63">
        <f t="shared" si="40"/>
        <v>2.6499105556276654</v>
      </c>
      <c r="R76" s="62">
        <v>40759.61247534526</v>
      </c>
      <c r="S76" s="63">
        <f t="shared" si="41"/>
        <v>13.171118805211378</v>
      </c>
    </row>
    <row r="77" spans="1:19" x14ac:dyDescent="0.2">
      <c r="A77" s="168" t="s">
        <v>111</v>
      </c>
      <c r="B77" s="62">
        <v>747381.07646062458</v>
      </c>
      <c r="C77" s="63">
        <f t="shared" si="42"/>
        <v>20.078099922817749</v>
      </c>
      <c r="D77" s="94">
        <f t="shared" si="43"/>
        <v>287949.5494240697</v>
      </c>
      <c r="E77" s="63">
        <f t="shared" si="44"/>
        <v>14.123994605152518</v>
      </c>
      <c r="F77" s="62">
        <v>1529.1297111634644</v>
      </c>
      <c r="G77" s="63">
        <f t="shared" si="45"/>
        <v>0.62027732998498641</v>
      </c>
      <c r="H77" s="62">
        <v>286420.41971290624</v>
      </c>
      <c r="I77" s="63">
        <f t="shared" si="46"/>
        <v>17.132532097686806</v>
      </c>
      <c r="J77" s="62">
        <v>0</v>
      </c>
      <c r="K77" s="63">
        <f t="shared" si="47"/>
        <v>0</v>
      </c>
      <c r="L77" s="62">
        <v>334028.82704509824</v>
      </c>
      <c r="M77" s="63">
        <f t="shared" si="48"/>
        <v>29.893458797734983</v>
      </c>
      <c r="N77" s="62">
        <v>1254.3907749411942</v>
      </c>
      <c r="O77" s="63">
        <f t="shared" si="49"/>
        <v>28.899569354091536</v>
      </c>
      <c r="P77" s="62">
        <v>80593.569643056209</v>
      </c>
      <c r="Q77" s="63">
        <f t="shared" si="40"/>
        <v>31.925417454769971</v>
      </c>
      <c r="R77" s="62">
        <v>43554.739573458908</v>
      </c>
      <c r="S77" s="63">
        <f t="shared" si="41"/>
        <v>14.074340127720012</v>
      </c>
    </row>
    <row r="78" spans="1:19" x14ac:dyDescent="0.2">
      <c r="A78" s="168" t="s">
        <v>112</v>
      </c>
      <c r="B78" s="62">
        <v>129333.55927113791</v>
      </c>
      <c r="C78" s="63">
        <f t="shared" si="42"/>
        <v>3.4744954190131794</v>
      </c>
      <c r="D78" s="94">
        <f t="shared" si="43"/>
        <v>45660.312011358168</v>
      </c>
      <c r="E78" s="63">
        <f t="shared" si="44"/>
        <v>2.2396492781735042</v>
      </c>
      <c r="F78" s="62">
        <v>1998.4909271058577</v>
      </c>
      <c r="G78" s="63">
        <f t="shared" si="45"/>
        <v>0.81066936782050802</v>
      </c>
      <c r="H78" s="62">
        <v>43661.821084252311</v>
      </c>
      <c r="I78" s="63">
        <f t="shared" si="46"/>
        <v>2.6116767509774874</v>
      </c>
      <c r="J78" s="62">
        <v>0</v>
      </c>
      <c r="K78" s="63">
        <f t="shared" si="47"/>
        <v>0</v>
      </c>
      <c r="L78" s="62">
        <v>45632.861913199769</v>
      </c>
      <c r="M78" s="63">
        <f t="shared" si="48"/>
        <v>4.0838513534665459</v>
      </c>
      <c r="N78" s="62">
        <v>0</v>
      </c>
      <c r="O78" s="63">
        <f t="shared" si="49"/>
        <v>0</v>
      </c>
      <c r="P78" s="62">
        <v>2893.6926091409946</v>
      </c>
      <c r="Q78" s="63">
        <f t="shared" si="40"/>
        <v>1.146274385683179</v>
      </c>
      <c r="R78" s="62">
        <v>35146.69273743857</v>
      </c>
      <c r="S78" s="63">
        <f t="shared" si="41"/>
        <v>11.357351985009082</v>
      </c>
    </row>
    <row r="79" spans="1:19" x14ac:dyDescent="0.2">
      <c r="A79" s="168" t="s">
        <v>113</v>
      </c>
      <c r="B79" s="62">
        <v>201229.62595665362</v>
      </c>
      <c r="C79" s="63">
        <f t="shared" si="42"/>
        <v>5.4059550939162602</v>
      </c>
      <c r="D79" s="94">
        <f t="shared" si="43"/>
        <v>85486.650707686233</v>
      </c>
      <c r="E79" s="63">
        <f t="shared" si="44"/>
        <v>4.1931407631054638</v>
      </c>
      <c r="F79" s="62">
        <v>0</v>
      </c>
      <c r="G79" s="63">
        <f t="shared" si="45"/>
        <v>0</v>
      </c>
      <c r="H79" s="62">
        <v>85486.650707686233</v>
      </c>
      <c r="I79" s="63">
        <f t="shared" si="46"/>
        <v>5.1134719676803098</v>
      </c>
      <c r="J79" s="62">
        <v>0</v>
      </c>
      <c r="K79" s="63">
        <f t="shared" si="47"/>
        <v>0</v>
      </c>
      <c r="L79" s="62">
        <v>79124.798324684511</v>
      </c>
      <c r="M79" s="63">
        <f t="shared" si="48"/>
        <v>7.0811669744860017</v>
      </c>
      <c r="N79" s="62">
        <v>0</v>
      </c>
      <c r="O79" s="63">
        <f t="shared" si="49"/>
        <v>0</v>
      </c>
      <c r="P79" s="62">
        <v>28319.414178355408</v>
      </c>
      <c r="Q79" s="63">
        <f t="shared" si="40"/>
        <v>11.218129730731244</v>
      </c>
      <c r="R79" s="62">
        <v>8298.762745928505</v>
      </c>
      <c r="S79" s="63">
        <f t="shared" si="41"/>
        <v>2.6816739273221142</v>
      </c>
    </row>
    <row r="80" spans="1:19" x14ac:dyDescent="0.2">
      <c r="A80" s="168" t="s">
        <v>114</v>
      </c>
      <c r="B80" s="62">
        <v>18310.907626557615</v>
      </c>
      <c r="C80" s="63">
        <f t="shared" si="42"/>
        <v>0.49191536230029059</v>
      </c>
      <c r="D80" s="94">
        <f t="shared" si="43"/>
        <v>16725.87910767693</v>
      </c>
      <c r="E80" s="63">
        <f t="shared" si="44"/>
        <v>0.82040839013556455</v>
      </c>
      <c r="F80" s="62">
        <v>1617.8012626956379</v>
      </c>
      <c r="G80" s="63">
        <f t="shared" si="45"/>
        <v>0.65624612506395619</v>
      </c>
      <c r="H80" s="62">
        <v>15108.077844981293</v>
      </c>
      <c r="I80" s="63">
        <f t="shared" si="46"/>
        <v>0.90370522071345705</v>
      </c>
      <c r="J80" s="62">
        <v>0</v>
      </c>
      <c r="K80" s="63">
        <f t="shared" si="47"/>
        <v>0</v>
      </c>
      <c r="L80" s="62">
        <v>1323.3519992144159</v>
      </c>
      <c r="M80" s="63">
        <f t="shared" si="48"/>
        <v>0.11843160009083677</v>
      </c>
      <c r="N80" s="62">
        <v>0</v>
      </c>
      <c r="O80" s="63">
        <f t="shared" si="49"/>
        <v>0</v>
      </c>
      <c r="P80" s="62">
        <v>0</v>
      </c>
      <c r="Q80" s="63">
        <f t="shared" si="40"/>
        <v>0</v>
      </c>
      <c r="R80" s="62">
        <v>261.67651966626704</v>
      </c>
      <c r="S80" s="63">
        <f t="shared" si="41"/>
        <v>8.4558520548825233E-2</v>
      </c>
    </row>
    <row r="81" spans="1:19" x14ac:dyDescent="0.2">
      <c r="A81" s="168" t="s">
        <v>115</v>
      </c>
      <c r="B81" s="62">
        <v>33113.366675154633</v>
      </c>
      <c r="C81" s="63">
        <f t="shared" si="42"/>
        <v>0.88957762756478564</v>
      </c>
      <c r="D81" s="94">
        <f t="shared" si="43"/>
        <v>32812.789032497953</v>
      </c>
      <c r="E81" s="63">
        <f t="shared" si="44"/>
        <v>1.6094751882819553</v>
      </c>
      <c r="F81" s="62">
        <v>1356.1247430293711</v>
      </c>
      <c r="G81" s="63">
        <f t="shared" si="45"/>
        <v>0.55009946415390298</v>
      </c>
      <c r="H81" s="62">
        <v>31456.664289468579</v>
      </c>
      <c r="I81" s="63">
        <f t="shared" si="46"/>
        <v>1.8816127396422295</v>
      </c>
      <c r="J81" s="62">
        <v>0</v>
      </c>
      <c r="K81" s="63">
        <f t="shared" si="47"/>
        <v>0</v>
      </c>
      <c r="L81" s="62">
        <v>300.57764265668612</v>
      </c>
      <c r="M81" s="63">
        <f t="shared" si="48"/>
        <v>2.6899790223988133E-2</v>
      </c>
      <c r="N81" s="62">
        <v>0</v>
      </c>
      <c r="O81" s="63">
        <f t="shared" si="49"/>
        <v>0</v>
      </c>
      <c r="P81" s="62">
        <v>0</v>
      </c>
      <c r="Q81" s="63">
        <f t="shared" si="40"/>
        <v>0</v>
      </c>
      <c r="R81" s="62">
        <v>0</v>
      </c>
      <c r="S81" s="63">
        <f t="shared" si="41"/>
        <v>0</v>
      </c>
    </row>
    <row r="82" spans="1:19" x14ac:dyDescent="0.2">
      <c r="A82" s="168" t="s">
        <v>116</v>
      </c>
      <c r="B82" s="62">
        <v>7362.3501651302522</v>
      </c>
      <c r="C82" s="63">
        <f t="shared" si="42"/>
        <v>0.19778665387448685</v>
      </c>
      <c r="D82" s="94">
        <f t="shared" si="43"/>
        <v>3834.7295268609296</v>
      </c>
      <c r="E82" s="63">
        <f t="shared" si="44"/>
        <v>0.18809440493285057</v>
      </c>
      <c r="F82" s="62">
        <v>0</v>
      </c>
      <c r="G82" s="63">
        <f t="shared" si="45"/>
        <v>0</v>
      </c>
      <c r="H82" s="62">
        <v>3834.7295268609296</v>
      </c>
      <c r="I82" s="63">
        <f t="shared" si="46"/>
        <v>0.22937829212995811</v>
      </c>
      <c r="J82" s="62">
        <v>0</v>
      </c>
      <c r="K82" s="63">
        <f t="shared" si="47"/>
        <v>0</v>
      </c>
      <c r="L82" s="62">
        <v>1427.3957430752878</v>
      </c>
      <c r="M82" s="63">
        <f t="shared" si="48"/>
        <v>0.1277428544450819</v>
      </c>
      <c r="N82" s="62">
        <v>0</v>
      </c>
      <c r="O82" s="63">
        <f t="shared" si="49"/>
        <v>0</v>
      </c>
      <c r="P82" s="62">
        <v>744.10015216466343</v>
      </c>
      <c r="Q82" s="63">
        <f t="shared" si="40"/>
        <v>0.29475934731799641</v>
      </c>
      <c r="R82" s="62">
        <v>1356.1247430293708</v>
      </c>
      <c r="S82" s="63">
        <f t="shared" si="41"/>
        <v>0.43822006688436499</v>
      </c>
    </row>
    <row r="83" spans="1:19" x14ac:dyDescent="0.2">
      <c r="A83" s="168" t="s">
        <v>117</v>
      </c>
      <c r="B83" s="62">
        <v>26590.198084825653</v>
      </c>
      <c r="C83" s="63">
        <f t="shared" si="42"/>
        <v>0.71433525804927689</v>
      </c>
      <c r="D83" s="94">
        <f t="shared" si="43"/>
        <v>11797.385716141331</v>
      </c>
      <c r="E83" s="63">
        <f t="shared" si="44"/>
        <v>0.57866460476480686</v>
      </c>
      <c r="F83" s="62">
        <v>1005.7766718309305</v>
      </c>
      <c r="G83" s="63">
        <f t="shared" si="45"/>
        <v>0.40798400816488001</v>
      </c>
      <c r="H83" s="62">
        <v>10791.6090443104</v>
      </c>
      <c r="I83" s="63">
        <f t="shared" si="46"/>
        <v>0.64551119826811731</v>
      </c>
      <c r="J83" s="62">
        <v>0</v>
      </c>
      <c r="K83" s="63">
        <f t="shared" si="47"/>
        <v>0</v>
      </c>
      <c r="L83" s="62">
        <v>11808.419924167456</v>
      </c>
      <c r="M83" s="63">
        <f t="shared" si="48"/>
        <v>1.0567785948061119</v>
      </c>
      <c r="N83" s="62">
        <v>0</v>
      </c>
      <c r="O83" s="63">
        <f t="shared" si="49"/>
        <v>0</v>
      </c>
      <c r="P83" s="62">
        <v>843.23814248871474</v>
      </c>
      <c r="Q83" s="63">
        <f t="shared" si="40"/>
        <v>0.33403074006979983</v>
      </c>
      <c r="R83" s="62">
        <v>2141.1543020281724</v>
      </c>
      <c r="S83" s="63">
        <f t="shared" si="41"/>
        <v>0.69189562853084086</v>
      </c>
    </row>
    <row r="84" spans="1:19" x14ac:dyDescent="0.2">
      <c r="A84" s="168" t="s">
        <v>118</v>
      </c>
      <c r="B84" s="62">
        <v>84712.092297541851</v>
      </c>
      <c r="C84" s="63">
        <f t="shared" si="42"/>
        <v>2.2757571838395534</v>
      </c>
      <c r="D84" s="94">
        <f t="shared" si="43"/>
        <v>62947.241466456006</v>
      </c>
      <c r="E84" s="63">
        <f t="shared" si="44"/>
        <v>3.0875773226931136</v>
      </c>
      <c r="F84" s="62">
        <v>1356.1247430293711</v>
      </c>
      <c r="G84" s="63">
        <f t="shared" si="45"/>
        <v>0.55009946415390298</v>
      </c>
      <c r="H84" s="62">
        <v>61591.116723426632</v>
      </c>
      <c r="I84" s="63">
        <f t="shared" si="46"/>
        <v>3.6841360167482953</v>
      </c>
      <c r="J84" s="62">
        <v>0</v>
      </c>
      <c r="K84" s="63">
        <f t="shared" si="47"/>
        <v>0</v>
      </c>
      <c r="L84" s="62">
        <v>10571.992609256629</v>
      </c>
      <c r="M84" s="63">
        <f t="shared" si="48"/>
        <v>0.94612620195233377</v>
      </c>
      <c r="N84" s="62">
        <v>523.35303933253408</v>
      </c>
      <c r="O84" s="63">
        <f t="shared" si="49"/>
        <v>12.057388940519122</v>
      </c>
      <c r="P84" s="62">
        <v>3004.2675989367881</v>
      </c>
      <c r="Q84" s="63">
        <f t="shared" si="40"/>
        <v>1.1900763009590809</v>
      </c>
      <c r="R84" s="62">
        <v>7665.237583559634</v>
      </c>
      <c r="S84" s="63">
        <f t="shared" si="41"/>
        <v>2.4769557106143743</v>
      </c>
    </row>
    <row r="85" spans="1:19" x14ac:dyDescent="0.2">
      <c r="A85" s="168" t="s">
        <v>119</v>
      </c>
      <c r="B85" s="62">
        <v>94588.571514195675</v>
      </c>
      <c r="C85" s="63">
        <f t="shared" si="42"/>
        <v>2.5410849300767242</v>
      </c>
      <c r="D85" s="94">
        <f t="shared" si="43"/>
        <v>94588.571514195675</v>
      </c>
      <c r="E85" s="63">
        <f t="shared" si="44"/>
        <v>4.6395921662237871</v>
      </c>
      <c r="F85" s="62">
        <v>94588.571514195675</v>
      </c>
      <c r="G85" s="63">
        <f t="shared" si="45"/>
        <v>38.368979529721059</v>
      </c>
      <c r="H85" s="62">
        <v>0</v>
      </c>
      <c r="I85" s="63">
        <f t="shared" si="46"/>
        <v>0</v>
      </c>
      <c r="J85" s="62">
        <v>0</v>
      </c>
      <c r="K85" s="63">
        <f t="shared" si="47"/>
        <v>0</v>
      </c>
      <c r="L85" s="62">
        <v>0</v>
      </c>
      <c r="M85" s="63">
        <f t="shared" si="48"/>
        <v>0</v>
      </c>
      <c r="N85" s="62">
        <v>0</v>
      </c>
      <c r="O85" s="63">
        <f t="shared" si="49"/>
        <v>0</v>
      </c>
      <c r="P85" s="62">
        <v>0</v>
      </c>
      <c r="Q85" s="63">
        <f t="shared" si="40"/>
        <v>0</v>
      </c>
      <c r="R85" s="62">
        <v>0</v>
      </c>
      <c r="S85" s="63">
        <f t="shared" si="41"/>
        <v>0</v>
      </c>
    </row>
    <row r="86" spans="1:19" x14ac:dyDescent="0.2">
      <c r="A86" s="168" t="s">
        <v>120</v>
      </c>
      <c r="B86" s="62">
        <v>123009.96649988958</v>
      </c>
      <c r="C86" s="63">
        <f t="shared" si="42"/>
        <v>3.304614575717542</v>
      </c>
      <c r="D86" s="94">
        <f t="shared" si="43"/>
        <v>120135.58135124804</v>
      </c>
      <c r="E86" s="63">
        <f t="shared" si="44"/>
        <v>5.8926791387090596</v>
      </c>
      <c r="F86" s="62">
        <v>88895.403962181343</v>
      </c>
      <c r="G86" s="63">
        <f t="shared" si="45"/>
        <v>36.059598747606948</v>
      </c>
      <c r="H86" s="62">
        <v>31240.177389066695</v>
      </c>
      <c r="I86" s="63">
        <f t="shared" si="46"/>
        <v>1.8686633529554086</v>
      </c>
      <c r="J86" s="62">
        <v>0</v>
      </c>
      <c r="K86" s="63">
        <f t="shared" si="47"/>
        <v>0</v>
      </c>
      <c r="L86" s="62">
        <v>2130.2849964768366</v>
      </c>
      <c r="M86" s="63">
        <f t="shared" si="48"/>
        <v>0.19064697898368957</v>
      </c>
      <c r="N86" s="62">
        <v>0</v>
      </c>
      <c r="O86" s="63">
        <f t="shared" si="49"/>
        <v>0</v>
      </c>
      <c r="P86" s="62">
        <v>744.10015216466343</v>
      </c>
      <c r="Q86" s="63">
        <f t="shared" si="40"/>
        <v>0.29475934731799641</v>
      </c>
      <c r="R86" s="62">
        <v>0</v>
      </c>
      <c r="S86" s="63">
        <f t="shared" si="41"/>
        <v>0</v>
      </c>
    </row>
    <row r="87" spans="1:19" x14ac:dyDescent="0.2">
      <c r="A87" s="168" t="s">
        <v>121</v>
      </c>
      <c r="B87" s="62">
        <v>91375.751233947536</v>
      </c>
      <c r="C87" s="63">
        <f t="shared" si="42"/>
        <v>2.4547737714822828</v>
      </c>
      <c r="D87" s="94">
        <f t="shared" si="43"/>
        <v>76115.892210469552</v>
      </c>
      <c r="E87" s="63">
        <f t="shared" si="44"/>
        <v>3.7335028066453999</v>
      </c>
      <c r="F87" s="62">
        <v>34793.782900822502</v>
      </c>
      <c r="G87" s="63">
        <f t="shared" si="45"/>
        <v>14.113776352810895</v>
      </c>
      <c r="H87" s="62">
        <v>41322.109309647058</v>
      </c>
      <c r="I87" s="63">
        <f t="shared" si="46"/>
        <v>2.4717244838942269</v>
      </c>
      <c r="J87" s="62">
        <v>0</v>
      </c>
      <c r="K87" s="63">
        <f t="shared" si="47"/>
        <v>0</v>
      </c>
      <c r="L87" s="62">
        <v>11922.64390482877</v>
      </c>
      <c r="M87" s="63">
        <f t="shared" si="48"/>
        <v>1.0670009157052338</v>
      </c>
      <c r="N87" s="62">
        <v>261.67651966626704</v>
      </c>
      <c r="O87" s="63">
        <f t="shared" si="49"/>
        <v>6.0286944702595608</v>
      </c>
      <c r="P87" s="62">
        <v>0</v>
      </c>
      <c r="Q87" s="63">
        <f t="shared" si="40"/>
        <v>0</v>
      </c>
      <c r="R87" s="62">
        <v>3075.5385989827046</v>
      </c>
      <c r="S87" s="63">
        <f t="shared" si="41"/>
        <v>0.99383389137267386</v>
      </c>
    </row>
    <row r="88" spans="1:19" x14ac:dyDescent="0.2">
      <c r="A88" s="168" t="s">
        <v>122</v>
      </c>
      <c r="B88" s="62">
        <v>18795.519735312064</v>
      </c>
      <c r="C88" s="63">
        <f t="shared" si="42"/>
        <v>0.50493427681369807</v>
      </c>
      <c r="D88" s="94">
        <f t="shared" si="43"/>
        <v>7045.715971456435</v>
      </c>
      <c r="E88" s="63">
        <f t="shared" si="44"/>
        <v>0.34559406176993757</v>
      </c>
      <c r="F88" s="62">
        <v>523.35303933253408</v>
      </c>
      <c r="G88" s="63">
        <f t="shared" si="45"/>
        <v>0.21229332182010649</v>
      </c>
      <c r="H88" s="62">
        <v>6522.3629321239005</v>
      </c>
      <c r="I88" s="63">
        <f t="shared" si="46"/>
        <v>0.39014184952100361</v>
      </c>
      <c r="J88" s="62">
        <v>0</v>
      </c>
      <c r="K88" s="63">
        <f t="shared" si="47"/>
        <v>0</v>
      </c>
      <c r="L88" s="62">
        <v>8718.0720414001662</v>
      </c>
      <c r="M88" s="63">
        <f t="shared" si="48"/>
        <v>0.78021208430042166</v>
      </c>
      <c r="N88" s="62">
        <v>0</v>
      </c>
      <c r="O88" s="63">
        <f t="shared" si="49"/>
        <v>0</v>
      </c>
      <c r="P88" s="62">
        <v>722.19671390104349</v>
      </c>
      <c r="Q88" s="63">
        <f t="shared" si="40"/>
        <v>0.28608276910762676</v>
      </c>
      <c r="R88" s="62">
        <v>2309.5350085544219</v>
      </c>
      <c r="S88" s="63">
        <f t="shared" si="41"/>
        <v>0.74630640811085147</v>
      </c>
    </row>
    <row r="89" spans="1:19" x14ac:dyDescent="0.2">
      <c r="A89" s="168" t="s">
        <v>123</v>
      </c>
      <c r="B89" s="62">
        <v>180041.05733149083</v>
      </c>
      <c r="C89" s="63">
        <f t="shared" si="42"/>
        <v>4.8367324958646849</v>
      </c>
      <c r="D89" s="94">
        <f t="shared" si="43"/>
        <v>39175.195282856388</v>
      </c>
      <c r="E89" s="63">
        <f t="shared" si="44"/>
        <v>1.9215527440051234</v>
      </c>
      <c r="F89" s="62">
        <v>683.29559091062447</v>
      </c>
      <c r="G89" s="63">
        <f t="shared" si="45"/>
        <v>0.27717253914193807</v>
      </c>
      <c r="H89" s="62">
        <v>37125.308510124516</v>
      </c>
      <c r="I89" s="63">
        <f t="shared" si="46"/>
        <v>2.2206885260617217</v>
      </c>
      <c r="J89" s="62">
        <v>1366.5911818212489</v>
      </c>
      <c r="K89" s="63">
        <f t="shared" si="47"/>
        <v>1.1349506161231637</v>
      </c>
      <c r="L89" s="62">
        <v>105882.30982212027</v>
      </c>
      <c r="M89" s="63">
        <f t="shared" si="48"/>
        <v>9.4757943321137983</v>
      </c>
      <c r="N89" s="62">
        <v>261.67651966626704</v>
      </c>
      <c r="O89" s="63">
        <f t="shared" si="49"/>
        <v>6.0286944702595608</v>
      </c>
      <c r="P89" s="62">
        <v>6644.0886440861659</v>
      </c>
      <c r="Q89" s="63">
        <f t="shared" si="40"/>
        <v>2.6319134951881722</v>
      </c>
      <c r="R89" s="62">
        <v>28077.787062763178</v>
      </c>
      <c r="S89" s="63">
        <f t="shared" si="41"/>
        <v>9.073095810583963</v>
      </c>
    </row>
    <row r="90" spans="1:19" x14ac:dyDescent="0.2">
      <c r="A90" s="168" t="s">
        <v>124</v>
      </c>
      <c r="B90" s="62">
        <v>140475.31263707668</v>
      </c>
      <c r="C90" s="63">
        <f t="shared" si="42"/>
        <v>3.7738142597525131</v>
      </c>
      <c r="D90" s="94">
        <f t="shared" si="43"/>
        <v>134540.76108178141</v>
      </c>
      <c r="E90" s="63">
        <f t="shared" si="44"/>
        <v>6.5992566666379799</v>
      </c>
      <c r="F90" s="62">
        <v>0</v>
      </c>
      <c r="G90" s="63">
        <f t="shared" si="45"/>
        <v>0</v>
      </c>
      <c r="H90" s="62">
        <v>15497.60382103667</v>
      </c>
      <c r="I90" s="63">
        <f t="shared" si="46"/>
        <v>0.9270051177471279</v>
      </c>
      <c r="J90" s="62">
        <v>119043.15726074473</v>
      </c>
      <c r="K90" s="63">
        <f t="shared" si="47"/>
        <v>98.865049383877206</v>
      </c>
      <c r="L90" s="62">
        <v>862.83180497963917</v>
      </c>
      <c r="M90" s="63">
        <f t="shared" si="48"/>
        <v>7.7217967202728152E-2</v>
      </c>
      <c r="N90" s="62">
        <v>0</v>
      </c>
      <c r="O90" s="63">
        <f t="shared" si="49"/>
        <v>0</v>
      </c>
      <c r="P90" s="62">
        <v>3817.3289753746731</v>
      </c>
      <c r="Q90" s="63">
        <f t="shared" si="40"/>
        <v>1.5121531611117294</v>
      </c>
      <c r="R90" s="62">
        <v>1254.3907749411942</v>
      </c>
      <c r="S90" s="63">
        <f t="shared" si="41"/>
        <v>0.4053456085949132</v>
      </c>
    </row>
    <row r="91" spans="1:19" x14ac:dyDescent="0.2">
      <c r="A91" s="168" t="s">
        <v>125</v>
      </c>
      <c r="B91" s="62">
        <v>3797.4538209547718</v>
      </c>
      <c r="C91" s="63">
        <f t="shared" si="42"/>
        <v>0.10201710970592515</v>
      </c>
      <c r="D91" s="94">
        <f t="shared" si="43"/>
        <v>3797.4538209547718</v>
      </c>
      <c r="E91" s="63">
        <f t="shared" si="44"/>
        <v>0.1862660225992965</v>
      </c>
      <c r="F91" s="62">
        <v>261.67651966626704</v>
      </c>
      <c r="G91" s="63">
        <f t="shared" si="45"/>
        <v>0.10614666091005324</v>
      </c>
      <c r="H91" s="62">
        <v>3535.7773012885045</v>
      </c>
      <c r="I91" s="63">
        <f t="shared" si="46"/>
        <v>0.21149615717104586</v>
      </c>
      <c r="J91" s="62">
        <v>0</v>
      </c>
      <c r="K91" s="63">
        <f t="shared" si="47"/>
        <v>0</v>
      </c>
      <c r="L91" s="62">
        <v>0</v>
      </c>
      <c r="M91" s="63">
        <f t="shared" si="48"/>
        <v>0</v>
      </c>
      <c r="N91" s="62">
        <v>0</v>
      </c>
      <c r="O91" s="63">
        <f t="shared" si="49"/>
        <v>0</v>
      </c>
      <c r="P91" s="62">
        <v>0</v>
      </c>
      <c r="Q91" s="63">
        <f t="shared" si="40"/>
        <v>0</v>
      </c>
      <c r="R91" s="62">
        <v>0</v>
      </c>
      <c r="S91" s="63">
        <f t="shared" si="41"/>
        <v>0</v>
      </c>
    </row>
    <row r="92" spans="1:19" x14ac:dyDescent="0.2">
      <c r="A92" s="97" t="s">
        <v>138</v>
      </c>
      <c r="B92" s="62">
        <v>0</v>
      </c>
      <c r="C92" s="63">
        <f t="shared" si="42"/>
        <v>0</v>
      </c>
      <c r="D92" s="94">
        <f t="shared" si="43"/>
        <v>0</v>
      </c>
      <c r="E92" s="63">
        <f t="shared" si="44"/>
        <v>0</v>
      </c>
      <c r="F92" s="62">
        <v>0</v>
      </c>
      <c r="G92" s="63">
        <f t="shared" si="45"/>
        <v>0</v>
      </c>
      <c r="H92" s="62">
        <v>0</v>
      </c>
      <c r="I92" s="63">
        <f t="shared" si="46"/>
        <v>0</v>
      </c>
      <c r="J92" s="62">
        <v>0</v>
      </c>
      <c r="K92" s="63">
        <f t="shared" si="47"/>
        <v>0</v>
      </c>
      <c r="L92" s="62">
        <v>0</v>
      </c>
      <c r="M92" s="63">
        <f t="shared" si="48"/>
        <v>0</v>
      </c>
      <c r="N92" s="62">
        <v>0</v>
      </c>
      <c r="O92" s="63">
        <f t="shared" si="49"/>
        <v>0</v>
      </c>
      <c r="P92" s="62">
        <v>0</v>
      </c>
      <c r="Q92" s="63">
        <f t="shared" si="40"/>
        <v>0</v>
      </c>
      <c r="R92" s="62">
        <v>0</v>
      </c>
      <c r="S92" s="63">
        <f t="shared" si="41"/>
        <v>0</v>
      </c>
    </row>
    <row r="93" spans="1:19" x14ac:dyDescent="0.2">
      <c r="A93" s="168" t="s">
        <v>127</v>
      </c>
      <c r="B93" s="62">
        <v>93318.735530916703</v>
      </c>
      <c r="C93" s="63">
        <f t="shared" si="42"/>
        <v>2.5069712836908598</v>
      </c>
      <c r="D93" s="94">
        <f t="shared" si="43"/>
        <v>62658.464692307694</v>
      </c>
      <c r="E93" s="63">
        <f t="shared" si="44"/>
        <v>3.0734127525164214</v>
      </c>
      <c r="F93" s="62">
        <v>8927.9063210366512</v>
      </c>
      <c r="G93" s="63">
        <f t="shared" si="45"/>
        <v>3.6215226574566945</v>
      </c>
      <c r="H93" s="62">
        <v>53730.558371271043</v>
      </c>
      <c r="I93" s="63">
        <f t="shared" si="46"/>
        <v>3.2139486313341079</v>
      </c>
      <c r="J93" s="62">
        <v>0</v>
      </c>
      <c r="K93" s="63">
        <f t="shared" si="47"/>
        <v>0</v>
      </c>
      <c r="L93" s="62">
        <v>18960.688532447009</v>
      </c>
      <c r="M93" s="63">
        <f t="shared" si="48"/>
        <v>1.6968612153491331</v>
      </c>
      <c r="N93" s="62">
        <v>0</v>
      </c>
      <c r="O93" s="63">
        <f t="shared" si="49"/>
        <v>0</v>
      </c>
      <c r="P93" s="62">
        <v>3786.7011801714634</v>
      </c>
      <c r="Q93" s="63">
        <f t="shared" si="40"/>
        <v>1.5000206156504436</v>
      </c>
      <c r="R93" s="62">
        <v>7912.8811259900358</v>
      </c>
      <c r="S93" s="63">
        <f t="shared" si="41"/>
        <v>2.5569795950580056</v>
      </c>
    </row>
    <row r="94" spans="1:19" x14ac:dyDescent="0.2">
      <c r="A94"/>
      <c r="B94" s="94"/>
      <c r="C94" s="96"/>
      <c r="D94" s="95"/>
      <c r="E94" s="96"/>
      <c r="F94" s="95"/>
      <c r="G94" s="96"/>
      <c r="H94" s="95"/>
      <c r="I94" s="96"/>
      <c r="J94" s="95"/>
      <c r="K94" s="96"/>
      <c r="L94" s="95"/>
      <c r="M94" s="96"/>
      <c r="N94" s="95"/>
      <c r="O94" s="96"/>
      <c r="P94" s="95"/>
      <c r="Q94" s="96"/>
      <c r="R94" s="95"/>
      <c r="S94" s="96"/>
    </row>
    <row r="95" spans="1:19" x14ac:dyDescent="0.2">
      <c r="A95" s="167" t="s">
        <v>17</v>
      </c>
      <c r="B95" s="93"/>
      <c r="C95" s="61"/>
      <c r="D95" s="93"/>
      <c r="E95" s="61"/>
      <c r="F95" s="93"/>
      <c r="G95" s="61"/>
      <c r="H95" s="93"/>
      <c r="I95" s="61"/>
      <c r="J95" s="93"/>
      <c r="K95" s="61"/>
      <c r="L95" s="93"/>
      <c r="M95" s="61"/>
      <c r="N95" s="93"/>
      <c r="O95" s="61"/>
      <c r="P95" s="93"/>
      <c r="Q95" s="61"/>
      <c r="R95" s="93"/>
      <c r="S95" s="61"/>
    </row>
    <row r="96" spans="1:19" x14ac:dyDescent="0.2">
      <c r="A96" s="168" t="s">
        <v>128</v>
      </c>
      <c r="B96" s="62">
        <v>86507.062340702163</v>
      </c>
      <c r="C96" s="63">
        <f t="shared" ref="C96" si="50">IF(ISNUMBER(B96/B$68*100),B96/B$68*100,0)</f>
        <v>2.3239783510862679</v>
      </c>
      <c r="D96" s="95">
        <f t="shared" si="33"/>
        <v>48564.849058515087</v>
      </c>
      <c r="E96" s="63">
        <f t="shared" ref="E96" si="51">IF(ISNUMBER(D96/D$68*100),D96/D$68*100,0)</f>
        <v>2.3821175184140659</v>
      </c>
      <c r="F96" s="62">
        <v>13131.602310844624</v>
      </c>
      <c r="G96" s="63">
        <f t="shared" ref="G96" si="52">IF(ISNUMBER(F96/F$68*100),F96/F$68*100,0)</f>
        <v>5.3267130710565693</v>
      </c>
      <c r="H96" s="62">
        <v>35433.246747670462</v>
      </c>
      <c r="I96" s="63">
        <f t="shared" ref="I96" si="53">IF(ISNUMBER(H96/H$68*100),H96/H$68*100,0)</f>
        <v>2.1194761108101483</v>
      </c>
      <c r="J96" s="62">
        <v>0</v>
      </c>
      <c r="K96" s="63">
        <f t="shared" ref="K96" si="54">IF(ISNUMBER(J96/J$68*100),J96/J$68*100,0)</f>
        <v>0</v>
      </c>
      <c r="L96" s="62">
        <v>35097.888234828046</v>
      </c>
      <c r="M96" s="63">
        <f t="shared" ref="M96" si="55">IF(ISNUMBER(L96/L$68*100),L96/L$68*100,0)</f>
        <v>3.1410381107427123</v>
      </c>
      <c r="N96" s="62">
        <v>0</v>
      </c>
      <c r="O96" s="63">
        <f t="shared" ref="O96" si="56">IF(ISNUMBER(N96/N$68*100),N96/N$68*100,0)</f>
        <v>0</v>
      </c>
      <c r="P96" s="62">
        <v>1576.8718558615003</v>
      </c>
      <c r="Q96" s="63">
        <f t="shared" ref="Q96:Q107" si="57">IF(ISNUMBER(P96/P$68*100),P96/P$68*100,0)</f>
        <v>0.62464403170152494</v>
      </c>
      <c r="R96" s="62">
        <v>1267.4531914971976</v>
      </c>
      <c r="S96" s="63">
        <f t="shared" ref="S96:S107" si="58">IF(ISNUMBER(R96/R$68*100),R96/R$68*100,0)</f>
        <v>0.40956661634974278</v>
      </c>
    </row>
    <row r="97" spans="1:19" x14ac:dyDescent="0.2">
      <c r="A97" s="168" t="s">
        <v>129</v>
      </c>
      <c r="B97" s="62">
        <v>169706.54626086712</v>
      </c>
      <c r="C97" s="63">
        <f t="shared" ref="C97:C107" si="59">IF(ISNUMBER(B97/B$68*100),B97/B$68*100,0)</f>
        <v>4.5590999032492894</v>
      </c>
      <c r="D97" s="95">
        <f t="shared" ref="D97:D107" si="60">F97+H97+J97</f>
        <v>146463.46203956264</v>
      </c>
      <c r="E97" s="63">
        <f t="shared" ref="E97:E107" si="61">IF(ISNUMBER(D97/D$68*100),D97/D$68*100,0)</f>
        <v>7.184068014123536</v>
      </c>
      <c r="F97" s="62">
        <v>81329.061724111802</v>
      </c>
      <c r="G97" s="63">
        <f t="shared" ref="G97:G107" si="62">IF(ISNUMBER(F97/F$68*100),F97/F$68*100,0)</f>
        <v>32.990381972261261</v>
      </c>
      <c r="H97" s="62">
        <v>65134.400315450854</v>
      </c>
      <c r="I97" s="63">
        <f t="shared" ref="I97:I107" si="63">IF(ISNUMBER(H97/H$68*100),H97/H$68*100,0)</f>
        <v>3.8960811704227791</v>
      </c>
      <c r="J97" s="62">
        <v>0</v>
      </c>
      <c r="K97" s="63">
        <f t="shared" ref="K97:K107" si="64">IF(ISNUMBER(J97/J$68*100),J97/J$68*100,0)</f>
        <v>0</v>
      </c>
      <c r="L97" s="62">
        <v>19795.575604789439</v>
      </c>
      <c r="M97" s="63">
        <f t="shared" ref="M97:M107" si="65">IF(ISNUMBER(L97/L$68*100),L97/L$68*100,0)</f>
        <v>1.7715783064415749</v>
      </c>
      <c r="N97" s="62">
        <v>261.67651966626704</v>
      </c>
      <c r="O97" s="63">
        <f t="shared" ref="O97:O107" si="66">IF(ISNUMBER(N97/N$68*100),N97/N$68*100,0)</f>
        <v>6.0286944702595608</v>
      </c>
      <c r="P97" s="62">
        <v>300.57764265668612</v>
      </c>
      <c r="Q97" s="63">
        <f t="shared" si="57"/>
        <v>0.11906739907272686</v>
      </c>
      <c r="R97" s="62">
        <v>2885.2544541928355</v>
      </c>
      <c r="S97" s="63">
        <f t="shared" si="58"/>
        <v>0.93234520378293295</v>
      </c>
    </row>
    <row r="98" spans="1:19" x14ac:dyDescent="0.2">
      <c r="A98" s="168" t="s">
        <v>130</v>
      </c>
      <c r="B98" s="62">
        <v>188112.10466432362</v>
      </c>
      <c r="C98" s="63">
        <f t="shared" si="59"/>
        <v>5.0535580216029548</v>
      </c>
      <c r="D98" s="95">
        <f t="shared" si="60"/>
        <v>156525.51910697841</v>
      </c>
      <c r="E98" s="63">
        <f t="shared" si="61"/>
        <v>7.6776143315988197</v>
      </c>
      <c r="F98" s="62">
        <v>62880.163630396964</v>
      </c>
      <c r="G98" s="63">
        <f t="shared" si="62"/>
        <v>25.506757027175595</v>
      </c>
      <c r="H98" s="62">
        <v>93645.355476581448</v>
      </c>
      <c r="I98" s="63">
        <f t="shared" si="63"/>
        <v>5.6014932877689949</v>
      </c>
      <c r="J98" s="62">
        <v>0</v>
      </c>
      <c r="K98" s="63">
        <f t="shared" si="64"/>
        <v>0</v>
      </c>
      <c r="L98" s="62">
        <v>19066.440143445405</v>
      </c>
      <c r="M98" s="63">
        <f t="shared" si="65"/>
        <v>1.7063253129665157</v>
      </c>
      <c r="N98" s="62">
        <v>0</v>
      </c>
      <c r="O98" s="63">
        <f t="shared" si="66"/>
        <v>0</v>
      </c>
      <c r="P98" s="62">
        <v>4905.2459528028567</v>
      </c>
      <c r="Q98" s="63">
        <f t="shared" si="57"/>
        <v>1.9431081841284916</v>
      </c>
      <c r="R98" s="62">
        <v>7614.8994610974742</v>
      </c>
      <c r="S98" s="63">
        <f t="shared" si="58"/>
        <v>2.4606893785489889</v>
      </c>
    </row>
    <row r="99" spans="1:19" x14ac:dyDescent="0.2">
      <c r="A99" s="168" t="s">
        <v>131</v>
      </c>
      <c r="B99" s="62">
        <v>110985.07917947521</v>
      </c>
      <c r="C99" s="63">
        <f t="shared" si="59"/>
        <v>2.9815706871523173</v>
      </c>
      <c r="D99" s="95">
        <f t="shared" si="60"/>
        <v>102366.71282231961</v>
      </c>
      <c r="E99" s="63">
        <f t="shared" si="61"/>
        <v>5.021111866788643</v>
      </c>
      <c r="F99" s="62">
        <v>18843.621143811411</v>
      </c>
      <c r="G99" s="63">
        <f t="shared" si="62"/>
        <v>7.643740701002244</v>
      </c>
      <c r="H99" s="62">
        <v>83523.091678508194</v>
      </c>
      <c r="I99" s="63">
        <f t="shared" si="63"/>
        <v>4.9960196640812322</v>
      </c>
      <c r="J99" s="62">
        <v>0</v>
      </c>
      <c r="K99" s="63">
        <f t="shared" si="64"/>
        <v>0</v>
      </c>
      <c r="L99" s="62">
        <v>5785.4783092687521</v>
      </c>
      <c r="M99" s="63">
        <f t="shared" si="65"/>
        <v>0.5177635684717854</v>
      </c>
      <c r="N99" s="62">
        <v>0</v>
      </c>
      <c r="O99" s="63">
        <f t="shared" si="66"/>
        <v>0</v>
      </c>
      <c r="P99" s="62">
        <v>2270.6338855640024</v>
      </c>
      <c r="Q99" s="63">
        <f t="shared" si="57"/>
        <v>0.89946300932735568</v>
      </c>
      <c r="R99" s="62">
        <v>562.25416232295311</v>
      </c>
      <c r="S99" s="63">
        <f t="shared" si="58"/>
        <v>0.1816876049829885</v>
      </c>
    </row>
    <row r="100" spans="1:19" x14ac:dyDescent="0.2">
      <c r="A100" s="168" t="s">
        <v>132</v>
      </c>
      <c r="B100" s="62">
        <v>880167.5355739888</v>
      </c>
      <c r="C100" s="63">
        <f t="shared" si="59"/>
        <v>23.645356143835734</v>
      </c>
      <c r="D100" s="95">
        <f t="shared" si="60"/>
        <v>336929.42416594131</v>
      </c>
      <c r="E100" s="63">
        <f t="shared" si="61"/>
        <v>16.526469233082651</v>
      </c>
      <c r="F100" s="62">
        <v>18399.691057481516</v>
      </c>
      <c r="G100" s="63">
        <f t="shared" si="62"/>
        <v>7.463664565774188</v>
      </c>
      <c r="H100" s="62">
        <v>283772.00336321868</v>
      </c>
      <c r="I100" s="63">
        <f t="shared" si="63"/>
        <v>16.974114348824692</v>
      </c>
      <c r="J100" s="62">
        <v>34757.729745241137</v>
      </c>
      <c r="K100" s="63">
        <f t="shared" si="64"/>
        <v>28.866209085903282</v>
      </c>
      <c r="L100" s="62">
        <v>411311.10743842775</v>
      </c>
      <c r="M100" s="63">
        <f t="shared" si="65"/>
        <v>36.809732118124437</v>
      </c>
      <c r="N100" s="62">
        <v>0</v>
      </c>
      <c r="O100" s="63">
        <f t="shared" si="66"/>
        <v>0</v>
      </c>
      <c r="P100" s="62">
        <v>91405.335333715659</v>
      </c>
      <c r="Q100" s="63">
        <f t="shared" si="57"/>
        <v>36.208267000040131</v>
      </c>
      <c r="R100" s="62">
        <v>40521.668635910617</v>
      </c>
      <c r="S100" s="63">
        <f t="shared" si="58"/>
        <v>13.094229296508185</v>
      </c>
    </row>
    <row r="101" spans="1:19" x14ac:dyDescent="0.2">
      <c r="A101" s="168" t="s">
        <v>133</v>
      </c>
      <c r="B101" s="62">
        <v>259505.45655551102</v>
      </c>
      <c r="C101" s="63">
        <f t="shared" si="59"/>
        <v>6.9715124604342273</v>
      </c>
      <c r="D101" s="95">
        <f t="shared" si="60"/>
        <v>40140.285345682998</v>
      </c>
      <c r="E101" s="63">
        <f t="shared" si="61"/>
        <v>1.9688906435368734</v>
      </c>
      <c r="F101" s="62">
        <v>832.77170369683688</v>
      </c>
      <c r="G101" s="63">
        <f t="shared" si="62"/>
        <v>0.33780614233379647</v>
      </c>
      <c r="H101" s="62">
        <v>39307.513641986159</v>
      </c>
      <c r="I101" s="63">
        <f t="shared" si="63"/>
        <v>2.3512193712536638</v>
      </c>
      <c r="J101" s="62">
        <v>0</v>
      </c>
      <c r="K101" s="63">
        <f t="shared" si="64"/>
        <v>0</v>
      </c>
      <c r="L101" s="62">
        <v>208102.49771481898</v>
      </c>
      <c r="M101" s="63">
        <f t="shared" si="65"/>
        <v>18.623852007550763</v>
      </c>
      <c r="N101" s="62">
        <v>0</v>
      </c>
      <c r="O101" s="63">
        <f t="shared" si="66"/>
        <v>0</v>
      </c>
      <c r="P101" s="62">
        <v>2830.2920701228304</v>
      </c>
      <c r="Q101" s="63">
        <f t="shared" si="57"/>
        <v>1.1211596192821265</v>
      </c>
      <c r="R101" s="62">
        <v>8432.3814248871495</v>
      </c>
      <c r="S101" s="63">
        <f t="shared" si="58"/>
        <v>2.7248516561639731</v>
      </c>
    </row>
    <row r="102" spans="1:19" x14ac:dyDescent="0.2">
      <c r="A102" s="168" t="s">
        <v>134</v>
      </c>
      <c r="B102" s="62">
        <v>607454.74815516453</v>
      </c>
      <c r="C102" s="63">
        <f t="shared" si="59"/>
        <v>16.31903391213579</v>
      </c>
      <c r="D102" s="95">
        <f t="shared" si="60"/>
        <v>276454.80962097232</v>
      </c>
      <c r="E102" s="63">
        <f t="shared" si="61"/>
        <v>13.560174855160549</v>
      </c>
      <c r="F102" s="62">
        <v>9257.2001398208558</v>
      </c>
      <c r="G102" s="63">
        <f t="shared" si="62"/>
        <v>3.7550976506079405</v>
      </c>
      <c r="H102" s="62">
        <v>267197.60948115145</v>
      </c>
      <c r="I102" s="63">
        <f t="shared" si="63"/>
        <v>15.982699925688069</v>
      </c>
      <c r="J102" s="62">
        <v>0</v>
      </c>
      <c r="K102" s="63">
        <f t="shared" si="64"/>
        <v>0</v>
      </c>
      <c r="L102" s="62">
        <v>256714.30734372619</v>
      </c>
      <c r="M102" s="63">
        <f t="shared" si="65"/>
        <v>22.974300264008811</v>
      </c>
      <c r="N102" s="62">
        <v>3817.1641482137234</v>
      </c>
      <c r="O102" s="63">
        <f t="shared" si="66"/>
        <v>87.942611059480882</v>
      </c>
      <c r="P102" s="62">
        <v>29394.642103703009</v>
      </c>
      <c r="Q102" s="63">
        <f t="shared" si="57"/>
        <v>11.644058257383941</v>
      </c>
      <c r="R102" s="62">
        <v>41073.824938540813</v>
      </c>
      <c r="S102" s="63">
        <f t="shared" si="58"/>
        <v>13.272653864832717</v>
      </c>
    </row>
    <row r="103" spans="1:19" x14ac:dyDescent="0.2">
      <c r="A103" s="168" t="s">
        <v>135</v>
      </c>
      <c r="B103" s="62">
        <v>268805.89475169464</v>
      </c>
      <c r="C103" s="63">
        <f t="shared" si="59"/>
        <v>7.2213650902509832</v>
      </c>
      <c r="D103" s="95">
        <f t="shared" si="60"/>
        <v>177547.27936058881</v>
      </c>
      <c r="E103" s="63">
        <f t="shared" si="61"/>
        <v>8.7087367244160951</v>
      </c>
      <c r="F103" s="62">
        <v>5720.1707859235121</v>
      </c>
      <c r="G103" s="63">
        <f t="shared" si="62"/>
        <v>2.3203343942948642</v>
      </c>
      <c r="H103" s="62">
        <v>171827.1085746653</v>
      </c>
      <c r="I103" s="63">
        <f t="shared" si="63"/>
        <v>10.278015289059779</v>
      </c>
      <c r="J103" s="62">
        <v>0</v>
      </c>
      <c r="K103" s="63">
        <f t="shared" si="64"/>
        <v>0</v>
      </c>
      <c r="L103" s="62">
        <v>51942.057206151563</v>
      </c>
      <c r="M103" s="63">
        <f t="shared" si="65"/>
        <v>4.6484842661560073</v>
      </c>
      <c r="N103" s="62">
        <v>0</v>
      </c>
      <c r="O103" s="63">
        <f t="shared" si="66"/>
        <v>0</v>
      </c>
      <c r="P103" s="62">
        <v>1887.9159373100645</v>
      </c>
      <c r="Q103" s="63">
        <f t="shared" si="57"/>
        <v>0.74785748646052319</v>
      </c>
      <c r="R103" s="62">
        <v>37428.642247643831</v>
      </c>
      <c r="S103" s="63">
        <f t="shared" si="58"/>
        <v>12.094744376180309</v>
      </c>
    </row>
    <row r="104" spans="1:19" x14ac:dyDescent="0.2">
      <c r="A104" s="168" t="s">
        <v>136</v>
      </c>
      <c r="B104" s="62">
        <v>1148344.1916103908</v>
      </c>
      <c r="C104" s="63">
        <f t="shared" si="59"/>
        <v>30.849816982428667</v>
      </c>
      <c r="D104" s="95">
        <f t="shared" si="60"/>
        <v>751214.40461586439</v>
      </c>
      <c r="E104" s="63">
        <f t="shared" si="61"/>
        <v>36.847247093557797</v>
      </c>
      <c r="F104" s="62">
        <v>33610.022326764636</v>
      </c>
      <c r="G104" s="63">
        <f t="shared" si="62"/>
        <v>13.63359482023219</v>
      </c>
      <c r="H104" s="62">
        <v>631952.36359177507</v>
      </c>
      <c r="I104" s="63">
        <f t="shared" si="63"/>
        <v>37.800880832091252</v>
      </c>
      <c r="J104" s="62">
        <v>85652.018697324733</v>
      </c>
      <c r="K104" s="63">
        <f t="shared" si="64"/>
        <v>71.133790914097005</v>
      </c>
      <c r="L104" s="62">
        <v>109582.36803822713</v>
      </c>
      <c r="M104" s="63">
        <f t="shared" si="65"/>
        <v>9.8069260455376757</v>
      </c>
      <c r="N104" s="62">
        <v>0</v>
      </c>
      <c r="O104" s="63">
        <f t="shared" si="66"/>
        <v>0</v>
      </c>
      <c r="P104" s="62">
        <v>117871.76104147382</v>
      </c>
      <c r="Q104" s="63">
        <f t="shared" si="57"/>
        <v>46.692375012603321</v>
      </c>
      <c r="R104" s="62">
        <v>169675.6579148442</v>
      </c>
      <c r="S104" s="63">
        <f t="shared" si="58"/>
        <v>54.82923200265013</v>
      </c>
    </row>
    <row r="105" spans="1:19" x14ac:dyDescent="0.2">
      <c r="A105" s="168" t="s">
        <v>137</v>
      </c>
      <c r="B105" s="62">
        <v>2780.9245083405331</v>
      </c>
      <c r="C105" s="63">
        <f t="shared" si="59"/>
        <v>7.4708447825164753E-2</v>
      </c>
      <c r="D105" s="95">
        <f t="shared" si="60"/>
        <v>2519.2479886742663</v>
      </c>
      <c r="E105" s="63">
        <f t="shared" si="61"/>
        <v>0.12356971932147216</v>
      </c>
      <c r="F105" s="62">
        <v>2519.2479886742663</v>
      </c>
      <c r="G105" s="63">
        <f t="shared" si="62"/>
        <v>1.0219096552613354</v>
      </c>
      <c r="H105" s="62">
        <v>0</v>
      </c>
      <c r="I105" s="63">
        <f t="shared" si="63"/>
        <v>0</v>
      </c>
      <c r="J105" s="62">
        <v>0</v>
      </c>
      <c r="K105" s="63">
        <f t="shared" si="64"/>
        <v>0</v>
      </c>
      <c r="L105" s="62">
        <v>0</v>
      </c>
      <c r="M105" s="63">
        <f t="shared" si="65"/>
        <v>0</v>
      </c>
      <c r="N105" s="62">
        <v>261.67651966626704</v>
      </c>
      <c r="O105" s="63">
        <f t="shared" si="66"/>
        <v>6.0286944702595608</v>
      </c>
      <c r="P105" s="62">
        <v>0</v>
      </c>
      <c r="Q105" s="63">
        <f t="shared" si="57"/>
        <v>0</v>
      </c>
      <c r="R105" s="62">
        <v>0</v>
      </c>
      <c r="S105" s="63">
        <f t="shared" si="58"/>
        <v>0</v>
      </c>
    </row>
    <row r="106" spans="1:19" x14ac:dyDescent="0.2">
      <c r="A106" s="168" t="s">
        <v>126</v>
      </c>
      <c r="B106" s="62">
        <v>0</v>
      </c>
      <c r="C106" s="63">
        <f t="shared" si="59"/>
        <v>0</v>
      </c>
      <c r="D106" s="95">
        <f t="shared" si="60"/>
        <v>0</v>
      </c>
      <c r="E106" s="63">
        <f t="shared" si="61"/>
        <v>0</v>
      </c>
      <c r="F106" s="62">
        <v>0</v>
      </c>
      <c r="G106" s="63">
        <f t="shared" si="62"/>
        <v>0</v>
      </c>
      <c r="H106" s="62">
        <v>0</v>
      </c>
      <c r="I106" s="63">
        <f t="shared" si="63"/>
        <v>0</v>
      </c>
      <c r="J106" s="62">
        <v>0</v>
      </c>
      <c r="K106" s="63">
        <f t="shared" si="64"/>
        <v>0</v>
      </c>
      <c r="L106" s="62">
        <v>0</v>
      </c>
      <c r="M106" s="63">
        <f t="shared" si="65"/>
        <v>0</v>
      </c>
      <c r="N106" s="62">
        <v>0</v>
      </c>
      <c r="O106" s="63">
        <f t="shared" si="66"/>
        <v>0</v>
      </c>
      <c r="P106" s="62">
        <v>0</v>
      </c>
      <c r="Q106" s="63">
        <f t="shared" si="57"/>
        <v>0</v>
      </c>
      <c r="R106" s="62">
        <v>0</v>
      </c>
      <c r="S106" s="63">
        <f t="shared" si="58"/>
        <v>0</v>
      </c>
    </row>
    <row r="107" spans="1:19" x14ac:dyDescent="0.2">
      <c r="A107" s="168" t="s">
        <v>127</v>
      </c>
      <c r="B107" s="62">
        <v>0</v>
      </c>
      <c r="C107" s="63">
        <f t="shared" si="59"/>
        <v>0</v>
      </c>
      <c r="D107" s="95">
        <f t="shared" si="60"/>
        <v>0</v>
      </c>
      <c r="E107" s="63">
        <f t="shared" si="61"/>
        <v>0</v>
      </c>
      <c r="F107" s="62">
        <v>0</v>
      </c>
      <c r="G107" s="63">
        <f t="shared" si="62"/>
        <v>0</v>
      </c>
      <c r="H107" s="62">
        <v>0</v>
      </c>
      <c r="I107" s="63">
        <f t="shared" si="63"/>
        <v>0</v>
      </c>
      <c r="J107" s="62">
        <v>0</v>
      </c>
      <c r="K107" s="63">
        <f t="shared" si="64"/>
        <v>0</v>
      </c>
      <c r="L107" s="62">
        <v>0</v>
      </c>
      <c r="M107" s="63">
        <f t="shared" si="65"/>
        <v>0</v>
      </c>
      <c r="N107" s="62">
        <v>0</v>
      </c>
      <c r="O107" s="63">
        <f t="shared" si="66"/>
        <v>0</v>
      </c>
      <c r="P107" s="62">
        <v>0</v>
      </c>
      <c r="Q107" s="63">
        <f t="shared" si="57"/>
        <v>0</v>
      </c>
      <c r="R107" s="62">
        <v>0</v>
      </c>
      <c r="S107" s="63">
        <f t="shared" si="58"/>
        <v>0</v>
      </c>
    </row>
    <row r="108" spans="1:19" x14ac:dyDescent="0.2">
      <c r="A108" s="174"/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</row>
    <row r="109" spans="1:19" x14ac:dyDescent="0.2">
      <c r="A109" s="11" t="str">
        <f>'C01'!$A$36</f>
        <v>Fuente: Instituto Nacional de Estadística (INE). Encuesta Permanente de Hogares de Propósitos Múltiples LXXIII, 2021.</v>
      </c>
      <c r="B109" s="111"/>
      <c r="C109" s="112"/>
      <c r="D109" s="52"/>
      <c r="E109" s="114"/>
      <c r="F109" s="107"/>
      <c r="G109" s="114"/>
      <c r="H109" s="107"/>
      <c r="I109" s="114"/>
      <c r="J109" s="107"/>
      <c r="K109" s="114"/>
      <c r="L109" s="107"/>
      <c r="M109" s="114"/>
      <c r="N109" s="107"/>
      <c r="O109" s="114"/>
      <c r="P109" s="107"/>
      <c r="Q109" s="114"/>
    </row>
    <row r="110" spans="1:19" x14ac:dyDescent="0.2">
      <c r="A110" s="181" t="s">
        <v>104</v>
      </c>
      <c r="B110" s="113"/>
      <c r="C110" s="112"/>
      <c r="D110" s="117"/>
      <c r="E110" s="114"/>
      <c r="F110" s="107"/>
      <c r="G110" s="114"/>
      <c r="H110" s="107"/>
      <c r="I110" s="114"/>
      <c r="J110" s="107"/>
      <c r="K110" s="114"/>
      <c r="L110" s="107"/>
      <c r="M110" s="114"/>
      <c r="N110" s="107"/>
      <c r="O110" s="114"/>
      <c r="P110" s="107"/>
      <c r="Q110" s="114"/>
    </row>
    <row r="111" spans="1:19" x14ac:dyDescent="0.2">
      <c r="A111" s="25" t="s">
        <v>83</v>
      </c>
      <c r="B111" s="113"/>
      <c r="C111" s="112"/>
      <c r="D111" s="117"/>
      <c r="E111" s="114"/>
      <c r="F111" s="107"/>
      <c r="G111" s="114"/>
      <c r="H111" s="107"/>
      <c r="I111" s="114"/>
      <c r="J111" s="107"/>
      <c r="K111" s="114"/>
      <c r="L111" s="107"/>
      <c r="M111" s="114"/>
      <c r="N111" s="107"/>
      <c r="O111" s="114"/>
    </row>
    <row r="112" spans="1:19" x14ac:dyDescent="0.2">
      <c r="A112" s="25" t="s">
        <v>84</v>
      </c>
      <c r="B112" s="113"/>
      <c r="C112" s="112"/>
      <c r="D112" s="117"/>
      <c r="E112" s="114"/>
      <c r="F112" s="107"/>
      <c r="G112" s="114"/>
      <c r="H112" s="107"/>
      <c r="I112" s="114"/>
      <c r="J112" s="107"/>
      <c r="K112" s="114"/>
      <c r="L112" s="107"/>
      <c r="M112" s="114"/>
      <c r="N112" s="107"/>
      <c r="O112" s="114"/>
    </row>
    <row r="113" spans="1:4" x14ac:dyDescent="0.2">
      <c r="B113" s="70"/>
      <c r="C113" s="69"/>
      <c r="D113" s="72"/>
    </row>
    <row r="114" spans="1:4" x14ac:dyDescent="0.2">
      <c r="A114" s="68"/>
      <c r="B114" s="70"/>
      <c r="C114" s="69"/>
      <c r="D114" s="72"/>
    </row>
    <row r="115" spans="1:4" x14ac:dyDescent="0.2">
      <c r="A115" s="68"/>
      <c r="B115" s="70"/>
      <c r="C115" s="69"/>
      <c r="D115" s="72"/>
    </row>
  </sheetData>
  <mergeCells count="29">
    <mergeCell ref="R4:S5"/>
    <mergeCell ref="R64:S65"/>
    <mergeCell ref="A1:S1"/>
    <mergeCell ref="A2:S2"/>
    <mergeCell ref="A3:S3"/>
    <mergeCell ref="A60:S60"/>
    <mergeCell ref="A61:S61"/>
    <mergeCell ref="A62:S62"/>
    <mergeCell ref="P4:Q5"/>
    <mergeCell ref="P64:Q65"/>
    <mergeCell ref="B63:K63"/>
    <mergeCell ref="D64:K64"/>
    <mergeCell ref="A64:A66"/>
    <mergeCell ref="L64:M65"/>
    <mergeCell ref="N64:O65"/>
    <mergeCell ref="H65:I65"/>
    <mergeCell ref="J65:K65"/>
    <mergeCell ref="B64:C65"/>
    <mergeCell ref="D65:E65"/>
    <mergeCell ref="F65:G65"/>
    <mergeCell ref="A4:A6"/>
    <mergeCell ref="B4:C5"/>
    <mergeCell ref="H5:I5"/>
    <mergeCell ref="J5:K5"/>
    <mergeCell ref="N4:O5"/>
    <mergeCell ref="D4:K4"/>
    <mergeCell ref="L4:M5"/>
    <mergeCell ref="D5:E5"/>
    <mergeCell ref="F5:G5"/>
  </mergeCells>
  <phoneticPr fontId="2" type="noConversion"/>
  <printOptions horizontalCentered="1"/>
  <pageMargins left="1.1155511811023624" right="0.47244094488188981" top="0.35433070866141736" bottom="0.35433070866141736" header="0" footer="0"/>
  <pageSetup paperSize="9" scale="80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9" max="16383" man="1"/>
  </rowBreaks>
  <ignoredErrors>
    <ignoredError sqref="D10:O10 D47:G48 E9:O9 I47:I48 K47:K48 M47:M48 O47:O48" emptyCellReference="1"/>
    <ignoredError sqref="C11 G8 D71:E71 D95:N95 E94:N94 I8 K8 M8 O8 G71 I71 K71 M71 D96:E96 G96 I96 K96 M96" formula="1"/>
    <ignoredError sqref="D11:O11 D50:E52 D38:O38 E36:O36 E33:E35 E32 E25:E31 D16:O17 D12:E12 G12 D13:E15 G13:G15 I12 I13:I15 K12 K13:K15 M12 M13:M15 O12 O13:O15 O33:O35 O32 O25:O31 E18:E24 O18:O24 G33:G35 G32 G25:G31 G18:G24 I33:I35 I32 I25:I31 I18:I24 K33:K35 K32 K25:K31 K18:K24 M33:M35 M32 M25:M31 M18:M24 D40:E45 D39:E39 G39 G40:G45 D49:E49 G49 G50:G52 I49 I50:I52 K49 K50:K52 M49 M50:M52 O49 O50:O52 I39 I40:I45 K39 K40:K45 M39 M40:M45 O39 O40:O45 D37:E37 G37 I37 K37 M37 O37" formula="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J126"/>
  <sheetViews>
    <sheetView topLeftCell="A93" workbookViewId="0">
      <selection activeCell="F8" sqref="F8"/>
    </sheetView>
  </sheetViews>
  <sheetFormatPr baseColWidth="10" defaultColWidth="12" defaultRowHeight="11.25" x14ac:dyDescent="0.2"/>
  <cols>
    <col min="1" max="1" width="48.6640625" style="19" customWidth="1"/>
    <col min="2" max="2" width="13.5" style="19" bestFit="1" customWidth="1"/>
    <col min="3" max="3" width="7.33203125" style="38" customWidth="1"/>
    <col min="4" max="4" width="13.1640625" style="19" bestFit="1" customWidth="1"/>
    <col min="5" max="5" width="8" style="38" bestFit="1" customWidth="1"/>
    <col min="6" max="6" width="13.1640625" style="19" bestFit="1" customWidth="1"/>
    <col min="7" max="7" width="8.33203125" style="38" bestFit="1" customWidth="1"/>
    <col min="8" max="8" width="11.33203125" style="19" bestFit="1" customWidth="1"/>
    <col min="9" max="9" width="8.33203125" style="38" customWidth="1"/>
    <col min="10" max="10" width="12" style="19" bestFit="1" customWidth="1"/>
    <col min="11" max="11" width="7.33203125" style="38" customWidth="1"/>
    <col min="12" max="12" width="10.5" style="19" bestFit="1" customWidth="1"/>
    <col min="13" max="13" width="7.1640625" style="38" bestFit="1" customWidth="1"/>
    <col min="14" max="14" width="12" style="19" customWidth="1"/>
    <col min="15" max="15" width="6.6640625" style="38" customWidth="1"/>
    <col min="16" max="16" width="10.6640625" style="19" customWidth="1"/>
    <col min="17" max="17" width="8" style="38" bestFit="1" customWidth="1"/>
    <col min="18" max="18" width="13.83203125" style="19" hidden="1" customWidth="1"/>
    <col min="19" max="19" width="11" style="19" hidden="1" customWidth="1"/>
    <col min="20" max="20" width="10.5" style="38" bestFit="1" customWidth="1"/>
    <col min="21" max="21" width="6.6640625" style="19" bestFit="1" customWidth="1"/>
    <col min="22" max="22" width="7" style="38" bestFit="1" customWidth="1"/>
    <col min="23" max="23" width="11" style="19" bestFit="1" customWidth="1"/>
    <col min="24" max="24" width="7" style="38" bestFit="1" customWidth="1"/>
    <col min="25" max="25" width="11" style="19" bestFit="1" customWidth="1"/>
    <col min="26" max="26" width="6" style="38" bestFit="1" customWidth="1"/>
    <col min="27" max="27" width="11" style="19" bestFit="1" customWidth="1"/>
    <col min="28" max="28" width="6.6640625" style="38" bestFit="1" customWidth="1"/>
    <col min="29" max="29" width="10" style="19" customWidth="1"/>
    <col min="30" max="30" width="8" style="38" bestFit="1" customWidth="1"/>
    <col min="31" max="31" width="10.6640625" style="19" customWidth="1"/>
    <col min="32" max="32" width="7" style="38" bestFit="1" customWidth="1"/>
    <col min="33" max="33" width="11" style="19" bestFit="1" customWidth="1"/>
    <col min="34" max="34" width="7" style="38" bestFit="1" customWidth="1"/>
    <col min="35" max="35" width="11" style="19" bestFit="1" customWidth="1"/>
    <col min="36" max="36" width="7" style="38" bestFit="1" customWidth="1"/>
    <col min="37" max="43" width="7.6640625" style="19" customWidth="1"/>
    <col min="44" max="16384" width="12" style="19"/>
  </cols>
  <sheetData>
    <row r="1" spans="1:21" x14ac:dyDescent="0.2">
      <c r="A1" s="208" t="s">
        <v>72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</row>
    <row r="2" spans="1:21" x14ac:dyDescent="0.2">
      <c r="A2" s="208" t="s">
        <v>73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</row>
    <row r="3" spans="1:21" x14ac:dyDescent="0.2">
      <c r="A3" s="239" t="s">
        <v>34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</row>
    <row r="4" spans="1:21" ht="15" customHeight="1" x14ac:dyDescent="0.2">
      <c r="A4" s="204" t="s">
        <v>33</v>
      </c>
      <c r="B4" s="236" t="s">
        <v>22</v>
      </c>
      <c r="C4" s="236"/>
      <c r="D4" s="236" t="s">
        <v>21</v>
      </c>
      <c r="E4" s="236"/>
      <c r="F4" s="235" t="s">
        <v>8</v>
      </c>
      <c r="G4" s="235"/>
      <c r="H4" s="235"/>
      <c r="I4" s="235"/>
      <c r="J4" s="235"/>
      <c r="K4" s="235"/>
      <c r="L4" s="235"/>
      <c r="M4" s="235"/>
      <c r="N4" s="236" t="s">
        <v>1</v>
      </c>
      <c r="O4" s="236"/>
      <c r="P4" s="236" t="s">
        <v>143</v>
      </c>
      <c r="Q4" s="236"/>
      <c r="R4" s="236" t="s">
        <v>141</v>
      </c>
      <c r="S4" s="236"/>
      <c r="T4" s="222" t="s">
        <v>156</v>
      </c>
      <c r="U4" s="222"/>
    </row>
    <row r="5" spans="1:21" ht="12.75" customHeight="1" x14ac:dyDescent="0.2">
      <c r="A5" s="234"/>
      <c r="B5" s="237"/>
      <c r="C5" s="237"/>
      <c r="D5" s="237"/>
      <c r="E5" s="237"/>
      <c r="F5" s="238" t="s">
        <v>10</v>
      </c>
      <c r="G5" s="238"/>
      <c r="H5" s="238" t="s">
        <v>100</v>
      </c>
      <c r="I5" s="238"/>
      <c r="J5" s="238" t="s">
        <v>11</v>
      </c>
      <c r="K5" s="238"/>
      <c r="L5" s="238" t="s">
        <v>101</v>
      </c>
      <c r="M5" s="238"/>
      <c r="N5" s="237"/>
      <c r="O5" s="237"/>
      <c r="P5" s="237"/>
      <c r="Q5" s="237"/>
      <c r="R5" s="237"/>
      <c r="S5" s="237"/>
      <c r="T5" s="223"/>
      <c r="U5" s="223"/>
    </row>
    <row r="6" spans="1:21" x14ac:dyDescent="0.2">
      <c r="A6" s="205"/>
      <c r="B6" s="40" t="s">
        <v>6</v>
      </c>
      <c r="C6" s="41" t="s">
        <v>80</v>
      </c>
      <c r="D6" s="40" t="s">
        <v>6</v>
      </c>
      <c r="E6" s="41" t="s">
        <v>80</v>
      </c>
      <c r="F6" s="40" t="s">
        <v>6</v>
      </c>
      <c r="G6" s="41" t="s">
        <v>80</v>
      </c>
      <c r="H6" s="40" t="s">
        <v>6</v>
      </c>
      <c r="I6" s="41" t="s">
        <v>80</v>
      </c>
      <c r="J6" s="40" t="s">
        <v>6</v>
      </c>
      <c r="K6" s="41" t="s">
        <v>80</v>
      </c>
      <c r="L6" s="40" t="s">
        <v>6</v>
      </c>
      <c r="M6" s="41" t="s">
        <v>80</v>
      </c>
      <c r="N6" s="40" t="s">
        <v>6</v>
      </c>
      <c r="O6" s="41" t="s">
        <v>80</v>
      </c>
      <c r="P6" s="40" t="s">
        <v>6</v>
      </c>
      <c r="Q6" s="41" t="s">
        <v>80</v>
      </c>
      <c r="R6" s="202" t="s">
        <v>6</v>
      </c>
      <c r="S6" s="41" t="s">
        <v>80</v>
      </c>
      <c r="T6" s="202" t="s">
        <v>6</v>
      </c>
      <c r="U6" s="41" t="s">
        <v>80</v>
      </c>
    </row>
    <row r="7" spans="1:2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21" s="44" customFormat="1" ht="12" customHeight="1" x14ac:dyDescent="0.2">
      <c r="A8" s="43" t="s">
        <v>96</v>
      </c>
      <c r="B8" s="93">
        <f>'C03'!B8</f>
        <v>3722369.5436004065</v>
      </c>
      <c r="C8" s="98">
        <f>+C11+C15</f>
        <v>100</v>
      </c>
      <c r="D8" s="93">
        <f>+D11+D15</f>
        <v>3121532.8184131356</v>
      </c>
      <c r="E8" s="98">
        <f>IF(ISNUMBER(D8/$B$8*100),D8/$B$8*100,0)</f>
        <v>83.858756683085247</v>
      </c>
      <c r="F8" s="93">
        <f t="shared" ref="F8:F52" si="0">H8+J8+L8</f>
        <v>1908734.4889833424</v>
      </c>
      <c r="G8" s="98">
        <f>IF(ISNUMBER(F8/$B$8*100),F8/$B$8*100,0)</f>
        <v>51.277404530264548</v>
      </c>
      <c r="H8" s="93">
        <f>+H11+H15</f>
        <v>232818.25462882468</v>
      </c>
      <c r="I8" s="98">
        <f>IF(ISNUMBER(H8/$B$8*100),H8/$B$8*100,0)</f>
        <v>6.2545712321629061</v>
      </c>
      <c r="J8" s="93">
        <f>+J11+J15</f>
        <v>1558127.4678687146</v>
      </c>
      <c r="K8" s="98">
        <f>IF(ISNUMBER(J8/$B$8*100),J8/$B$8*100,0)</f>
        <v>41.858484215987836</v>
      </c>
      <c r="L8" s="93">
        <f>+L11+L15</f>
        <v>117788.76648580309</v>
      </c>
      <c r="M8" s="98">
        <f>IF(ISNUMBER(L8/$B$8*100),L8/$B$8*100,0)</f>
        <v>3.1643490821137994</v>
      </c>
      <c r="N8" s="93">
        <f>+N11+N15</f>
        <v>1065641.851356369</v>
      </c>
      <c r="O8" s="98">
        <f>IF(ISNUMBER(N8/$B$8*100),N8/$B$8*100,0)</f>
        <v>28.628051000160582</v>
      </c>
      <c r="P8" s="93">
        <f>+P11+P15</f>
        <v>4340.5171875462574</v>
      </c>
      <c r="Q8" s="98">
        <f>IF(ISNUMBER(P8/$B$8*100),P8/$B$8*100,0)</f>
        <v>0.11660629436990172</v>
      </c>
      <c r="R8" s="93">
        <f>+R11+R15</f>
        <v>0</v>
      </c>
      <c r="S8" s="98">
        <f>IF(ISNUMBER(R8/$B$8*100),R8/$B$8*100,0)</f>
        <v>0</v>
      </c>
      <c r="T8" s="93">
        <f>+T11+T15</f>
        <v>142815.96088586622</v>
      </c>
      <c r="U8" s="98">
        <f>IF(ISNUMBER(T8/$B$8*100),T8/$B$8*100,0)</f>
        <v>3.8366948582899059</v>
      </c>
    </row>
    <row r="9" spans="1:21" ht="11.25" customHeight="1" x14ac:dyDescent="0.2">
      <c r="A9" s="45"/>
      <c r="B9" s="6"/>
      <c r="C9" s="98"/>
      <c r="D9" s="6"/>
      <c r="E9" s="98"/>
      <c r="F9" s="6"/>
      <c r="G9" s="98"/>
      <c r="H9" s="6"/>
      <c r="I9" s="98"/>
      <c r="J9" s="6"/>
      <c r="K9" s="98"/>
      <c r="L9" s="6"/>
      <c r="M9" s="98"/>
      <c r="N9" s="6"/>
      <c r="O9" s="98"/>
      <c r="P9" s="6"/>
      <c r="Q9" s="98"/>
    </row>
    <row r="10" spans="1:21" ht="12.75" customHeight="1" x14ac:dyDescent="0.2">
      <c r="A10" s="46" t="s">
        <v>36</v>
      </c>
      <c r="B10" s="93"/>
      <c r="C10" s="61"/>
      <c r="D10" s="93"/>
      <c r="E10" s="98"/>
      <c r="F10" s="93"/>
      <c r="G10" s="98"/>
      <c r="H10" s="93"/>
      <c r="I10" s="98"/>
      <c r="J10" s="93"/>
      <c r="K10" s="98"/>
      <c r="L10" s="93"/>
      <c r="M10" s="98"/>
      <c r="N10" s="93"/>
      <c r="O10" s="98"/>
      <c r="P10" s="93"/>
      <c r="Q10" s="98"/>
    </row>
    <row r="11" spans="1:21" x14ac:dyDescent="0.2">
      <c r="A11" s="47" t="s">
        <v>64</v>
      </c>
      <c r="B11" s="62">
        <f>'C03'!B11</f>
        <v>2263567.5570949842</v>
      </c>
      <c r="C11" s="99">
        <f>IF(ISNUMBER(B11/B$8*100),B11/B$8*100,0)</f>
        <v>60.809855942072375</v>
      </c>
      <c r="D11" s="62">
        <f>SUM(D12:D14)</f>
        <v>1961237.1343486514</v>
      </c>
      <c r="E11" s="99">
        <f>IF(ISNUMBER(D11/D$8*100),D11/D$8*100,0)</f>
        <v>62.829297285609421</v>
      </c>
      <c r="F11" s="62">
        <f>SUM(F12:F14)</f>
        <v>1261127.5955519956</v>
      </c>
      <c r="G11" s="99">
        <f>IF(ISNUMBER(F11/F$8*100),F11/F$8*100,0)</f>
        <v>66.071399811281012</v>
      </c>
      <c r="H11" s="62">
        <f>SUM(H12:H14)</f>
        <v>181380.72793701314</v>
      </c>
      <c r="I11" s="99">
        <f>IF(ISNUMBER(H11/H$8*100),H11/H$8*100,0)</f>
        <v>77.906574905899504</v>
      </c>
      <c r="J11" s="62">
        <f>SUM(J12:J14)</f>
        <v>992736.29333001748</v>
      </c>
      <c r="K11" s="99">
        <f>IF(ISNUMBER(J11/J$8*100),J11/J$8*100,0)</f>
        <v>63.713419717061548</v>
      </c>
      <c r="L11" s="62">
        <f>SUM(L12:L14)</f>
        <v>87010.574284965027</v>
      </c>
      <c r="M11" s="99">
        <f>IF(ISNUMBER(L11/L$8*100),L11/L$8*100,0)</f>
        <v>73.870010596852879</v>
      </c>
      <c r="N11" s="62">
        <f>SUM(N12:N14)</f>
        <v>631795.82704591798</v>
      </c>
      <c r="O11" s="99">
        <f>IF(ISNUMBER(N11/N$8*100),N11/N$8*100,0)</f>
        <v>59.28782040999576</v>
      </c>
      <c r="P11" s="62">
        <f>SUM(P12:P14)</f>
        <v>3497.279045057543</v>
      </c>
      <c r="Q11" s="99">
        <f>IF(ISNUMBER(P11/P$8*100),P11/P$8*100,0)</f>
        <v>80.572864798044805</v>
      </c>
      <c r="R11" s="62">
        <f>SUM(R12:R14)</f>
        <v>0</v>
      </c>
      <c r="S11" s="99">
        <f>IF(ISNUMBER(R11/R$8*100),R11/R$8*100,0)</f>
        <v>0</v>
      </c>
      <c r="T11" s="62">
        <f>SUM(T12:T14)</f>
        <v>64816.432705660001</v>
      </c>
      <c r="U11" s="99">
        <f>IF(ISNUMBER(T11/T$8*100),T11/T$8*100,0)</f>
        <v>45.384586081004727</v>
      </c>
    </row>
    <row r="12" spans="1:21" x14ac:dyDescent="0.2">
      <c r="A12" s="50" t="s">
        <v>59</v>
      </c>
      <c r="B12" s="62">
        <f>'C03'!B12</f>
        <v>491951.85697259067</v>
      </c>
      <c r="C12" s="99">
        <f>IF(ISNUMBER(B12/B$8*100),B12/B$8*100,0)</f>
        <v>13.216093974827592</v>
      </c>
      <c r="D12" s="62">
        <v>425224.34445769066</v>
      </c>
      <c r="E12" s="99">
        <f>IF(ISNUMBER(D12/D$8*100),D12/D$8*100,0)</f>
        <v>13.622292930876759</v>
      </c>
      <c r="F12" s="62">
        <f t="shared" si="0"/>
        <v>287320.81859356177</v>
      </c>
      <c r="G12" s="99">
        <f>IF(ISNUMBER(F12/F$8*100),F12/F$8*100,0)</f>
        <v>15.052948445784029</v>
      </c>
      <c r="H12" s="62">
        <v>58877.216924910128</v>
      </c>
      <c r="I12" s="99">
        <f>IF(ISNUMBER(H12/H$8*100),H12/H$8*100,0)</f>
        <v>25.288917752079342</v>
      </c>
      <c r="J12" s="62">
        <v>206986.12705601769</v>
      </c>
      <c r="K12" s="99">
        <f>IF(ISNUMBER(J12/J$8*100),J12/J$8*100,0)</f>
        <v>13.284287153935088</v>
      </c>
      <c r="L12" s="62">
        <v>21457.474612633912</v>
      </c>
      <c r="M12" s="99">
        <f>IF(ISNUMBER(L12/L$8*100),L12/L$8*100,0)</f>
        <v>18.216910875979121</v>
      </c>
      <c r="N12" s="62">
        <v>124819.69988080784</v>
      </c>
      <c r="O12" s="99">
        <f>IF(ISNUMBER(N12/N$8*100),N12/N$8*100,0)</f>
        <v>11.713100393151318</v>
      </c>
      <c r="P12" s="62">
        <v>1831.7356376638693</v>
      </c>
      <c r="Q12" s="99">
        <f t="shared" ref="Q12:Q15" si="1">IF(ISNUMBER(P12/P$8*100),P12/P$8*100,0)</f>
        <v>42.200861291816928</v>
      </c>
      <c r="R12" s="62">
        <v>0</v>
      </c>
      <c r="S12" s="99">
        <f t="shared" ref="S12:S15" si="2">IF(ISNUMBER(R12/R$8*100),R12/R$8*100,0)</f>
        <v>0</v>
      </c>
      <c r="T12" s="62">
        <v>11252.090345649491</v>
      </c>
      <c r="U12" s="99">
        <f t="shared" ref="U12:U15" si="3">IF(ISNUMBER(T12/T$8*100),T12/T$8*100,0)</f>
        <v>7.878734474672469</v>
      </c>
    </row>
    <row r="13" spans="1:21" x14ac:dyDescent="0.2">
      <c r="A13" s="50" t="s">
        <v>60</v>
      </c>
      <c r="B13" s="94">
        <f>'C03'!B13</f>
        <v>290057.42516370368</v>
      </c>
      <c r="C13" s="99">
        <f>IF(ISNUMBER(B13/B$8*100),B13/B$8*100,0)</f>
        <v>7.7922791320485061</v>
      </c>
      <c r="D13" s="62">
        <v>244970.77876520049</v>
      </c>
      <c r="E13" s="99">
        <f>IF(ISNUMBER(D13/D$8*100),D13/D$8*100,0)</f>
        <v>7.8477720086804661</v>
      </c>
      <c r="F13" s="94">
        <f t="shared" si="0"/>
        <v>155699.21889616403</v>
      </c>
      <c r="G13" s="99">
        <f>IF(ISNUMBER(F13/F$8*100),F13/F$8*100,0)</f>
        <v>8.1571962886831262</v>
      </c>
      <c r="H13" s="62">
        <v>6011.5528531337241</v>
      </c>
      <c r="I13" s="99">
        <f>IF(ISNUMBER(H13/H$8*100),H13/H$8*100,0)</f>
        <v>2.582079683879499</v>
      </c>
      <c r="J13" s="62">
        <v>140069.18147801634</v>
      </c>
      <c r="K13" s="99">
        <f>IF(ISNUMBER(J13/J$8*100),J13/J$8*100,0)</f>
        <v>8.9895842520259297</v>
      </c>
      <c r="L13" s="62">
        <v>9618.4845650139596</v>
      </c>
      <c r="M13" s="99">
        <f>IF(ISNUMBER(L13/L$8*100),L13/L$8*100,0)</f>
        <v>8.1658759591248984</v>
      </c>
      <c r="N13" s="62">
        <v>82959.429373245614</v>
      </c>
      <c r="O13" s="99">
        <f>IF(ISNUMBER(N13/N$8*100),N13/N$8*100,0)</f>
        <v>7.7849259831202469</v>
      </c>
      <c r="P13" s="62">
        <v>0</v>
      </c>
      <c r="Q13" s="99">
        <f t="shared" si="1"/>
        <v>0</v>
      </c>
      <c r="R13" s="62">
        <v>0</v>
      </c>
      <c r="S13" s="99">
        <f t="shared" si="2"/>
        <v>0</v>
      </c>
      <c r="T13" s="62">
        <v>6312.1304957904104</v>
      </c>
      <c r="U13" s="99">
        <f t="shared" si="3"/>
        <v>4.4197654496298604</v>
      </c>
    </row>
    <row r="14" spans="1:21" x14ac:dyDescent="0.2">
      <c r="A14" s="50" t="s">
        <v>86</v>
      </c>
      <c r="B14" s="94">
        <f>'C03'!B14</f>
        <v>1481558.2749586899</v>
      </c>
      <c r="C14" s="99">
        <f>IF(ISNUMBER(B14/B$8*100),B14/B$8*100,0)</f>
        <v>39.801482835196282</v>
      </c>
      <c r="D14" s="62">
        <v>1291042.0111257602</v>
      </c>
      <c r="E14" s="99">
        <f>IF(ISNUMBER(D14/D$8*100),D14/D$8*100,0)</f>
        <v>41.359232346052188</v>
      </c>
      <c r="F14" s="94">
        <f t="shared" si="0"/>
        <v>818107.55806226982</v>
      </c>
      <c r="G14" s="99">
        <f>IF(ISNUMBER(F14/F$8*100),F14/F$8*100,0)</f>
        <v>42.861255076813855</v>
      </c>
      <c r="H14" s="62">
        <v>116491.95815896928</v>
      </c>
      <c r="I14" s="99">
        <f>IF(ISNUMBER(H14/H$8*100),H14/H$8*100,0)</f>
        <v>50.035577469940662</v>
      </c>
      <c r="J14" s="62">
        <v>645680.98479598342</v>
      </c>
      <c r="K14" s="99">
        <f>IF(ISNUMBER(J14/J$8*100),J14/J$8*100,0)</f>
        <v>41.43954831110053</v>
      </c>
      <c r="L14" s="62">
        <v>55934.615107317157</v>
      </c>
      <c r="M14" s="99">
        <f>IF(ISNUMBER(L14/L$8*100),L14/L$8*100,0)</f>
        <v>47.487223761748851</v>
      </c>
      <c r="N14" s="62">
        <v>424016.69779186451</v>
      </c>
      <c r="O14" s="99">
        <f>IF(ISNUMBER(N14/N$8*100),N14/N$8*100,0)</f>
        <v>39.789794033724192</v>
      </c>
      <c r="P14" s="62">
        <v>1665.5434073936738</v>
      </c>
      <c r="Q14" s="99">
        <f t="shared" si="1"/>
        <v>38.372003506227884</v>
      </c>
      <c r="R14" s="62">
        <v>0</v>
      </c>
      <c r="S14" s="99">
        <f t="shared" si="2"/>
        <v>0</v>
      </c>
      <c r="T14" s="62">
        <v>47252.211864220102</v>
      </c>
      <c r="U14" s="99">
        <f t="shared" si="3"/>
        <v>33.086086156702407</v>
      </c>
    </row>
    <row r="15" spans="1:21" x14ac:dyDescent="0.2">
      <c r="A15" s="47" t="s">
        <v>61</v>
      </c>
      <c r="B15" s="94">
        <f>'C03'!B15</f>
        <v>1458801.986505422</v>
      </c>
      <c r="C15" s="99">
        <f>IF(ISNUMBER(B15/B$8*100),B15/B$8*100,0)</f>
        <v>39.190144057927618</v>
      </c>
      <c r="D15" s="62">
        <v>1160295.6840644844</v>
      </c>
      <c r="E15" s="99">
        <f>IF(ISNUMBER(D15/D$8*100),D15/D$8*100,0)</f>
        <v>37.170702714390593</v>
      </c>
      <c r="F15" s="94">
        <f t="shared" si="0"/>
        <v>647606.89343134651</v>
      </c>
      <c r="G15" s="99">
        <f>IF(ISNUMBER(F15/F$8*100),F15/F$8*100,0)</f>
        <v>33.928600188718974</v>
      </c>
      <c r="H15" s="62">
        <v>51437.526691811538</v>
      </c>
      <c r="I15" s="99">
        <f>IF(ISNUMBER(H15/H$8*100),H15/H$8*100,0)</f>
        <v>22.093425094100493</v>
      </c>
      <c r="J15" s="62">
        <v>565391.174538697</v>
      </c>
      <c r="K15" s="99">
        <f>IF(ISNUMBER(J15/J$8*100),J15/J$8*100,0)</f>
        <v>36.286580282938438</v>
      </c>
      <c r="L15" s="62">
        <v>30778.192200838057</v>
      </c>
      <c r="M15" s="99">
        <f>IF(ISNUMBER(L15/L$8*100),L15/L$8*100,0)</f>
        <v>26.129989403147125</v>
      </c>
      <c r="N15" s="62">
        <v>433846.02431045088</v>
      </c>
      <c r="O15" s="99">
        <f>IF(ISNUMBER(N15/N$8*100),N15/N$8*100,0)</f>
        <v>40.712179590004233</v>
      </c>
      <c r="P15" s="62">
        <v>843.23814248871474</v>
      </c>
      <c r="Q15" s="99">
        <f t="shared" si="1"/>
        <v>19.427135201955199</v>
      </c>
      <c r="R15" s="62">
        <v>0</v>
      </c>
      <c r="S15" s="99">
        <f t="shared" si="2"/>
        <v>0</v>
      </c>
      <c r="T15" s="62">
        <v>77999.528180206224</v>
      </c>
      <c r="U15" s="99">
        <f t="shared" si="3"/>
        <v>54.615413918995273</v>
      </c>
    </row>
    <row r="16" spans="1:21" x14ac:dyDescent="0.2">
      <c r="A16" s="48"/>
      <c r="B16" s="95">
        <f>'C03'!B16</f>
        <v>0</v>
      </c>
      <c r="C16" s="99"/>
      <c r="D16" s="62"/>
      <c r="E16" s="99"/>
      <c r="F16" s="95">
        <f t="shared" si="0"/>
        <v>0</v>
      </c>
      <c r="G16" s="99"/>
      <c r="H16" s="95"/>
      <c r="I16" s="99"/>
      <c r="J16" s="95"/>
      <c r="K16" s="99"/>
      <c r="L16" s="95"/>
      <c r="M16" s="99"/>
      <c r="N16" s="95"/>
      <c r="O16" s="99"/>
      <c r="P16" s="95"/>
      <c r="Q16" s="99"/>
    </row>
    <row r="17" spans="1:21" x14ac:dyDescent="0.2">
      <c r="A17" s="46" t="s">
        <v>35</v>
      </c>
      <c r="B17" s="93"/>
      <c r="C17" s="61"/>
      <c r="D17" s="93"/>
      <c r="E17" s="98"/>
      <c r="F17" s="93"/>
      <c r="G17" s="98"/>
      <c r="H17" s="93"/>
      <c r="I17" s="98"/>
      <c r="J17" s="93"/>
      <c r="K17" s="98"/>
      <c r="L17" s="93"/>
      <c r="M17" s="98"/>
      <c r="N17" s="93"/>
      <c r="O17" s="98"/>
      <c r="P17" s="93"/>
      <c r="Q17" s="98"/>
    </row>
    <row r="18" spans="1:21" x14ac:dyDescent="0.2">
      <c r="A18" s="47" t="s">
        <v>37</v>
      </c>
      <c r="B18" s="94">
        <f>'C03'!B18</f>
        <v>230226.13958457171</v>
      </c>
      <c r="C18" s="99">
        <f>IF(ISNUMBER(B18/B$8*100),B18/B$8*100,0)</f>
        <v>6.1849350766471431</v>
      </c>
      <c r="D18" s="62">
        <v>184054.47454435675</v>
      </c>
      <c r="E18" s="99">
        <f>IF(ISNUMBER(D18/D$8*100),D18/D$8*100,0)</f>
        <v>5.8962851025837617</v>
      </c>
      <c r="F18" s="94">
        <f t="shared" si="0"/>
        <v>84948.367468726341</v>
      </c>
      <c r="G18" s="99">
        <f>IF(ISNUMBER(F18/F$8*100),F18/F$8*100,0)</f>
        <v>4.4505072842254112</v>
      </c>
      <c r="H18" s="62">
        <v>3920.5235333861615</v>
      </c>
      <c r="I18" s="99">
        <f>IF(ISNUMBER(H18/H$8*100),H18/H$8*100,0)</f>
        <v>1.6839416392140458</v>
      </c>
      <c r="J18" s="62">
        <v>69773.409555770922</v>
      </c>
      <c r="K18" s="99">
        <f>IF(ISNUMBER(J18/J$8*100),J18/J$8*100,0)</f>
        <v>4.4780296217491449</v>
      </c>
      <c r="L18" s="62">
        <v>11254.434379569255</v>
      </c>
      <c r="M18" s="99">
        <f>IF(ISNUMBER(L18/L$8*100),L18/L$8*100,0)</f>
        <v>9.5547603692120635</v>
      </c>
      <c r="N18" s="62">
        <v>84987.671533790315</v>
      </c>
      <c r="O18" s="99">
        <f>IF(ISNUMBER(N18/N$8*100),N18/N$8*100,0)</f>
        <v>7.9752565484938875</v>
      </c>
      <c r="P18" s="62">
        <v>0</v>
      </c>
      <c r="Q18" s="99">
        <f t="shared" ref="Q18:Q22" si="4">IF(ISNUMBER(P18/P$8*100),P18/P$8*100,0)</f>
        <v>0</v>
      </c>
      <c r="T18" s="62">
        <v>14118.43554184041</v>
      </c>
      <c r="U18" s="99">
        <f t="shared" ref="U18:U22" si="5">IF(ISNUMBER(T18/T$8*100),T18/T$8*100,0)</f>
        <v>9.8857546833462102</v>
      </c>
    </row>
    <row r="19" spans="1:21" x14ac:dyDescent="0.2">
      <c r="A19" s="47" t="s">
        <v>38</v>
      </c>
      <c r="B19" s="94">
        <f>'C03'!B19</f>
        <v>1846723.0173506732</v>
      </c>
      <c r="C19" s="99">
        <f>IF(ISNUMBER(B19/B$8*100),B19/B$8*100,0)</f>
        <v>49.611490630359548</v>
      </c>
      <c r="D19" s="62">
        <v>1518993.8406672806</v>
      </c>
      <c r="E19" s="99">
        <f>IF(ISNUMBER(D19/D$8*100),D19/D$8*100,0)</f>
        <v>48.66179306868468</v>
      </c>
      <c r="F19" s="94">
        <f t="shared" si="0"/>
        <v>823993.91160821368</v>
      </c>
      <c r="G19" s="99">
        <f>IF(ISNUMBER(F19/F$8*100),F19/F$8*100,0)</f>
        <v>43.16964545692791</v>
      </c>
      <c r="H19" s="62">
        <v>30124.830502834608</v>
      </c>
      <c r="I19" s="99">
        <f>IF(ISNUMBER(H19/H$8*100),H19/H$8*100,0)</f>
        <v>12.939204681721261</v>
      </c>
      <c r="J19" s="62">
        <v>731725.0164006768</v>
      </c>
      <c r="K19" s="99">
        <f>IF(ISNUMBER(J19/J$8*100),J19/J$8*100,0)</f>
        <v>46.961819972377953</v>
      </c>
      <c r="L19" s="62">
        <v>62144.064704702199</v>
      </c>
      <c r="M19" s="99">
        <f>IF(ISNUMBER(L19/L$8*100),L19/L$8*100,0)</f>
        <v>52.758906098394654</v>
      </c>
      <c r="N19" s="62">
        <v>602646.21499240666</v>
      </c>
      <c r="O19" s="99">
        <f>IF(ISNUMBER(N19/N$8*100),N19/N$8*100,0)</f>
        <v>56.552416201123037</v>
      </c>
      <c r="P19" s="62">
        <v>2348.838998304298</v>
      </c>
      <c r="Q19" s="99">
        <f t="shared" si="4"/>
        <v>54.114265577465034</v>
      </c>
      <c r="T19" s="62">
        <v>90004.875068498513</v>
      </c>
      <c r="U19" s="99">
        <f t="shared" si="5"/>
        <v>63.021580018235788</v>
      </c>
    </row>
    <row r="20" spans="1:21" x14ac:dyDescent="0.2">
      <c r="A20" s="47" t="s">
        <v>39</v>
      </c>
      <c r="B20" s="62">
        <f>'C03'!B20</f>
        <v>1110936.184307626</v>
      </c>
      <c r="C20" s="99">
        <f>IF(ISNUMBER(B20/B$8*100),B20/B$8*100,0)</f>
        <v>29.844865516310065</v>
      </c>
      <c r="D20" s="62">
        <v>951825.8187284281</v>
      </c>
      <c r="E20" s="99">
        <f>IF(ISNUMBER(D20/D$8*100),D20/D$8*100,0)</f>
        <v>30.492257301087704</v>
      </c>
      <c r="F20" s="62">
        <f t="shared" si="0"/>
        <v>642935.44128090749</v>
      </c>
      <c r="G20" s="99">
        <f>IF(ISNUMBER(F20/F$8*100),F20/F$8*100,0)</f>
        <v>33.683859383887224</v>
      </c>
      <c r="H20" s="62">
        <v>77753.083160144917</v>
      </c>
      <c r="I20" s="99">
        <f>IF(ISNUMBER(H20/H$8*100),H20/H$8*100,0)</f>
        <v>33.39647197514833</v>
      </c>
      <c r="J20" s="62">
        <v>527966.06364858453</v>
      </c>
      <c r="K20" s="99">
        <f>IF(ISNUMBER(J20/J$8*100),J20/J$8*100,0)</f>
        <v>33.884651579293653</v>
      </c>
      <c r="L20" s="62">
        <v>37216.294472178015</v>
      </c>
      <c r="M20" s="99">
        <f>IF(ISNUMBER(L20/L$8*100),L20/L$8*100,0)</f>
        <v>31.59579269103191</v>
      </c>
      <c r="N20" s="62">
        <v>274555.52353620628</v>
      </c>
      <c r="O20" s="99">
        <f>IF(ISNUMBER(N20/N$8*100),N20/N$8*100,0)</f>
        <v>25.764333785009182</v>
      </c>
      <c r="P20" s="62">
        <v>1730.0016695756926</v>
      </c>
      <c r="Q20" s="99">
        <f t="shared" si="4"/>
        <v>39.857039952275407</v>
      </c>
      <c r="T20" s="62">
        <v>32604.852241749802</v>
      </c>
      <c r="U20" s="99">
        <f t="shared" si="5"/>
        <v>22.829977853670375</v>
      </c>
    </row>
    <row r="21" spans="1:21" x14ac:dyDescent="0.2">
      <c r="A21" s="47" t="s">
        <v>40</v>
      </c>
      <c r="B21" s="62">
        <f>'C03'!B21</f>
        <v>447031.3527042612</v>
      </c>
      <c r="C21" s="99">
        <f>IF(ISNUMBER(B21/B$8*100),B21/B$8*100,0)</f>
        <v>12.009322219842709</v>
      </c>
      <c r="D21" s="62">
        <v>390945.66217414982</v>
      </c>
      <c r="E21" s="99">
        <f>IF(ISNUMBER(D21/D$8*100),D21/D$8*100,0)</f>
        <v>12.524156717752891</v>
      </c>
      <c r="F21" s="62">
        <f t="shared" si="0"/>
        <v>300615.29317586852</v>
      </c>
      <c r="G21" s="99">
        <f>IF(ISNUMBER(F21/F$8*100),F21/F$8*100,0)</f>
        <v>15.749455721103805</v>
      </c>
      <c r="H21" s="62">
        <v>115333.7633155058</v>
      </c>
      <c r="I21" s="99">
        <f>IF(ISNUMBER(H21/H$8*100),H21/H$8*100,0)</f>
        <v>49.53811010196732</v>
      </c>
      <c r="J21" s="62">
        <v>183371.99197671804</v>
      </c>
      <c r="K21" s="99">
        <f>IF(ISNUMBER(J21/J$8*100),J21/J$8*100,0)</f>
        <v>11.768741374384698</v>
      </c>
      <c r="L21" s="62">
        <v>1909.5378836447073</v>
      </c>
      <c r="M21" s="99">
        <f>IF(ISNUMBER(L21/L$8*100),L21/L$8*100,0)</f>
        <v>1.6211544959806172</v>
      </c>
      <c r="N21" s="62">
        <v>86500.14243350891</v>
      </c>
      <c r="O21" s="99">
        <f>IF(ISNUMBER(N21/N$8*100),N21/N$8*100,0)</f>
        <v>8.1171870571158511</v>
      </c>
      <c r="P21" s="62">
        <v>261.67651966626704</v>
      </c>
      <c r="Q21" s="99">
        <f t="shared" si="4"/>
        <v>6.0286944702595608</v>
      </c>
      <c r="T21" s="62">
        <v>3568.55004510346</v>
      </c>
      <c r="U21" s="99">
        <f t="shared" si="5"/>
        <v>2.4987053428540293</v>
      </c>
    </row>
    <row r="22" spans="1:21" x14ac:dyDescent="0.2">
      <c r="A22" s="47" t="s">
        <v>54</v>
      </c>
      <c r="B22" s="94">
        <f>'C03'!B22</f>
        <v>87452.849653091776</v>
      </c>
      <c r="C22" s="99">
        <f>IF(ISNUMBER(B22/B$8*100),B22/B$8*100,0)</f>
        <v>2.3493865568356309</v>
      </c>
      <c r="D22" s="62">
        <v>75713.022298784388</v>
      </c>
      <c r="E22" s="99">
        <f>IF(ISNUMBER(D22/D$8*100),D22/D$8*100,0)</f>
        <v>2.4255078098866156</v>
      </c>
      <c r="F22" s="94">
        <f t="shared" si="0"/>
        <v>56241.475449640275</v>
      </c>
      <c r="G22" s="99">
        <f>IF(ISNUMBER(F22/F$8*100),F22/F$8*100,0)</f>
        <v>2.9465321538563711</v>
      </c>
      <c r="H22" s="62">
        <v>5686.0541169532717</v>
      </c>
      <c r="I22" s="99">
        <f>IF(ISNUMBER(H22/H$8*100),H22/H$8*100,0)</f>
        <v>2.4422716019490744</v>
      </c>
      <c r="J22" s="62">
        <v>45290.986286978092</v>
      </c>
      <c r="K22" s="99">
        <f>IF(ISNUMBER(J22/J$8*100),J22/J$8*100,0)</f>
        <v>2.906757452195448</v>
      </c>
      <c r="L22" s="62">
        <v>5264.4350457089131</v>
      </c>
      <c r="M22" s="99">
        <f>IF(ISNUMBER(L22/L$8*100),L22/L$8*100,0)</f>
        <v>4.4693863453807614</v>
      </c>
      <c r="N22" s="62">
        <v>16952.298860469684</v>
      </c>
      <c r="O22" s="99">
        <f>IF(ISNUMBER(N22/N$8*100),N22/N$8*100,0)</f>
        <v>1.590806408259255</v>
      </c>
      <c r="P22" s="62">
        <v>0</v>
      </c>
      <c r="Q22" s="99">
        <f t="shared" si="4"/>
        <v>0</v>
      </c>
      <c r="T22" s="62">
        <v>2519.2479886742663</v>
      </c>
      <c r="U22" s="99">
        <f t="shared" si="5"/>
        <v>1.7639821018937554</v>
      </c>
    </row>
    <row r="23" spans="1:21" x14ac:dyDescent="0.2">
      <c r="B23" s="95"/>
      <c r="C23" s="96"/>
      <c r="D23" s="95"/>
      <c r="E23" s="96"/>
      <c r="F23" s="95">
        <f t="shared" si="0"/>
        <v>0</v>
      </c>
      <c r="G23" s="96"/>
      <c r="H23" s="95"/>
      <c r="I23" s="96"/>
      <c r="J23" s="95"/>
      <c r="K23" s="96"/>
      <c r="L23" s="95"/>
      <c r="M23" s="96"/>
      <c r="N23" s="95"/>
      <c r="O23" s="96"/>
      <c r="P23" s="95">
        <f>'C03'!N23</f>
        <v>0</v>
      </c>
      <c r="Q23" s="96"/>
      <c r="T23" s="95">
        <f>'C03'!R23</f>
        <v>0</v>
      </c>
      <c r="U23" s="96"/>
    </row>
    <row r="24" spans="1:21" ht="11.25" customHeight="1" x14ac:dyDescent="0.2">
      <c r="A24" s="46" t="s">
        <v>18</v>
      </c>
      <c r="B24" s="93"/>
      <c r="C24" s="61"/>
      <c r="D24" s="93"/>
      <c r="E24" s="98"/>
      <c r="F24" s="93"/>
      <c r="G24" s="98"/>
      <c r="H24" s="93"/>
      <c r="I24" s="98"/>
      <c r="J24" s="93"/>
      <c r="K24" s="98"/>
      <c r="L24" s="93"/>
      <c r="M24" s="98"/>
      <c r="N24" s="93"/>
      <c r="O24" s="98"/>
      <c r="P24" s="93"/>
      <c r="Q24" s="98"/>
      <c r="T24" s="93"/>
      <c r="U24" s="98"/>
    </row>
    <row r="25" spans="1:21" x14ac:dyDescent="0.2">
      <c r="A25" s="47" t="s">
        <v>41</v>
      </c>
      <c r="B25" s="94">
        <f>'C03'!B25</f>
        <v>305528.24687968421</v>
      </c>
      <c r="C25" s="99">
        <f t="shared" ref="C25:C31" si="6">IF(ISNUMBER(B25/B$8*100),B25/B$8*100,0)</f>
        <v>8.2078966986218838</v>
      </c>
      <c r="D25" s="62">
        <v>192477.68465408502</v>
      </c>
      <c r="E25" s="99">
        <f t="shared" ref="E25:E31" si="7">IF(ISNUMBER(D25/D$8*100),D25/D$8*100,0)</f>
        <v>6.1661272154086495</v>
      </c>
      <c r="F25" s="94">
        <f t="shared" si="0"/>
        <v>152450.92958556538</v>
      </c>
      <c r="G25" s="99">
        <f t="shared" ref="G25:G31" si="8">IF(ISNUMBER(F25/F$8*100),F25/F$8*100,0)</f>
        <v>7.9870160289693288</v>
      </c>
      <c r="H25" s="62">
        <v>683.29559091062447</v>
      </c>
      <c r="I25" s="99">
        <f t="shared" ref="I25:I31" si="9">IF(ISNUMBER(H25/H$8*100),H25/H$8*100,0)</f>
        <v>0.29348883832154082</v>
      </c>
      <c r="J25" s="62">
        <v>134656.04743901137</v>
      </c>
      <c r="K25" s="99">
        <f t="shared" ref="K25:K31" si="10">IF(ISNUMBER(J25/J$8*100),J25/J$8*100,0)</f>
        <v>8.6421714664462392</v>
      </c>
      <c r="L25" s="62">
        <v>17111.586555643382</v>
      </c>
      <c r="M25" s="99">
        <f t="shared" ref="M25:M31" si="11">IF(ISNUMBER(L25/L$8*100),L25/L$8*100,0)</f>
        <v>14.527350159241049</v>
      </c>
      <c r="N25" s="62">
        <v>25499.476670001</v>
      </c>
      <c r="O25" s="99">
        <f t="shared" ref="O25:O31" si="12">IF(ISNUMBER(N25/N$8*100),N25/N$8*100,0)</f>
        <v>2.3928749267443643</v>
      </c>
      <c r="P25" s="62">
        <v>3032.1345892149225</v>
      </c>
      <c r="Q25" s="99">
        <f t="shared" ref="Q25:Q31" si="13">IF(ISNUMBER(P25/P$8*100),P25/P$8*100,0)</f>
        <v>69.856527648702212</v>
      </c>
      <c r="T25" s="62">
        <v>11495.143809305277</v>
      </c>
      <c r="U25" s="99">
        <f t="shared" ref="U25:U31" si="14">IF(ISNUMBER(T25/T$8*100),T25/T$8*100,0)</f>
        <v>8.0489209595360371</v>
      </c>
    </row>
    <row r="26" spans="1:21" x14ac:dyDescent="0.2">
      <c r="A26" s="47" t="s">
        <v>42</v>
      </c>
      <c r="B26" s="94">
        <f>'C03'!B26</f>
        <v>640834.64463103237</v>
      </c>
      <c r="C26" s="99">
        <f t="shared" si="6"/>
        <v>17.215771758415865</v>
      </c>
      <c r="D26" s="62">
        <v>520158.50819653791</v>
      </c>
      <c r="E26" s="99">
        <f t="shared" si="7"/>
        <v>16.66356045107884</v>
      </c>
      <c r="F26" s="94">
        <f t="shared" si="0"/>
        <v>421813.46074746217</v>
      </c>
      <c r="G26" s="99">
        <f t="shared" si="8"/>
        <v>22.099116623189143</v>
      </c>
      <c r="H26" s="62">
        <v>17633.119773132825</v>
      </c>
      <c r="I26" s="99">
        <f t="shared" si="9"/>
        <v>7.5737702789864096</v>
      </c>
      <c r="J26" s="62">
        <v>383094.36043674016</v>
      </c>
      <c r="K26" s="99">
        <f t="shared" si="10"/>
        <v>24.586843396115466</v>
      </c>
      <c r="L26" s="62">
        <v>21085.980537589199</v>
      </c>
      <c r="M26" s="99">
        <f t="shared" si="11"/>
        <v>17.901520804304084</v>
      </c>
      <c r="N26" s="62">
        <v>66516.301292193413</v>
      </c>
      <c r="O26" s="99">
        <f t="shared" si="12"/>
        <v>6.2419002413925666</v>
      </c>
      <c r="P26" s="62">
        <v>523.35303933253408</v>
      </c>
      <c r="Q26" s="99">
        <f t="shared" si="13"/>
        <v>12.057388940519122</v>
      </c>
      <c r="T26" s="62">
        <v>31305.393117547603</v>
      </c>
      <c r="U26" s="99">
        <f t="shared" si="14"/>
        <v>21.92009417110307</v>
      </c>
    </row>
    <row r="27" spans="1:21" x14ac:dyDescent="0.2">
      <c r="A27" s="47" t="s">
        <v>43</v>
      </c>
      <c r="B27" s="95">
        <f>'C03'!B27</f>
        <v>428155.59700659889</v>
      </c>
      <c r="C27" s="99">
        <f t="shared" si="6"/>
        <v>11.50223243532322</v>
      </c>
      <c r="D27" s="62">
        <v>364014.90011904016</v>
      </c>
      <c r="E27" s="99">
        <f t="shared" si="7"/>
        <v>11.661415121821177</v>
      </c>
      <c r="F27" s="95">
        <f t="shared" si="0"/>
        <v>268735.53104039724</v>
      </c>
      <c r="G27" s="99">
        <f t="shared" si="8"/>
        <v>14.079251597928375</v>
      </c>
      <c r="H27" s="62">
        <v>30564.612148930621</v>
      </c>
      <c r="I27" s="99">
        <f t="shared" si="9"/>
        <v>13.128099511637902</v>
      </c>
      <c r="J27" s="62">
        <v>230062.84315708745</v>
      </c>
      <c r="K27" s="99">
        <f t="shared" si="10"/>
        <v>14.765341597615183</v>
      </c>
      <c r="L27" s="62">
        <v>8108.0757343791784</v>
      </c>
      <c r="M27" s="99">
        <f t="shared" si="11"/>
        <v>6.8835730063922798</v>
      </c>
      <c r="N27" s="62">
        <v>81863.53658820581</v>
      </c>
      <c r="O27" s="99">
        <f t="shared" si="12"/>
        <v>7.6820872307153065</v>
      </c>
      <c r="P27" s="62">
        <v>261.67651966626704</v>
      </c>
      <c r="Q27" s="99">
        <f t="shared" si="13"/>
        <v>6.0286944702595608</v>
      </c>
      <c r="T27" s="62">
        <v>13154.155970764026</v>
      </c>
      <c r="U27" s="99">
        <f t="shared" si="14"/>
        <v>9.2105643439085849</v>
      </c>
    </row>
    <row r="28" spans="1:21" x14ac:dyDescent="0.2">
      <c r="A28" s="47" t="s">
        <v>55</v>
      </c>
      <c r="B28" s="62">
        <f>'C03'!B28</f>
        <v>501089.41661659617</v>
      </c>
      <c r="C28" s="99">
        <f t="shared" si="6"/>
        <v>13.461570936128089</v>
      </c>
      <c r="D28" s="62">
        <v>428284.31430894625</v>
      </c>
      <c r="E28" s="99">
        <f t="shared" si="7"/>
        <v>13.720320727772107</v>
      </c>
      <c r="F28" s="62">
        <f t="shared" si="0"/>
        <v>273821.9821519978</v>
      </c>
      <c r="G28" s="99">
        <f t="shared" si="8"/>
        <v>14.345734502751339</v>
      </c>
      <c r="H28" s="62">
        <v>25480.65437568655</v>
      </c>
      <c r="I28" s="99">
        <f t="shared" si="9"/>
        <v>10.944440081087976</v>
      </c>
      <c r="J28" s="62">
        <v>233514.81102554107</v>
      </c>
      <c r="K28" s="99">
        <f t="shared" si="10"/>
        <v>14.986887519860904</v>
      </c>
      <c r="L28" s="62">
        <v>14826.516750770208</v>
      </c>
      <c r="M28" s="99">
        <f t="shared" si="11"/>
        <v>12.587377551455406</v>
      </c>
      <c r="N28" s="62">
        <v>130413.33384158576</v>
      </c>
      <c r="O28" s="99">
        <f t="shared" si="12"/>
        <v>12.238007889385464</v>
      </c>
      <c r="P28" s="62">
        <v>523.35303933253408</v>
      </c>
      <c r="Q28" s="99">
        <f t="shared" si="13"/>
        <v>12.057388940519122</v>
      </c>
      <c r="T28" s="62">
        <v>23525.645276021383</v>
      </c>
      <c r="U28" s="99">
        <f t="shared" si="14"/>
        <v>16.472700341121044</v>
      </c>
    </row>
    <row r="29" spans="1:21" x14ac:dyDescent="0.2">
      <c r="A29" s="47" t="s">
        <v>56</v>
      </c>
      <c r="B29" s="94">
        <f>'C03'!B29</f>
        <v>707711.90434475953</v>
      </c>
      <c r="C29" s="99">
        <f t="shared" si="6"/>
        <v>19.012403149533501</v>
      </c>
      <c r="D29" s="62">
        <v>624636.59544484667</v>
      </c>
      <c r="E29" s="99">
        <f t="shared" si="7"/>
        <v>20.010572746833631</v>
      </c>
      <c r="F29" s="94">
        <f t="shared" si="0"/>
        <v>356578.00287321728</v>
      </c>
      <c r="G29" s="99">
        <f t="shared" si="8"/>
        <v>18.681383132713393</v>
      </c>
      <c r="H29" s="62">
        <v>50577.489476997165</v>
      </c>
      <c r="I29" s="99">
        <f t="shared" si="9"/>
        <v>21.72402226691003</v>
      </c>
      <c r="J29" s="62">
        <v>284380.43181326368</v>
      </c>
      <c r="K29" s="99">
        <f t="shared" si="10"/>
        <v>18.251422792915243</v>
      </c>
      <c r="L29" s="62">
        <v>21620.081582956427</v>
      </c>
      <c r="M29" s="99">
        <f t="shared" si="11"/>
        <v>18.354960517871003</v>
      </c>
      <c r="N29" s="62">
        <v>242136.64764452356</v>
      </c>
      <c r="O29" s="99">
        <f t="shared" si="12"/>
        <v>22.722141340106667</v>
      </c>
      <c r="P29" s="62">
        <v>0</v>
      </c>
      <c r="Q29" s="99">
        <f t="shared" si="13"/>
        <v>0</v>
      </c>
      <c r="T29" s="62">
        <v>25921.944927094741</v>
      </c>
      <c r="U29" s="99">
        <f t="shared" si="14"/>
        <v>18.150593789590996</v>
      </c>
    </row>
    <row r="30" spans="1:21" x14ac:dyDescent="0.2">
      <c r="A30" s="47" t="s">
        <v>57</v>
      </c>
      <c r="B30" s="94">
        <f>'C03'!B30</f>
        <v>761062.22074932826</v>
      </c>
      <c r="C30" s="99">
        <f t="shared" si="6"/>
        <v>20.445638506197376</v>
      </c>
      <c r="D30" s="62">
        <v>668886.4905118054</v>
      </c>
      <c r="E30" s="99">
        <f t="shared" si="7"/>
        <v>21.428142179579613</v>
      </c>
      <c r="F30" s="94">
        <f t="shared" si="0"/>
        <v>326593.13835375337</v>
      </c>
      <c r="G30" s="99">
        <f t="shared" si="8"/>
        <v>17.110454085612929</v>
      </c>
      <c r="H30" s="62">
        <v>85565.487005404284</v>
      </c>
      <c r="I30" s="99">
        <f t="shared" si="9"/>
        <v>36.752052428972476</v>
      </c>
      <c r="J30" s="62">
        <v>212360.19423981936</v>
      </c>
      <c r="K30" s="99">
        <f t="shared" si="10"/>
        <v>13.629192644315319</v>
      </c>
      <c r="L30" s="62">
        <v>28667.457108529768</v>
      </c>
      <c r="M30" s="99">
        <f t="shared" si="11"/>
        <v>24.33802302529844</v>
      </c>
      <c r="N30" s="62">
        <v>315079.61937527062</v>
      </c>
      <c r="O30" s="99">
        <f t="shared" si="12"/>
        <v>29.567121352660031</v>
      </c>
      <c r="P30" s="62">
        <v>0</v>
      </c>
      <c r="Q30" s="99">
        <f t="shared" si="13"/>
        <v>0</v>
      </c>
      <c r="T30" s="62">
        <v>27213.732782772579</v>
      </c>
      <c r="U30" s="99">
        <f t="shared" si="14"/>
        <v>19.055106035746867</v>
      </c>
    </row>
    <row r="31" spans="1:21" x14ac:dyDescent="0.2">
      <c r="A31" s="47" t="s">
        <v>87</v>
      </c>
      <c r="B31" s="94">
        <f>'C03'!B31</f>
        <v>377987.51337250549</v>
      </c>
      <c r="C31" s="99">
        <f t="shared" si="6"/>
        <v>10.154486515782706</v>
      </c>
      <c r="D31" s="62">
        <v>323074.32517789671</v>
      </c>
      <c r="E31" s="99">
        <f t="shared" si="7"/>
        <v>10.349861557506705</v>
      </c>
      <c r="F31" s="94">
        <f t="shared" si="0"/>
        <v>108741.44423094537</v>
      </c>
      <c r="G31" s="99">
        <f t="shared" si="8"/>
        <v>5.6970440288352941</v>
      </c>
      <c r="H31" s="62">
        <v>22313.596257762609</v>
      </c>
      <c r="I31" s="99">
        <f t="shared" si="9"/>
        <v>9.5841265940836635</v>
      </c>
      <c r="J31" s="62">
        <v>80058.779757247845</v>
      </c>
      <c r="K31" s="99">
        <f t="shared" si="10"/>
        <v>5.1381405827314177</v>
      </c>
      <c r="L31" s="62">
        <v>6369.0682159349199</v>
      </c>
      <c r="M31" s="99">
        <f t="shared" si="11"/>
        <v>5.4071949354377304</v>
      </c>
      <c r="N31" s="62">
        <v>204132.93594458731</v>
      </c>
      <c r="O31" s="99">
        <f t="shared" si="12"/>
        <v>19.155867018995458</v>
      </c>
      <c r="P31" s="62">
        <v>0</v>
      </c>
      <c r="Q31" s="99">
        <f t="shared" si="13"/>
        <v>0</v>
      </c>
      <c r="T31" s="62">
        <v>10199.945002360429</v>
      </c>
      <c r="U31" s="99">
        <f t="shared" si="14"/>
        <v>7.1420203589932685</v>
      </c>
    </row>
    <row r="32" spans="1:21" x14ac:dyDescent="0.2">
      <c r="A32" s="48"/>
      <c r="B32" s="95"/>
      <c r="C32" s="99"/>
      <c r="D32" s="95"/>
      <c r="E32" s="99"/>
      <c r="F32" s="95"/>
      <c r="G32" s="99"/>
      <c r="H32" s="95"/>
      <c r="I32" s="99"/>
      <c r="J32" s="95"/>
      <c r="K32" s="99"/>
      <c r="L32" s="95"/>
      <c r="M32" s="99"/>
      <c r="N32" s="95"/>
      <c r="O32" s="99"/>
      <c r="P32" s="95"/>
      <c r="Q32" s="99"/>
    </row>
    <row r="33" spans="1:21" x14ac:dyDescent="0.2">
      <c r="A33" s="46" t="s">
        <v>14</v>
      </c>
      <c r="B33" s="93"/>
      <c r="C33" s="61"/>
      <c r="D33" s="93"/>
      <c r="E33" s="98"/>
      <c r="F33" s="93"/>
      <c r="G33" s="98"/>
      <c r="H33" s="93"/>
      <c r="I33" s="98"/>
      <c r="J33" s="93"/>
      <c r="K33" s="98"/>
      <c r="L33" s="93"/>
      <c r="M33" s="98"/>
      <c r="N33" s="93"/>
      <c r="O33" s="98"/>
      <c r="P33" s="93"/>
      <c r="Q33" s="98"/>
    </row>
    <row r="34" spans="1:21" x14ac:dyDescent="0.2">
      <c r="A34" s="47" t="s">
        <v>3</v>
      </c>
      <c r="B34" s="94">
        <f>'C03'!B34</f>
        <v>2173399.2164417556</v>
      </c>
      <c r="C34" s="99">
        <f t="shared" ref="C34:C45" si="15">IF(ISNUMBER(B34/B$8*100),B34/B$8*100,0)</f>
        <v>58.387518782983797</v>
      </c>
      <c r="D34" s="62">
        <v>1816151.8721758232</v>
      </c>
      <c r="E34" s="99">
        <f t="shared" ref="E34:E45" si="16">IF(ISNUMBER(D34/D$8*100),D34/D$8*100,0)</f>
        <v>58.181412076233862</v>
      </c>
      <c r="F34" s="94">
        <f t="shared" si="0"/>
        <v>1198906.2399577554</v>
      </c>
      <c r="G34" s="99">
        <f t="shared" ref="G34:G45" si="17">IF(ISNUMBER(F34/F$8*100),F34/F$8*100,0)</f>
        <v>62.811577350202022</v>
      </c>
      <c r="H34" s="62">
        <v>94380.430896195554</v>
      </c>
      <c r="I34" s="99">
        <f t="shared" ref="I34:I45" si="18">IF(ISNUMBER(H34/H$8*100),H34/H$8*100,0)</f>
        <v>40.538243466631734</v>
      </c>
      <c r="J34" s="62">
        <v>1096588.4285195421</v>
      </c>
      <c r="K34" s="99">
        <f t="shared" ref="K34:K45" si="19">IF(ISNUMBER(J34/J$8*100),J34/J$8*100,0)</f>
        <v>70.378608370181112</v>
      </c>
      <c r="L34" s="62">
        <v>7937.3805420177796</v>
      </c>
      <c r="M34" s="99">
        <f t="shared" ref="M34:M45" si="20">IF(ISNUMBER(L34/L$8*100),L34/L$8*100,0)</f>
        <v>6.7386566468326681</v>
      </c>
      <c r="N34" s="62">
        <v>508124.71619032422</v>
      </c>
      <c r="O34" s="99">
        <f t="shared" ref="O34:O45" si="21">IF(ISNUMBER(N34/N$8*100),N34/N$8*100,0)</f>
        <v>47.682503792768046</v>
      </c>
      <c r="P34" s="62">
        <v>3817.1641482137238</v>
      </c>
      <c r="Q34" s="99">
        <f t="shared" ref="Q34:Q45" si="22">IF(ISNUMBER(P34/P$8*100),P34/P$8*100,0)</f>
        <v>87.942611059480896</v>
      </c>
      <c r="T34" s="62">
        <v>105303.75187973495</v>
      </c>
      <c r="U34" s="99">
        <f t="shared" ref="U34:U35" si="23">IF(ISNUMBER(T34/T$8*100),T34/T$8*100,0)</f>
        <v>73.733881862049174</v>
      </c>
    </row>
    <row r="35" spans="1:21" x14ac:dyDescent="0.2">
      <c r="A35" s="47" t="s">
        <v>4</v>
      </c>
      <c r="B35" s="94">
        <f>'C03'!B35</f>
        <v>1548970.327158317</v>
      </c>
      <c r="C35" s="99">
        <f t="shared" si="15"/>
        <v>41.612481217007229</v>
      </c>
      <c r="D35" s="62">
        <v>1305380.9462370174</v>
      </c>
      <c r="E35" s="99">
        <f t="shared" si="16"/>
        <v>41.818587923756688</v>
      </c>
      <c r="F35" s="94">
        <f t="shared" si="0"/>
        <v>709828.2490255842</v>
      </c>
      <c r="G35" s="99">
        <f t="shared" si="17"/>
        <v>37.188422649797829</v>
      </c>
      <c r="H35" s="62">
        <v>138437.82373262919</v>
      </c>
      <c r="I35" s="99">
        <f t="shared" si="18"/>
        <v>59.461756533368295</v>
      </c>
      <c r="J35" s="62">
        <v>461539.03934916924</v>
      </c>
      <c r="K35" s="99">
        <f t="shared" si="19"/>
        <v>29.621391629818682</v>
      </c>
      <c r="L35" s="62">
        <v>109851.38594378576</v>
      </c>
      <c r="M35" s="99">
        <f t="shared" si="20"/>
        <v>93.261343353167717</v>
      </c>
      <c r="N35" s="62">
        <v>557517.13516606286</v>
      </c>
      <c r="O35" s="99">
        <f t="shared" si="21"/>
        <v>52.31749620723366</v>
      </c>
      <c r="P35" s="62">
        <v>523.35303933253408</v>
      </c>
      <c r="Q35" s="99">
        <f t="shared" si="22"/>
        <v>12.057388940519122</v>
      </c>
      <c r="T35" s="62">
        <v>37512.209006131743</v>
      </c>
      <c r="U35" s="99">
        <f t="shared" si="23"/>
        <v>26.26611813795116</v>
      </c>
    </row>
    <row r="36" spans="1:21" x14ac:dyDescent="0.2">
      <c r="A36" s="51"/>
      <c r="B36" s="95"/>
      <c r="C36" s="99"/>
      <c r="D36" s="95"/>
      <c r="E36" s="99"/>
      <c r="F36" s="95"/>
      <c r="G36" s="99"/>
      <c r="H36" s="95"/>
      <c r="I36" s="99"/>
      <c r="J36" s="95"/>
      <c r="K36" s="99"/>
      <c r="L36" s="95"/>
      <c r="M36" s="99"/>
      <c r="N36" s="95"/>
      <c r="O36" s="99"/>
      <c r="P36" s="95"/>
      <c r="Q36" s="99"/>
      <c r="T36" s="95"/>
      <c r="U36" s="99"/>
    </row>
    <row r="37" spans="1:21" x14ac:dyDescent="0.2">
      <c r="A37" s="46" t="s">
        <v>97</v>
      </c>
      <c r="B37" s="93">
        <f>'C03'!B37</f>
        <v>3722369.5436003385</v>
      </c>
      <c r="C37" s="98">
        <f t="shared" si="15"/>
        <v>99.999999999998167</v>
      </c>
      <c r="D37" s="93">
        <f>+D38+D42+D43+D44+D45</f>
        <v>3121532.8184129903</v>
      </c>
      <c r="E37" s="98">
        <f t="shared" si="16"/>
        <v>99.999999999995353</v>
      </c>
      <c r="F37" s="93">
        <f>+F38+F42+F43+F44+F45</f>
        <v>1908734.4889833403</v>
      </c>
      <c r="G37" s="98">
        <f t="shared" si="17"/>
        <v>99.999999999999886</v>
      </c>
      <c r="H37" s="93">
        <f>+H38+H42+H43+H44+H45</f>
        <v>232818.25462882448</v>
      </c>
      <c r="I37" s="98">
        <f t="shared" si="18"/>
        <v>99.999999999999915</v>
      </c>
      <c r="J37" s="93">
        <f>+J38+J42+J43+J44+J45</f>
        <v>1558127.4678687127</v>
      </c>
      <c r="K37" s="98">
        <f t="shared" si="19"/>
        <v>99.999999999999872</v>
      </c>
      <c r="L37" s="93">
        <f>+L38+L42+L43+L44+L45</f>
        <v>117788.76648580324</v>
      </c>
      <c r="M37" s="98">
        <f t="shared" si="20"/>
        <v>100.00000000000013</v>
      </c>
      <c r="N37" s="93">
        <f>+N38+N42+N43+N44+N45</f>
        <v>1065641.8513563862</v>
      </c>
      <c r="O37" s="98">
        <f t="shared" si="21"/>
        <v>100.00000000000162</v>
      </c>
      <c r="P37" s="93">
        <f>+P38+P42+P43+P44+P45</f>
        <v>4340.5171875462574</v>
      </c>
      <c r="Q37" s="98">
        <f t="shared" si="22"/>
        <v>100</v>
      </c>
      <c r="T37" s="93">
        <f>+T38+T42+T43+T44+T45</f>
        <v>142815.96088586605</v>
      </c>
      <c r="U37" s="98">
        <f t="shared" ref="U37:U46" si="24">IF(ISNUMBER(T37/T$8*100),T37/T$8*100,0)</f>
        <v>99.999999999999872</v>
      </c>
    </row>
    <row r="38" spans="1:21" x14ac:dyDescent="0.2">
      <c r="A38" s="52" t="s">
        <v>91</v>
      </c>
      <c r="B38" s="94">
        <f>'C03'!B38</f>
        <v>2509512.8130687601</v>
      </c>
      <c r="C38" s="99">
        <f t="shared" si="15"/>
        <v>67.417078924449598</v>
      </c>
      <c r="D38" s="94">
        <f>SUM(D39:D41)</f>
        <v>2509512.8130687601</v>
      </c>
      <c r="E38" s="99">
        <f t="shared" si="16"/>
        <v>80.393606572571542</v>
      </c>
      <c r="F38" s="94">
        <f t="shared" si="0"/>
        <v>1495135.6384385414</v>
      </c>
      <c r="G38" s="99">
        <f t="shared" si="17"/>
        <v>78.33125283102639</v>
      </c>
      <c r="H38" s="94">
        <f>SUM(H39:H41)</f>
        <v>88342.733173590954</v>
      </c>
      <c r="I38" s="99">
        <f t="shared" si="18"/>
        <v>37.944934049279425</v>
      </c>
      <c r="J38" s="94">
        <f>SUM(J39:J41)</f>
        <v>1293310.2578057945</v>
      </c>
      <c r="K38" s="99">
        <f t="shared" si="19"/>
        <v>83.004136983404152</v>
      </c>
      <c r="L38" s="94">
        <f>SUM(L39:L41)</f>
        <v>113482.6474591562</v>
      </c>
      <c r="M38" s="99">
        <f t="shared" si="20"/>
        <v>96.344202291000386</v>
      </c>
      <c r="N38" s="94">
        <f>SUM(N39:N41)</f>
        <v>882225.24547954323</v>
      </c>
      <c r="O38" s="99">
        <f t="shared" si="21"/>
        <v>82.788156673523133</v>
      </c>
      <c r="P38" s="94">
        <f>SUM(P39:P41)</f>
        <v>421.61907124435737</v>
      </c>
      <c r="Q38" s="99">
        <f t="shared" si="22"/>
        <v>9.7135676009775995</v>
      </c>
      <c r="T38" s="94">
        <f>SUM(T39:T41)</f>
        <v>131730.3100795825</v>
      </c>
      <c r="U38" s="99">
        <f t="shared" si="24"/>
        <v>92.237806798679173</v>
      </c>
    </row>
    <row r="39" spans="1:21" x14ac:dyDescent="0.2">
      <c r="A39" s="199" t="s">
        <v>146</v>
      </c>
      <c r="B39" s="94">
        <f>'C03'!B39</f>
        <v>957166.29003149481</v>
      </c>
      <c r="C39" s="99">
        <f t="shared" si="15"/>
        <v>25.713897527371504</v>
      </c>
      <c r="D39" s="62">
        <v>957166.29003149481</v>
      </c>
      <c r="E39" s="99">
        <f t="shared" si="16"/>
        <v>30.663342201158738</v>
      </c>
      <c r="F39" s="94">
        <f t="shared" si="0"/>
        <v>414201.8499068385</v>
      </c>
      <c r="G39" s="99">
        <f t="shared" si="17"/>
        <v>21.700338747871456</v>
      </c>
      <c r="H39" s="62">
        <v>38339.793313735106</v>
      </c>
      <c r="I39" s="99">
        <f t="shared" si="18"/>
        <v>16.467692095217838</v>
      </c>
      <c r="J39" s="62">
        <v>338288.34924690425</v>
      </c>
      <c r="K39" s="99">
        <f t="shared" si="19"/>
        <v>21.711211452400114</v>
      </c>
      <c r="L39" s="62">
        <v>37573.707346199109</v>
      </c>
      <c r="M39" s="99">
        <f t="shared" si="20"/>
        <v>31.899228141359142</v>
      </c>
      <c r="N39" s="62">
        <v>478361.88359945442</v>
      </c>
      <c r="O39" s="99">
        <f t="shared" si="21"/>
        <v>44.889554871609668</v>
      </c>
      <c r="P39" s="62">
        <v>0</v>
      </c>
      <c r="Q39" s="99">
        <f t="shared" si="22"/>
        <v>0</v>
      </c>
      <c r="T39" s="62">
        <v>64602.556525193402</v>
      </c>
      <c r="U39" s="99">
        <f t="shared" si="24"/>
        <v>45.234829583803752</v>
      </c>
    </row>
    <row r="40" spans="1:21" x14ac:dyDescent="0.2">
      <c r="A40" s="199" t="s">
        <v>147</v>
      </c>
      <c r="B40" s="94">
        <f>'C03'!B40</f>
        <v>1549452.8304281239</v>
      </c>
      <c r="C40" s="99">
        <f t="shared" si="15"/>
        <v>41.625443478388199</v>
      </c>
      <c r="D40" s="62">
        <v>1549452.8304281239</v>
      </c>
      <c r="E40" s="99">
        <f t="shared" si="16"/>
        <v>49.637563356319433</v>
      </c>
      <c r="F40" s="94">
        <f t="shared" si="0"/>
        <v>1079346.45023705</v>
      </c>
      <c r="G40" s="99">
        <f t="shared" si="17"/>
        <v>56.547752265531017</v>
      </c>
      <c r="H40" s="62">
        <v>49581.320788611491</v>
      </c>
      <c r="I40" s="99">
        <f t="shared" si="18"/>
        <v>21.296148305749281</v>
      </c>
      <c r="J40" s="62">
        <v>953856.18933548138</v>
      </c>
      <c r="K40" s="99">
        <f t="shared" si="19"/>
        <v>61.218110135765336</v>
      </c>
      <c r="L40" s="62">
        <v>75908.940112957091</v>
      </c>
      <c r="M40" s="99">
        <f t="shared" si="20"/>
        <v>64.44497414964124</v>
      </c>
      <c r="N40" s="62">
        <v>402557.00756560115</v>
      </c>
      <c r="O40" s="99">
        <f t="shared" si="21"/>
        <v>37.776013306273491</v>
      </c>
      <c r="P40" s="62">
        <v>421.61907124435737</v>
      </c>
      <c r="Q40" s="99">
        <f t="shared" si="22"/>
        <v>9.7135676009775995</v>
      </c>
      <c r="T40" s="62">
        <v>67127.753554389099</v>
      </c>
      <c r="U40" s="99">
        <f t="shared" si="24"/>
        <v>47.002977214875422</v>
      </c>
    </row>
    <row r="41" spans="1:21" x14ac:dyDescent="0.2">
      <c r="A41" s="53" t="s">
        <v>99</v>
      </c>
      <c r="B41" s="94">
        <f>'C03'!B41</f>
        <v>2893.6926091409946</v>
      </c>
      <c r="C41" s="99">
        <f t="shared" si="15"/>
        <v>7.7737918689881433E-2</v>
      </c>
      <c r="D41" s="62">
        <v>2893.6926091409946</v>
      </c>
      <c r="E41" s="99">
        <f t="shared" si="16"/>
        <v>9.2701015093348715E-2</v>
      </c>
      <c r="F41" s="94">
        <f t="shared" si="0"/>
        <v>1587.3382946533782</v>
      </c>
      <c r="G41" s="99">
        <f t="shared" si="17"/>
        <v>8.3161817623929934E-2</v>
      </c>
      <c r="H41" s="62">
        <v>421.61907124435737</v>
      </c>
      <c r="I41" s="99">
        <f t="shared" si="18"/>
        <v>0.18109364831229935</v>
      </c>
      <c r="J41" s="62">
        <v>1165.7192234090207</v>
      </c>
      <c r="K41" s="99">
        <f t="shared" si="19"/>
        <v>7.4815395238718843E-2</v>
      </c>
      <c r="L41" s="62">
        <v>0</v>
      </c>
      <c r="M41" s="99">
        <f t="shared" si="20"/>
        <v>0</v>
      </c>
      <c r="N41" s="62">
        <v>1306.3543144876166</v>
      </c>
      <c r="O41" s="99">
        <f t="shared" si="21"/>
        <v>0.12258849563996238</v>
      </c>
      <c r="P41" s="62">
        <v>0</v>
      </c>
      <c r="Q41" s="99">
        <f t="shared" si="22"/>
        <v>0</v>
      </c>
      <c r="T41" s="62">
        <v>0</v>
      </c>
      <c r="U41" s="99">
        <f t="shared" si="24"/>
        <v>0</v>
      </c>
    </row>
    <row r="42" spans="1:21" x14ac:dyDescent="0.2">
      <c r="A42" s="52" t="s">
        <v>92</v>
      </c>
      <c r="B42" s="62">
        <f>'C03'!B42</f>
        <v>507008.79591530189</v>
      </c>
      <c r="C42" s="99">
        <f t="shared" si="15"/>
        <v>13.620592742785693</v>
      </c>
      <c r="D42" s="62">
        <v>507008.79591530189</v>
      </c>
      <c r="E42" s="99">
        <f t="shared" si="16"/>
        <v>16.242302272927734</v>
      </c>
      <c r="F42" s="62">
        <f t="shared" si="0"/>
        <v>365036.27712502377</v>
      </c>
      <c r="G42" s="99">
        <f t="shared" si="17"/>
        <v>19.124518325199574</v>
      </c>
      <c r="H42" s="62">
        <v>131072.54778241698</v>
      </c>
      <c r="I42" s="99">
        <f t="shared" si="18"/>
        <v>56.298226267258165</v>
      </c>
      <c r="J42" s="62">
        <v>229657.61031595973</v>
      </c>
      <c r="K42" s="99">
        <f t="shared" si="19"/>
        <v>14.739333915350135</v>
      </c>
      <c r="L42" s="62">
        <v>4306.1190266470421</v>
      </c>
      <c r="M42" s="99">
        <f t="shared" si="20"/>
        <v>3.6557977089997391</v>
      </c>
      <c r="N42" s="62">
        <v>129418.54283408189</v>
      </c>
      <c r="O42" s="99">
        <f t="shared" si="21"/>
        <v>12.144656543786784</v>
      </c>
      <c r="P42" s="62">
        <v>3395.5450769693662</v>
      </c>
      <c r="Q42" s="99">
        <f t="shared" si="22"/>
        <v>78.229043458503284</v>
      </c>
      <c r="T42" s="62">
        <v>9158.4308792236097</v>
      </c>
      <c r="U42" s="99">
        <f t="shared" si="24"/>
        <v>6.4127502433308017</v>
      </c>
    </row>
    <row r="43" spans="1:21" x14ac:dyDescent="0.2">
      <c r="A43" s="52" t="s">
        <v>93</v>
      </c>
      <c r="B43" s="62">
        <f>'C03'!B43</f>
        <v>66523.807989011577</v>
      </c>
      <c r="C43" s="99">
        <f t="shared" si="15"/>
        <v>1.7871360489551882</v>
      </c>
      <c r="D43" s="62">
        <v>66523.807989011577</v>
      </c>
      <c r="E43" s="99">
        <f t="shared" si="16"/>
        <v>2.1311263362859552</v>
      </c>
      <c r="F43" s="62">
        <f t="shared" si="0"/>
        <v>34443.812828848095</v>
      </c>
      <c r="G43" s="99">
        <f t="shared" si="17"/>
        <v>1.8045366198204997</v>
      </c>
      <c r="H43" s="62">
        <v>10517.719218623672</v>
      </c>
      <c r="I43" s="99">
        <f t="shared" si="18"/>
        <v>4.5175663890238171</v>
      </c>
      <c r="J43" s="62">
        <v>23926.093610224423</v>
      </c>
      <c r="K43" s="99">
        <f t="shared" si="19"/>
        <v>1.5355671537548683</v>
      </c>
      <c r="L43" s="62">
        <v>0</v>
      </c>
      <c r="M43" s="99">
        <f t="shared" si="20"/>
        <v>0</v>
      </c>
      <c r="N43" s="62">
        <v>30462.193897467849</v>
      </c>
      <c r="O43" s="99">
        <f t="shared" si="21"/>
        <v>2.8585770968637347</v>
      </c>
      <c r="P43" s="62">
        <v>523.35303933253408</v>
      </c>
      <c r="Q43" s="99">
        <f t="shared" si="22"/>
        <v>12.057388940519122</v>
      </c>
      <c r="T43" s="62">
        <v>1094.4482233631038</v>
      </c>
      <c r="U43" s="99">
        <f t="shared" si="24"/>
        <v>0.76633467056091198</v>
      </c>
    </row>
    <row r="44" spans="1:21" x14ac:dyDescent="0.2">
      <c r="A44" s="52" t="s">
        <v>94</v>
      </c>
      <c r="B44" s="94">
        <f>'C03'!B44</f>
        <v>18175.576445712843</v>
      </c>
      <c r="C44" s="99">
        <f t="shared" si="15"/>
        <v>0.48827974312654587</v>
      </c>
      <c r="D44" s="62">
        <v>18175.576445712843</v>
      </c>
      <c r="E44" s="99">
        <f t="shared" si="16"/>
        <v>0.5822644675878369</v>
      </c>
      <c r="F44" s="94">
        <f t="shared" si="0"/>
        <v>9576.8037510480608</v>
      </c>
      <c r="G44" s="99">
        <f t="shared" si="17"/>
        <v>0.50173577343116982</v>
      </c>
      <c r="H44" s="62">
        <v>2623.5779345265682</v>
      </c>
      <c r="I44" s="99">
        <f t="shared" si="18"/>
        <v>1.1268781044292517</v>
      </c>
      <c r="J44" s="62">
        <v>6953.2258165214935</v>
      </c>
      <c r="K44" s="99">
        <f t="shared" si="19"/>
        <v>0.44625526215980688</v>
      </c>
      <c r="L44" s="62">
        <v>0</v>
      </c>
      <c r="M44" s="99">
        <f t="shared" si="20"/>
        <v>0</v>
      </c>
      <c r="N44" s="62">
        <v>7766.0009909679475</v>
      </c>
      <c r="O44" s="99">
        <f t="shared" si="21"/>
        <v>0.7287627621872429</v>
      </c>
      <c r="P44" s="62">
        <v>0</v>
      </c>
      <c r="Q44" s="99">
        <f t="shared" si="22"/>
        <v>0</v>
      </c>
      <c r="T44" s="62">
        <v>832.77170369683688</v>
      </c>
      <c r="U44" s="99">
        <f t="shared" si="24"/>
        <v>0.58310828742899434</v>
      </c>
    </row>
    <row r="45" spans="1:21" x14ac:dyDescent="0.2">
      <c r="A45" s="52" t="s">
        <v>95</v>
      </c>
      <c r="B45" s="94">
        <f>'C03'!B45</f>
        <v>20311.824994204191</v>
      </c>
      <c r="C45" s="99">
        <f t="shared" si="15"/>
        <v>0.54566922376433047</v>
      </c>
      <c r="D45" s="62">
        <v>20311.824994204191</v>
      </c>
      <c r="E45" s="99">
        <f t="shared" si="16"/>
        <v>0.65070035062229215</v>
      </c>
      <c r="F45" s="94">
        <f t="shared" si="0"/>
        <v>4541.9568398788933</v>
      </c>
      <c r="G45" s="99">
        <f t="shared" si="17"/>
        <v>0.23795645052225653</v>
      </c>
      <c r="H45" s="62">
        <v>261.67651966626704</v>
      </c>
      <c r="I45" s="99">
        <f t="shared" si="18"/>
        <v>0.11239519000924145</v>
      </c>
      <c r="J45" s="62">
        <v>4280.2803202126261</v>
      </c>
      <c r="K45" s="99">
        <f t="shared" si="19"/>
        <v>0.27470668533091258</v>
      </c>
      <c r="L45" s="62">
        <v>0</v>
      </c>
      <c r="M45" s="99">
        <f t="shared" si="20"/>
        <v>0</v>
      </c>
      <c r="N45" s="62">
        <v>15769.868154325297</v>
      </c>
      <c r="O45" s="99">
        <f t="shared" si="21"/>
        <v>1.4798469236407252</v>
      </c>
      <c r="P45" s="62">
        <v>0</v>
      </c>
      <c r="Q45" s="99">
        <f t="shared" si="22"/>
        <v>0</v>
      </c>
      <c r="T45" s="62">
        <v>0</v>
      </c>
      <c r="U45" s="99">
        <f t="shared" si="24"/>
        <v>0</v>
      </c>
    </row>
    <row r="46" spans="1:21" x14ac:dyDescent="0.2">
      <c r="A46" s="195" t="s">
        <v>144</v>
      </c>
      <c r="B46" s="94">
        <f>'C03'!B46</f>
        <v>600836.72518734843</v>
      </c>
      <c r="C46" s="99">
        <f t="shared" ref="C46" si="25">IF(ISNUMBER(B46/B$8*100),B46/B$8*100,0)</f>
        <v>16.141243316916839</v>
      </c>
      <c r="D46" s="62">
        <v>0</v>
      </c>
      <c r="E46" s="99">
        <f t="shared" ref="E46" si="26">IF(ISNUMBER(D46/D$8*100),D46/D$8*100,0)</f>
        <v>0</v>
      </c>
      <c r="F46" s="94">
        <f t="shared" ref="F46" si="27">H46+J46+L46</f>
        <v>0</v>
      </c>
      <c r="G46" s="99">
        <f t="shared" ref="G46" si="28">IF(ISNUMBER(F46/F$8*100),F46/F$8*100,0)</f>
        <v>0</v>
      </c>
      <c r="H46" s="62">
        <v>0</v>
      </c>
      <c r="I46" s="99">
        <f t="shared" ref="I46" si="29">IF(ISNUMBER(H46/H$8*100),H46/H$8*100,0)</f>
        <v>0</v>
      </c>
      <c r="J46" s="62">
        <v>0</v>
      </c>
      <c r="K46" s="99">
        <f t="shared" ref="K46" si="30">IF(ISNUMBER(J46/J$8*100),J46/J$8*100,0)</f>
        <v>0</v>
      </c>
      <c r="L46" s="62">
        <v>0</v>
      </c>
      <c r="M46" s="99">
        <f t="shared" ref="M46" si="31">IF(ISNUMBER(L46/L$8*100),L46/L$8*100,0)</f>
        <v>0</v>
      </c>
      <c r="N46" s="62">
        <v>0</v>
      </c>
      <c r="O46" s="99">
        <f t="shared" ref="O46" si="32">IF(ISNUMBER(N46/N$8*100),N46/N$8*100,0)</f>
        <v>0</v>
      </c>
      <c r="P46" s="62">
        <v>0</v>
      </c>
      <c r="Q46" s="99">
        <f t="shared" ref="Q46" si="33">IF(ISNUMBER(P46/P$8*100),P46/P$8*100,0)</f>
        <v>0</v>
      </c>
      <c r="T46" s="62">
        <v>0</v>
      </c>
      <c r="U46" s="99">
        <f t="shared" si="24"/>
        <v>0</v>
      </c>
    </row>
    <row r="47" spans="1:21" x14ac:dyDescent="0.2">
      <c r="A47" s="48"/>
      <c r="B47" s="95"/>
      <c r="C47" s="96"/>
      <c r="D47" s="95"/>
      <c r="E47" s="96"/>
      <c r="F47" s="95"/>
      <c r="G47" s="96"/>
      <c r="H47" s="95"/>
      <c r="I47" s="96"/>
      <c r="J47" s="95"/>
      <c r="K47" s="96"/>
      <c r="L47" s="95"/>
      <c r="M47" s="96"/>
      <c r="N47" s="95"/>
      <c r="O47" s="96"/>
      <c r="P47" s="95"/>
      <c r="Q47" s="96"/>
      <c r="T47" s="95"/>
      <c r="U47" s="96"/>
    </row>
    <row r="48" spans="1:21" x14ac:dyDescent="0.2">
      <c r="A48" s="46" t="s">
        <v>15</v>
      </c>
      <c r="B48" s="93"/>
      <c r="C48" s="61"/>
      <c r="D48" s="93"/>
      <c r="E48" s="98"/>
      <c r="F48" s="93"/>
      <c r="G48" s="98"/>
      <c r="H48" s="93"/>
      <c r="I48" s="98"/>
      <c r="J48" s="93"/>
      <c r="K48" s="98"/>
      <c r="L48" s="93"/>
      <c r="M48" s="98"/>
      <c r="N48" s="93"/>
      <c r="O48" s="98"/>
      <c r="P48" s="93"/>
      <c r="Q48" s="98"/>
      <c r="T48" s="93"/>
      <c r="U48" s="98"/>
    </row>
    <row r="49" spans="1:21" x14ac:dyDescent="0.2">
      <c r="A49" s="52" t="s">
        <v>38</v>
      </c>
      <c r="B49" s="62">
        <f>'C03'!B49</f>
        <v>839906.81367698847</v>
      </c>
      <c r="C49" s="99">
        <f>IF(ISNUMBER(B49/B$8*100),B49/B$8*100,0)</f>
        <v>22.563767617349491</v>
      </c>
      <c r="D49" s="62">
        <v>618595.11021652922</v>
      </c>
      <c r="E49" s="99">
        <f>IF(ISNUMBER(D49/D$8*100),D49/D$8*100,0)</f>
        <v>19.817030484753918</v>
      </c>
      <c r="F49" s="62">
        <f t="shared" si="0"/>
        <v>388649.95919632236</v>
      </c>
      <c r="G49" s="99">
        <f>IF(ISNUMBER(F49/F$8*100),F49/F$8*100,0)</f>
        <v>20.36165645035998</v>
      </c>
      <c r="H49" s="62">
        <v>843.23814248871474</v>
      </c>
      <c r="I49" s="99">
        <f>IF(ISNUMBER(H49/H$8*100),H49/H$8*100,0)</f>
        <v>0.3621872966245987</v>
      </c>
      <c r="J49" s="62">
        <v>387806.72105383367</v>
      </c>
      <c r="K49" s="99">
        <f>IF(ISNUMBER(J49/J$8*100),J49/J$8*100,0)</f>
        <v>24.889280822723396</v>
      </c>
      <c r="L49" s="62">
        <v>0</v>
      </c>
      <c r="M49" s="99">
        <f>IF(ISNUMBER(L49/L$8*100),L49/L$8*100,0)</f>
        <v>0</v>
      </c>
      <c r="N49" s="62">
        <v>180498.81735144104</v>
      </c>
      <c r="O49" s="99">
        <f>IF(ISNUMBER(N49/N$8*100),N49/N$8*100,0)</f>
        <v>16.938037589430142</v>
      </c>
      <c r="P49" s="62">
        <v>0</v>
      </c>
      <c r="Q49" s="99">
        <f t="shared" ref="Q49:Q52" si="34">IF(ISNUMBER(P49/P$8*100),P49/P$8*100,0)</f>
        <v>0</v>
      </c>
      <c r="T49" s="62">
        <v>49446.333668754611</v>
      </c>
      <c r="U49" s="99">
        <f t="shared" ref="U49:U52" si="35">IF(ISNUMBER(T49/T$8*100),T49/T$8*100,0)</f>
        <v>34.622414303027711</v>
      </c>
    </row>
    <row r="50" spans="1:21" x14ac:dyDescent="0.2">
      <c r="A50" s="52" t="s">
        <v>39</v>
      </c>
      <c r="B50" s="62">
        <f>'C03'!B50</f>
        <v>567507.07606797607</v>
      </c>
      <c r="C50" s="99">
        <f>IF(ISNUMBER(B50/B$8*100),B50/B$8*100,0)</f>
        <v>15.245855346190677</v>
      </c>
      <c r="D50" s="62">
        <v>507388.42351219902</v>
      </c>
      <c r="E50" s="99">
        <f>IF(ISNUMBER(D50/D$8*100),D50/D$8*100,0)</f>
        <v>16.254463849274387</v>
      </c>
      <c r="F50" s="62">
        <f t="shared" si="0"/>
        <v>302107.66375610535</v>
      </c>
      <c r="G50" s="99">
        <f>IF(ISNUMBER(F50/F$8*100),F50/F$8*100,0)</f>
        <v>15.827642110507382</v>
      </c>
      <c r="H50" s="62">
        <v>1529.1297111634644</v>
      </c>
      <c r="I50" s="99">
        <f>IF(ISNUMBER(H50/H$8*100),H50/H$8*100,0)</f>
        <v>0.65679115823684497</v>
      </c>
      <c r="J50" s="62">
        <v>300578.53404494189</v>
      </c>
      <c r="K50" s="99">
        <f>IF(ISNUMBER(J50/J$8*100),J50/J$8*100,0)</f>
        <v>19.291010539470712</v>
      </c>
      <c r="L50" s="62">
        <v>0</v>
      </c>
      <c r="M50" s="99">
        <f>IF(ISNUMBER(L50/L$8*100),L50/L$8*100,0)</f>
        <v>0</v>
      </c>
      <c r="N50" s="62">
        <v>195818.47089775713</v>
      </c>
      <c r="O50" s="99">
        <f>IF(ISNUMBER(N50/N$8*100),N50/N$8*100,0)</f>
        <v>18.375636302995769</v>
      </c>
      <c r="P50" s="62">
        <v>1777.7438142737283</v>
      </c>
      <c r="Q50" s="99">
        <f t="shared" si="34"/>
        <v>40.956958294610665</v>
      </c>
      <c r="T50" s="62">
        <v>7684.5450440591285</v>
      </c>
      <c r="U50" s="99">
        <f t="shared" si="35"/>
        <v>5.380732655084933</v>
      </c>
    </row>
    <row r="51" spans="1:21" x14ac:dyDescent="0.2">
      <c r="A51" s="52" t="s">
        <v>58</v>
      </c>
      <c r="B51" s="94">
        <f>'C03'!B51</f>
        <v>2221636.9183244626</v>
      </c>
      <c r="C51" s="99">
        <f>IF(ISNUMBER(B51/B$8*100),B51/B$8*100,0)</f>
        <v>59.683405752767293</v>
      </c>
      <c r="D51" s="62">
        <v>1922282.2017454691</v>
      </c>
      <c r="E51" s="99">
        <f>IF(ISNUMBER(D51/D$8*100),D51/D$8*100,0)</f>
        <v>61.581354852539462</v>
      </c>
      <c r="F51" s="94">
        <f t="shared" si="0"/>
        <v>1164637.3471733874</v>
      </c>
      <c r="G51" s="99">
        <f>IF(ISNUMBER(F51/F$8*100),F51/F$8*100,0)</f>
        <v>61.016204919821682</v>
      </c>
      <c r="H51" s="62">
        <v>224052.88683712939</v>
      </c>
      <c r="I51" s="99">
        <f>IF(ISNUMBER(H51/H$8*100),H51/H$8*100,0)</f>
        <v>96.235102867827237</v>
      </c>
      <c r="J51" s="62">
        <v>822795.69385045453</v>
      </c>
      <c r="K51" s="99">
        <f>IF(ISNUMBER(J51/J$8*100),J51/J$8*100,0)</f>
        <v>52.806699760958331</v>
      </c>
      <c r="L51" s="62">
        <v>117788.76648580353</v>
      </c>
      <c r="M51" s="99">
        <f>IF(ISNUMBER(L51/L$8*100),L51/L$8*100,0)</f>
        <v>100.00000000000038</v>
      </c>
      <c r="N51" s="62">
        <v>671086.0712886299</v>
      </c>
      <c r="O51" s="99">
        <f>IF(ISNUMBER(N51/N$8*100),N51/N$8*100,0)</f>
        <v>62.974823148552105</v>
      </c>
      <c r="P51" s="62">
        <v>2562.7733732725292</v>
      </c>
      <c r="Q51" s="99">
        <f t="shared" si="34"/>
        <v>59.043041705389342</v>
      </c>
      <c r="T51" s="62">
        <v>83996.009910311026</v>
      </c>
      <c r="U51" s="99">
        <f t="shared" si="35"/>
        <v>58.814161518990062</v>
      </c>
    </row>
    <row r="52" spans="1:21" x14ac:dyDescent="0.2">
      <c r="A52" s="52" t="s">
        <v>54</v>
      </c>
      <c r="B52" s="94">
        <f>'C03'!B52</f>
        <v>93318.735530916703</v>
      </c>
      <c r="C52" s="99">
        <f>IF(ISNUMBER(B52/B$8*100),B52/B$8*100,0)</f>
        <v>2.5069712836908598</v>
      </c>
      <c r="D52" s="62">
        <v>73267.082938810796</v>
      </c>
      <c r="E52" s="99">
        <f>IF(ISNUMBER(D52/D$8*100),D52/D$8*100,0)</f>
        <v>2.3471508134281573</v>
      </c>
      <c r="F52" s="94">
        <f t="shared" si="0"/>
        <v>53339.518857523144</v>
      </c>
      <c r="G52" s="99">
        <f>IF(ISNUMBER(F52/F$8*100),F52/F$8*100,0)</f>
        <v>2.7944965193107398</v>
      </c>
      <c r="H52" s="62">
        <v>6392.9999380422578</v>
      </c>
      <c r="I52" s="99">
        <f>IF(ISNUMBER(H52/H$8*100),H52/H$8*100,0)</f>
        <v>2.7459186773109479</v>
      </c>
      <c r="J52" s="62">
        <v>46946.518919480885</v>
      </c>
      <c r="K52" s="99">
        <f>IF(ISNUMBER(J52/J$8*100),J52/J$8*100,0)</f>
        <v>3.0130088768473291</v>
      </c>
      <c r="L52" s="62">
        <v>0</v>
      </c>
      <c r="M52" s="99">
        <f>IF(ISNUMBER(L52/L$8*100),L52/L$8*100,0)</f>
        <v>0</v>
      </c>
      <c r="N52" s="62">
        <v>18238.491818545968</v>
      </c>
      <c r="O52" s="99">
        <f>IF(ISNUMBER(N52/N$8*100),N52/N$8*100,0)</f>
        <v>1.7115029590224589</v>
      </c>
      <c r="P52" s="62">
        <v>0</v>
      </c>
      <c r="Q52" s="99">
        <f t="shared" si="34"/>
        <v>0</v>
      </c>
      <c r="T52" s="62">
        <v>1689.0722627415551</v>
      </c>
      <c r="U52" s="99">
        <f t="shared" si="35"/>
        <v>1.182691522897364</v>
      </c>
    </row>
    <row r="53" spans="1:21" x14ac:dyDescent="0.2">
      <c r="A53" s="174"/>
      <c r="B53" s="174"/>
      <c r="C53" s="136"/>
      <c r="D53" s="135"/>
      <c r="E53" s="136"/>
      <c r="F53" s="135"/>
      <c r="G53" s="136"/>
      <c r="H53" s="135"/>
      <c r="I53" s="136"/>
      <c r="J53" s="135"/>
      <c r="K53" s="136"/>
      <c r="L53" s="135"/>
      <c r="M53" s="136"/>
      <c r="N53" s="135"/>
      <c r="O53" s="136"/>
      <c r="P53" s="135"/>
      <c r="Q53" s="136"/>
      <c r="T53" s="135"/>
      <c r="U53" s="136"/>
    </row>
    <row r="54" spans="1:21" x14ac:dyDescent="0.2">
      <c r="A54" s="11" t="str">
        <f>'C01'!$A$36</f>
        <v>Fuente: Instituto Nacional de Estadística (INE). Encuesta Permanente de Hogares de Propósitos Múltiples LXXIII, 2021.</v>
      </c>
    </row>
    <row r="55" spans="1:21" x14ac:dyDescent="0.2">
      <c r="A55" s="11" t="str">
        <f>'C02'!$A$44</f>
        <v>(Promedio de salarios mínimos por rama)</v>
      </c>
      <c r="B55" s="6"/>
      <c r="C55" s="39"/>
      <c r="D55" s="6"/>
    </row>
    <row r="56" spans="1:21" x14ac:dyDescent="0.2">
      <c r="A56" s="2" t="s">
        <v>83</v>
      </c>
    </row>
    <row r="57" spans="1:21" x14ac:dyDescent="0.2">
      <c r="A57" s="2" t="s">
        <v>84</v>
      </c>
    </row>
    <row r="58" spans="1:21" x14ac:dyDescent="0.2">
      <c r="A58" s="2" t="s">
        <v>152</v>
      </c>
    </row>
    <row r="59" spans="1:21" x14ac:dyDescent="0.2">
      <c r="A59" s="2"/>
    </row>
    <row r="60" spans="1:21" x14ac:dyDescent="0.2">
      <c r="A60" s="208" t="s">
        <v>72</v>
      </c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</row>
    <row r="61" spans="1:21" x14ac:dyDescent="0.2">
      <c r="A61" s="208" t="s">
        <v>73</v>
      </c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21" x14ac:dyDescent="0.2">
      <c r="A62" s="239" t="s">
        <v>34</v>
      </c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</row>
    <row r="63" spans="1:21" x14ac:dyDescent="0.2">
      <c r="A63" s="19" t="s">
        <v>19</v>
      </c>
      <c r="B63" s="6"/>
      <c r="C63" s="39"/>
      <c r="D63" s="6"/>
      <c r="E63" s="39"/>
      <c r="F63" s="6"/>
      <c r="G63" s="39"/>
      <c r="H63" s="6"/>
      <c r="I63" s="39"/>
      <c r="J63" s="6"/>
      <c r="K63" s="39"/>
      <c r="L63" s="6"/>
      <c r="M63" s="39"/>
      <c r="N63" s="6"/>
      <c r="O63" s="39"/>
      <c r="P63" s="6"/>
      <c r="Q63" s="39"/>
    </row>
    <row r="64" spans="1:21" ht="10.15" customHeight="1" x14ac:dyDescent="0.2">
      <c r="A64" s="204" t="s">
        <v>33</v>
      </c>
      <c r="B64" s="236" t="s">
        <v>22</v>
      </c>
      <c r="C64" s="236"/>
      <c r="D64" s="236" t="s">
        <v>21</v>
      </c>
      <c r="E64" s="236"/>
      <c r="F64" s="235" t="s">
        <v>8</v>
      </c>
      <c r="G64" s="235"/>
      <c r="H64" s="235"/>
      <c r="I64" s="235"/>
      <c r="J64" s="235"/>
      <c r="K64" s="235"/>
      <c r="L64" s="235"/>
      <c r="M64" s="244"/>
      <c r="N64" s="240" t="s">
        <v>1</v>
      </c>
      <c r="O64" s="241"/>
      <c r="P64" s="240" t="str">
        <f>P4</f>
        <v>Aprendiz</v>
      </c>
      <c r="Q64" s="241"/>
      <c r="T64" s="222" t="s">
        <v>156</v>
      </c>
      <c r="U64" s="222"/>
    </row>
    <row r="65" spans="1:21" ht="18" customHeight="1" x14ac:dyDescent="0.2">
      <c r="A65" s="234"/>
      <c r="B65" s="237"/>
      <c r="C65" s="237"/>
      <c r="D65" s="237"/>
      <c r="E65" s="237"/>
      <c r="F65" s="238" t="s">
        <v>10</v>
      </c>
      <c r="G65" s="238"/>
      <c r="H65" s="238" t="s">
        <v>100</v>
      </c>
      <c r="I65" s="238"/>
      <c r="J65" s="238" t="s">
        <v>11</v>
      </c>
      <c r="K65" s="238"/>
      <c r="L65" s="238" t="s">
        <v>101</v>
      </c>
      <c r="M65" s="238"/>
      <c r="N65" s="242"/>
      <c r="O65" s="243"/>
      <c r="P65" s="242"/>
      <c r="Q65" s="243"/>
      <c r="T65" s="223"/>
      <c r="U65" s="223"/>
    </row>
    <row r="66" spans="1:21" x14ac:dyDescent="0.2">
      <c r="A66" s="205"/>
      <c r="B66" s="40" t="s">
        <v>6</v>
      </c>
      <c r="C66" s="41" t="s">
        <v>80</v>
      </c>
      <c r="D66" s="40" t="s">
        <v>6</v>
      </c>
      <c r="E66" s="41" t="s">
        <v>80</v>
      </c>
      <c r="F66" s="40" t="s">
        <v>6</v>
      </c>
      <c r="G66" s="41" t="s">
        <v>80</v>
      </c>
      <c r="H66" s="40" t="s">
        <v>6</v>
      </c>
      <c r="I66" s="41" t="s">
        <v>80</v>
      </c>
      <c r="J66" s="40" t="s">
        <v>6</v>
      </c>
      <c r="K66" s="41" t="s">
        <v>80</v>
      </c>
      <c r="L66" s="40" t="s">
        <v>6</v>
      </c>
      <c r="M66" s="41" t="s">
        <v>80</v>
      </c>
      <c r="N66" s="40" t="s">
        <v>6</v>
      </c>
      <c r="O66" s="41" t="s">
        <v>80</v>
      </c>
      <c r="P66" s="40" t="s">
        <v>6</v>
      </c>
      <c r="Q66" s="41" t="s">
        <v>80</v>
      </c>
      <c r="T66" s="202" t="s">
        <v>6</v>
      </c>
      <c r="U66" s="41" t="s">
        <v>80</v>
      </c>
    </row>
    <row r="67" spans="1:21" x14ac:dyDescent="0.2">
      <c r="A67" s="54"/>
      <c r="B67" s="55"/>
      <c r="C67" s="56"/>
      <c r="D67" s="55"/>
      <c r="E67" s="56"/>
      <c r="F67" s="55"/>
      <c r="G67" s="56"/>
      <c r="H67" s="55"/>
      <c r="I67" s="56"/>
      <c r="J67" s="55"/>
      <c r="K67" s="56"/>
      <c r="L67" s="55"/>
      <c r="M67" s="57"/>
      <c r="N67" s="55"/>
      <c r="O67" s="58"/>
      <c r="P67" s="55"/>
      <c r="Q67" s="56"/>
    </row>
    <row r="68" spans="1:21" ht="12.75" customHeight="1" x14ac:dyDescent="0.2">
      <c r="A68" s="43" t="s">
        <v>96</v>
      </c>
      <c r="B68" s="18">
        <f t="shared" ref="B68:Q68" si="36">B8</f>
        <v>3722369.5436004065</v>
      </c>
      <c r="C68" s="98">
        <f t="shared" si="36"/>
        <v>100</v>
      </c>
      <c r="D68" s="18">
        <f t="shared" si="36"/>
        <v>3121532.8184131356</v>
      </c>
      <c r="E68" s="98">
        <f t="shared" si="36"/>
        <v>83.858756683085247</v>
      </c>
      <c r="F68" s="18">
        <f t="shared" si="36"/>
        <v>1908734.4889833424</v>
      </c>
      <c r="G68" s="98">
        <f t="shared" si="36"/>
        <v>51.277404530264548</v>
      </c>
      <c r="H68" s="18">
        <f t="shared" si="36"/>
        <v>232818.25462882468</v>
      </c>
      <c r="I68" s="98">
        <f t="shared" si="36"/>
        <v>6.2545712321629061</v>
      </c>
      <c r="J68" s="18">
        <f t="shared" si="36"/>
        <v>1558127.4678687146</v>
      </c>
      <c r="K68" s="98">
        <f t="shared" si="36"/>
        <v>41.858484215987836</v>
      </c>
      <c r="L68" s="18">
        <f t="shared" si="36"/>
        <v>117788.76648580309</v>
      </c>
      <c r="M68" s="98">
        <f t="shared" si="36"/>
        <v>3.1643490821137994</v>
      </c>
      <c r="N68" s="18">
        <f t="shared" si="36"/>
        <v>1065641.851356369</v>
      </c>
      <c r="O68" s="98">
        <f t="shared" si="36"/>
        <v>28.628051000160582</v>
      </c>
      <c r="P68" s="18">
        <f t="shared" si="36"/>
        <v>4340.5171875462574</v>
      </c>
      <c r="Q68" s="98">
        <f t="shared" si="36"/>
        <v>0.11660629436990172</v>
      </c>
      <c r="T68" s="18">
        <f t="shared" ref="T68:U68" si="37">T8</f>
        <v>142815.96088586622</v>
      </c>
      <c r="U68" s="98">
        <f t="shared" si="37"/>
        <v>3.8366948582899059</v>
      </c>
    </row>
    <row r="69" spans="1:21" x14ac:dyDescent="0.2">
      <c r="A69" s="21"/>
      <c r="B69" s="18"/>
      <c r="C69" s="61"/>
      <c r="D69" s="18"/>
      <c r="E69" s="61"/>
      <c r="F69" s="18"/>
      <c r="G69" s="61"/>
      <c r="H69" s="18"/>
      <c r="I69" s="61"/>
      <c r="J69" s="18"/>
      <c r="K69" s="61"/>
      <c r="L69" s="18"/>
      <c r="M69" s="61"/>
      <c r="N69" s="18"/>
      <c r="O69" s="61"/>
      <c r="P69" s="18"/>
      <c r="Q69" s="61"/>
      <c r="T69" s="18"/>
      <c r="U69" s="61"/>
    </row>
    <row r="70" spans="1:21" x14ac:dyDescent="0.2">
      <c r="A70" s="59" t="s">
        <v>20</v>
      </c>
      <c r="B70" s="18"/>
      <c r="C70" s="61"/>
      <c r="D70" s="18"/>
      <c r="E70" s="98"/>
      <c r="F70" s="18"/>
      <c r="G70" s="98"/>
      <c r="H70" s="18"/>
      <c r="I70" s="98"/>
      <c r="J70" s="18"/>
      <c r="K70" s="98"/>
      <c r="L70" s="18"/>
      <c r="M70" s="98"/>
      <c r="N70" s="18"/>
      <c r="O70" s="98"/>
      <c r="P70" s="18"/>
      <c r="Q70" s="98"/>
      <c r="T70" s="18"/>
      <c r="U70" s="98"/>
    </row>
    <row r="71" spans="1:21" ht="12.75" customHeight="1" x14ac:dyDescent="0.2">
      <c r="A71" s="47" t="s">
        <v>106</v>
      </c>
      <c r="B71" s="94">
        <f>'C03'!B71</f>
        <v>826951.33655363123</v>
      </c>
      <c r="C71" s="99">
        <f>IF(ISNUMBER(B71/B$68*100),B71/B$68*100,0)</f>
        <v>22.215723798174398</v>
      </c>
      <c r="D71" s="62">
        <v>607326.1093781495</v>
      </c>
      <c r="E71" s="99">
        <f>IF(ISNUMBER(D71/D$68*100),D71/D$68*100,0)</f>
        <v>19.456021919605838</v>
      </c>
      <c r="F71" s="94">
        <f t="shared" ref="F71:F107" si="38">H71+J71+L71</f>
        <v>381978.12493678823</v>
      </c>
      <c r="G71" s="99">
        <f>IF(ISNUMBER(F71/F$68*100),F71/F$68*100,0)</f>
        <v>20.012114159483904</v>
      </c>
      <c r="H71" s="62">
        <v>843.23814248871474</v>
      </c>
      <c r="I71" s="99">
        <f>IF(ISNUMBER(H71/H$68*100),H71/H$68*100,0)</f>
        <v>0.3621872966245987</v>
      </c>
      <c r="J71" s="62">
        <v>381134.88679429953</v>
      </c>
      <c r="K71" s="99">
        <f>IF(ISNUMBER(J71/J$68*100),J71/J$68*100,0)</f>
        <v>24.461085158561197</v>
      </c>
      <c r="L71" s="62">
        <v>0</v>
      </c>
      <c r="M71" s="99">
        <f>IF(ISNUMBER(L71/L$68*100),L71/L$68*100,0)</f>
        <v>0</v>
      </c>
      <c r="N71" s="62">
        <v>177045.46655774131</v>
      </c>
      <c r="O71" s="99">
        <f>IF(ISNUMBER(N71/N$68*100),N71/N$68*100,0)</f>
        <v>16.613974604356475</v>
      </c>
      <c r="P71" s="62">
        <v>0</v>
      </c>
      <c r="Q71" s="99">
        <f>IF(ISNUMBER(P71/P$68*100),P71/P$68*100,0)</f>
        <v>0</v>
      </c>
      <c r="T71" s="62">
        <v>48302.517883609209</v>
      </c>
      <c r="U71" s="99">
        <f>IF(ISNUMBER(T71/T$68*100),T71/T$68*100,0)</f>
        <v>33.82151237438439</v>
      </c>
    </row>
    <row r="72" spans="1:21" x14ac:dyDescent="0.2">
      <c r="A72" s="47" t="s">
        <v>107</v>
      </c>
      <c r="B72" s="94">
        <f>'C03'!B72</f>
        <v>12955.477123356466</v>
      </c>
      <c r="C72" s="99">
        <f t="shared" ref="C72:C93" si="39">IF(ISNUMBER(B72/B$68*100),B72/B$68*100,0)</f>
        <v>0.34804381917506971</v>
      </c>
      <c r="D72" s="62">
        <v>11269.000838379039</v>
      </c>
      <c r="E72" s="99">
        <f t="shared" ref="E72:E93" si="40">IF(ISNUMBER(D72/D$68*100),D72/D$68*100,0)</f>
        <v>0.36100856514805935</v>
      </c>
      <c r="F72" s="94">
        <f t="shared" si="38"/>
        <v>6671.8342595338208</v>
      </c>
      <c r="G72" s="99">
        <f t="shared" ref="G72:G93" si="41">IF(ISNUMBER(F72/F$68*100),F72/F$68*100,0)</f>
        <v>0.34954229087605937</v>
      </c>
      <c r="H72" s="62">
        <v>0</v>
      </c>
      <c r="I72" s="99">
        <f t="shared" ref="I72:I93" si="42">IF(ISNUMBER(H72/H$68*100),H72/H$68*100,0)</f>
        <v>0</v>
      </c>
      <c r="J72" s="62">
        <v>6671.8342595338208</v>
      </c>
      <c r="K72" s="99">
        <f t="shared" ref="K72:K93" si="43">IF(ISNUMBER(J72/J$68*100),J72/J$68*100,0)</f>
        <v>0.4281956641621813</v>
      </c>
      <c r="L72" s="62">
        <v>0</v>
      </c>
      <c r="M72" s="99">
        <f t="shared" ref="M72:M93" si="44">IF(ISNUMBER(L72/L$68*100),L72/L$68*100,0)</f>
        <v>0</v>
      </c>
      <c r="N72" s="62">
        <v>3453.3507936998221</v>
      </c>
      <c r="O72" s="99">
        <f t="shared" ref="O72:O93" si="45">IF(ISNUMBER(N72/N$68*100),N72/N$68*100,0)</f>
        <v>0.32406298507367487</v>
      </c>
      <c r="P72" s="62">
        <v>0</v>
      </c>
      <c r="Q72" s="99">
        <f t="shared" ref="Q72:Q93" si="46">IF(ISNUMBER(P72/P$68*100),P72/P$68*100,0)</f>
        <v>0</v>
      </c>
      <c r="T72" s="62">
        <v>1143.8157851454009</v>
      </c>
      <c r="U72" s="99">
        <f t="shared" ref="U72:U93" si="47">IF(ISNUMBER(T72/T$68*100),T72/T$68*100,0)</f>
        <v>0.80090192864332621</v>
      </c>
    </row>
    <row r="73" spans="1:21" x14ac:dyDescent="0.2">
      <c r="A73" s="47" t="s">
        <v>63</v>
      </c>
      <c r="B73" s="94">
        <f>'C03'!B73</f>
        <v>567507.07606797607</v>
      </c>
      <c r="C73" s="99">
        <f t="shared" si="39"/>
        <v>15.245855346190677</v>
      </c>
      <c r="D73" s="62">
        <v>507388.42351219902</v>
      </c>
      <c r="E73" s="99">
        <f t="shared" si="40"/>
        <v>16.254463849274387</v>
      </c>
      <c r="F73" s="94">
        <f t="shared" si="38"/>
        <v>302107.66375610535</v>
      </c>
      <c r="G73" s="99">
        <f t="shared" si="41"/>
        <v>15.827642110507382</v>
      </c>
      <c r="H73" s="62">
        <v>1529.1297111634644</v>
      </c>
      <c r="I73" s="99">
        <f t="shared" si="42"/>
        <v>0.65679115823684497</v>
      </c>
      <c r="J73" s="62">
        <v>300578.53404494189</v>
      </c>
      <c r="K73" s="99">
        <f t="shared" si="43"/>
        <v>19.291010539470712</v>
      </c>
      <c r="L73" s="62">
        <v>0</v>
      </c>
      <c r="M73" s="99">
        <f t="shared" si="44"/>
        <v>0</v>
      </c>
      <c r="N73" s="62">
        <v>195818.47089775713</v>
      </c>
      <c r="O73" s="99">
        <f t="shared" si="45"/>
        <v>18.375636302995769</v>
      </c>
      <c r="P73" s="62">
        <v>1777.7438142737283</v>
      </c>
      <c r="Q73" s="99">
        <f t="shared" si="46"/>
        <v>40.956958294610665</v>
      </c>
      <c r="T73" s="62">
        <v>7684.5450440591285</v>
      </c>
      <c r="U73" s="99">
        <f t="shared" si="47"/>
        <v>5.380732655084933</v>
      </c>
    </row>
    <row r="74" spans="1:21" x14ac:dyDescent="0.2">
      <c r="A74" s="47" t="s">
        <v>108</v>
      </c>
      <c r="B74" s="94">
        <f>'C03'!B74</f>
        <v>6631.0262275301639</v>
      </c>
      <c r="C74" s="99">
        <f t="shared" si="39"/>
        <v>0.17813992269871201</v>
      </c>
      <c r="D74" s="62">
        <v>5845.996668531362</v>
      </c>
      <c r="E74" s="99">
        <f t="shared" si="40"/>
        <v>0.18727967984341862</v>
      </c>
      <c r="F74" s="94">
        <f t="shared" si="38"/>
        <v>4180.4532611376872</v>
      </c>
      <c r="G74" s="99">
        <f t="shared" si="41"/>
        <v>0.2190170128567405</v>
      </c>
      <c r="H74" s="62">
        <v>1749.8768239955939</v>
      </c>
      <c r="I74" s="99">
        <f t="shared" si="42"/>
        <v>0.7516063664274828</v>
      </c>
      <c r="J74" s="62">
        <v>2430.5764371420928</v>
      </c>
      <c r="K74" s="99">
        <f t="shared" si="43"/>
        <v>0.15599342719159928</v>
      </c>
      <c r="L74" s="62">
        <v>0</v>
      </c>
      <c r="M74" s="99">
        <f t="shared" si="44"/>
        <v>0</v>
      </c>
      <c r="N74" s="62">
        <v>1665.5434073936738</v>
      </c>
      <c r="O74" s="99">
        <f t="shared" si="45"/>
        <v>0.15629485697035442</v>
      </c>
      <c r="P74" s="62">
        <v>0</v>
      </c>
      <c r="Q74" s="99">
        <f t="shared" si="46"/>
        <v>0</v>
      </c>
      <c r="T74" s="62">
        <v>0</v>
      </c>
      <c r="U74" s="99">
        <f t="shared" si="47"/>
        <v>0</v>
      </c>
    </row>
    <row r="75" spans="1:21" x14ac:dyDescent="0.2">
      <c r="A75" s="47" t="s">
        <v>109</v>
      </c>
      <c r="B75" s="94">
        <f>'C03'!B75</f>
        <v>21268.797163424613</v>
      </c>
      <c r="C75" s="99">
        <f t="shared" si="39"/>
        <v>0.57137790631213592</v>
      </c>
      <c r="D75" s="62">
        <v>18357.704002797367</v>
      </c>
      <c r="E75" s="99">
        <f t="shared" si="40"/>
        <v>0.58809902284255655</v>
      </c>
      <c r="F75" s="94">
        <f t="shared" si="38"/>
        <v>12291.241713362853</v>
      </c>
      <c r="G75" s="99">
        <f t="shared" si="41"/>
        <v>0.64394716941011487</v>
      </c>
      <c r="H75" s="62">
        <v>3032.134589214922</v>
      </c>
      <c r="I75" s="99">
        <f t="shared" si="42"/>
        <v>1.3023611890094122</v>
      </c>
      <c r="J75" s="62">
        <v>9259.1071241479312</v>
      </c>
      <c r="K75" s="99">
        <f t="shared" si="43"/>
        <v>0.59424580562802121</v>
      </c>
      <c r="L75" s="62">
        <v>0</v>
      </c>
      <c r="M75" s="99">
        <f t="shared" si="44"/>
        <v>0</v>
      </c>
      <c r="N75" s="62">
        <v>4338.4889037025396</v>
      </c>
      <c r="O75" s="99">
        <f t="shared" si="45"/>
        <v>0.40712448541509788</v>
      </c>
      <c r="P75" s="62">
        <v>0</v>
      </c>
      <c r="Q75" s="99">
        <f t="shared" si="46"/>
        <v>0</v>
      </c>
      <c r="T75" s="62">
        <v>1727.9733857319741</v>
      </c>
      <c r="U75" s="99">
        <f t="shared" si="47"/>
        <v>1.209930161176392</v>
      </c>
    </row>
    <row r="76" spans="1:21" x14ac:dyDescent="0.2">
      <c r="A76" s="47" t="s">
        <v>110</v>
      </c>
      <c r="B76" s="94">
        <f>'C03'!B76</f>
        <v>293620.28562315868</v>
      </c>
      <c r="C76" s="99">
        <f t="shared" si="39"/>
        <v>7.8879939829713646</v>
      </c>
      <c r="D76" s="62">
        <v>250557.63038746893</v>
      </c>
      <c r="E76" s="99">
        <f t="shared" si="40"/>
        <v>8.0267498361539751</v>
      </c>
      <c r="F76" s="94">
        <f t="shared" si="38"/>
        <v>177433.22016839226</v>
      </c>
      <c r="G76" s="99">
        <f t="shared" si="41"/>
        <v>9.2958565579699499</v>
      </c>
      <c r="H76" s="62">
        <v>1046.7060786650682</v>
      </c>
      <c r="I76" s="99">
        <f t="shared" si="42"/>
        <v>0.44958076003696579</v>
      </c>
      <c r="J76" s="62">
        <v>176386.51408972719</v>
      </c>
      <c r="K76" s="99">
        <f t="shared" si="43"/>
        <v>11.320416187194079</v>
      </c>
      <c r="L76" s="62">
        <v>0</v>
      </c>
      <c r="M76" s="99">
        <f t="shared" si="44"/>
        <v>0</v>
      </c>
      <c r="N76" s="62">
        <v>51769.290277615954</v>
      </c>
      <c r="O76" s="99">
        <f t="shared" si="45"/>
        <v>4.8580383936425759</v>
      </c>
      <c r="P76" s="62">
        <v>261.67651966626704</v>
      </c>
      <c r="Q76" s="99">
        <f t="shared" si="46"/>
        <v>6.0286944702595608</v>
      </c>
      <c r="T76" s="62">
        <v>21093.443421795033</v>
      </c>
      <c r="U76" s="99">
        <f t="shared" si="47"/>
        <v>14.769668103589776</v>
      </c>
    </row>
    <row r="77" spans="1:21" x14ac:dyDescent="0.2">
      <c r="A77" s="47" t="s">
        <v>111</v>
      </c>
      <c r="B77" s="94">
        <f>'C03'!B77</f>
        <v>747381.07646062458</v>
      </c>
      <c r="C77" s="99">
        <f t="shared" si="39"/>
        <v>20.078099922817749</v>
      </c>
      <c r="D77" s="62">
        <v>635192.10974079976</v>
      </c>
      <c r="E77" s="99">
        <f t="shared" si="40"/>
        <v>20.3487243829045</v>
      </c>
      <c r="F77" s="94">
        <f t="shared" si="38"/>
        <v>274885.79766656429</v>
      </c>
      <c r="G77" s="99">
        <f t="shared" si="41"/>
        <v>14.401468577904616</v>
      </c>
      <c r="H77" s="62">
        <v>785.02955899880112</v>
      </c>
      <c r="I77" s="99">
        <f t="shared" si="42"/>
        <v>0.33718557002772431</v>
      </c>
      <c r="J77" s="62">
        <v>274100.76810756547</v>
      </c>
      <c r="K77" s="99">
        <f t="shared" si="43"/>
        <v>17.591678072558103</v>
      </c>
      <c r="L77" s="62">
        <v>0</v>
      </c>
      <c r="M77" s="99">
        <f t="shared" si="44"/>
        <v>0</v>
      </c>
      <c r="N77" s="62">
        <v>334028.82704509824</v>
      </c>
      <c r="O77" s="99">
        <f t="shared" si="45"/>
        <v>31.345317999658146</v>
      </c>
      <c r="P77" s="62">
        <v>1254.3907749411942</v>
      </c>
      <c r="Q77" s="99">
        <f t="shared" si="46"/>
        <v>28.899569354091536</v>
      </c>
      <c r="T77" s="62">
        <v>25023.094254194082</v>
      </c>
      <c r="U77" s="99">
        <f t="shared" si="47"/>
        <v>17.521216885689483</v>
      </c>
    </row>
    <row r="78" spans="1:21" x14ac:dyDescent="0.2">
      <c r="A78" s="47" t="s">
        <v>112</v>
      </c>
      <c r="B78" s="94">
        <f>'C03'!B78</f>
        <v>129333.55927113791</v>
      </c>
      <c r="C78" s="99">
        <f t="shared" si="39"/>
        <v>3.4744954190131794</v>
      </c>
      <c r="D78" s="62">
        <v>104555.51258161</v>
      </c>
      <c r="E78" s="99">
        <f t="shared" si="40"/>
        <v>3.3494926583780691</v>
      </c>
      <c r="F78" s="94">
        <f t="shared" si="38"/>
        <v>43683.724522515928</v>
      </c>
      <c r="G78" s="99">
        <f t="shared" si="41"/>
        <v>2.2886223712436498</v>
      </c>
      <c r="H78" s="62">
        <v>1998.4909271058577</v>
      </c>
      <c r="I78" s="99">
        <f t="shared" si="42"/>
        <v>0.85839099270458552</v>
      </c>
      <c r="J78" s="62">
        <v>41685.233595410071</v>
      </c>
      <c r="K78" s="99">
        <f t="shared" si="43"/>
        <v>2.6753416812829336</v>
      </c>
      <c r="L78" s="62">
        <v>0</v>
      </c>
      <c r="M78" s="99">
        <f t="shared" si="44"/>
        <v>0</v>
      </c>
      <c r="N78" s="62">
        <v>45632.861913199769</v>
      </c>
      <c r="O78" s="99">
        <f t="shared" si="45"/>
        <v>4.282194984658064</v>
      </c>
      <c r="P78" s="62">
        <v>0</v>
      </c>
      <c r="Q78" s="99">
        <f t="shared" si="46"/>
        <v>0</v>
      </c>
      <c r="T78" s="62">
        <v>15238.926145893987</v>
      </c>
      <c r="U78" s="99">
        <f t="shared" si="47"/>
        <v>10.670324277041017</v>
      </c>
    </row>
    <row r="79" spans="1:21" x14ac:dyDescent="0.2">
      <c r="A79" s="47" t="s">
        <v>113</v>
      </c>
      <c r="B79" s="94">
        <f>'C03'!B79</f>
        <v>201229.62595665362</v>
      </c>
      <c r="C79" s="99">
        <f t="shared" si="39"/>
        <v>5.4059550939162602</v>
      </c>
      <c r="D79" s="62">
        <v>162468.10161933696</v>
      </c>
      <c r="E79" s="99">
        <f t="shared" si="40"/>
        <v>5.2047539164406205</v>
      </c>
      <c r="F79" s="94">
        <f t="shared" si="38"/>
        <v>80179.093144138547</v>
      </c>
      <c r="G79" s="99">
        <f t="shared" si="41"/>
        <v>4.2006415039340901</v>
      </c>
      <c r="H79" s="62">
        <v>0</v>
      </c>
      <c r="I79" s="99">
        <f t="shared" si="42"/>
        <v>0</v>
      </c>
      <c r="J79" s="62">
        <v>80179.093144138547</v>
      </c>
      <c r="K79" s="99">
        <f t="shared" si="43"/>
        <v>5.145862247959184</v>
      </c>
      <c r="L79" s="62">
        <v>0</v>
      </c>
      <c r="M79" s="99">
        <f t="shared" si="44"/>
        <v>0</v>
      </c>
      <c r="N79" s="62">
        <v>79124.798324684511</v>
      </c>
      <c r="O79" s="99">
        <f t="shared" si="45"/>
        <v>7.4250835985817361</v>
      </c>
      <c r="P79" s="62">
        <v>0</v>
      </c>
      <c r="Q79" s="99">
        <f t="shared" si="46"/>
        <v>0</v>
      </c>
      <c r="T79" s="62">
        <v>3164.210150514878</v>
      </c>
      <c r="U79" s="99">
        <f t="shared" si="47"/>
        <v>2.2155858006960507</v>
      </c>
    </row>
    <row r="80" spans="1:21" x14ac:dyDescent="0.2">
      <c r="A80" s="47" t="s">
        <v>114</v>
      </c>
      <c r="B80" s="94">
        <f>'C03'!B80</f>
        <v>18310.907626557615</v>
      </c>
      <c r="C80" s="99">
        <f t="shared" si="39"/>
        <v>0.49191536230029059</v>
      </c>
      <c r="D80" s="62">
        <v>16924.722782245441</v>
      </c>
      <c r="E80" s="99">
        <f t="shared" si="40"/>
        <v>0.54219269079635379</v>
      </c>
      <c r="F80" s="94">
        <f t="shared" si="38"/>
        <v>15601.370783031023</v>
      </c>
      <c r="G80" s="99">
        <f t="shared" si="41"/>
        <v>0.8173672594631457</v>
      </c>
      <c r="H80" s="62">
        <v>1617.8012626956379</v>
      </c>
      <c r="I80" s="99">
        <f t="shared" si="42"/>
        <v>0.69487732621088971</v>
      </c>
      <c r="J80" s="62">
        <v>13983.569520335386</v>
      </c>
      <c r="K80" s="99">
        <f t="shared" si="43"/>
        <v>0.89745991959584781</v>
      </c>
      <c r="L80" s="62">
        <v>0</v>
      </c>
      <c r="M80" s="99">
        <f t="shared" si="44"/>
        <v>0</v>
      </c>
      <c r="N80" s="62">
        <v>1323.3519992144159</v>
      </c>
      <c r="O80" s="99">
        <f t="shared" si="45"/>
        <v>0.12418356106510163</v>
      </c>
      <c r="P80" s="62">
        <v>0</v>
      </c>
      <c r="Q80" s="99">
        <f t="shared" si="46"/>
        <v>0</v>
      </c>
      <c r="T80" s="62">
        <v>0</v>
      </c>
      <c r="U80" s="99">
        <f t="shared" si="47"/>
        <v>0</v>
      </c>
    </row>
    <row r="81" spans="1:21" x14ac:dyDescent="0.2">
      <c r="A81" s="47" t="s">
        <v>115</v>
      </c>
      <c r="B81" s="94">
        <f>'C03'!B81</f>
        <v>33113.366675154633</v>
      </c>
      <c r="C81" s="99">
        <f t="shared" si="39"/>
        <v>0.88957762756478564</v>
      </c>
      <c r="D81" s="62">
        <v>29847.704048480562</v>
      </c>
      <c r="E81" s="99">
        <f t="shared" si="40"/>
        <v>0.95618741768199511</v>
      </c>
      <c r="F81" s="94">
        <f t="shared" si="38"/>
        <v>29547.126405823874</v>
      </c>
      <c r="G81" s="99">
        <f t="shared" si="41"/>
        <v>1.5479956262309531</v>
      </c>
      <c r="H81" s="62">
        <v>1356.1247430293711</v>
      </c>
      <c r="I81" s="99">
        <f t="shared" si="42"/>
        <v>0.58248213620164835</v>
      </c>
      <c r="J81" s="62">
        <v>28191.001662794504</v>
      </c>
      <c r="K81" s="99">
        <f t="shared" si="43"/>
        <v>1.8092872530740749</v>
      </c>
      <c r="L81" s="62">
        <v>0</v>
      </c>
      <c r="M81" s="99">
        <f t="shared" si="44"/>
        <v>0</v>
      </c>
      <c r="N81" s="62">
        <v>300.57764265668612</v>
      </c>
      <c r="O81" s="99">
        <f t="shared" si="45"/>
        <v>2.8206253562029798E-2</v>
      </c>
      <c r="P81" s="62">
        <v>0</v>
      </c>
      <c r="Q81" s="99">
        <f t="shared" si="46"/>
        <v>0</v>
      </c>
      <c r="T81" s="62">
        <v>0</v>
      </c>
      <c r="U81" s="99">
        <f t="shared" si="47"/>
        <v>0</v>
      </c>
    </row>
    <row r="82" spans="1:21" x14ac:dyDescent="0.2">
      <c r="A82" s="47" t="s">
        <v>116</v>
      </c>
      <c r="B82" s="94">
        <f>'C03'!B82</f>
        <v>7362.3501651302522</v>
      </c>
      <c r="C82" s="99">
        <f t="shared" si="39"/>
        <v>0.19778665387448685</v>
      </c>
      <c r="D82" s="62">
        <v>6618.2500129655891</v>
      </c>
      <c r="E82" s="99">
        <f t="shared" si="40"/>
        <v>0.21201923535534209</v>
      </c>
      <c r="F82" s="94">
        <f t="shared" si="38"/>
        <v>3834.7295268609296</v>
      </c>
      <c r="G82" s="99">
        <f t="shared" si="41"/>
        <v>0.20090429281777364</v>
      </c>
      <c r="H82" s="62">
        <v>0</v>
      </c>
      <c r="I82" s="99">
        <f t="shared" si="42"/>
        <v>0</v>
      </c>
      <c r="J82" s="62">
        <v>3834.7295268609296</v>
      </c>
      <c r="K82" s="99">
        <f t="shared" si="43"/>
        <v>0.24611141295816227</v>
      </c>
      <c r="L82" s="62">
        <v>0</v>
      </c>
      <c r="M82" s="99">
        <f t="shared" si="44"/>
        <v>0</v>
      </c>
      <c r="N82" s="62">
        <v>1427.3957430752878</v>
      </c>
      <c r="O82" s="99">
        <f t="shared" si="45"/>
        <v>0.13394704245694478</v>
      </c>
      <c r="P82" s="62">
        <v>0</v>
      </c>
      <c r="Q82" s="99">
        <f t="shared" si="46"/>
        <v>0</v>
      </c>
      <c r="T82" s="62">
        <v>1356.1247430293708</v>
      </c>
      <c r="U82" s="99">
        <f t="shared" si="47"/>
        <v>0.94956105369282973</v>
      </c>
    </row>
    <row r="83" spans="1:21" x14ac:dyDescent="0.2">
      <c r="A83" s="47" t="s">
        <v>117</v>
      </c>
      <c r="B83" s="94">
        <f>'C03'!B83</f>
        <v>26590.198084825653</v>
      </c>
      <c r="C83" s="99">
        <f t="shared" si="39"/>
        <v>0.71433525804927689</v>
      </c>
      <c r="D83" s="62">
        <v>23193.027590772032</v>
      </c>
      <c r="E83" s="99">
        <f t="shared" si="40"/>
        <v>0.74300124137610235</v>
      </c>
      <c r="F83" s="94">
        <f t="shared" si="38"/>
        <v>10028.48292357522</v>
      </c>
      <c r="G83" s="99">
        <f t="shared" si="41"/>
        <v>0.52539957660202052</v>
      </c>
      <c r="H83" s="62">
        <v>1005.7766718309305</v>
      </c>
      <c r="I83" s="99">
        <f t="shared" si="42"/>
        <v>0.43200077821836208</v>
      </c>
      <c r="J83" s="62">
        <v>9022.7062517442901</v>
      </c>
      <c r="K83" s="99">
        <f t="shared" si="43"/>
        <v>0.57907369183896118</v>
      </c>
      <c r="L83" s="62">
        <v>0</v>
      </c>
      <c r="M83" s="99">
        <f t="shared" si="44"/>
        <v>0</v>
      </c>
      <c r="N83" s="62">
        <v>11808.419924167456</v>
      </c>
      <c r="O83" s="99">
        <f t="shared" si="45"/>
        <v>1.1081039947086797</v>
      </c>
      <c r="P83" s="62">
        <v>0</v>
      </c>
      <c r="Q83" s="99">
        <f t="shared" si="46"/>
        <v>0</v>
      </c>
      <c r="T83" s="62">
        <v>1356.1247430293711</v>
      </c>
      <c r="U83" s="99">
        <f t="shared" si="47"/>
        <v>0.94956105369282984</v>
      </c>
    </row>
    <row r="84" spans="1:21" x14ac:dyDescent="0.2">
      <c r="A84" s="47" t="s">
        <v>118</v>
      </c>
      <c r="B84" s="94">
        <f>'C03'!B84</f>
        <v>84712.092297541851</v>
      </c>
      <c r="C84" s="99">
        <f t="shared" si="39"/>
        <v>2.2757571838395534</v>
      </c>
      <c r="D84" s="62">
        <v>70571.268075938802</v>
      </c>
      <c r="E84" s="99">
        <f t="shared" si="40"/>
        <v>2.260788919458308</v>
      </c>
      <c r="F84" s="94">
        <f t="shared" si="38"/>
        <v>57224.596002285005</v>
      </c>
      <c r="G84" s="99">
        <f t="shared" si="41"/>
        <v>2.9980385607620468</v>
      </c>
      <c r="H84" s="62">
        <v>523.35303933253408</v>
      </c>
      <c r="I84" s="99">
        <f t="shared" si="42"/>
        <v>0.22479038001848289</v>
      </c>
      <c r="J84" s="62">
        <v>56701.24296295247</v>
      </c>
      <c r="K84" s="99">
        <f t="shared" si="43"/>
        <v>3.6390631788624646</v>
      </c>
      <c r="L84" s="62">
        <v>0</v>
      </c>
      <c r="M84" s="99">
        <f t="shared" si="44"/>
        <v>0</v>
      </c>
      <c r="N84" s="62">
        <v>10571.992609256629</v>
      </c>
      <c r="O84" s="99">
        <f t="shared" si="45"/>
        <v>0.99207745977697837</v>
      </c>
      <c r="P84" s="62">
        <v>523.35303933253408</v>
      </c>
      <c r="Q84" s="99">
        <f t="shared" si="46"/>
        <v>12.057388940519122</v>
      </c>
      <c r="T84" s="62">
        <v>2251.3264250645079</v>
      </c>
      <c r="U84" s="99">
        <f t="shared" si="47"/>
        <v>1.5763829274402272</v>
      </c>
    </row>
    <row r="85" spans="1:21" x14ac:dyDescent="0.2">
      <c r="A85" s="47" t="s">
        <v>119</v>
      </c>
      <c r="B85" s="94">
        <f>'C03'!B85</f>
        <v>94588.571514195675</v>
      </c>
      <c r="C85" s="99">
        <f t="shared" si="39"/>
        <v>2.5410849300767242</v>
      </c>
      <c r="D85" s="62">
        <v>88982.91091092494</v>
      </c>
      <c r="E85" s="99">
        <f t="shared" si="40"/>
        <v>2.8506159020990318</v>
      </c>
      <c r="F85" s="94">
        <f t="shared" si="38"/>
        <v>88982.91091092494</v>
      </c>
      <c r="G85" s="99">
        <f t="shared" si="41"/>
        <v>4.6618799746380803</v>
      </c>
      <c r="H85" s="62">
        <v>88982.91091092494</v>
      </c>
      <c r="I85" s="99">
        <f t="shared" si="42"/>
        <v>38.219902925046746</v>
      </c>
      <c r="J85" s="62">
        <v>0</v>
      </c>
      <c r="K85" s="99">
        <f t="shared" si="43"/>
        <v>0</v>
      </c>
      <c r="L85" s="62">
        <v>0</v>
      </c>
      <c r="M85" s="99">
        <f t="shared" si="44"/>
        <v>0</v>
      </c>
      <c r="N85" s="62">
        <v>0</v>
      </c>
      <c r="O85" s="99">
        <f t="shared" si="45"/>
        <v>0</v>
      </c>
      <c r="P85" s="62">
        <v>0</v>
      </c>
      <c r="Q85" s="99">
        <f t="shared" si="46"/>
        <v>0</v>
      </c>
      <c r="T85" s="62">
        <v>0</v>
      </c>
      <c r="U85" s="99">
        <f t="shared" si="47"/>
        <v>0</v>
      </c>
    </row>
    <row r="86" spans="1:21" x14ac:dyDescent="0.2">
      <c r="A86" s="47" t="s">
        <v>120</v>
      </c>
      <c r="B86" s="94">
        <f>'C03'!B86</f>
        <v>123009.96649988958</v>
      </c>
      <c r="C86" s="99">
        <f t="shared" si="39"/>
        <v>3.304614575717542</v>
      </c>
      <c r="D86" s="62">
        <v>118509.62342553327</v>
      </c>
      <c r="E86" s="99">
        <f t="shared" si="40"/>
        <v>3.7965201815747336</v>
      </c>
      <c r="F86" s="94">
        <f t="shared" si="38"/>
        <v>116379.33842905638</v>
      </c>
      <c r="G86" s="99">
        <f t="shared" si="41"/>
        <v>6.0971989085314853</v>
      </c>
      <c r="H86" s="62">
        <v>87388.177689281496</v>
      </c>
      <c r="I86" s="99">
        <f t="shared" si="42"/>
        <v>37.534933774244593</v>
      </c>
      <c r="J86" s="62">
        <v>28991.160739774885</v>
      </c>
      <c r="K86" s="99">
        <f t="shared" si="43"/>
        <v>1.8606411437846262</v>
      </c>
      <c r="L86" s="62">
        <v>0</v>
      </c>
      <c r="M86" s="99">
        <f t="shared" si="44"/>
        <v>0</v>
      </c>
      <c r="N86" s="62">
        <v>2130.2849964768366</v>
      </c>
      <c r="O86" s="99">
        <f t="shared" si="45"/>
        <v>0.19990628124874882</v>
      </c>
      <c r="P86" s="62">
        <v>0</v>
      </c>
      <c r="Q86" s="99">
        <f t="shared" si="46"/>
        <v>0</v>
      </c>
      <c r="T86" s="62">
        <v>0</v>
      </c>
      <c r="U86" s="99">
        <f t="shared" si="47"/>
        <v>0</v>
      </c>
    </row>
    <row r="87" spans="1:21" x14ac:dyDescent="0.2">
      <c r="A87" s="47" t="s">
        <v>121</v>
      </c>
      <c r="B87" s="94">
        <f>'C03'!B87</f>
        <v>91375.751233947536</v>
      </c>
      <c r="C87" s="99">
        <f t="shared" si="39"/>
        <v>2.4547737714822828</v>
      </c>
      <c r="D87" s="62">
        <v>87510.961605803794</v>
      </c>
      <c r="E87" s="99">
        <f t="shared" si="40"/>
        <v>2.8034612062893807</v>
      </c>
      <c r="F87" s="94">
        <f t="shared" si="38"/>
        <v>72995.202734490507</v>
      </c>
      <c r="G87" s="99">
        <f t="shared" si="41"/>
        <v>3.8242722157428117</v>
      </c>
      <c r="H87" s="62">
        <v>33098.179392146034</v>
      </c>
      <c r="I87" s="99">
        <f t="shared" si="42"/>
        <v>14.216316261331608</v>
      </c>
      <c r="J87" s="62">
        <v>39897.023342344466</v>
      </c>
      <c r="K87" s="99">
        <f t="shared" si="43"/>
        <v>2.5605750598131505</v>
      </c>
      <c r="L87" s="62">
        <v>0</v>
      </c>
      <c r="M87" s="99">
        <f t="shared" si="44"/>
        <v>0</v>
      </c>
      <c r="N87" s="62">
        <v>11922.64390482877</v>
      </c>
      <c r="O87" s="99">
        <f t="shared" si="45"/>
        <v>1.1188227911331941</v>
      </c>
      <c r="P87" s="62">
        <v>261.67651966626704</v>
      </c>
      <c r="Q87" s="99">
        <f t="shared" si="46"/>
        <v>6.0286944702595608</v>
      </c>
      <c r="T87" s="62">
        <v>2331.4384468180415</v>
      </c>
      <c r="U87" s="99">
        <f t="shared" si="47"/>
        <v>1.6324775132670568</v>
      </c>
    </row>
    <row r="88" spans="1:21" x14ac:dyDescent="0.2">
      <c r="A88" s="47" t="s">
        <v>122</v>
      </c>
      <c r="B88" s="94">
        <f>'C03'!B88</f>
        <v>18795.519735312064</v>
      </c>
      <c r="C88" s="99">
        <f t="shared" si="39"/>
        <v>0.50493427681369807</v>
      </c>
      <c r="D88" s="62">
        <v>17089.449787843711</v>
      </c>
      <c r="E88" s="99">
        <f t="shared" si="40"/>
        <v>0.54746980992919103</v>
      </c>
      <c r="F88" s="94">
        <f t="shared" si="38"/>
        <v>6483.4618091334814</v>
      </c>
      <c r="G88" s="99">
        <f t="shared" si="41"/>
        <v>0.33967332002193751</v>
      </c>
      <c r="H88" s="62">
        <v>523.35303933253408</v>
      </c>
      <c r="I88" s="99">
        <f t="shared" si="42"/>
        <v>0.22479038001848289</v>
      </c>
      <c r="J88" s="62">
        <v>5960.1087698009469</v>
      </c>
      <c r="K88" s="99">
        <f t="shared" si="43"/>
        <v>0.38251740584186505</v>
      </c>
      <c r="L88" s="62">
        <v>0</v>
      </c>
      <c r="M88" s="99">
        <f t="shared" si="44"/>
        <v>0</v>
      </c>
      <c r="N88" s="62">
        <v>8718.0720414001662</v>
      </c>
      <c r="O88" s="99">
        <f t="shared" si="45"/>
        <v>0.81810526025264863</v>
      </c>
      <c r="P88" s="62">
        <v>0</v>
      </c>
      <c r="Q88" s="99">
        <f t="shared" si="46"/>
        <v>0</v>
      </c>
      <c r="T88" s="62">
        <v>1887.9159373100645</v>
      </c>
      <c r="U88" s="99">
        <f t="shared" si="47"/>
        <v>1.3219222316606645</v>
      </c>
    </row>
    <row r="89" spans="1:21" x14ac:dyDescent="0.2">
      <c r="A89" s="47" t="s">
        <v>123</v>
      </c>
      <c r="B89" s="94">
        <f>'C03'!B89</f>
        <v>180041.05733149083</v>
      </c>
      <c r="C89" s="99">
        <f t="shared" si="39"/>
        <v>4.8367324958646849</v>
      </c>
      <c r="D89" s="62">
        <v>150400.80011982971</v>
      </c>
      <c r="E89" s="99">
        <f t="shared" si="40"/>
        <v>4.818171355836891</v>
      </c>
      <c r="F89" s="94">
        <f t="shared" si="38"/>
        <v>36534.619663603022</v>
      </c>
      <c r="G89" s="99">
        <f t="shared" si="41"/>
        <v>1.9140755235717783</v>
      </c>
      <c r="H89" s="62">
        <v>683.29559091062447</v>
      </c>
      <c r="I89" s="99">
        <f t="shared" si="42"/>
        <v>0.29348883832154082</v>
      </c>
      <c r="J89" s="62">
        <v>34484.73289087115</v>
      </c>
      <c r="K89" s="99">
        <f t="shared" si="43"/>
        <v>2.2132164153450877</v>
      </c>
      <c r="L89" s="62">
        <v>1366.5911818212489</v>
      </c>
      <c r="M89" s="99">
        <f t="shared" si="44"/>
        <v>1.1602050200482932</v>
      </c>
      <c r="N89" s="62">
        <v>105460.6907508759</v>
      </c>
      <c r="O89" s="99">
        <f t="shared" si="45"/>
        <v>9.8964479122740485</v>
      </c>
      <c r="P89" s="62">
        <v>261.67651966626704</v>
      </c>
      <c r="Q89" s="99">
        <f t="shared" si="46"/>
        <v>6.0286944702595608</v>
      </c>
      <c r="T89" s="62">
        <v>8143.8131856850669</v>
      </c>
      <c r="U89" s="99">
        <f t="shared" si="47"/>
        <v>5.702313057427336</v>
      </c>
    </row>
    <row r="90" spans="1:21" x14ac:dyDescent="0.2">
      <c r="A90" s="47" t="s">
        <v>124</v>
      </c>
      <c r="B90" s="94">
        <f>'C03'!B90</f>
        <v>140475.31263707668</v>
      </c>
      <c r="C90" s="99">
        <f t="shared" si="39"/>
        <v>3.7738142597525131</v>
      </c>
      <c r="D90" s="62">
        <v>132460.12984907831</v>
      </c>
      <c r="E90" s="99">
        <f t="shared" si="40"/>
        <v>4.2434322352060301</v>
      </c>
      <c r="F90" s="94">
        <f t="shared" si="38"/>
        <v>131175.67897285428</v>
      </c>
      <c r="G90" s="99">
        <f t="shared" si="41"/>
        <v>6.8723900432439384</v>
      </c>
      <c r="H90" s="62">
        <v>0</v>
      </c>
      <c r="I90" s="99">
        <f t="shared" si="42"/>
        <v>0</v>
      </c>
      <c r="J90" s="62">
        <v>14753.503668872007</v>
      </c>
      <c r="K90" s="99">
        <f t="shared" si="43"/>
        <v>0.94687398644300869</v>
      </c>
      <c r="L90" s="62">
        <v>116422.17530398228</v>
      </c>
      <c r="M90" s="99">
        <f t="shared" si="44"/>
        <v>98.839794979952075</v>
      </c>
      <c r="N90" s="62">
        <v>862.83180497963917</v>
      </c>
      <c r="O90" s="99">
        <f t="shared" si="45"/>
        <v>8.0968273147437916E-2</v>
      </c>
      <c r="P90" s="62">
        <v>0</v>
      </c>
      <c r="Q90" s="99">
        <f t="shared" si="46"/>
        <v>0</v>
      </c>
      <c r="T90" s="62">
        <v>421.61907124435737</v>
      </c>
      <c r="U90" s="99">
        <f t="shared" si="47"/>
        <v>0.2952184536161902</v>
      </c>
    </row>
    <row r="91" spans="1:21" x14ac:dyDescent="0.2">
      <c r="A91" s="47" t="s">
        <v>125</v>
      </c>
      <c r="B91" s="94">
        <f>'C03'!B91</f>
        <v>3797.4538209547718</v>
      </c>
      <c r="C91" s="99">
        <f t="shared" si="39"/>
        <v>0.10201710970592515</v>
      </c>
      <c r="D91" s="62">
        <v>3196.2985356413992</v>
      </c>
      <c r="E91" s="99">
        <f t="shared" si="40"/>
        <v>0.10239516037721082</v>
      </c>
      <c r="F91" s="94">
        <f t="shared" si="38"/>
        <v>3196.2985356413992</v>
      </c>
      <c r="G91" s="99">
        <f t="shared" si="41"/>
        <v>0.16745642487677045</v>
      </c>
      <c r="H91" s="62">
        <v>261.67651966626704</v>
      </c>
      <c r="I91" s="99">
        <f t="shared" si="42"/>
        <v>0.11239519000924145</v>
      </c>
      <c r="J91" s="62">
        <v>2934.6220159751319</v>
      </c>
      <c r="K91" s="99">
        <f t="shared" si="43"/>
        <v>0.18834287158734556</v>
      </c>
      <c r="L91" s="62">
        <v>0</v>
      </c>
      <c r="M91" s="99">
        <f t="shared" si="44"/>
        <v>0</v>
      </c>
      <c r="N91" s="62">
        <v>0</v>
      </c>
      <c r="O91" s="99">
        <f t="shared" si="45"/>
        <v>0</v>
      </c>
      <c r="P91" s="62">
        <v>0</v>
      </c>
      <c r="Q91" s="99">
        <f t="shared" si="46"/>
        <v>0</v>
      </c>
      <c r="T91" s="62">
        <v>0</v>
      </c>
      <c r="U91" s="99">
        <f t="shared" si="47"/>
        <v>0</v>
      </c>
    </row>
    <row r="92" spans="1:21" x14ac:dyDescent="0.2">
      <c r="A92" s="97" t="s">
        <v>138</v>
      </c>
      <c r="B92" s="94">
        <f>'C03'!B92</f>
        <v>0</v>
      </c>
      <c r="C92" s="99">
        <f t="shared" si="39"/>
        <v>0</v>
      </c>
      <c r="D92" s="62">
        <v>0</v>
      </c>
      <c r="E92" s="99">
        <f t="shared" si="40"/>
        <v>0</v>
      </c>
      <c r="F92" s="94">
        <f t="shared" si="38"/>
        <v>0</v>
      </c>
      <c r="G92" s="99">
        <f t="shared" si="41"/>
        <v>0</v>
      </c>
      <c r="H92" s="62">
        <v>0</v>
      </c>
      <c r="I92" s="99">
        <f t="shared" si="42"/>
        <v>0</v>
      </c>
      <c r="J92" s="62">
        <v>0</v>
      </c>
      <c r="K92" s="99">
        <f t="shared" si="43"/>
        <v>0</v>
      </c>
      <c r="L92" s="62">
        <v>0</v>
      </c>
      <c r="M92" s="99">
        <f t="shared" si="44"/>
        <v>0</v>
      </c>
      <c r="N92" s="62">
        <v>0</v>
      </c>
      <c r="O92" s="99">
        <f t="shared" si="45"/>
        <v>0</v>
      </c>
      <c r="P92" s="62">
        <v>0</v>
      </c>
      <c r="Q92" s="99">
        <f t="shared" si="46"/>
        <v>0</v>
      </c>
      <c r="T92" s="62">
        <v>0</v>
      </c>
      <c r="U92" s="99">
        <f t="shared" si="47"/>
        <v>0</v>
      </c>
    </row>
    <row r="93" spans="1:21" x14ac:dyDescent="0.2">
      <c r="A93" s="47" t="s">
        <v>127</v>
      </c>
      <c r="B93" s="94">
        <f>'C03'!B93</f>
        <v>93318.735530916703</v>
      </c>
      <c r="C93" s="99">
        <f t="shared" si="39"/>
        <v>2.5069712836908598</v>
      </c>
      <c r="D93" s="62">
        <v>73267.082938810796</v>
      </c>
      <c r="E93" s="99">
        <f t="shared" si="40"/>
        <v>2.3471508134281573</v>
      </c>
      <c r="F93" s="94">
        <f t="shared" si="38"/>
        <v>53339.518857523144</v>
      </c>
      <c r="G93" s="99">
        <f t="shared" si="41"/>
        <v>2.7944965193107398</v>
      </c>
      <c r="H93" s="62">
        <v>6392.9999380422578</v>
      </c>
      <c r="I93" s="99">
        <f t="shared" si="42"/>
        <v>2.7459186773109479</v>
      </c>
      <c r="J93" s="62">
        <v>46946.518919480885</v>
      </c>
      <c r="K93" s="99">
        <f t="shared" si="43"/>
        <v>3.0130088768473291</v>
      </c>
      <c r="L93" s="62">
        <v>0</v>
      </c>
      <c r="M93" s="99">
        <f t="shared" si="44"/>
        <v>0</v>
      </c>
      <c r="N93" s="62">
        <v>18238.491818545968</v>
      </c>
      <c r="O93" s="99">
        <f t="shared" si="45"/>
        <v>1.7115029590224589</v>
      </c>
      <c r="P93" s="62">
        <v>0</v>
      </c>
      <c r="Q93" s="99">
        <f t="shared" si="46"/>
        <v>0</v>
      </c>
      <c r="T93" s="62">
        <v>1689.0722627415551</v>
      </c>
      <c r="U93" s="99">
        <f t="shared" si="47"/>
        <v>1.182691522897364</v>
      </c>
    </row>
    <row r="94" spans="1:21" x14ac:dyDescent="0.2">
      <c r="A94" s="47"/>
      <c r="B94" s="94"/>
      <c r="C94" s="99"/>
      <c r="D94" s="94"/>
      <c r="E94" s="99"/>
      <c r="F94" s="94"/>
      <c r="G94" s="99"/>
      <c r="H94" s="94"/>
      <c r="I94" s="99"/>
      <c r="J94" s="94"/>
      <c r="K94" s="99"/>
      <c r="L94" s="94"/>
      <c r="M94" s="99"/>
      <c r="N94" s="94"/>
      <c r="O94" s="99"/>
      <c r="P94" s="94"/>
      <c r="Q94" s="99"/>
    </row>
    <row r="95" spans="1:21" x14ac:dyDescent="0.2">
      <c r="A95" s="46" t="s">
        <v>17</v>
      </c>
      <c r="B95" s="93"/>
      <c r="C95" s="61"/>
      <c r="D95" s="93"/>
      <c r="E95" s="98"/>
      <c r="F95" s="93"/>
      <c r="G95" s="98"/>
      <c r="H95" s="93"/>
      <c r="I95" s="98"/>
      <c r="J95" s="93"/>
      <c r="K95" s="98"/>
      <c r="L95" s="93"/>
      <c r="M95" s="98"/>
      <c r="N95" s="93"/>
      <c r="O95" s="98"/>
      <c r="P95" s="93"/>
      <c r="Q95" s="98"/>
    </row>
    <row r="96" spans="1:21" x14ac:dyDescent="0.2">
      <c r="A96" s="47" t="s">
        <v>128</v>
      </c>
      <c r="B96" s="62">
        <f>'C03'!B96</f>
        <v>86507.062340702163</v>
      </c>
      <c r="C96" s="99">
        <f t="shared" ref="C96:C107" si="48">IF(ISNUMBER(B96/B$68*100),B96/B$68*100,0)</f>
        <v>2.3239783510862679</v>
      </c>
      <c r="D96" s="62">
        <v>78859.506800557676</v>
      </c>
      <c r="E96" s="99">
        <f t="shared" ref="E96:E107" si="49">IF(ISNUMBER(D96/D$68*100),D96/D$68*100,0)</f>
        <v>2.5263071506211729</v>
      </c>
      <c r="F96" s="62">
        <f t="shared" si="38"/>
        <v>43921.561117307472</v>
      </c>
      <c r="G96" s="99">
        <f t="shared" ref="G96:G107" si="50">IF(ISNUMBER(F96/F$68*100),F96/F$68*100,0)</f>
        <v>2.3010828049060716</v>
      </c>
      <c r="H96" s="62">
        <v>11563.571476690742</v>
      </c>
      <c r="I96" s="99">
        <f t="shared" ref="I96" si="51">IF(ISNUMBER(H96/H$68*100),H96/H$68*100,0)</f>
        <v>4.9667804163922646</v>
      </c>
      <c r="J96" s="62">
        <v>32357.989640616732</v>
      </c>
      <c r="K96" s="99">
        <f t="shared" ref="K96" si="52">IF(ISNUMBER(J96/J$68*100),J96/J$68*100,0)</f>
        <v>2.0767228810154812</v>
      </c>
      <c r="L96" s="62">
        <v>0</v>
      </c>
      <c r="M96" s="99">
        <f t="shared" ref="M96" si="53">IF(ISNUMBER(L96/L$68*100),L96/L$68*100,0)</f>
        <v>0</v>
      </c>
      <c r="N96" s="62">
        <v>34676.269163583689</v>
      </c>
      <c r="O96" s="99">
        <f t="shared" ref="O96" si="54">IF(ISNUMBER(N96/N$68*100),N96/N$68*100,0)</f>
        <v>3.2540265868356317</v>
      </c>
      <c r="P96" s="62">
        <v>0</v>
      </c>
      <c r="Q96" s="99">
        <f t="shared" ref="Q96" si="55">IF(ISNUMBER(P96/P$68*100),P96/P$68*100,0)</f>
        <v>0</v>
      </c>
      <c r="T96" s="62">
        <v>261.67651966626704</v>
      </c>
      <c r="U96" s="99">
        <f t="shared" ref="U96:U107" si="56">IF(ISNUMBER(T96/T$68*100),T96/T$68*100,0)</f>
        <v>0.18322638313191775</v>
      </c>
    </row>
    <row r="97" spans="1:21" x14ac:dyDescent="0.2">
      <c r="A97" s="47" t="s">
        <v>129</v>
      </c>
      <c r="B97" s="62">
        <f>'C03'!B97</f>
        <v>169706.54626086712</v>
      </c>
      <c r="C97" s="99">
        <f t="shared" si="48"/>
        <v>4.5590999032492894</v>
      </c>
      <c r="D97" s="62">
        <v>159177.01189291995</v>
      </c>
      <c r="E97" s="99">
        <f t="shared" si="49"/>
        <v>5.0993220687597729</v>
      </c>
      <c r="F97" s="62">
        <f t="shared" si="38"/>
        <v>138025.3115451019</v>
      </c>
      <c r="G97" s="99">
        <f t="shared" si="50"/>
        <v>7.2312473181442281</v>
      </c>
      <c r="H97" s="62">
        <v>78173.974087233481</v>
      </c>
      <c r="I97" s="99">
        <f t="shared" ref="I97:I107" si="57">IF(ISNUMBER(H97/H$68*100),H97/H$68*100,0)</f>
        <v>33.577252871285353</v>
      </c>
      <c r="J97" s="62">
        <v>59851.337457868409</v>
      </c>
      <c r="K97" s="99">
        <f t="shared" ref="K97:K107" si="58">IF(ISNUMBER(J97/J$68*100),J97/J$68*100,0)</f>
        <v>3.8412349882860406</v>
      </c>
      <c r="L97" s="62">
        <v>0</v>
      </c>
      <c r="M97" s="99">
        <f t="shared" ref="M97:M107" si="59">IF(ISNUMBER(L97/L$68*100),L97/L$68*100,0)</f>
        <v>0</v>
      </c>
      <c r="N97" s="62">
        <v>19795.575604789439</v>
      </c>
      <c r="O97" s="99">
        <f t="shared" ref="O97:O107" si="60">IF(ISNUMBER(N97/N$68*100),N97/N$68*100,0)</f>
        <v>1.8576199479771986</v>
      </c>
      <c r="P97" s="62">
        <v>261.67651966626704</v>
      </c>
      <c r="Q97" s="99">
        <f t="shared" ref="Q97:Q107" si="61">IF(ISNUMBER(P97/P$68*100),P97/P$68*100,0)</f>
        <v>6.0286944702595608</v>
      </c>
      <c r="T97" s="62">
        <v>1094.4482233631038</v>
      </c>
      <c r="U97" s="99">
        <f t="shared" si="56"/>
        <v>0.76633467056091198</v>
      </c>
    </row>
    <row r="98" spans="1:21" x14ac:dyDescent="0.2">
      <c r="A98" s="47" t="s">
        <v>130</v>
      </c>
      <c r="B98" s="62">
        <f>'C03'!B98</f>
        <v>188112.10466432362</v>
      </c>
      <c r="C98" s="99">
        <f t="shared" si="48"/>
        <v>5.0535580216029548</v>
      </c>
      <c r="D98" s="62">
        <v>172770.05238747926</v>
      </c>
      <c r="E98" s="99">
        <f t="shared" si="49"/>
        <v>5.5347825071180496</v>
      </c>
      <c r="F98" s="62">
        <f t="shared" si="38"/>
        <v>146350.38930260332</v>
      </c>
      <c r="G98" s="99">
        <f t="shared" si="50"/>
        <v>7.667404248589575</v>
      </c>
      <c r="H98" s="62">
        <v>60661.207082387948</v>
      </c>
      <c r="I98" s="99">
        <f t="shared" si="57"/>
        <v>26.055176463331165</v>
      </c>
      <c r="J98" s="62">
        <v>85689.182220215371</v>
      </c>
      <c r="K98" s="99">
        <f t="shared" si="58"/>
        <v>5.4994975691831787</v>
      </c>
      <c r="L98" s="62">
        <v>0</v>
      </c>
      <c r="M98" s="99">
        <f t="shared" si="59"/>
        <v>0</v>
      </c>
      <c r="N98" s="62">
        <v>19066.440143445405</v>
      </c>
      <c r="O98" s="99">
        <f t="shared" si="60"/>
        <v>1.7891977608778487</v>
      </c>
      <c r="P98" s="62">
        <v>0</v>
      </c>
      <c r="Q98" s="99">
        <f t="shared" si="61"/>
        <v>0</v>
      </c>
      <c r="T98" s="62">
        <v>7353.2229414312069</v>
      </c>
      <c r="U98" s="99">
        <f t="shared" si="56"/>
        <v>5.1487403059295724</v>
      </c>
    </row>
    <row r="99" spans="1:21" x14ac:dyDescent="0.2">
      <c r="A99" s="47" t="s">
        <v>131</v>
      </c>
      <c r="B99" s="62">
        <f>'C03'!B99</f>
        <v>110985.07917947521</v>
      </c>
      <c r="C99" s="99">
        <f t="shared" si="48"/>
        <v>2.9815706871523173</v>
      </c>
      <c r="D99" s="62">
        <v>99776.189123536911</v>
      </c>
      <c r="E99" s="99">
        <f t="shared" si="49"/>
        <v>3.1963844344349774</v>
      </c>
      <c r="F99" s="62">
        <f t="shared" si="38"/>
        <v>93428.456651945278</v>
      </c>
      <c r="G99" s="99">
        <f t="shared" si="50"/>
        <v>4.894785376970292</v>
      </c>
      <c r="H99" s="62">
        <v>18320.268104478877</v>
      </c>
      <c r="I99" s="99">
        <f t="shared" si="57"/>
        <v>7.8689139447790906</v>
      </c>
      <c r="J99" s="62">
        <v>75108.188547466401</v>
      </c>
      <c r="K99" s="99">
        <f t="shared" si="58"/>
        <v>4.8204136116156899</v>
      </c>
      <c r="L99" s="62">
        <v>0</v>
      </c>
      <c r="M99" s="99">
        <f t="shared" si="59"/>
        <v>0</v>
      </c>
      <c r="N99" s="62">
        <v>5785.4783092687521</v>
      </c>
      <c r="O99" s="99">
        <f t="shared" si="60"/>
        <v>0.5429102002614562</v>
      </c>
      <c r="P99" s="62">
        <v>0</v>
      </c>
      <c r="Q99" s="99">
        <f t="shared" si="61"/>
        <v>0</v>
      </c>
      <c r="T99" s="62">
        <v>562.25416232295311</v>
      </c>
      <c r="U99" s="99">
        <f t="shared" si="56"/>
        <v>0.39369140454286339</v>
      </c>
    </row>
    <row r="100" spans="1:21" x14ac:dyDescent="0.2">
      <c r="A100" s="47" t="s">
        <v>132</v>
      </c>
      <c r="B100" s="62">
        <f>'C03'!B100</f>
        <v>880167.5355739888</v>
      </c>
      <c r="C100" s="99">
        <f t="shared" si="48"/>
        <v>23.645356143835734</v>
      </c>
      <c r="D100" s="62">
        <v>761051.84131054603</v>
      </c>
      <c r="E100" s="99">
        <f t="shared" si="49"/>
        <v>24.380709272742322</v>
      </c>
      <c r="F100" s="62">
        <f t="shared" si="38"/>
        <v>325489.20389361022</v>
      </c>
      <c r="G100" s="99">
        <f t="shared" si="50"/>
        <v>17.052618149472266</v>
      </c>
      <c r="H100" s="62">
        <v>17566.91935378468</v>
      </c>
      <c r="I100" s="99">
        <f t="shared" si="57"/>
        <v>7.5453359023720479</v>
      </c>
      <c r="J100" s="62">
        <v>273586.17386582872</v>
      </c>
      <c r="K100" s="99">
        <f t="shared" si="58"/>
        <v>17.558651619180662</v>
      </c>
      <c r="L100" s="62">
        <v>34336.11067399678</v>
      </c>
      <c r="M100" s="99">
        <f t="shared" si="59"/>
        <v>29.150581756143325</v>
      </c>
      <c r="N100" s="62">
        <v>410889.48836718337</v>
      </c>
      <c r="O100" s="99">
        <f t="shared" si="60"/>
        <v>38.557934623550629</v>
      </c>
      <c r="P100" s="62">
        <v>0</v>
      </c>
      <c r="Q100" s="99">
        <f t="shared" si="61"/>
        <v>0</v>
      </c>
      <c r="T100" s="62">
        <v>24673.149049755102</v>
      </c>
      <c r="U100" s="99">
        <f t="shared" si="56"/>
        <v>17.276184606196125</v>
      </c>
    </row>
    <row r="101" spans="1:21" x14ac:dyDescent="0.2">
      <c r="A101" s="47" t="s">
        <v>133</v>
      </c>
      <c r="B101" s="62">
        <f>'C03'!B101</f>
        <v>259505.45655551102</v>
      </c>
      <c r="C101" s="99">
        <f t="shared" si="48"/>
        <v>6.9715124604342273</v>
      </c>
      <c r="D101" s="62">
        <v>201546.34323812535</v>
      </c>
      <c r="E101" s="99">
        <f t="shared" si="49"/>
        <v>6.4566466208285327</v>
      </c>
      <c r="F101" s="62">
        <f t="shared" si="38"/>
        <v>38875.428131949928</v>
      </c>
      <c r="G101" s="99">
        <f t="shared" si="50"/>
        <v>2.036712196291707</v>
      </c>
      <c r="H101" s="62">
        <v>832.77170369683688</v>
      </c>
      <c r="I101" s="99">
        <f t="shared" si="57"/>
        <v>0.35769175618316545</v>
      </c>
      <c r="J101" s="62">
        <v>38042.656428253089</v>
      </c>
      <c r="K101" s="99">
        <f t="shared" si="58"/>
        <v>2.4415625302010597</v>
      </c>
      <c r="L101" s="62">
        <v>0</v>
      </c>
      <c r="M101" s="99">
        <f t="shared" si="59"/>
        <v>0</v>
      </c>
      <c r="N101" s="62">
        <v>158454.72439373261</v>
      </c>
      <c r="O101" s="99">
        <f t="shared" si="60"/>
        <v>14.869416417161963</v>
      </c>
      <c r="P101" s="62">
        <v>0</v>
      </c>
      <c r="Q101" s="99">
        <f t="shared" si="61"/>
        <v>0</v>
      </c>
      <c r="T101" s="62">
        <v>4216.1907124435729</v>
      </c>
      <c r="U101" s="99">
        <f t="shared" si="56"/>
        <v>2.9521845361619019</v>
      </c>
    </row>
    <row r="102" spans="1:21" x14ac:dyDescent="0.2">
      <c r="A102" s="47" t="s">
        <v>134</v>
      </c>
      <c r="B102" s="62">
        <f>'C03'!B102</f>
        <v>607454.74815516453</v>
      </c>
      <c r="C102" s="99">
        <f t="shared" si="48"/>
        <v>16.31903391213579</v>
      </c>
      <c r="D102" s="62">
        <v>538988.58585805225</v>
      </c>
      <c r="E102" s="99">
        <f t="shared" si="49"/>
        <v>17.266792220754315</v>
      </c>
      <c r="F102" s="62">
        <f t="shared" si="38"/>
        <v>262637.31566613866</v>
      </c>
      <c r="G102" s="99">
        <f t="shared" si="50"/>
        <v>13.759761621220997</v>
      </c>
      <c r="H102" s="62">
        <v>8995.5236201545886</v>
      </c>
      <c r="I102" s="99">
        <f t="shared" si="57"/>
        <v>3.8637535679905723</v>
      </c>
      <c r="J102" s="62">
        <v>253641.7920459841</v>
      </c>
      <c r="K102" s="99">
        <f t="shared" si="58"/>
        <v>16.278629141486618</v>
      </c>
      <c r="L102" s="62">
        <v>0</v>
      </c>
      <c r="M102" s="99">
        <f t="shared" si="59"/>
        <v>0</v>
      </c>
      <c r="N102" s="62">
        <v>256714.30734372619</v>
      </c>
      <c r="O102" s="99">
        <f t="shared" si="60"/>
        <v>24.090111233617129</v>
      </c>
      <c r="P102" s="62">
        <v>3817.1641482137234</v>
      </c>
      <c r="Q102" s="99">
        <f t="shared" si="61"/>
        <v>87.942611059480882</v>
      </c>
      <c r="T102" s="62">
        <v>15819.798699965542</v>
      </c>
      <c r="U102" s="99">
        <f t="shared" si="56"/>
        <v>11.077052313927432</v>
      </c>
    </row>
    <row r="103" spans="1:21" x14ac:dyDescent="0.2">
      <c r="A103" s="47" t="s">
        <v>135</v>
      </c>
      <c r="B103" s="62">
        <f>'C03'!B103</f>
        <v>268805.89475169464</v>
      </c>
      <c r="C103" s="99">
        <f t="shared" si="48"/>
        <v>7.2213650902509832</v>
      </c>
      <c r="D103" s="62">
        <v>236860.24147627281</v>
      </c>
      <c r="E103" s="99">
        <f t="shared" si="49"/>
        <v>7.5879465395684438</v>
      </c>
      <c r="F103" s="62">
        <f t="shared" si="38"/>
        <v>168643.13985918465</v>
      </c>
      <c r="G103" s="99">
        <f t="shared" si="50"/>
        <v>8.8353378027454088</v>
      </c>
      <c r="H103" s="62">
        <v>5196.8177465909775</v>
      </c>
      <c r="I103" s="99">
        <f t="shared" si="57"/>
        <v>2.232134999412358</v>
      </c>
      <c r="J103" s="62">
        <v>163446.32211259368</v>
      </c>
      <c r="K103" s="99">
        <f t="shared" si="58"/>
        <v>10.489919822552375</v>
      </c>
      <c r="L103" s="62">
        <v>0</v>
      </c>
      <c r="M103" s="99">
        <f t="shared" si="59"/>
        <v>0</v>
      </c>
      <c r="N103" s="62">
        <v>51942.057206151563</v>
      </c>
      <c r="O103" s="99">
        <f t="shared" si="60"/>
        <v>4.8742508695617328</v>
      </c>
      <c r="P103" s="62">
        <v>0</v>
      </c>
      <c r="Q103" s="99">
        <f t="shared" si="61"/>
        <v>0</v>
      </c>
      <c r="T103" s="62">
        <v>16275.044410936696</v>
      </c>
      <c r="U103" s="99">
        <f t="shared" si="56"/>
        <v>11.395816202884475</v>
      </c>
    </row>
    <row r="104" spans="1:21" x14ac:dyDescent="0.2">
      <c r="A104" s="47" t="s">
        <v>136</v>
      </c>
      <c r="B104" s="62">
        <f>'C03'!B104</f>
        <v>1148344.1916103908</v>
      </c>
      <c r="C104" s="99">
        <f t="shared" si="48"/>
        <v>30.849816982428667</v>
      </c>
      <c r="D104" s="62">
        <v>869722.12181731709</v>
      </c>
      <c r="E104" s="99">
        <f t="shared" si="49"/>
        <v>27.862020757463945</v>
      </c>
      <c r="F104" s="62">
        <f t="shared" si="38"/>
        <v>688844.43482683506</v>
      </c>
      <c r="G104" s="99">
        <f t="shared" si="50"/>
        <v>36.089065231578502</v>
      </c>
      <c r="H104" s="62">
        <v>28987.953465132206</v>
      </c>
      <c r="I104" s="99">
        <f t="shared" si="57"/>
        <v>12.450893728821587</v>
      </c>
      <c r="J104" s="62">
        <v>576403.82554989622</v>
      </c>
      <c r="K104" s="99">
        <f t="shared" si="58"/>
        <v>36.993367836479422</v>
      </c>
      <c r="L104" s="62">
        <v>83452.655811806617</v>
      </c>
      <c r="M104" s="99">
        <f t="shared" si="59"/>
        <v>70.849418243856931</v>
      </c>
      <c r="N104" s="62">
        <v>108317.51082449403</v>
      </c>
      <c r="O104" s="99">
        <f t="shared" si="60"/>
        <v>10.164532360156976</v>
      </c>
      <c r="P104" s="62">
        <v>0</v>
      </c>
      <c r="Q104" s="99">
        <f t="shared" si="61"/>
        <v>0</v>
      </c>
      <c r="T104" s="62">
        <v>72560.176165981698</v>
      </c>
      <c r="U104" s="99">
        <f t="shared" si="56"/>
        <v>50.806769576664749</v>
      </c>
    </row>
    <row r="105" spans="1:21" x14ac:dyDescent="0.2">
      <c r="A105" s="47" t="s">
        <v>137</v>
      </c>
      <c r="B105" s="62">
        <f>'C03'!B105</f>
        <v>2780.9245083405331</v>
      </c>
      <c r="C105" s="99">
        <f t="shared" si="48"/>
        <v>7.4708447825164753E-2</v>
      </c>
      <c r="D105" s="62">
        <v>2780.9245083405331</v>
      </c>
      <c r="E105" s="99">
        <f t="shared" si="49"/>
        <v>8.908842770886663E-2</v>
      </c>
      <c r="F105" s="62">
        <f t="shared" si="38"/>
        <v>2519.2479886742663</v>
      </c>
      <c r="G105" s="99">
        <f t="shared" si="50"/>
        <v>0.13198525008138268</v>
      </c>
      <c r="H105" s="62">
        <v>2519.2479886742663</v>
      </c>
      <c r="I105" s="99">
        <f t="shared" si="57"/>
        <v>1.0820663494323628</v>
      </c>
      <c r="J105" s="62">
        <v>0</v>
      </c>
      <c r="K105" s="99">
        <f t="shared" si="58"/>
        <v>0</v>
      </c>
      <c r="L105" s="62">
        <v>0</v>
      </c>
      <c r="M105" s="99">
        <f t="shared" si="59"/>
        <v>0</v>
      </c>
      <c r="N105" s="62">
        <v>0</v>
      </c>
      <c r="O105" s="99">
        <f t="shared" si="60"/>
        <v>0</v>
      </c>
      <c r="P105" s="62">
        <v>261.67651966626704</v>
      </c>
      <c r="Q105" s="99">
        <f t="shared" si="61"/>
        <v>6.0286944702595608</v>
      </c>
      <c r="T105" s="62">
        <v>0</v>
      </c>
      <c r="U105" s="99">
        <f t="shared" si="56"/>
        <v>0</v>
      </c>
    </row>
    <row r="106" spans="1:21" x14ac:dyDescent="0.2">
      <c r="A106" s="47" t="s">
        <v>126</v>
      </c>
      <c r="B106" s="62">
        <f>'C03'!B106</f>
        <v>0</v>
      </c>
      <c r="C106" s="99">
        <f t="shared" si="48"/>
        <v>0</v>
      </c>
      <c r="D106" s="62">
        <v>0</v>
      </c>
      <c r="E106" s="99">
        <f t="shared" si="49"/>
        <v>0</v>
      </c>
      <c r="F106" s="62">
        <f t="shared" si="38"/>
        <v>0</v>
      </c>
      <c r="G106" s="99">
        <f t="shared" si="50"/>
        <v>0</v>
      </c>
      <c r="H106" s="62">
        <v>0</v>
      </c>
      <c r="I106" s="99">
        <f t="shared" si="57"/>
        <v>0</v>
      </c>
      <c r="J106" s="62">
        <v>0</v>
      </c>
      <c r="K106" s="99">
        <f t="shared" si="58"/>
        <v>0</v>
      </c>
      <c r="L106" s="62">
        <v>0</v>
      </c>
      <c r="M106" s="99">
        <f t="shared" si="59"/>
        <v>0</v>
      </c>
      <c r="N106" s="62">
        <v>0</v>
      </c>
      <c r="O106" s="99">
        <f t="shared" si="60"/>
        <v>0</v>
      </c>
      <c r="P106" s="62">
        <v>0</v>
      </c>
      <c r="Q106" s="99">
        <f t="shared" si="61"/>
        <v>0</v>
      </c>
      <c r="R106" s="48"/>
      <c r="T106" s="62">
        <v>0</v>
      </c>
      <c r="U106" s="99">
        <f t="shared" si="56"/>
        <v>0</v>
      </c>
    </row>
    <row r="107" spans="1:21" x14ac:dyDescent="0.2">
      <c r="A107" s="47" t="s">
        <v>127</v>
      </c>
      <c r="B107" s="62">
        <f>'C03'!B107</f>
        <v>0</v>
      </c>
      <c r="C107" s="99">
        <f t="shared" si="48"/>
        <v>0</v>
      </c>
      <c r="D107" s="62">
        <v>0</v>
      </c>
      <c r="E107" s="99">
        <f t="shared" si="49"/>
        <v>0</v>
      </c>
      <c r="F107" s="62">
        <f t="shared" si="38"/>
        <v>0</v>
      </c>
      <c r="G107" s="99">
        <f t="shared" si="50"/>
        <v>0</v>
      </c>
      <c r="H107" s="62">
        <v>0</v>
      </c>
      <c r="I107" s="99">
        <f t="shared" si="57"/>
        <v>0</v>
      </c>
      <c r="J107" s="62">
        <v>0</v>
      </c>
      <c r="K107" s="99">
        <f t="shared" si="58"/>
        <v>0</v>
      </c>
      <c r="L107" s="62">
        <v>0</v>
      </c>
      <c r="M107" s="99">
        <f t="shared" si="59"/>
        <v>0</v>
      </c>
      <c r="N107" s="62">
        <v>0</v>
      </c>
      <c r="O107" s="99">
        <f t="shared" si="60"/>
        <v>0</v>
      </c>
      <c r="P107" s="62">
        <v>0</v>
      </c>
      <c r="Q107" s="99">
        <f t="shared" si="61"/>
        <v>0</v>
      </c>
      <c r="R107" s="48"/>
      <c r="T107" s="62">
        <v>0</v>
      </c>
      <c r="U107" s="99">
        <f t="shared" si="56"/>
        <v>0</v>
      </c>
    </row>
    <row r="108" spans="1:21" x14ac:dyDescent="0.2">
      <c r="A108" s="174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48"/>
      <c r="T108" s="174"/>
      <c r="U108" s="174"/>
    </row>
    <row r="109" spans="1:21" x14ac:dyDescent="0.2">
      <c r="A109" s="11" t="str">
        <f>'C01'!$A$36</f>
        <v>Fuente: Instituto Nacional de Estadística (INE). Encuesta Permanente de Hogares de Propósitos Múltiples LXXIII, 2021.</v>
      </c>
      <c r="B109" s="22"/>
      <c r="C109" s="27"/>
      <c r="D109" s="22"/>
      <c r="E109" s="27"/>
      <c r="F109" s="22"/>
      <c r="G109" s="27"/>
      <c r="H109" s="22"/>
      <c r="I109" s="27"/>
      <c r="J109" s="22"/>
      <c r="K109" s="27"/>
      <c r="L109" s="22"/>
      <c r="M109" s="27"/>
      <c r="N109" s="22"/>
      <c r="O109" s="27"/>
      <c r="P109" s="22"/>
      <c r="Q109" s="27"/>
    </row>
    <row r="110" spans="1:21" x14ac:dyDescent="0.2">
      <c r="A110" s="11" t="str">
        <f>'C02'!$A$44</f>
        <v>(Promedio de salarios mínimos por rama)</v>
      </c>
      <c r="B110" s="6"/>
      <c r="C110" s="39"/>
      <c r="D110" s="6"/>
    </row>
    <row r="111" spans="1:21" x14ac:dyDescent="0.2">
      <c r="A111" s="2" t="s">
        <v>83</v>
      </c>
    </row>
    <row r="112" spans="1:21" x14ac:dyDescent="0.2">
      <c r="A112" s="2" t="s">
        <v>84</v>
      </c>
    </row>
    <row r="113" spans="1:17" x14ac:dyDescent="0.2">
      <c r="A113" s="2"/>
    </row>
    <row r="116" spans="1:17" x14ac:dyDescent="0.2">
      <c r="A116" s="51"/>
      <c r="B116" s="22"/>
      <c r="C116" s="27"/>
      <c r="D116" s="22"/>
      <c r="E116" s="27"/>
      <c r="F116" s="22"/>
      <c r="G116" s="27"/>
      <c r="H116" s="22"/>
      <c r="I116" s="27"/>
      <c r="J116" s="22"/>
      <c r="K116" s="27"/>
      <c r="L116" s="22"/>
      <c r="M116" s="27"/>
      <c r="N116" s="22"/>
      <c r="O116" s="27"/>
      <c r="P116" s="22"/>
      <c r="Q116" s="27"/>
    </row>
    <row r="117" spans="1:17" x14ac:dyDescent="0.2">
      <c r="A117" s="51"/>
      <c r="B117" s="22"/>
      <c r="C117" s="27"/>
      <c r="D117" s="22"/>
      <c r="E117" s="27"/>
      <c r="F117" s="22"/>
      <c r="G117" s="27"/>
      <c r="H117" s="22"/>
      <c r="I117" s="27"/>
      <c r="J117" s="22"/>
      <c r="K117" s="27"/>
      <c r="L117" s="22"/>
      <c r="M117" s="27"/>
      <c r="N117" s="22"/>
      <c r="O117" s="27"/>
      <c r="P117" s="22"/>
      <c r="Q117" s="27"/>
    </row>
    <row r="118" spans="1:17" x14ac:dyDescent="0.2">
      <c r="A118" s="51"/>
      <c r="B118" s="22"/>
      <c r="C118" s="27"/>
      <c r="D118" s="22"/>
      <c r="E118" s="27"/>
      <c r="F118" s="22"/>
      <c r="G118" s="27"/>
      <c r="H118" s="22"/>
      <c r="I118" s="27"/>
      <c r="J118" s="22"/>
      <c r="K118" s="27"/>
      <c r="L118" s="22"/>
      <c r="M118" s="27"/>
      <c r="N118" s="22"/>
      <c r="O118" s="27"/>
      <c r="P118" s="22"/>
      <c r="Q118" s="27"/>
    </row>
    <row r="119" spans="1:17" x14ac:dyDescent="0.2">
      <c r="A119" s="51"/>
      <c r="B119" s="22"/>
      <c r="C119" s="27"/>
      <c r="D119" s="22"/>
      <c r="E119" s="27"/>
      <c r="F119" s="22"/>
      <c r="G119" s="27"/>
      <c r="H119" s="22"/>
      <c r="I119" s="27"/>
      <c r="J119" s="22"/>
      <c r="K119" s="27"/>
      <c r="L119" s="22"/>
      <c r="M119" s="27"/>
      <c r="N119" s="22"/>
      <c r="O119" s="27"/>
      <c r="P119" s="22"/>
      <c r="Q119" s="27"/>
    </row>
    <row r="120" spans="1:17" x14ac:dyDescent="0.2">
      <c r="A120" s="51"/>
      <c r="B120" s="22"/>
      <c r="C120" s="27"/>
      <c r="D120" s="22"/>
      <c r="E120" s="27"/>
      <c r="F120" s="22"/>
      <c r="G120" s="27"/>
      <c r="H120" s="22"/>
      <c r="I120" s="27"/>
      <c r="J120" s="22"/>
      <c r="K120" s="27"/>
      <c r="L120" s="22"/>
      <c r="M120" s="27"/>
      <c r="N120" s="22"/>
      <c r="O120" s="27"/>
      <c r="P120" s="22"/>
      <c r="Q120" s="27"/>
    </row>
    <row r="121" spans="1:17" x14ac:dyDescent="0.2">
      <c r="A121" s="51"/>
      <c r="B121" s="51"/>
      <c r="C121" s="60"/>
      <c r="D121" s="51"/>
      <c r="E121" s="60"/>
      <c r="F121" s="51"/>
      <c r="G121" s="60"/>
      <c r="H121" s="51"/>
      <c r="I121" s="60"/>
      <c r="J121" s="51"/>
      <c r="K121" s="60"/>
      <c r="L121" s="51"/>
      <c r="M121" s="60"/>
      <c r="N121" s="51"/>
      <c r="O121" s="60"/>
      <c r="P121" s="51"/>
      <c r="Q121" s="60"/>
    </row>
    <row r="122" spans="1:17" x14ac:dyDescent="0.2">
      <c r="A122" s="51"/>
      <c r="B122" s="51"/>
      <c r="C122" s="60"/>
      <c r="D122" s="51"/>
      <c r="E122" s="60"/>
      <c r="F122" s="51"/>
      <c r="G122" s="60"/>
      <c r="H122" s="51"/>
      <c r="I122" s="60"/>
      <c r="J122" s="51"/>
      <c r="K122" s="60"/>
      <c r="L122" s="51"/>
      <c r="M122" s="60"/>
      <c r="N122" s="51"/>
      <c r="O122" s="60"/>
      <c r="P122" s="51"/>
      <c r="Q122" s="60"/>
    </row>
    <row r="123" spans="1:17" x14ac:dyDescent="0.2">
      <c r="A123" s="51"/>
      <c r="B123" s="22"/>
      <c r="C123" s="27"/>
      <c r="D123" s="22"/>
      <c r="E123" s="27"/>
      <c r="F123" s="22"/>
      <c r="G123" s="27"/>
      <c r="H123" s="22"/>
      <c r="I123" s="27"/>
      <c r="J123" s="22"/>
      <c r="K123" s="27"/>
      <c r="L123" s="22"/>
      <c r="M123" s="27"/>
      <c r="N123" s="22"/>
      <c r="O123" s="27"/>
      <c r="P123" s="22"/>
      <c r="Q123" s="27"/>
    </row>
    <row r="124" spans="1:17" x14ac:dyDescent="0.2">
      <c r="A124" s="51"/>
      <c r="B124" s="22"/>
      <c r="C124" s="27"/>
      <c r="D124" s="22"/>
      <c r="E124" s="27"/>
      <c r="F124" s="22"/>
      <c r="G124" s="27"/>
      <c r="H124" s="22"/>
      <c r="I124" s="27"/>
      <c r="J124" s="22"/>
      <c r="K124" s="27"/>
      <c r="L124" s="22"/>
      <c r="M124" s="27"/>
      <c r="N124" s="22"/>
      <c r="O124" s="27"/>
      <c r="P124" s="22"/>
      <c r="Q124" s="27"/>
    </row>
    <row r="125" spans="1:17" x14ac:dyDescent="0.2">
      <c r="A125" s="51"/>
      <c r="B125" s="22"/>
      <c r="C125" s="27"/>
      <c r="D125" s="22"/>
      <c r="E125" s="27"/>
      <c r="F125" s="22"/>
      <c r="G125" s="27"/>
      <c r="H125" s="22"/>
      <c r="I125" s="27"/>
      <c r="J125" s="22"/>
      <c r="K125" s="27"/>
      <c r="L125" s="22"/>
      <c r="M125" s="27"/>
      <c r="N125" s="22"/>
      <c r="O125" s="27"/>
      <c r="P125" s="22"/>
      <c r="Q125" s="27"/>
    </row>
    <row r="126" spans="1:17" x14ac:dyDescent="0.2">
      <c r="A126" s="51"/>
      <c r="B126" s="51"/>
      <c r="C126" s="60"/>
      <c r="D126" s="51"/>
      <c r="E126" s="60"/>
      <c r="F126" s="51"/>
      <c r="G126" s="60"/>
      <c r="H126" s="51"/>
      <c r="I126" s="60"/>
      <c r="J126" s="51"/>
      <c r="K126" s="60"/>
      <c r="L126" s="51"/>
      <c r="M126" s="60"/>
      <c r="N126" s="51"/>
      <c r="O126" s="60"/>
      <c r="P126" s="51"/>
      <c r="Q126" s="60"/>
    </row>
  </sheetData>
  <mergeCells count="29">
    <mergeCell ref="R4:S5"/>
    <mergeCell ref="T4:U5"/>
    <mergeCell ref="A1:U1"/>
    <mergeCell ref="A2:U2"/>
    <mergeCell ref="A3:U3"/>
    <mergeCell ref="N4:O5"/>
    <mergeCell ref="P64:Q65"/>
    <mergeCell ref="F65:G65"/>
    <mergeCell ref="H65:I65"/>
    <mergeCell ref="J65:K65"/>
    <mergeCell ref="L65:M65"/>
    <mergeCell ref="F64:M64"/>
    <mergeCell ref="N64:O65"/>
    <mergeCell ref="A64:A66"/>
    <mergeCell ref="A4:A6"/>
    <mergeCell ref="F4:M4"/>
    <mergeCell ref="B4:C5"/>
    <mergeCell ref="D4:E5"/>
    <mergeCell ref="F5:G5"/>
    <mergeCell ref="H5:I5"/>
    <mergeCell ref="D64:E65"/>
    <mergeCell ref="J5:K5"/>
    <mergeCell ref="L5:M5"/>
    <mergeCell ref="B64:C65"/>
    <mergeCell ref="A60:U60"/>
    <mergeCell ref="A61:U61"/>
    <mergeCell ref="A62:U62"/>
    <mergeCell ref="T64:U65"/>
    <mergeCell ref="P4:Q5"/>
  </mergeCells>
  <phoneticPr fontId="0" type="noConversion"/>
  <printOptions horizontalCentered="1"/>
  <pageMargins left="0.97870078740157473" right="0.19685039370078741" top="0.78740157480314965" bottom="0.78740157480314965" header="0" footer="0.19685039370078741"/>
  <pageSetup paperSize="9" scale="73" firstPageNumber="18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D11:O11 E50:G52 D24:Q24 G16:Q17 E71:G71 D95:P95 F8:G8 E72:G80 I72:I80 O72:O80 E96:F96 I96 D32:Q33 E13:G15 E12:G12 I8 I12 I13:I15 K12 K13:K15 K8 M8 O8 Q8 M12 M13:M15 O12 O13:O15 Q12 Q13:Q15 Q11 G23:Q23 G18 I18 G19:G22 I19:I22 K18 K19:K22 M18 M19:M22 O18 O19:O22 Q18 Q19:Q22 E25:G25 E26:G31 I25 I26:I31 K25 K26:K31 M25 M26:M31 O25 O26:O31 Q25 Q26:Q31 D36:Q36 E34:G34 E35:G35 I34 I35 K34 K35 M34 M35 O34 O35 Q34 Q35 E40:G45 E39:G39 I39 I40:I45 K39 K40:K45 M39 M40:M45 O39 O40:O45 Q39 Q40:Q45 E49:G49 I49 I50:I52 K49 K50:K52 M49 M50:M52 O49 O50:O52 Q49 Q50:Q52 I71 K71 M71 O71 K96 M96 O96 D38:O38 E37 G37 I37 K37 M37 O37 Q37 Q38" formula="1"/>
    <ignoredError sqref="D17:F17 E16:F16 D23:F23 E18:F18 E19:F22" formula="1" emptyCellReference="1"/>
    <ignoredError sqref="B16:C23" emptyCellReferenc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K107"/>
  <sheetViews>
    <sheetView topLeftCell="A74" workbookViewId="0">
      <selection activeCell="J62" sqref="J62:J63"/>
    </sheetView>
  </sheetViews>
  <sheetFormatPr baseColWidth="10" defaultColWidth="12" defaultRowHeight="11.25" x14ac:dyDescent="0.2"/>
  <cols>
    <col min="1" max="1" width="69.5" style="118" customWidth="1"/>
    <col min="2" max="2" width="14.1640625" style="118" customWidth="1"/>
    <col min="3" max="3" width="12.5" style="118" customWidth="1"/>
    <col min="4" max="4" width="13" style="118" customWidth="1"/>
    <col min="5" max="5" width="13.1640625" style="121" customWidth="1"/>
    <col min="6" max="6" width="16.6640625" style="121" bestFit="1" customWidth="1"/>
    <col min="7" max="7" width="12.1640625" style="121" bestFit="1" customWidth="1"/>
    <col min="8" max="8" width="12" style="121"/>
    <col min="9" max="9" width="16" style="118" hidden="1" customWidth="1"/>
    <col min="10" max="10" width="24.5" style="118" customWidth="1"/>
    <col min="11" max="11" width="10.6640625" style="118" customWidth="1"/>
    <col min="12" max="12" width="11.6640625" style="118" customWidth="1"/>
    <col min="13" max="13" width="10.6640625" style="118" customWidth="1"/>
    <col min="14" max="14" width="11.5" style="118" bestFit="1" customWidth="1"/>
    <col min="15" max="15" width="11" style="118" customWidth="1"/>
    <col min="16" max="16384" width="12" style="118"/>
  </cols>
  <sheetData>
    <row r="1" spans="1:37" x14ac:dyDescent="0.2">
      <c r="A1" s="245" t="s">
        <v>103</v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37" x14ac:dyDescent="0.2">
      <c r="A2" s="255" t="s">
        <v>75</v>
      </c>
      <c r="B2" s="255"/>
      <c r="C2" s="255"/>
      <c r="D2" s="255"/>
      <c r="E2" s="255"/>
      <c r="F2" s="255"/>
      <c r="G2" s="255"/>
      <c r="H2" s="255"/>
      <c r="I2" s="255"/>
      <c r="J2" s="255"/>
    </row>
    <row r="3" spans="1:37" ht="13.15" customHeight="1" x14ac:dyDescent="0.2">
      <c r="A3" s="246" t="s">
        <v>79</v>
      </c>
      <c r="B3" s="246"/>
      <c r="C3" s="246"/>
      <c r="D3" s="246"/>
      <c r="E3" s="246"/>
      <c r="F3" s="246"/>
      <c r="G3" s="246"/>
      <c r="H3" s="246"/>
      <c r="I3" s="246"/>
      <c r="J3" s="246"/>
    </row>
    <row r="4" spans="1:37" ht="11.25" customHeight="1" x14ac:dyDescent="0.2">
      <c r="A4" s="247" t="s">
        <v>33</v>
      </c>
      <c r="B4" s="250" t="s">
        <v>29</v>
      </c>
      <c r="C4" s="250"/>
      <c r="D4" s="250"/>
      <c r="E4" s="250"/>
      <c r="F4" s="250"/>
      <c r="G4" s="250"/>
      <c r="H4" s="250"/>
      <c r="I4" s="250"/>
      <c r="J4" s="250"/>
    </row>
    <row r="5" spans="1:37" ht="12" customHeight="1" x14ac:dyDescent="0.2">
      <c r="A5" s="248"/>
      <c r="B5" s="248" t="s">
        <v>29</v>
      </c>
      <c r="C5" s="250" t="s">
        <v>8</v>
      </c>
      <c r="D5" s="250"/>
      <c r="E5" s="250"/>
      <c r="F5" s="250"/>
      <c r="G5" s="252" t="s">
        <v>1</v>
      </c>
      <c r="H5" s="247" t="s">
        <v>143</v>
      </c>
      <c r="I5" s="247" t="s">
        <v>155</v>
      </c>
      <c r="J5" s="228" t="s">
        <v>156</v>
      </c>
    </row>
    <row r="6" spans="1:37" ht="11.25" customHeight="1" x14ac:dyDescent="0.2">
      <c r="A6" s="249"/>
      <c r="B6" s="254"/>
      <c r="C6" s="201" t="s">
        <v>10</v>
      </c>
      <c r="D6" s="201" t="s">
        <v>100</v>
      </c>
      <c r="E6" s="201" t="s">
        <v>11</v>
      </c>
      <c r="F6" s="201" t="s">
        <v>101</v>
      </c>
      <c r="G6" s="253"/>
      <c r="H6" s="249"/>
      <c r="I6" s="249"/>
      <c r="J6" s="230"/>
    </row>
    <row r="7" spans="1:37" x14ac:dyDescent="0.2">
      <c r="A7" s="119"/>
      <c r="B7" s="119"/>
      <c r="C7" s="119"/>
      <c r="D7" s="119"/>
      <c r="E7" s="119"/>
      <c r="F7" s="119"/>
      <c r="G7" s="122"/>
      <c r="H7" s="120"/>
    </row>
    <row r="8" spans="1:37" s="44" customFormat="1" ht="12" customHeight="1" x14ac:dyDescent="0.2">
      <c r="A8" s="43" t="s">
        <v>67</v>
      </c>
      <c r="B8" s="82">
        <v>7095.4679488649508</v>
      </c>
      <c r="C8" s="82">
        <v>7538.2497885371722</v>
      </c>
      <c r="D8" s="82">
        <v>13187.310595357576</v>
      </c>
      <c r="E8" s="82">
        <v>6996.3111279685418</v>
      </c>
      <c r="F8" s="82">
        <v>3541.3069691996543</v>
      </c>
      <c r="G8" s="82">
        <v>6726.6266103901962</v>
      </c>
      <c r="H8" s="82">
        <v>17716.416195857528</v>
      </c>
      <c r="I8" s="82">
        <v>0</v>
      </c>
      <c r="J8" s="82">
        <v>3607.0580609730637</v>
      </c>
      <c r="K8" s="18"/>
      <c r="L8" s="23"/>
      <c r="M8" s="18"/>
      <c r="N8" s="23"/>
      <c r="O8" s="18"/>
      <c r="P8" s="23"/>
      <c r="Q8" s="18"/>
      <c r="R8" s="23"/>
    </row>
    <row r="9" spans="1:37" s="19" customFormat="1" ht="11.25" customHeight="1" x14ac:dyDescent="0.2">
      <c r="A9" s="45"/>
      <c r="I9" s="18"/>
      <c r="J9" s="23"/>
      <c r="K9" s="18"/>
      <c r="L9" s="23"/>
      <c r="M9" s="18"/>
      <c r="N9" s="23"/>
      <c r="O9" s="18"/>
      <c r="P9" s="23"/>
      <c r="Q9" s="18"/>
      <c r="R9" s="23"/>
      <c r="U9" s="38"/>
      <c r="W9" s="38"/>
      <c r="Y9" s="38"/>
      <c r="AA9" s="38"/>
      <c r="AC9" s="38"/>
      <c r="AE9" s="38"/>
      <c r="AG9" s="38"/>
      <c r="AI9" s="38"/>
      <c r="AK9" s="38"/>
    </row>
    <row r="10" spans="1:37" s="19" customFormat="1" ht="12.75" customHeight="1" x14ac:dyDescent="0.2">
      <c r="A10" s="46" t="s">
        <v>36</v>
      </c>
      <c r="B10" s="93"/>
      <c r="C10" s="93"/>
      <c r="D10" s="93"/>
      <c r="E10" s="93"/>
      <c r="F10" s="93"/>
      <c r="G10" s="93"/>
      <c r="H10" s="93"/>
      <c r="I10" s="24"/>
      <c r="J10" s="24"/>
      <c r="K10" s="24"/>
      <c r="L10" s="24"/>
      <c r="M10" s="24"/>
      <c r="N10" s="24"/>
      <c r="O10" s="24"/>
      <c r="P10" s="24"/>
      <c r="Q10" s="24"/>
      <c r="R10" s="24"/>
      <c r="U10" s="38"/>
      <c r="W10" s="38"/>
      <c r="Y10" s="38"/>
      <c r="AA10" s="38"/>
      <c r="AC10" s="38"/>
      <c r="AE10" s="38"/>
      <c r="AG10" s="38"/>
      <c r="AI10" s="38"/>
      <c r="AK10" s="38"/>
    </row>
    <row r="11" spans="1:37" s="19" customFormat="1" x14ac:dyDescent="0.2">
      <c r="A11" s="47" t="s">
        <v>64</v>
      </c>
      <c r="B11" s="191">
        <v>8608.2339720671589</v>
      </c>
      <c r="C11" s="191">
        <v>8997.1387990761341</v>
      </c>
      <c r="D11" s="191">
        <v>13982.235967543167</v>
      </c>
      <c r="E11" s="191">
        <v>8554.4939814947866</v>
      </c>
      <c r="F11" s="191">
        <v>3655.5928823268582</v>
      </c>
      <c r="G11" s="191">
        <v>8136.8595084609806</v>
      </c>
      <c r="H11" s="191">
        <v>19720.602298715319</v>
      </c>
      <c r="I11" s="48"/>
      <c r="J11" s="191">
        <v>5036.466234662591</v>
      </c>
      <c r="K11" s="48"/>
      <c r="L11" s="49"/>
      <c r="M11" s="48"/>
      <c r="N11" s="49"/>
      <c r="O11" s="48"/>
      <c r="P11" s="49"/>
      <c r="Q11" s="48"/>
      <c r="R11" s="49"/>
      <c r="U11" s="38"/>
      <c r="W11" s="38"/>
      <c r="Y11" s="38"/>
      <c r="AA11" s="38"/>
      <c r="AC11" s="38"/>
      <c r="AE11" s="38"/>
      <c r="AG11" s="38"/>
      <c r="AI11" s="38"/>
      <c r="AK11" s="38"/>
    </row>
    <row r="12" spans="1:37" s="19" customFormat="1" x14ac:dyDescent="0.2">
      <c r="A12" s="50" t="s">
        <v>59</v>
      </c>
      <c r="B12" s="191">
        <v>9965.0071828306773</v>
      </c>
      <c r="C12" s="191">
        <v>10139.657331565446</v>
      </c>
      <c r="D12" s="191">
        <v>13905.651878497198</v>
      </c>
      <c r="E12" s="191">
        <v>9748.9877947613713</v>
      </c>
      <c r="F12" s="191">
        <v>3574.6674602531671</v>
      </c>
      <c r="G12" s="191">
        <v>9808.7952515922661</v>
      </c>
      <c r="H12" s="191">
        <v>22156.228608544436</v>
      </c>
      <c r="I12" s="22"/>
      <c r="J12" s="191">
        <v>5253.5810877128743</v>
      </c>
      <c r="K12" s="22"/>
      <c r="L12" s="49"/>
      <c r="M12" s="22"/>
      <c r="N12" s="49"/>
      <c r="O12" s="48"/>
      <c r="P12" s="49"/>
      <c r="Q12" s="48"/>
      <c r="R12" s="49"/>
      <c r="U12" s="38"/>
      <c r="W12" s="38"/>
      <c r="Y12" s="38"/>
      <c r="AA12" s="38"/>
      <c r="AC12" s="38"/>
      <c r="AE12" s="38"/>
      <c r="AG12" s="38"/>
      <c r="AI12" s="38"/>
      <c r="AK12" s="38"/>
    </row>
    <row r="13" spans="1:37" s="19" customFormat="1" x14ac:dyDescent="0.2">
      <c r="A13" s="50" t="s">
        <v>60</v>
      </c>
      <c r="B13" s="191">
        <v>8482.1408474718792</v>
      </c>
      <c r="C13" s="191">
        <v>9172.0121588586717</v>
      </c>
      <c r="D13" s="191">
        <v>11258.229244604319</v>
      </c>
      <c r="E13" s="191">
        <v>9494.1468550414938</v>
      </c>
      <c r="F13" s="191">
        <v>3177.0399671052637</v>
      </c>
      <c r="G13" s="191">
        <v>7543.3459869594108</v>
      </c>
      <c r="H13" s="191">
        <v>0</v>
      </c>
      <c r="I13" s="22"/>
      <c r="J13" s="191">
        <v>3803.7619047619037</v>
      </c>
      <c r="K13" s="22"/>
      <c r="L13" s="49"/>
      <c r="M13" s="22"/>
      <c r="N13" s="49"/>
      <c r="O13" s="48"/>
      <c r="P13" s="49"/>
      <c r="Q13" s="48"/>
      <c r="R13" s="49"/>
      <c r="U13" s="38"/>
      <c r="W13" s="38"/>
      <c r="Y13" s="38"/>
      <c r="AA13" s="38"/>
      <c r="AC13" s="38"/>
      <c r="AE13" s="38"/>
      <c r="AG13" s="38"/>
      <c r="AI13" s="38"/>
      <c r="AK13" s="38"/>
    </row>
    <row r="14" spans="1:37" s="19" customFormat="1" x14ac:dyDescent="0.2">
      <c r="A14" s="50" t="s">
        <v>86</v>
      </c>
      <c r="B14" s="191">
        <v>8185.2857926198421</v>
      </c>
      <c r="C14" s="191">
        <v>8562.6030194788036</v>
      </c>
      <c r="D14" s="191">
        <v>14161.515024578968</v>
      </c>
      <c r="E14" s="191">
        <v>7967.7335440764864</v>
      </c>
      <c r="F14" s="191">
        <v>3768.9289445506051</v>
      </c>
      <c r="G14" s="191">
        <v>7760.8059817037729</v>
      </c>
      <c r="H14" s="191">
        <v>17041.942894258722</v>
      </c>
      <c r="I14" s="22"/>
      <c r="J14" s="191">
        <v>5149.4343781749767</v>
      </c>
      <c r="K14" s="22"/>
      <c r="L14" s="49"/>
      <c r="M14" s="22"/>
      <c r="N14" s="49"/>
      <c r="O14" s="48"/>
      <c r="P14" s="49"/>
      <c r="Q14" s="48"/>
      <c r="R14" s="49"/>
      <c r="U14" s="38"/>
      <c r="W14" s="38"/>
      <c r="Y14" s="38"/>
      <c r="AA14" s="38"/>
      <c r="AC14" s="38"/>
      <c r="AE14" s="38"/>
      <c r="AG14" s="38"/>
      <c r="AI14" s="38"/>
      <c r="AK14" s="38"/>
    </row>
    <row r="15" spans="1:37" s="19" customFormat="1" x14ac:dyDescent="0.2">
      <c r="A15" s="47" t="s">
        <v>61</v>
      </c>
      <c r="B15" s="191">
        <v>4538.4534386566111</v>
      </c>
      <c r="C15" s="191">
        <v>4697.2590444614352</v>
      </c>
      <c r="D15" s="191">
        <v>10384.218146404803</v>
      </c>
      <c r="E15" s="191">
        <v>4260.3917503765142</v>
      </c>
      <c r="F15" s="191">
        <v>3218.2183722804175</v>
      </c>
      <c r="G15" s="191">
        <v>4672.950397544575</v>
      </c>
      <c r="H15" s="191">
        <v>9404.175908394609</v>
      </c>
      <c r="I15" s="22"/>
      <c r="J15" s="191">
        <v>2419.2414054054052</v>
      </c>
      <c r="K15" s="22"/>
      <c r="L15" s="49"/>
      <c r="M15" s="22"/>
      <c r="N15" s="49"/>
      <c r="O15" s="48"/>
      <c r="P15" s="49"/>
      <c r="Q15" s="48"/>
      <c r="R15" s="49"/>
      <c r="U15" s="38"/>
      <c r="W15" s="38"/>
      <c r="Y15" s="38"/>
      <c r="AA15" s="38"/>
      <c r="AC15" s="38"/>
      <c r="AE15" s="38"/>
      <c r="AG15" s="38"/>
      <c r="AI15" s="38"/>
      <c r="AK15" s="38"/>
    </row>
    <row r="16" spans="1:37" s="19" customFormat="1" x14ac:dyDescent="0.2">
      <c r="A16" s="48"/>
      <c r="I16" s="22"/>
      <c r="K16" s="22"/>
      <c r="L16" s="49"/>
      <c r="M16" s="22"/>
      <c r="N16" s="49"/>
      <c r="O16" s="22"/>
      <c r="P16" s="49"/>
      <c r="Q16" s="22"/>
      <c r="R16" s="49"/>
      <c r="U16" s="38"/>
      <c r="W16" s="38"/>
      <c r="Y16" s="38"/>
      <c r="AA16" s="38"/>
      <c r="AC16" s="38"/>
      <c r="AE16" s="38"/>
      <c r="AG16" s="38"/>
      <c r="AI16" s="38"/>
      <c r="AK16" s="38"/>
    </row>
    <row r="17" spans="1:37" s="19" customFormat="1" x14ac:dyDescent="0.2">
      <c r="A17" s="46" t="s">
        <v>35</v>
      </c>
      <c r="I17" s="18"/>
      <c r="K17" s="18"/>
      <c r="L17" s="18"/>
      <c r="M17" s="18"/>
      <c r="N17" s="18"/>
      <c r="O17" s="18"/>
      <c r="P17" s="18"/>
      <c r="Q17" s="18"/>
      <c r="R17" s="18"/>
      <c r="U17" s="38"/>
      <c r="W17" s="38"/>
      <c r="Y17" s="38"/>
      <c r="AA17" s="38"/>
      <c r="AC17" s="38"/>
      <c r="AE17" s="38"/>
      <c r="AG17" s="38"/>
      <c r="AI17" s="38"/>
      <c r="AK17" s="38"/>
    </row>
    <row r="18" spans="1:37" s="19" customFormat="1" x14ac:dyDescent="0.2">
      <c r="A18" s="47" t="s">
        <v>37</v>
      </c>
      <c r="B18" s="191">
        <v>3750.6626282302627</v>
      </c>
      <c r="C18" s="191">
        <v>3673.7395345492919</v>
      </c>
      <c r="D18" s="191">
        <v>7889.0875149642452</v>
      </c>
      <c r="E18" s="191">
        <v>3670.3122070455238</v>
      </c>
      <c r="F18" s="191">
        <v>2226.5557771324156</v>
      </c>
      <c r="G18" s="191">
        <v>4035.5700990343144</v>
      </c>
      <c r="H18" s="191">
        <v>0</v>
      </c>
      <c r="I18" s="48"/>
      <c r="J18" s="191">
        <v>2498.4607631594045</v>
      </c>
      <c r="K18" s="48"/>
      <c r="L18" s="49"/>
      <c r="M18" s="48"/>
      <c r="N18" s="49"/>
      <c r="O18" s="48"/>
      <c r="P18" s="49"/>
      <c r="Q18" s="48"/>
      <c r="R18" s="49"/>
      <c r="U18" s="38"/>
      <c r="W18" s="38"/>
      <c r="Y18" s="38"/>
      <c r="AA18" s="38"/>
      <c r="AC18" s="38"/>
      <c r="AE18" s="38"/>
      <c r="AG18" s="38"/>
      <c r="AI18" s="38"/>
      <c r="AK18" s="38"/>
    </row>
    <row r="19" spans="1:37" s="19" customFormat="1" x14ac:dyDescent="0.2">
      <c r="A19" s="47" t="s">
        <v>38</v>
      </c>
      <c r="B19" s="191">
        <v>5417.5313870071177</v>
      </c>
      <c r="C19" s="191">
        <v>5387.7556170496528</v>
      </c>
      <c r="D19" s="191">
        <v>9176.0225863896358</v>
      </c>
      <c r="E19" s="191">
        <v>5407.6142982041411</v>
      </c>
      <c r="F19" s="191">
        <v>3317.5338709239909</v>
      </c>
      <c r="G19" s="191">
        <v>5764.6704466910569</v>
      </c>
      <c r="H19" s="191">
        <v>16042.326397925897</v>
      </c>
      <c r="I19" s="48"/>
      <c r="J19" s="191">
        <v>3088.5139871476176</v>
      </c>
      <c r="K19" s="48"/>
      <c r="L19" s="49"/>
      <c r="M19" s="48"/>
      <c r="N19" s="49"/>
      <c r="O19" s="48"/>
      <c r="P19" s="49"/>
      <c r="Q19" s="48"/>
      <c r="R19" s="49"/>
      <c r="U19" s="38"/>
      <c r="W19" s="38"/>
      <c r="Y19" s="38"/>
      <c r="AA19" s="38"/>
      <c r="AC19" s="38"/>
      <c r="AE19" s="38"/>
      <c r="AG19" s="38"/>
      <c r="AI19" s="38"/>
      <c r="AK19" s="38"/>
    </row>
    <row r="20" spans="1:37" s="19" customFormat="1" x14ac:dyDescent="0.2">
      <c r="A20" s="47" t="s">
        <v>39</v>
      </c>
      <c r="B20" s="191">
        <v>8062.4169765151755</v>
      </c>
      <c r="C20" s="191">
        <v>8244.6289215522447</v>
      </c>
      <c r="D20" s="191">
        <v>11832.964472048117</v>
      </c>
      <c r="E20" s="191">
        <v>8012.6492528759691</v>
      </c>
      <c r="F20" s="191">
        <v>4038.7625888975172</v>
      </c>
      <c r="G20" s="191">
        <v>7949.3581869357713</v>
      </c>
      <c r="H20" s="191">
        <v>19274.569619304017</v>
      </c>
      <c r="I20" s="48"/>
      <c r="J20" s="191">
        <v>4826.4984655223652</v>
      </c>
      <c r="K20" s="48"/>
      <c r="L20" s="49"/>
      <c r="M20" s="48"/>
      <c r="N20" s="49"/>
      <c r="O20" s="48"/>
      <c r="P20" s="49"/>
      <c r="Q20" s="48"/>
      <c r="R20" s="49"/>
      <c r="U20" s="38"/>
      <c r="W20" s="38"/>
      <c r="Y20" s="38"/>
      <c r="AA20" s="38"/>
      <c r="AC20" s="38"/>
      <c r="AE20" s="38"/>
      <c r="AG20" s="38"/>
      <c r="AI20" s="38"/>
      <c r="AK20" s="38"/>
    </row>
    <row r="21" spans="1:37" s="19" customFormat="1" x14ac:dyDescent="0.2">
      <c r="A21" s="47" t="s">
        <v>40</v>
      </c>
      <c r="B21" s="191">
        <v>12753.69219993096</v>
      </c>
      <c r="C21" s="191">
        <v>12985.348842469441</v>
      </c>
      <c r="D21" s="191">
        <v>15352.785379275265</v>
      </c>
      <c r="E21" s="191">
        <v>11606.303948990399</v>
      </c>
      <c r="F21" s="191">
        <v>2424.0731377026245</v>
      </c>
      <c r="G21" s="191">
        <v>12033.046152247429</v>
      </c>
      <c r="H21" s="191">
        <v>22441.942894258722</v>
      </c>
      <c r="I21" s="48"/>
      <c r="J21" s="191">
        <v>9996.6252278934571</v>
      </c>
      <c r="K21" s="48"/>
      <c r="L21" s="49"/>
      <c r="M21" s="48"/>
      <c r="N21" s="49"/>
      <c r="O21" s="48"/>
      <c r="P21" s="49"/>
      <c r="Q21" s="48"/>
      <c r="R21" s="49"/>
      <c r="U21" s="38"/>
      <c r="W21" s="38"/>
      <c r="Y21" s="38"/>
      <c r="AA21" s="38"/>
      <c r="AC21" s="38"/>
      <c r="AE21" s="38"/>
      <c r="AG21" s="38"/>
      <c r="AI21" s="38"/>
      <c r="AK21" s="38"/>
    </row>
    <row r="22" spans="1:37" s="19" customFormat="1" x14ac:dyDescent="0.2">
      <c r="A22" s="47" t="s">
        <v>54</v>
      </c>
      <c r="B22" s="191">
        <v>7517.8049628916715</v>
      </c>
      <c r="C22" s="191">
        <v>7691.8816531997782</v>
      </c>
      <c r="D22" s="191">
        <v>12688.442708701503</v>
      </c>
      <c r="E22" s="191">
        <v>7274.9514051825345</v>
      </c>
      <c r="F22" s="191">
        <v>5882.0892762504636</v>
      </c>
      <c r="G22" s="191">
        <v>7535.4911599949528</v>
      </c>
      <c r="H22" s="191">
        <v>0</v>
      </c>
      <c r="I22" s="48"/>
      <c r="J22" s="191">
        <v>3512.5813212812122</v>
      </c>
      <c r="K22" s="48"/>
      <c r="L22" s="49"/>
      <c r="M22" s="48"/>
      <c r="N22" s="49"/>
      <c r="O22" s="48"/>
      <c r="P22" s="49"/>
      <c r="Q22" s="48"/>
      <c r="R22" s="49"/>
      <c r="U22" s="38"/>
      <c r="W22" s="38"/>
      <c r="Y22" s="38"/>
      <c r="AA22" s="38"/>
      <c r="AC22" s="38"/>
      <c r="AE22" s="38"/>
      <c r="AG22" s="38"/>
      <c r="AI22" s="38"/>
      <c r="AK22" s="38"/>
    </row>
    <row r="23" spans="1:37" s="19" customFormat="1" x14ac:dyDescent="0.2">
      <c r="L23" s="38"/>
      <c r="N23" s="38"/>
      <c r="P23" s="38"/>
      <c r="R23" s="38"/>
      <c r="U23" s="38"/>
      <c r="W23" s="38"/>
      <c r="Y23" s="38"/>
      <c r="AA23" s="38"/>
      <c r="AC23" s="38"/>
      <c r="AE23" s="38"/>
      <c r="AG23" s="38"/>
      <c r="AI23" s="38"/>
      <c r="AK23" s="38"/>
    </row>
    <row r="24" spans="1:37" s="19" customFormat="1" ht="11.25" customHeight="1" x14ac:dyDescent="0.2">
      <c r="A24" s="46" t="s">
        <v>18</v>
      </c>
      <c r="I24" s="18"/>
      <c r="K24" s="18"/>
      <c r="L24" s="18"/>
      <c r="M24" s="18"/>
      <c r="N24" s="18"/>
      <c r="O24" s="18"/>
      <c r="P24" s="18"/>
      <c r="Q24" s="18"/>
      <c r="R24" s="18"/>
      <c r="U24" s="38"/>
      <c r="W24" s="38"/>
      <c r="Y24" s="38"/>
      <c r="AA24" s="38"/>
      <c r="AC24" s="38"/>
      <c r="AE24" s="38"/>
      <c r="AG24" s="38"/>
      <c r="AI24" s="38"/>
      <c r="AK24" s="38"/>
    </row>
    <row r="25" spans="1:37" s="19" customFormat="1" x14ac:dyDescent="0.2">
      <c r="A25" s="47" t="s">
        <v>41</v>
      </c>
      <c r="B25" s="191">
        <v>3971.8266397341922</v>
      </c>
      <c r="C25" s="191">
        <v>3763.6093696854205</v>
      </c>
      <c r="D25" s="191">
        <v>2045.8419220130256</v>
      </c>
      <c r="E25" s="191">
        <v>3857.1061801497385</v>
      </c>
      <c r="F25" s="191">
        <v>3096.4492565683486</v>
      </c>
      <c r="G25" s="191">
        <v>4260.3097011062218</v>
      </c>
      <c r="H25" s="191">
        <v>15763.626764434208</v>
      </c>
      <c r="I25" s="48"/>
      <c r="J25" s="191">
        <v>2982.9242010842395</v>
      </c>
      <c r="K25" s="48"/>
      <c r="L25" s="49"/>
      <c r="M25" s="48"/>
      <c r="N25" s="49"/>
      <c r="O25" s="48"/>
      <c r="P25" s="49"/>
      <c r="Q25" s="48"/>
      <c r="R25" s="49"/>
      <c r="U25" s="38"/>
      <c r="W25" s="38"/>
      <c r="Y25" s="38"/>
      <c r="AA25" s="38"/>
      <c r="AC25" s="38"/>
      <c r="AE25" s="38"/>
      <c r="AG25" s="38"/>
      <c r="AI25" s="38"/>
      <c r="AK25" s="38"/>
    </row>
    <row r="26" spans="1:37" s="19" customFormat="1" x14ac:dyDescent="0.2">
      <c r="A26" s="47" t="s">
        <v>42</v>
      </c>
      <c r="B26" s="191">
        <v>6329.7133231032303</v>
      </c>
      <c r="C26" s="191">
        <v>6504.1235201783984</v>
      </c>
      <c r="D26" s="191">
        <v>8513.8482237092521</v>
      </c>
      <c r="E26" s="191">
        <v>6595.2484185437906</v>
      </c>
      <c r="F26" s="191">
        <v>3167.9186449942313</v>
      </c>
      <c r="G26" s="191">
        <v>6409.2160130531483</v>
      </c>
      <c r="H26" s="191">
        <v>23191.942894258722</v>
      </c>
      <c r="I26" s="48"/>
      <c r="J26" s="191">
        <v>3528.8638827873997</v>
      </c>
      <c r="K26" s="48"/>
      <c r="L26" s="49"/>
      <c r="M26" s="48"/>
      <c r="N26" s="49"/>
      <c r="O26" s="48"/>
      <c r="P26" s="49"/>
      <c r="Q26" s="48"/>
      <c r="R26" s="49"/>
      <c r="U26" s="38"/>
      <c r="W26" s="38"/>
      <c r="Y26" s="38"/>
      <c r="AA26" s="38"/>
      <c r="AC26" s="38"/>
      <c r="AE26" s="38"/>
      <c r="AG26" s="38"/>
      <c r="AI26" s="38"/>
      <c r="AK26" s="38"/>
    </row>
    <row r="27" spans="1:37" s="19" customFormat="1" x14ac:dyDescent="0.2">
      <c r="A27" s="47" t="s">
        <v>43</v>
      </c>
      <c r="B27" s="191">
        <v>7721.3613400516442</v>
      </c>
      <c r="C27" s="191">
        <v>7977.3254152690533</v>
      </c>
      <c r="D27" s="191">
        <v>11540.902218084533</v>
      </c>
      <c r="E27" s="191">
        <v>7593.3249476814817</v>
      </c>
      <c r="F27" s="191">
        <v>5439.7191856068548</v>
      </c>
      <c r="G27" s="191">
        <v>7510.0988217845043</v>
      </c>
      <c r="H27" s="191">
        <v>22441.942894258722</v>
      </c>
      <c r="I27" s="48"/>
      <c r="J27" s="191">
        <v>3514.0237154625102</v>
      </c>
      <c r="K27" s="48"/>
      <c r="L27" s="49"/>
      <c r="M27" s="48"/>
      <c r="N27" s="49"/>
      <c r="O27" s="48"/>
      <c r="P27" s="49"/>
      <c r="Q27" s="48"/>
      <c r="R27" s="49"/>
      <c r="U27" s="38"/>
      <c r="W27" s="38"/>
      <c r="Y27" s="38"/>
      <c r="AA27" s="38"/>
      <c r="AC27" s="38"/>
      <c r="AE27" s="38"/>
      <c r="AG27" s="38"/>
      <c r="AI27" s="38"/>
      <c r="AK27" s="38"/>
    </row>
    <row r="28" spans="1:37" s="19" customFormat="1" x14ac:dyDescent="0.2">
      <c r="A28" s="47" t="s">
        <v>55</v>
      </c>
      <c r="B28" s="191">
        <v>7440.1858299207197</v>
      </c>
      <c r="C28" s="191">
        <v>7884.0393983744825</v>
      </c>
      <c r="D28" s="191">
        <v>12314.059334002462</v>
      </c>
      <c r="E28" s="191">
        <v>7628.9407180704093</v>
      </c>
      <c r="F28" s="191">
        <v>4288.4216528717079</v>
      </c>
      <c r="G28" s="191">
        <v>7139.826053993489</v>
      </c>
      <c r="H28" s="191">
        <v>21191.942894258722</v>
      </c>
      <c r="I28" s="48"/>
      <c r="J28" s="191">
        <v>3633.1502747367813</v>
      </c>
      <c r="K28" s="48"/>
      <c r="L28" s="49"/>
      <c r="M28" s="48"/>
      <c r="N28" s="49"/>
      <c r="O28" s="48"/>
      <c r="P28" s="49"/>
      <c r="Q28" s="48"/>
      <c r="R28" s="49"/>
      <c r="U28" s="38"/>
      <c r="W28" s="38"/>
      <c r="Y28" s="38"/>
      <c r="AA28" s="38"/>
      <c r="AC28" s="38"/>
      <c r="AE28" s="38"/>
      <c r="AG28" s="38"/>
      <c r="AI28" s="38"/>
      <c r="AK28" s="38"/>
    </row>
    <row r="29" spans="1:37" s="19" customFormat="1" x14ac:dyDescent="0.2">
      <c r="A29" s="47" t="s">
        <v>56</v>
      </c>
      <c r="B29" s="191">
        <v>7775.8097395697396</v>
      </c>
      <c r="C29" s="191">
        <v>8661.7060874574199</v>
      </c>
      <c r="D29" s="191">
        <v>13721.862850458598</v>
      </c>
      <c r="E29" s="191">
        <v>8139.0823287675303</v>
      </c>
      <c r="F29" s="191">
        <v>3698.4475146894547</v>
      </c>
      <c r="G29" s="191">
        <v>6776.232074681051</v>
      </c>
      <c r="H29" s="191">
        <v>0</v>
      </c>
      <c r="I29" s="48"/>
      <c r="J29" s="191">
        <v>4926.6112765032694</v>
      </c>
      <c r="K29" s="48"/>
      <c r="L29" s="49"/>
      <c r="M29" s="48"/>
      <c r="N29" s="49"/>
      <c r="O29" s="48"/>
      <c r="P29" s="49"/>
      <c r="Q29" s="48"/>
      <c r="R29" s="49"/>
      <c r="U29" s="38"/>
      <c r="W29" s="38"/>
      <c r="Y29" s="38"/>
      <c r="AA29" s="38"/>
      <c r="AC29" s="38"/>
      <c r="AE29" s="38"/>
      <c r="AG29" s="38"/>
      <c r="AI29" s="38"/>
      <c r="AK29" s="38"/>
    </row>
    <row r="30" spans="1:37" s="19" customFormat="1" x14ac:dyDescent="0.2">
      <c r="A30" s="47" t="s">
        <v>57</v>
      </c>
      <c r="B30" s="191">
        <v>7897.4783470858411</v>
      </c>
      <c r="C30" s="191">
        <v>8945.6846722393129</v>
      </c>
      <c r="D30" s="191">
        <v>14563.336519761076</v>
      </c>
      <c r="E30" s="191">
        <v>7457.0595823871363</v>
      </c>
      <c r="F30" s="191">
        <v>3205.6428434239133</v>
      </c>
      <c r="G30" s="191">
        <v>7194.2528463897697</v>
      </c>
      <c r="H30" s="191">
        <v>0</v>
      </c>
      <c r="I30" s="48"/>
      <c r="J30" s="191">
        <v>3459.8302212738631</v>
      </c>
      <c r="K30" s="48"/>
      <c r="L30" s="49"/>
      <c r="M30" s="48"/>
      <c r="N30" s="49"/>
      <c r="O30" s="48"/>
      <c r="P30" s="49"/>
      <c r="Q30" s="48"/>
      <c r="R30" s="49"/>
      <c r="U30" s="38"/>
      <c r="W30" s="38"/>
      <c r="Y30" s="38"/>
      <c r="AA30" s="38"/>
      <c r="AC30" s="38"/>
      <c r="AE30" s="38"/>
      <c r="AG30" s="38"/>
      <c r="AI30" s="38"/>
      <c r="AK30" s="38"/>
    </row>
    <row r="31" spans="1:37" s="19" customFormat="1" x14ac:dyDescent="0.2">
      <c r="A31" s="47" t="s">
        <v>87</v>
      </c>
      <c r="B31" s="191">
        <v>6051.2901075505324</v>
      </c>
      <c r="C31" s="191">
        <v>6974.6875074506725</v>
      </c>
      <c r="D31" s="191">
        <v>13985.785463431295</v>
      </c>
      <c r="E31" s="191">
        <v>5353.1723912251573</v>
      </c>
      <c r="F31" s="191">
        <v>2794.1250377609954</v>
      </c>
      <c r="G31" s="191">
        <v>5779.3392459466731</v>
      </c>
      <c r="H31" s="191">
        <v>0</v>
      </c>
      <c r="I31" s="48"/>
      <c r="J31" s="191">
        <v>1649.5566627137182</v>
      </c>
      <c r="K31" s="48"/>
      <c r="L31" s="49"/>
      <c r="M31" s="48"/>
      <c r="N31" s="49"/>
      <c r="O31" s="48"/>
      <c r="P31" s="49"/>
      <c r="Q31" s="48"/>
      <c r="R31" s="49"/>
      <c r="U31" s="38"/>
      <c r="W31" s="38"/>
      <c r="Y31" s="38"/>
      <c r="AA31" s="38"/>
      <c r="AC31" s="38"/>
      <c r="AE31" s="38"/>
      <c r="AG31" s="38"/>
      <c r="AI31" s="38"/>
      <c r="AK31" s="38"/>
    </row>
    <row r="32" spans="1:37" s="19" customFormat="1" x14ac:dyDescent="0.2">
      <c r="A32" s="48"/>
      <c r="B32" s="95"/>
      <c r="C32" s="95"/>
      <c r="D32" s="95"/>
      <c r="E32" s="95"/>
      <c r="F32" s="95"/>
      <c r="G32" s="95"/>
      <c r="H32" s="95"/>
      <c r="I32" s="22"/>
      <c r="J32" s="95"/>
      <c r="K32" s="22"/>
      <c r="L32" s="49"/>
      <c r="M32" s="22"/>
      <c r="N32" s="49"/>
      <c r="O32" s="22"/>
      <c r="P32" s="49"/>
      <c r="Q32" s="22"/>
      <c r="R32" s="49"/>
      <c r="U32" s="38"/>
      <c r="W32" s="38"/>
      <c r="Y32" s="38"/>
      <c r="AA32" s="38"/>
      <c r="AC32" s="38"/>
      <c r="AE32" s="38"/>
      <c r="AG32" s="38"/>
      <c r="AI32" s="38"/>
      <c r="AK32" s="38"/>
    </row>
    <row r="33" spans="1:37" s="19" customFormat="1" x14ac:dyDescent="0.2">
      <c r="A33" s="46" t="s">
        <v>14</v>
      </c>
      <c r="I33" s="18"/>
      <c r="K33" s="18"/>
      <c r="L33" s="18"/>
      <c r="M33" s="18"/>
      <c r="N33" s="18"/>
      <c r="O33" s="18"/>
      <c r="P33" s="18"/>
      <c r="Q33" s="18"/>
      <c r="R33" s="18"/>
      <c r="U33" s="38"/>
      <c r="W33" s="38"/>
      <c r="Y33" s="38"/>
      <c r="AA33" s="38"/>
      <c r="AC33" s="38"/>
      <c r="AE33" s="38"/>
      <c r="AG33" s="38"/>
      <c r="AI33" s="38"/>
      <c r="AK33" s="38"/>
    </row>
    <row r="34" spans="1:37" s="19" customFormat="1" x14ac:dyDescent="0.2">
      <c r="A34" s="47" t="s">
        <v>3</v>
      </c>
      <c r="B34" s="191">
        <v>7360.9985698012215</v>
      </c>
      <c r="C34" s="191">
        <v>7300.9823327571166</v>
      </c>
      <c r="D34" s="191">
        <v>13433.890833285579</v>
      </c>
      <c r="E34" s="191">
        <v>6795.6451834917816</v>
      </c>
      <c r="F34" s="191">
        <v>4191.6849504874981</v>
      </c>
      <c r="G34" s="191">
        <v>8111.0214553718997</v>
      </c>
      <c r="H34" s="191">
        <v>16760.035239523258</v>
      </c>
      <c r="I34" s="48"/>
      <c r="J34" s="191">
        <v>4084.4867226911829</v>
      </c>
      <c r="K34" s="48"/>
      <c r="L34" s="49"/>
      <c r="M34" s="48"/>
      <c r="N34" s="49"/>
      <c r="O34" s="48"/>
      <c r="P34" s="49"/>
      <c r="Q34" s="48"/>
      <c r="R34" s="49"/>
      <c r="U34" s="38"/>
      <c r="W34" s="38"/>
      <c r="Y34" s="38"/>
      <c r="AA34" s="38"/>
      <c r="AC34" s="38"/>
      <c r="AE34" s="38"/>
      <c r="AG34" s="38"/>
      <c r="AI34" s="38"/>
      <c r="AK34" s="38"/>
    </row>
    <row r="35" spans="1:37" s="19" customFormat="1" x14ac:dyDescent="0.2">
      <c r="A35" s="47" t="s">
        <v>4</v>
      </c>
      <c r="B35" s="191">
        <v>6726.0402076957971</v>
      </c>
      <c r="C35" s="191">
        <v>7938.9966363334661</v>
      </c>
      <c r="D35" s="191">
        <v>13019.203726305073</v>
      </c>
      <c r="E35" s="191">
        <v>7473.0810952970132</v>
      </c>
      <c r="F35" s="191">
        <v>3494.3135017137506</v>
      </c>
      <c r="G35" s="191">
        <v>5464.8802113452057</v>
      </c>
      <c r="H35" s="191">
        <v>24691.942894258722</v>
      </c>
      <c r="I35" s="48"/>
      <c r="J35" s="191">
        <v>2266.8269557982126</v>
      </c>
      <c r="K35" s="48"/>
      <c r="L35" s="49"/>
      <c r="M35" s="48"/>
      <c r="N35" s="49"/>
      <c r="O35" s="48"/>
      <c r="P35" s="49"/>
      <c r="Q35" s="48"/>
      <c r="R35" s="49"/>
      <c r="U35" s="38"/>
      <c r="W35" s="38"/>
      <c r="Y35" s="38"/>
      <c r="AA35" s="38"/>
      <c r="AC35" s="38"/>
      <c r="AE35" s="38"/>
      <c r="AG35" s="38"/>
      <c r="AI35" s="38"/>
      <c r="AK35" s="38"/>
    </row>
    <row r="36" spans="1:37" s="19" customFormat="1" x14ac:dyDescent="0.2">
      <c r="A36" s="51"/>
      <c r="I36" s="22"/>
      <c r="K36" s="22"/>
      <c r="L36" s="49"/>
      <c r="M36" s="22"/>
      <c r="N36" s="49"/>
      <c r="O36" s="22"/>
      <c r="P36" s="49"/>
      <c r="Q36" s="22"/>
      <c r="R36" s="49"/>
      <c r="U36" s="38"/>
      <c r="W36" s="38"/>
      <c r="Y36" s="38"/>
      <c r="AA36" s="38"/>
      <c r="AC36" s="38"/>
      <c r="AE36" s="38"/>
      <c r="AG36" s="38"/>
      <c r="AI36" s="38"/>
      <c r="AK36" s="38"/>
    </row>
    <row r="37" spans="1:37" s="19" customFormat="1" x14ac:dyDescent="0.2">
      <c r="A37" s="46" t="s">
        <v>98</v>
      </c>
      <c r="B37" s="93"/>
      <c r="C37" s="93"/>
      <c r="D37" s="93"/>
      <c r="E37" s="93"/>
      <c r="F37" s="93"/>
      <c r="G37" s="93"/>
      <c r="H37" s="93"/>
      <c r="I37" s="67"/>
      <c r="J37" s="93"/>
      <c r="K37" s="67"/>
      <c r="L37" s="23"/>
      <c r="M37" s="67"/>
      <c r="N37" s="23"/>
      <c r="O37" s="67"/>
      <c r="P37" s="23"/>
      <c r="Q37" s="67"/>
      <c r="R37" s="23"/>
      <c r="U37" s="38"/>
      <c r="W37" s="38"/>
      <c r="Y37" s="38"/>
      <c r="AA37" s="38"/>
      <c r="AC37" s="38"/>
      <c r="AE37" s="38"/>
      <c r="AG37" s="38"/>
      <c r="AI37" s="38"/>
      <c r="AK37" s="38"/>
    </row>
    <row r="38" spans="1:37" s="19" customFormat="1" x14ac:dyDescent="0.2">
      <c r="A38" s="52" t="s">
        <v>91</v>
      </c>
      <c r="B38" s="191"/>
      <c r="C38" s="191"/>
      <c r="D38" s="191"/>
      <c r="E38" s="191"/>
      <c r="F38" s="191"/>
      <c r="G38" s="191"/>
      <c r="H38" s="191"/>
      <c r="I38" s="48"/>
      <c r="J38" s="191"/>
      <c r="K38" s="48"/>
      <c r="L38" s="49"/>
      <c r="M38" s="48"/>
      <c r="N38" s="49"/>
      <c r="O38" s="48"/>
      <c r="P38" s="49"/>
      <c r="Q38" s="48"/>
      <c r="R38" s="49"/>
      <c r="U38" s="38"/>
      <c r="W38" s="38"/>
      <c r="Y38" s="38"/>
      <c r="AA38" s="38"/>
      <c r="AC38" s="38"/>
      <c r="AE38" s="38"/>
      <c r="AG38" s="38"/>
      <c r="AI38" s="38"/>
      <c r="AK38" s="38"/>
    </row>
    <row r="39" spans="1:37" s="19" customFormat="1" x14ac:dyDescent="0.2">
      <c r="A39" s="199" t="s">
        <v>146</v>
      </c>
      <c r="B39" s="191">
        <v>3493.2844465204585</v>
      </c>
      <c r="C39" s="191">
        <v>3500.6527824948002</v>
      </c>
      <c r="D39" s="191">
        <v>6831.1486077173595</v>
      </c>
      <c r="E39" s="191">
        <v>3272.9180702003587</v>
      </c>
      <c r="F39" s="191">
        <v>2152.6217985863123</v>
      </c>
      <c r="G39" s="191">
        <v>3726.4258796454515</v>
      </c>
      <c r="H39" s="191">
        <v>0</v>
      </c>
      <c r="I39" s="48"/>
      <c r="J39" s="191">
        <v>1719.702104753974</v>
      </c>
      <c r="K39" s="48"/>
      <c r="L39" s="49"/>
      <c r="M39" s="48"/>
      <c r="N39" s="49"/>
      <c r="O39" s="48"/>
      <c r="P39" s="49"/>
      <c r="Q39" s="48"/>
      <c r="R39" s="49"/>
      <c r="U39" s="38"/>
      <c r="W39" s="38"/>
      <c r="Y39" s="38"/>
      <c r="AA39" s="38"/>
      <c r="AC39" s="38"/>
      <c r="AE39" s="38"/>
      <c r="AG39" s="38"/>
      <c r="AI39" s="38"/>
      <c r="AK39" s="38"/>
    </row>
    <row r="40" spans="1:37" s="19" customFormat="1" x14ac:dyDescent="0.2">
      <c r="A40" s="199" t="s">
        <v>147</v>
      </c>
      <c r="B40" s="191">
        <v>5605.4012164940777</v>
      </c>
      <c r="C40" s="191">
        <v>6060.5881931051035</v>
      </c>
      <c r="D40" s="191">
        <v>8716.2225657165218</v>
      </c>
      <c r="E40" s="191">
        <v>6112.7763387260738</v>
      </c>
      <c r="F40" s="191">
        <v>3670.2261992976314</v>
      </c>
      <c r="G40" s="191">
        <v>4676.6683383206373</v>
      </c>
      <c r="H40" s="191">
        <v>8204.1759083946072</v>
      </c>
      <c r="I40" s="48"/>
      <c r="J40" s="191">
        <v>3839.6306398004508</v>
      </c>
      <c r="K40" s="48"/>
      <c r="L40" s="49"/>
      <c r="M40" s="48"/>
      <c r="N40" s="49"/>
      <c r="O40" s="48"/>
      <c r="P40" s="49"/>
      <c r="Q40" s="48"/>
      <c r="R40" s="49"/>
      <c r="U40" s="38"/>
      <c r="W40" s="38"/>
      <c r="Y40" s="38"/>
      <c r="AA40" s="38"/>
      <c r="AC40" s="38"/>
      <c r="AE40" s="38"/>
      <c r="AG40" s="38"/>
      <c r="AI40" s="38"/>
      <c r="AK40" s="38"/>
    </row>
    <row r="41" spans="1:37" s="19" customFormat="1" x14ac:dyDescent="0.2">
      <c r="A41" s="53" t="s">
        <v>99</v>
      </c>
      <c r="B41" s="191">
        <v>8641.421572359226</v>
      </c>
      <c r="C41" s="191">
        <v>7987.647354423264</v>
      </c>
      <c r="D41" s="191">
        <v>11000</v>
      </c>
      <c r="E41" s="191">
        <v>6898.1351466942215</v>
      </c>
      <c r="F41" s="191">
        <v>0</v>
      </c>
      <c r="G41" s="191">
        <v>9435.8162022677698</v>
      </c>
      <c r="H41" s="191">
        <v>0</v>
      </c>
      <c r="I41" s="48"/>
      <c r="J41" s="191">
        <v>0</v>
      </c>
      <c r="K41" s="48"/>
      <c r="L41" s="49"/>
      <c r="M41" s="48"/>
      <c r="N41" s="49"/>
      <c r="O41" s="48"/>
      <c r="P41" s="49"/>
      <c r="Q41" s="48"/>
      <c r="R41" s="49"/>
      <c r="U41" s="38"/>
      <c r="W41" s="38"/>
      <c r="Y41" s="38"/>
      <c r="AA41" s="38"/>
      <c r="AC41" s="38"/>
      <c r="AE41" s="38"/>
      <c r="AG41" s="38"/>
      <c r="AI41" s="38"/>
      <c r="AK41" s="38"/>
    </row>
    <row r="42" spans="1:37" s="19" customFormat="1" x14ac:dyDescent="0.2">
      <c r="A42" s="52" t="s">
        <v>92</v>
      </c>
      <c r="B42" s="191">
        <v>13661.0178982118</v>
      </c>
      <c r="C42" s="191">
        <v>13734.091926529303</v>
      </c>
      <c r="D42" s="191">
        <v>15128.918253402902</v>
      </c>
      <c r="E42" s="191">
        <v>12944.551257843061</v>
      </c>
      <c r="F42" s="191">
        <v>13385.885769132441</v>
      </c>
      <c r="G42" s="191">
        <v>13522.039146860929</v>
      </c>
      <c r="H42" s="191">
        <v>18053.595750228349</v>
      </c>
      <c r="I42" s="48"/>
      <c r="J42" s="191">
        <v>11083.781668696798</v>
      </c>
      <c r="K42" s="48"/>
      <c r="L42" s="49"/>
      <c r="M42" s="48"/>
      <c r="N42" s="49"/>
      <c r="O42" s="48"/>
      <c r="P42" s="49"/>
      <c r="Q42" s="48"/>
      <c r="R42" s="49"/>
      <c r="U42" s="38"/>
      <c r="W42" s="38"/>
      <c r="Y42" s="38"/>
      <c r="AA42" s="38"/>
      <c r="AC42" s="38"/>
      <c r="AE42" s="38"/>
      <c r="AG42" s="38"/>
      <c r="AI42" s="38"/>
      <c r="AK42" s="38"/>
    </row>
    <row r="43" spans="1:37" s="19" customFormat="1" x14ac:dyDescent="0.2">
      <c r="A43" s="52" t="s">
        <v>93</v>
      </c>
      <c r="B43" s="191">
        <v>22854.714857856794</v>
      </c>
      <c r="C43" s="191">
        <v>25037.770472409742</v>
      </c>
      <c r="D43" s="191">
        <v>27394.705795238238</v>
      </c>
      <c r="E43" s="191">
        <v>24001.680572160716</v>
      </c>
      <c r="F43" s="191">
        <v>0</v>
      </c>
      <c r="G43" s="191">
        <v>20469.34519695579</v>
      </c>
      <c r="H43" s="191">
        <v>23191.942894258722</v>
      </c>
      <c r="I43" s="48"/>
      <c r="J43" s="191">
        <v>20382.551154571265</v>
      </c>
      <c r="K43" s="48"/>
      <c r="L43" s="49"/>
      <c r="M43" s="48"/>
      <c r="N43" s="49"/>
      <c r="O43" s="48"/>
      <c r="P43" s="49"/>
      <c r="Q43" s="48"/>
      <c r="R43" s="49"/>
      <c r="U43" s="38"/>
      <c r="W43" s="38"/>
      <c r="Y43" s="38"/>
      <c r="AA43" s="38"/>
      <c r="AC43" s="38"/>
      <c r="AE43" s="38"/>
      <c r="AG43" s="38"/>
      <c r="AI43" s="38"/>
      <c r="AK43" s="38"/>
    </row>
    <row r="44" spans="1:37" s="19" customFormat="1" x14ac:dyDescent="0.2">
      <c r="A44" s="52" t="s">
        <v>94</v>
      </c>
      <c r="B44" s="191">
        <v>31959.126207911257</v>
      </c>
      <c r="C44" s="191">
        <v>32311.428440836185</v>
      </c>
      <c r="D44" s="191">
        <v>32493.5081613412</v>
      </c>
      <c r="E44" s="191">
        <v>32242.726467155633</v>
      </c>
      <c r="F44" s="191">
        <v>0</v>
      </c>
      <c r="G44" s="191">
        <v>32056.459524776776</v>
      </c>
      <c r="H44" s="191">
        <v>0</v>
      </c>
      <c r="I44" s="48"/>
      <c r="J44" s="191">
        <v>27000</v>
      </c>
      <c r="K44" s="48"/>
      <c r="L44" s="49"/>
      <c r="M44" s="48"/>
      <c r="N44" s="49"/>
      <c r="O44" s="48"/>
      <c r="P44" s="49"/>
      <c r="Q44" s="48"/>
      <c r="R44" s="49"/>
      <c r="U44" s="38"/>
      <c r="W44" s="38"/>
      <c r="Y44" s="38"/>
      <c r="AA44" s="38"/>
      <c r="AC44" s="38"/>
      <c r="AE44" s="38"/>
      <c r="AG44" s="38"/>
      <c r="AI44" s="38"/>
      <c r="AK44" s="38"/>
    </row>
    <row r="45" spans="1:37" s="19" customFormat="1" x14ac:dyDescent="0.2">
      <c r="A45" s="52" t="s">
        <v>95</v>
      </c>
      <c r="B45" s="191">
        <v>52543.634692479172</v>
      </c>
      <c r="C45" s="191">
        <v>43837.662933420004</v>
      </c>
      <c r="D45" s="191">
        <v>58000</v>
      </c>
      <c r="E45" s="191">
        <v>42971.843221467323</v>
      </c>
      <c r="F45" s="191">
        <v>0</v>
      </c>
      <c r="G45" s="191">
        <v>55051.084189956789</v>
      </c>
      <c r="H45" s="191">
        <v>0</v>
      </c>
      <c r="I45" s="48"/>
      <c r="J45" s="191">
        <v>0</v>
      </c>
      <c r="K45" s="48"/>
      <c r="L45" s="49"/>
      <c r="M45" s="48"/>
      <c r="N45" s="49"/>
      <c r="O45" s="48"/>
      <c r="P45" s="49"/>
      <c r="Q45" s="48"/>
      <c r="R45" s="49"/>
      <c r="U45" s="38"/>
      <c r="W45" s="38"/>
      <c r="Y45" s="38"/>
      <c r="AA45" s="38"/>
      <c r="AC45" s="38"/>
      <c r="AE45" s="38"/>
      <c r="AG45" s="38"/>
      <c r="AI45" s="38"/>
      <c r="AK45" s="38"/>
    </row>
    <row r="46" spans="1:37" s="19" customFormat="1" x14ac:dyDescent="0.2">
      <c r="A46" s="48"/>
      <c r="B46" s="191"/>
      <c r="C46" s="191"/>
      <c r="D46" s="191"/>
      <c r="E46" s="191"/>
      <c r="F46" s="191"/>
      <c r="G46" s="191"/>
      <c r="H46" s="191"/>
      <c r="J46" s="38"/>
      <c r="L46" s="38"/>
      <c r="N46" s="38"/>
      <c r="P46" s="38"/>
      <c r="R46" s="38"/>
      <c r="U46" s="38"/>
      <c r="W46" s="38"/>
      <c r="Y46" s="38"/>
      <c r="AA46" s="38"/>
      <c r="AC46" s="38"/>
      <c r="AE46" s="38"/>
      <c r="AG46" s="38"/>
      <c r="AI46" s="38"/>
      <c r="AK46" s="38"/>
    </row>
    <row r="47" spans="1:37" s="19" customFormat="1" x14ac:dyDescent="0.2">
      <c r="A47" s="46" t="s">
        <v>15</v>
      </c>
      <c r="I47" s="74"/>
      <c r="J47" s="74"/>
      <c r="K47" s="74"/>
      <c r="L47" s="74"/>
      <c r="M47" s="74"/>
      <c r="N47" s="74"/>
      <c r="O47" s="74"/>
      <c r="P47" s="74"/>
      <c r="Q47" s="74"/>
      <c r="R47" s="74"/>
      <c r="U47" s="38"/>
      <c r="W47" s="38"/>
      <c r="Y47" s="38"/>
      <c r="AA47" s="38"/>
      <c r="AC47" s="38"/>
      <c r="AE47" s="38"/>
      <c r="AG47" s="38"/>
      <c r="AI47" s="38"/>
      <c r="AK47" s="38"/>
    </row>
    <row r="48" spans="1:37" s="19" customFormat="1" x14ac:dyDescent="0.2">
      <c r="A48" s="52" t="s">
        <v>38</v>
      </c>
      <c r="B48" s="191">
        <v>4005.1210627202004</v>
      </c>
      <c r="C48" s="191">
        <v>3885.6715531036916</v>
      </c>
      <c r="D48" s="191">
        <v>3650</v>
      </c>
      <c r="E48" s="191">
        <v>3886.1839919859731</v>
      </c>
      <c r="F48" s="191">
        <v>0</v>
      </c>
      <c r="G48" s="191">
        <v>4554.6081306083033</v>
      </c>
      <c r="H48" s="191">
        <v>0</v>
      </c>
      <c r="I48" s="48"/>
      <c r="J48" s="191">
        <v>2938.1517861169227</v>
      </c>
      <c r="K48" s="48"/>
      <c r="L48" s="49"/>
      <c r="M48" s="48"/>
      <c r="N48" s="49"/>
      <c r="O48" s="48"/>
      <c r="P48" s="49"/>
      <c r="Q48" s="48"/>
      <c r="R48" s="49"/>
      <c r="U48" s="38"/>
      <c r="W48" s="38"/>
      <c r="Y48" s="38"/>
      <c r="AA48" s="38"/>
      <c r="AC48" s="38"/>
      <c r="AE48" s="38"/>
      <c r="AG48" s="38"/>
      <c r="AI48" s="38"/>
      <c r="AK48" s="38"/>
    </row>
    <row r="49" spans="1:37" s="19" customFormat="1" x14ac:dyDescent="0.2">
      <c r="A49" s="52" t="s">
        <v>39</v>
      </c>
      <c r="B49" s="191">
        <v>7297.9827721786105</v>
      </c>
      <c r="C49" s="191">
        <v>8258.5030082778339</v>
      </c>
      <c r="D49" s="191">
        <v>10487.158844119345</v>
      </c>
      <c r="E49" s="191">
        <v>8247.1651931361994</v>
      </c>
      <c r="F49" s="191">
        <v>0</v>
      </c>
      <c r="G49" s="191">
        <v>5829.7554769176058</v>
      </c>
      <c r="H49" s="191">
        <v>17606.703051815923</v>
      </c>
      <c r="I49" s="48"/>
      <c r="J49" s="191">
        <v>4565.1255607453022</v>
      </c>
      <c r="K49" s="48"/>
      <c r="L49" s="49"/>
      <c r="M49" s="48"/>
      <c r="N49" s="49"/>
      <c r="O49" s="48"/>
      <c r="P49" s="49"/>
      <c r="Q49" s="48"/>
      <c r="R49" s="49"/>
      <c r="U49" s="38"/>
      <c r="W49" s="38"/>
      <c r="Y49" s="38"/>
      <c r="AA49" s="38"/>
      <c r="AC49" s="38"/>
      <c r="AE49" s="38"/>
      <c r="AG49" s="38"/>
      <c r="AI49" s="38"/>
      <c r="AK49" s="38"/>
    </row>
    <row r="50" spans="1:37" s="19" customFormat="1" x14ac:dyDescent="0.2">
      <c r="A50" s="52" t="s">
        <v>58</v>
      </c>
      <c r="B50" s="191">
        <v>8014.1963950807576</v>
      </c>
      <c r="C50" s="191">
        <v>8561.3871289464259</v>
      </c>
      <c r="D50" s="191">
        <v>13243.962156542619</v>
      </c>
      <c r="E50" s="191">
        <v>8004.9483841768588</v>
      </c>
      <c r="F50" s="191">
        <v>3541.3069691996543</v>
      </c>
      <c r="G50" s="191">
        <v>7541.7732318735398</v>
      </c>
      <c r="H50" s="191">
        <v>17792.521974541894</v>
      </c>
      <c r="I50" s="48"/>
      <c r="J50" s="191">
        <v>3903.2654960587147</v>
      </c>
      <c r="K50" s="48"/>
      <c r="L50" s="49"/>
      <c r="M50" s="48"/>
      <c r="N50" s="49"/>
      <c r="O50" s="48"/>
      <c r="P50" s="49"/>
      <c r="Q50" s="48"/>
      <c r="R50" s="49"/>
      <c r="U50" s="38"/>
      <c r="W50" s="38"/>
      <c r="Y50" s="38"/>
      <c r="AA50" s="38"/>
      <c r="AC50" s="38"/>
      <c r="AE50" s="38"/>
      <c r="AG50" s="38"/>
      <c r="AI50" s="38"/>
      <c r="AK50" s="38"/>
    </row>
    <row r="51" spans="1:37" s="19" customFormat="1" x14ac:dyDescent="0.2">
      <c r="A51" s="52" t="s">
        <v>54</v>
      </c>
      <c r="B51" s="191">
        <v>7680.5117855462668</v>
      </c>
      <c r="C51" s="191">
        <v>7733.1598088835544</v>
      </c>
      <c r="D51" s="191">
        <v>13105.683895191254</v>
      </c>
      <c r="E51" s="191">
        <v>7001.5497355189209</v>
      </c>
      <c r="F51" s="191">
        <v>0</v>
      </c>
      <c r="G51" s="191">
        <v>7858.1432557856951</v>
      </c>
      <c r="H51" s="191">
        <v>0</v>
      </c>
      <c r="I51" s="48"/>
      <c r="J51" s="191">
        <v>4099.8773250218055</v>
      </c>
      <c r="K51" s="48"/>
      <c r="L51" s="49"/>
      <c r="M51" s="48"/>
      <c r="N51" s="49"/>
      <c r="O51" s="48"/>
      <c r="P51" s="49"/>
      <c r="Q51" s="48"/>
      <c r="R51" s="49"/>
      <c r="U51" s="38"/>
      <c r="W51" s="38"/>
      <c r="Y51" s="38"/>
      <c r="AA51" s="38"/>
      <c r="AC51" s="38"/>
      <c r="AE51" s="38"/>
      <c r="AG51" s="38"/>
      <c r="AI51" s="38"/>
      <c r="AK51" s="38"/>
    </row>
    <row r="52" spans="1:37" x14ac:dyDescent="0.2">
      <c r="A52" s="177"/>
      <c r="B52" s="176"/>
      <c r="C52" s="176"/>
      <c r="D52" s="176"/>
      <c r="E52" s="176"/>
      <c r="F52" s="176"/>
      <c r="G52" s="176"/>
      <c r="H52" s="176"/>
      <c r="J52" s="176"/>
    </row>
    <row r="53" spans="1:37" x14ac:dyDescent="0.2">
      <c r="A53" s="11" t="str">
        <f>'C01'!$A$36</f>
        <v>Fuente: Instituto Nacional de Estadística (INE). Encuesta Permanente de Hogares de Propósitos Múltiples LXXIII, 2021.</v>
      </c>
    </row>
    <row r="54" spans="1:37" x14ac:dyDescent="0.2">
      <c r="A54" s="11" t="str">
        <f>'C02'!$A$44</f>
        <v>(Promedio de salarios mínimos por rama)</v>
      </c>
    </row>
    <row r="55" spans="1:37" x14ac:dyDescent="0.2">
      <c r="A55" s="11" t="s">
        <v>154</v>
      </c>
      <c r="L55" s="10"/>
    </row>
    <row r="56" spans="1:37" x14ac:dyDescent="0.2">
      <c r="A56" s="11"/>
      <c r="L56" s="10"/>
    </row>
    <row r="57" spans="1:37" x14ac:dyDescent="0.2">
      <c r="A57" s="251" t="s">
        <v>74</v>
      </c>
      <c r="B57" s="251"/>
      <c r="C57" s="251"/>
      <c r="D57" s="251"/>
      <c r="E57" s="251"/>
      <c r="F57" s="251"/>
      <c r="G57" s="251"/>
    </row>
    <row r="58" spans="1:37" x14ac:dyDescent="0.2">
      <c r="A58" s="251" t="s">
        <v>75</v>
      </c>
      <c r="B58" s="251"/>
      <c r="C58" s="251"/>
      <c r="D58" s="251"/>
      <c r="E58" s="251"/>
      <c r="F58" s="251"/>
      <c r="G58" s="251"/>
    </row>
    <row r="59" spans="1:37" x14ac:dyDescent="0.2">
      <c r="A59" s="251" t="s">
        <v>79</v>
      </c>
      <c r="B59" s="251"/>
      <c r="C59" s="251"/>
      <c r="D59" s="251"/>
      <c r="E59" s="251"/>
      <c r="F59" s="251"/>
      <c r="G59" s="251"/>
    </row>
    <row r="60" spans="1:37" x14ac:dyDescent="0.2">
      <c r="A60" s="118" t="s">
        <v>19</v>
      </c>
      <c r="B60" s="10"/>
      <c r="C60" s="10"/>
      <c r="D60" s="10"/>
      <c r="E60" s="10"/>
      <c r="F60" s="10"/>
      <c r="G60" s="10"/>
    </row>
    <row r="61" spans="1:37" x14ac:dyDescent="0.2">
      <c r="A61" s="247" t="s">
        <v>33</v>
      </c>
      <c r="B61" s="250" t="s">
        <v>29</v>
      </c>
      <c r="C61" s="250"/>
      <c r="D61" s="250"/>
      <c r="E61" s="250"/>
      <c r="F61" s="250"/>
      <c r="G61" s="250"/>
      <c r="H61" s="250"/>
      <c r="J61" s="203"/>
    </row>
    <row r="62" spans="1:37" ht="10.15" customHeight="1" x14ac:dyDescent="0.2">
      <c r="A62" s="248"/>
      <c r="B62" s="248" t="s">
        <v>29</v>
      </c>
      <c r="C62" s="250" t="s">
        <v>8</v>
      </c>
      <c r="D62" s="250"/>
      <c r="E62" s="250"/>
      <c r="F62" s="250"/>
      <c r="G62" s="248" t="s">
        <v>1</v>
      </c>
      <c r="H62" s="247" t="s">
        <v>143</v>
      </c>
      <c r="J62" s="247" t="str">
        <f>J5</f>
        <v>Contratista Dependiente</v>
      </c>
    </row>
    <row r="63" spans="1:37" x14ac:dyDescent="0.2">
      <c r="A63" s="249"/>
      <c r="B63" s="249"/>
      <c r="C63" s="201" t="s">
        <v>10</v>
      </c>
      <c r="D63" s="201" t="s">
        <v>100</v>
      </c>
      <c r="E63" s="201" t="s">
        <v>11</v>
      </c>
      <c r="F63" s="189" t="s">
        <v>101</v>
      </c>
      <c r="G63" s="249"/>
      <c r="H63" s="249"/>
      <c r="J63" s="249"/>
    </row>
    <row r="64" spans="1:37" x14ac:dyDescent="0.2">
      <c r="A64" s="122"/>
      <c r="B64" s="122"/>
      <c r="C64" s="122"/>
      <c r="D64" s="123"/>
      <c r="E64" s="120"/>
      <c r="F64" s="190"/>
      <c r="G64" s="120"/>
    </row>
    <row r="65" spans="1:10" x14ac:dyDescent="0.2">
      <c r="A65" s="26" t="s">
        <v>66</v>
      </c>
      <c r="B65" s="86">
        <f t="shared" ref="B65:G65" si="0">B8</f>
        <v>7095.4679488649508</v>
      </c>
      <c r="C65" s="86">
        <f t="shared" si="0"/>
        <v>7538.2497885371722</v>
      </c>
      <c r="D65" s="87">
        <f t="shared" si="0"/>
        <v>13187.310595357576</v>
      </c>
      <c r="E65" s="86">
        <f t="shared" si="0"/>
        <v>6996.3111279685418</v>
      </c>
      <c r="F65" s="183">
        <f t="shared" si="0"/>
        <v>3541.3069691996543</v>
      </c>
      <c r="G65" s="86">
        <f t="shared" si="0"/>
        <v>6726.6266103901962</v>
      </c>
      <c r="H65" s="86">
        <f t="shared" ref="H65:J65" si="1">H8</f>
        <v>17716.416195857528</v>
      </c>
      <c r="J65" s="86">
        <f t="shared" si="1"/>
        <v>3607.0580609730637</v>
      </c>
    </row>
    <row r="66" spans="1:10" x14ac:dyDescent="0.2">
      <c r="A66" s="4"/>
      <c r="B66" s="183"/>
      <c r="C66" s="183"/>
      <c r="D66" s="184"/>
      <c r="E66" s="82"/>
      <c r="F66" s="82"/>
      <c r="G66" s="82"/>
      <c r="H66" s="82"/>
    </row>
    <row r="67" spans="1:10" x14ac:dyDescent="0.2">
      <c r="A67" s="13" t="s">
        <v>20</v>
      </c>
      <c r="B67" s="183"/>
      <c r="C67" s="183"/>
      <c r="D67" s="82"/>
      <c r="E67" s="183"/>
      <c r="F67" s="183"/>
      <c r="G67" s="183"/>
      <c r="H67" s="183"/>
    </row>
    <row r="68" spans="1:10" x14ac:dyDescent="0.2">
      <c r="A68" s="97" t="s">
        <v>106</v>
      </c>
      <c r="B68" s="191">
        <v>3969.9778338277679</v>
      </c>
      <c r="C68" s="191">
        <v>3831.9594155095733</v>
      </c>
      <c r="D68" s="191">
        <v>3650</v>
      </c>
      <c r="E68" s="191">
        <v>3832.3619898339448</v>
      </c>
      <c r="F68" s="191">
        <v>0</v>
      </c>
      <c r="G68" s="191">
        <v>4534.438385669423</v>
      </c>
      <c r="H68" s="191">
        <v>0</v>
      </c>
      <c r="J68" s="191">
        <v>2992.4891399237458</v>
      </c>
    </row>
    <row r="69" spans="1:10" x14ac:dyDescent="0.2">
      <c r="A69" s="97" t="s">
        <v>107</v>
      </c>
      <c r="B69" s="191">
        <v>5899.1133323402164</v>
      </c>
      <c r="C69" s="191">
        <v>6960.8171287344785</v>
      </c>
      <c r="D69" s="191">
        <v>0</v>
      </c>
      <c r="E69" s="191">
        <v>6960.8171287344785</v>
      </c>
      <c r="F69" s="191">
        <v>0</v>
      </c>
      <c r="G69" s="191">
        <v>5588.665229461305</v>
      </c>
      <c r="H69" s="191">
        <v>0</v>
      </c>
      <c r="J69" s="191">
        <v>643.5244185915808</v>
      </c>
    </row>
    <row r="70" spans="1:10" x14ac:dyDescent="0.2">
      <c r="A70" s="97" t="s">
        <v>63</v>
      </c>
      <c r="B70" s="191">
        <v>7297.9827721786105</v>
      </c>
      <c r="C70" s="191">
        <v>8258.5030082778339</v>
      </c>
      <c r="D70" s="191">
        <v>10487.158844119345</v>
      </c>
      <c r="E70" s="191">
        <v>8247.1651931361994</v>
      </c>
      <c r="F70" s="191">
        <v>0</v>
      </c>
      <c r="G70" s="191">
        <v>5829.7554769176058</v>
      </c>
      <c r="H70" s="191">
        <v>17606.703051815923</v>
      </c>
      <c r="J70" s="191">
        <v>4565.1255607453022</v>
      </c>
    </row>
    <row r="71" spans="1:10" x14ac:dyDescent="0.2">
      <c r="A71" s="97" t="s">
        <v>108</v>
      </c>
      <c r="B71" s="191">
        <v>8833.1891317987247</v>
      </c>
      <c r="C71" s="191">
        <v>11673.423900286863</v>
      </c>
      <c r="D71" s="191">
        <v>10957.173482272858</v>
      </c>
      <c r="E71" s="191">
        <v>12189.083472850471</v>
      </c>
      <c r="F71" s="191">
        <v>0</v>
      </c>
      <c r="G71" s="191">
        <v>1704.3033593750001</v>
      </c>
      <c r="H71" s="191">
        <v>0</v>
      </c>
      <c r="J71" s="191">
        <v>0</v>
      </c>
    </row>
    <row r="72" spans="1:10" x14ac:dyDescent="0.2">
      <c r="A72" s="97" t="s">
        <v>109</v>
      </c>
      <c r="B72" s="191">
        <v>6596.8067296635782</v>
      </c>
      <c r="C72" s="191">
        <v>8865.783419820822</v>
      </c>
      <c r="D72" s="191">
        <v>13544.454792466669</v>
      </c>
      <c r="E72" s="191">
        <v>7333.6312251917252</v>
      </c>
      <c r="F72" s="191">
        <v>0</v>
      </c>
      <c r="G72" s="191">
        <v>2372.9024055735244</v>
      </c>
      <c r="H72" s="191">
        <v>0</v>
      </c>
      <c r="J72" s="191">
        <v>1062.4744423107923</v>
      </c>
    </row>
    <row r="73" spans="1:10" x14ac:dyDescent="0.2">
      <c r="A73" s="97" t="s">
        <v>110</v>
      </c>
      <c r="B73" s="191">
        <v>6680.536833450612</v>
      </c>
      <c r="C73" s="191">
        <v>6367.1596277196923</v>
      </c>
      <c r="D73" s="191">
        <v>6030</v>
      </c>
      <c r="E73" s="191">
        <v>6369.1603874355778</v>
      </c>
      <c r="F73" s="191">
        <v>0</v>
      </c>
      <c r="G73" s="191">
        <v>8620.8484410146193</v>
      </c>
      <c r="H73" s="191">
        <v>18441.942894258722</v>
      </c>
      <c r="J73" s="191">
        <v>4408.6122857660184</v>
      </c>
    </row>
    <row r="74" spans="1:10" x14ac:dyDescent="0.2">
      <c r="A74" s="97" t="s">
        <v>111</v>
      </c>
      <c r="B74" s="191">
        <v>7455.3731674632527</v>
      </c>
      <c r="C74" s="191">
        <v>8069.3741060441644</v>
      </c>
      <c r="D74" s="191">
        <v>6628.5983213429263</v>
      </c>
      <c r="E74" s="191">
        <v>8073.5005139586365</v>
      </c>
      <c r="F74" s="191">
        <v>0</v>
      </c>
      <c r="G74" s="191">
        <v>7300.2485683974019</v>
      </c>
      <c r="H74" s="191">
        <v>13673.109022796074</v>
      </c>
      <c r="J74" s="191">
        <v>2469.4382095966412</v>
      </c>
    </row>
    <row r="75" spans="1:10" x14ac:dyDescent="0.2">
      <c r="A75" s="97" t="s">
        <v>112</v>
      </c>
      <c r="B75" s="191">
        <v>9563.4762738689806</v>
      </c>
      <c r="C75" s="191">
        <v>8968.0774190363445</v>
      </c>
      <c r="D75" s="191">
        <v>13070.88878373417</v>
      </c>
      <c r="E75" s="191">
        <v>8771.3787183031909</v>
      </c>
      <c r="F75" s="191">
        <v>0</v>
      </c>
      <c r="G75" s="191">
        <v>11412.949201274416</v>
      </c>
      <c r="H75" s="191">
        <v>0</v>
      </c>
      <c r="J75" s="191">
        <v>5732.0053031473353</v>
      </c>
    </row>
    <row r="76" spans="1:10" x14ac:dyDescent="0.2">
      <c r="A76" s="97" t="s">
        <v>113</v>
      </c>
      <c r="B76" s="191">
        <v>7099.9322543579146</v>
      </c>
      <c r="C76" s="191">
        <v>7119.8978188736028</v>
      </c>
      <c r="D76" s="191">
        <v>0</v>
      </c>
      <c r="E76" s="191">
        <v>7119.8978188736028</v>
      </c>
      <c r="F76" s="191">
        <v>0</v>
      </c>
      <c r="G76" s="191">
        <v>7110.7073863697415</v>
      </c>
      <c r="H76" s="191">
        <v>0</v>
      </c>
      <c r="J76" s="191">
        <v>6324.5725634293012</v>
      </c>
    </row>
    <row r="77" spans="1:10" x14ac:dyDescent="0.2">
      <c r="A77" s="97" t="s">
        <v>114</v>
      </c>
      <c r="B77" s="191">
        <v>11953.17991073934</v>
      </c>
      <c r="C77" s="191">
        <v>12019.644701866011</v>
      </c>
      <c r="D77" s="191">
        <v>16186.820232279839</v>
      </c>
      <c r="E77" s="191">
        <v>11537.531617279568</v>
      </c>
      <c r="F77" s="191">
        <v>0</v>
      </c>
      <c r="G77" s="191">
        <v>11169.607700927128</v>
      </c>
      <c r="H77" s="191">
        <v>0</v>
      </c>
      <c r="J77" s="191">
        <v>0</v>
      </c>
    </row>
    <row r="78" spans="1:10" x14ac:dyDescent="0.2">
      <c r="A78" s="97" t="s">
        <v>115</v>
      </c>
      <c r="B78" s="191">
        <v>13521.976269551</v>
      </c>
      <c r="C78" s="191">
        <v>13563.54404652101</v>
      </c>
      <c r="D78" s="191">
        <v>16029.574184480563</v>
      </c>
      <c r="E78" s="191">
        <v>13444.915963448793</v>
      </c>
      <c r="F78" s="191">
        <v>0</v>
      </c>
      <c r="G78" s="191">
        <v>9435.8162022677698</v>
      </c>
      <c r="H78" s="191">
        <v>0</v>
      </c>
      <c r="J78" s="191">
        <v>0</v>
      </c>
    </row>
    <row r="79" spans="1:10" x14ac:dyDescent="0.2">
      <c r="A79" s="97" t="s">
        <v>116</v>
      </c>
      <c r="B79" s="191">
        <v>10071.191952982997</v>
      </c>
      <c r="C79" s="191">
        <v>9538.2647342196924</v>
      </c>
      <c r="D79" s="191">
        <v>0</v>
      </c>
      <c r="E79" s="191">
        <v>9538.2647342196924</v>
      </c>
      <c r="F79" s="191">
        <v>0</v>
      </c>
      <c r="G79" s="191">
        <v>17887.832342379857</v>
      </c>
      <c r="H79" s="191">
        <v>0</v>
      </c>
      <c r="J79" s="191">
        <v>3350.7132342206642</v>
      </c>
    </row>
    <row r="80" spans="1:10" x14ac:dyDescent="0.2">
      <c r="A80" s="97" t="s">
        <v>117</v>
      </c>
      <c r="B80" s="191">
        <v>14537.449547996141</v>
      </c>
      <c r="C80" s="191">
        <v>13288.010480129255</v>
      </c>
      <c r="D80" s="191">
        <v>11313.032448307495</v>
      </c>
      <c r="E80" s="191">
        <v>13508.164697318898</v>
      </c>
      <c r="F80" s="191">
        <v>0</v>
      </c>
      <c r="G80" s="191">
        <v>15436.577924977721</v>
      </c>
      <c r="H80" s="191">
        <v>0</v>
      </c>
      <c r="J80" s="191">
        <v>15947.860297338006</v>
      </c>
    </row>
    <row r="81" spans="1:10" x14ac:dyDescent="0.2">
      <c r="A81" s="97" t="s">
        <v>118</v>
      </c>
      <c r="B81" s="191">
        <v>8390.6528650175678</v>
      </c>
      <c r="C81" s="191">
        <v>8467.8790937091053</v>
      </c>
      <c r="D81" s="191">
        <v>10000</v>
      </c>
      <c r="E81" s="191">
        <v>8453.7376024289933</v>
      </c>
      <c r="F81" s="191">
        <v>0</v>
      </c>
      <c r="G81" s="191">
        <v>7745.5026442009812</v>
      </c>
      <c r="H81" s="191">
        <v>24691.942894258722</v>
      </c>
      <c r="J81" s="191">
        <v>5667.79313889478</v>
      </c>
    </row>
    <row r="82" spans="1:10" x14ac:dyDescent="0.2">
      <c r="A82" s="97" t="s">
        <v>119</v>
      </c>
      <c r="B82" s="191">
        <v>12019.97681238975</v>
      </c>
      <c r="C82" s="191">
        <v>12019.97681238975</v>
      </c>
      <c r="D82" s="191">
        <v>12019.97681238975</v>
      </c>
      <c r="E82" s="191">
        <v>0</v>
      </c>
      <c r="F82" s="191">
        <v>0</v>
      </c>
      <c r="G82" s="191">
        <v>0</v>
      </c>
      <c r="H82" s="191">
        <v>0</v>
      </c>
      <c r="J82" s="191">
        <v>0</v>
      </c>
    </row>
    <row r="83" spans="1:10" x14ac:dyDescent="0.2">
      <c r="A83" s="97" t="s">
        <v>120</v>
      </c>
      <c r="B83" s="191">
        <v>12869.91235142579</v>
      </c>
      <c r="C83" s="191">
        <v>13011.84646271268</v>
      </c>
      <c r="D83" s="191">
        <v>14671.280485173238</v>
      </c>
      <c r="E83" s="191">
        <v>8009.807512976311</v>
      </c>
      <c r="F83" s="191">
        <v>0</v>
      </c>
      <c r="G83" s="191">
        <v>5115.9273215347757</v>
      </c>
      <c r="H83" s="191">
        <v>0</v>
      </c>
      <c r="J83" s="191">
        <v>0</v>
      </c>
    </row>
    <row r="84" spans="1:10" x14ac:dyDescent="0.2">
      <c r="A84" s="97" t="s">
        <v>121</v>
      </c>
      <c r="B84" s="191">
        <v>10180.82915123633</v>
      </c>
      <c r="C84" s="191">
        <v>10810.69657046362</v>
      </c>
      <c r="D84" s="191">
        <v>13127.869957584286</v>
      </c>
      <c r="E84" s="191">
        <v>8888.392247368236</v>
      </c>
      <c r="F84" s="191">
        <v>0</v>
      </c>
      <c r="G84" s="191">
        <v>7603.7793644714566</v>
      </c>
      <c r="H84" s="191">
        <v>22441.942894258722</v>
      </c>
      <c r="J84" s="191">
        <v>2262.7566726618097</v>
      </c>
    </row>
    <row r="85" spans="1:10" x14ac:dyDescent="0.2">
      <c r="A85" s="97" t="s">
        <v>122</v>
      </c>
      <c r="B85" s="191">
        <v>8374.7879215229914</v>
      </c>
      <c r="C85" s="191">
        <v>12030.088026225247</v>
      </c>
      <c r="D85" s="191">
        <v>21942.397482014389</v>
      </c>
      <c r="E85" s="191">
        <v>11159.694971189589</v>
      </c>
      <c r="F85" s="191">
        <v>0</v>
      </c>
      <c r="G85" s="191">
        <v>6932.4139836340109</v>
      </c>
      <c r="H85" s="191">
        <v>0</v>
      </c>
      <c r="J85" s="191">
        <v>2482.4287816056872</v>
      </c>
    </row>
    <row r="86" spans="1:10" x14ac:dyDescent="0.2">
      <c r="A86" s="97" t="s">
        <v>123</v>
      </c>
      <c r="B86" s="191">
        <v>5716.6570855399432</v>
      </c>
      <c r="C86" s="191">
        <v>6390.2706592099139</v>
      </c>
      <c r="D86" s="191">
        <v>5322.290709047471</v>
      </c>
      <c r="E86" s="191">
        <v>6607.4050102503488</v>
      </c>
      <c r="F86" s="191">
        <v>1445.0652489652114</v>
      </c>
      <c r="G86" s="191">
        <v>5755.1091744050327</v>
      </c>
      <c r="H86" s="191">
        <v>18441.942894258722</v>
      </c>
      <c r="J86" s="191">
        <v>1787.870000243905</v>
      </c>
    </row>
    <row r="87" spans="1:10" x14ac:dyDescent="0.2">
      <c r="A87" s="97" t="s">
        <v>124</v>
      </c>
      <c r="B87" s="191">
        <v>3932.5056564314864</v>
      </c>
      <c r="C87" s="191">
        <v>3940.5830251444818</v>
      </c>
      <c r="D87" s="191">
        <v>0</v>
      </c>
      <c r="E87" s="191">
        <v>6897.1608326306132</v>
      </c>
      <c r="F87" s="191">
        <v>3565.9131530504415</v>
      </c>
      <c r="G87" s="191">
        <v>4137.4656324335838</v>
      </c>
      <c r="H87" s="191">
        <v>0</v>
      </c>
      <c r="J87" s="191">
        <v>1000</v>
      </c>
    </row>
    <row r="88" spans="1:10" x14ac:dyDescent="0.2">
      <c r="A88" s="97" t="s">
        <v>125</v>
      </c>
      <c r="B88" s="191">
        <v>18313.585136339389</v>
      </c>
      <c r="C88" s="191">
        <v>18313.585136339389</v>
      </c>
      <c r="D88" s="191">
        <v>13884.794964028777</v>
      </c>
      <c r="E88" s="191">
        <v>18708.494733661861</v>
      </c>
      <c r="F88" s="191">
        <v>0</v>
      </c>
      <c r="G88" s="191">
        <v>0</v>
      </c>
      <c r="H88" s="191">
        <v>0</v>
      </c>
      <c r="J88" s="191">
        <v>0</v>
      </c>
    </row>
    <row r="89" spans="1:10" x14ac:dyDescent="0.2">
      <c r="A89" s="97" t="s">
        <v>138</v>
      </c>
      <c r="B89" s="191">
        <v>0</v>
      </c>
      <c r="C89" s="191">
        <v>0</v>
      </c>
      <c r="D89" s="191">
        <v>0</v>
      </c>
      <c r="E89" s="191">
        <v>0</v>
      </c>
      <c r="F89" s="191">
        <v>0</v>
      </c>
      <c r="G89" s="191">
        <v>0</v>
      </c>
      <c r="H89" s="191">
        <v>0</v>
      </c>
      <c r="J89" s="191">
        <v>0</v>
      </c>
    </row>
    <row r="90" spans="1:10" x14ac:dyDescent="0.2">
      <c r="A90" s="97" t="s">
        <v>127</v>
      </c>
      <c r="B90" s="191">
        <v>7680.5117855462668</v>
      </c>
      <c r="C90" s="191">
        <v>7733.1598088835544</v>
      </c>
      <c r="D90" s="191">
        <v>13105.683895191254</v>
      </c>
      <c r="E90" s="191">
        <v>7001.5497355189209</v>
      </c>
      <c r="F90" s="191">
        <v>0</v>
      </c>
      <c r="G90" s="191">
        <v>7858.1432557856951</v>
      </c>
      <c r="H90" s="191">
        <v>0</v>
      </c>
      <c r="J90" s="191">
        <v>4099.8773250218055</v>
      </c>
    </row>
    <row r="91" spans="1:10" x14ac:dyDescent="0.2">
      <c r="A91" s="8"/>
    </row>
    <row r="92" spans="1:10" x14ac:dyDescent="0.2">
      <c r="A92" s="14" t="s">
        <v>17</v>
      </c>
      <c r="B92" s="93"/>
      <c r="C92" s="93"/>
      <c r="D92" s="93"/>
      <c r="E92" s="93"/>
      <c r="F92" s="93"/>
      <c r="G92" s="93"/>
      <c r="H92" s="93"/>
      <c r="J92" s="93"/>
    </row>
    <row r="93" spans="1:10" x14ac:dyDescent="0.2">
      <c r="A93" s="97" t="s">
        <v>128</v>
      </c>
      <c r="B93" s="191">
        <v>13383.568668237111</v>
      </c>
      <c r="C93" s="191">
        <v>13033.115437459477</v>
      </c>
      <c r="D93" s="191">
        <v>15437.088365713826</v>
      </c>
      <c r="E93" s="191">
        <v>12174.02273446272</v>
      </c>
      <c r="F93" s="191">
        <v>0</v>
      </c>
      <c r="G93" s="191">
        <v>13883.177189109168</v>
      </c>
      <c r="H93" s="191">
        <v>0</v>
      </c>
      <c r="I93" s="122"/>
      <c r="J93" s="191">
        <v>6000</v>
      </c>
    </row>
    <row r="94" spans="1:10" x14ac:dyDescent="0.2">
      <c r="A94" s="97" t="s">
        <v>129</v>
      </c>
      <c r="B94" s="191">
        <v>13894.883003272265</v>
      </c>
      <c r="C94" s="191">
        <v>13928.793114370681</v>
      </c>
      <c r="D94" s="191">
        <v>15979.341296722963</v>
      </c>
      <c r="E94" s="191">
        <v>11250.498738999851</v>
      </c>
      <c r="F94" s="191">
        <v>0</v>
      </c>
      <c r="G94" s="191">
        <v>13287.237430989753</v>
      </c>
      <c r="H94" s="191">
        <v>22441.942894258722</v>
      </c>
      <c r="I94" s="122"/>
      <c r="J94" s="191">
        <v>18565.433170357748</v>
      </c>
    </row>
    <row r="95" spans="1:10" x14ac:dyDescent="0.2">
      <c r="A95" s="97" t="s">
        <v>130</v>
      </c>
      <c r="B95" s="191">
        <v>10726.877569211665</v>
      </c>
      <c r="C95" s="191">
        <v>11223.154038015335</v>
      </c>
      <c r="D95" s="191">
        <v>12146.106063738429</v>
      </c>
      <c r="E95" s="191">
        <v>10569.776534474517</v>
      </c>
      <c r="F95" s="191">
        <v>0</v>
      </c>
      <c r="G95" s="191">
        <v>9660.376246368487</v>
      </c>
      <c r="H95" s="191">
        <v>0</v>
      </c>
      <c r="I95" s="122"/>
      <c r="J95" s="191">
        <v>3614.9116744219405</v>
      </c>
    </row>
    <row r="96" spans="1:10" x14ac:dyDescent="0.2">
      <c r="A96" s="97" t="s">
        <v>131</v>
      </c>
      <c r="B96" s="191">
        <v>11181.4328811534</v>
      </c>
      <c r="C96" s="191">
        <v>11284.552121494899</v>
      </c>
      <c r="D96" s="191">
        <v>12885.572034701088</v>
      </c>
      <c r="E96" s="191">
        <v>10894.033928768013</v>
      </c>
      <c r="F96" s="191">
        <v>0</v>
      </c>
      <c r="G96" s="191">
        <v>9683.9856273875303</v>
      </c>
      <c r="H96" s="191">
        <v>0</v>
      </c>
      <c r="I96" s="122"/>
      <c r="J96" s="191">
        <v>9454.7709276351834</v>
      </c>
    </row>
    <row r="97" spans="1:10" x14ac:dyDescent="0.2">
      <c r="A97" s="97" t="s">
        <v>132</v>
      </c>
      <c r="B97" s="191">
        <v>6766.1500150605088</v>
      </c>
      <c r="C97" s="191">
        <v>7146.8790245932514</v>
      </c>
      <c r="D97" s="191">
        <v>10872.310035117476</v>
      </c>
      <c r="E97" s="191">
        <v>7423.8924818322612</v>
      </c>
      <c r="F97" s="191">
        <v>3033.6758917092511</v>
      </c>
      <c r="G97" s="191">
        <v>6709.4984889767193</v>
      </c>
      <c r="H97" s="191">
        <v>0</v>
      </c>
      <c r="I97" s="122"/>
      <c r="J97" s="191">
        <v>2686.9923266251149</v>
      </c>
    </row>
    <row r="98" spans="1:10" x14ac:dyDescent="0.2">
      <c r="A98" s="47" t="s">
        <v>133</v>
      </c>
      <c r="B98" s="191">
        <v>4792.1997769001064</v>
      </c>
      <c r="C98" s="191">
        <v>5389.1349305562862</v>
      </c>
      <c r="D98" s="191">
        <v>13884.794964028777</v>
      </c>
      <c r="E98" s="191">
        <v>5203.1609228408406</v>
      </c>
      <c r="F98" s="191">
        <v>0</v>
      </c>
      <c r="G98" s="191">
        <v>4683.1635629765733</v>
      </c>
      <c r="H98" s="191">
        <v>0</v>
      </c>
      <c r="I98" s="122"/>
      <c r="J98" s="191">
        <v>3386</v>
      </c>
    </row>
    <row r="99" spans="1:10" x14ac:dyDescent="0.2">
      <c r="A99" s="97" t="s">
        <v>134</v>
      </c>
      <c r="B99" s="191">
        <v>7014.2252465000292</v>
      </c>
      <c r="C99" s="191">
        <v>7461.9396384444117</v>
      </c>
      <c r="D99" s="191">
        <v>11185.669157168495</v>
      </c>
      <c r="E99" s="191">
        <v>7329.8758465489627</v>
      </c>
      <c r="F99" s="191">
        <v>0</v>
      </c>
      <c r="G99" s="191">
        <v>6548.6366137957766</v>
      </c>
      <c r="H99" s="191">
        <v>16965.693033769854</v>
      </c>
      <c r="I99" s="122"/>
      <c r="J99" s="191">
        <v>4735.4586530075221</v>
      </c>
    </row>
    <row r="100" spans="1:10" x14ac:dyDescent="0.2">
      <c r="A100" s="97" t="s">
        <v>135</v>
      </c>
      <c r="B100" s="191">
        <v>8799.9163621301032</v>
      </c>
      <c r="C100" s="191">
        <v>8899.7855696464012</v>
      </c>
      <c r="D100" s="191">
        <v>12007.20525539715</v>
      </c>
      <c r="E100" s="191">
        <v>8800.9843634749232</v>
      </c>
      <c r="F100" s="191">
        <v>0</v>
      </c>
      <c r="G100" s="191">
        <v>9413.687909397051</v>
      </c>
      <c r="H100" s="191">
        <v>0</v>
      </c>
      <c r="I100" s="122"/>
      <c r="J100" s="191">
        <v>5806.2032686223529</v>
      </c>
    </row>
    <row r="101" spans="1:10" x14ac:dyDescent="0.2">
      <c r="A101" s="97" t="s">
        <v>136</v>
      </c>
      <c r="B101" s="191">
        <v>4478.6828635031234</v>
      </c>
      <c r="C101" s="191">
        <v>4600.9602544538138</v>
      </c>
      <c r="D101" s="191">
        <v>9422.4833332127546</v>
      </c>
      <c r="E101" s="191">
        <v>4481.6597232045069</v>
      </c>
      <c r="F101" s="191">
        <v>3750.1688285223536</v>
      </c>
      <c r="G101" s="191">
        <v>4749.8066825891947</v>
      </c>
      <c r="H101" s="191">
        <v>0</v>
      </c>
      <c r="I101" s="122"/>
      <c r="J101" s="191">
        <v>2913.1194446615364</v>
      </c>
    </row>
    <row r="102" spans="1:10" x14ac:dyDescent="0.2">
      <c r="A102" s="97" t="s">
        <v>137</v>
      </c>
      <c r="B102" s="191">
        <v>13396.993965141315</v>
      </c>
      <c r="C102" s="191">
        <v>12301.680781113701</v>
      </c>
      <c r="D102" s="191">
        <v>12301.680781113701</v>
      </c>
      <c r="E102" s="191">
        <v>0</v>
      </c>
      <c r="F102" s="191">
        <v>0</v>
      </c>
      <c r="G102" s="191">
        <v>0</v>
      </c>
      <c r="H102" s="191">
        <v>23941.942894258722</v>
      </c>
      <c r="I102" s="122"/>
      <c r="J102" s="191">
        <v>0</v>
      </c>
    </row>
    <row r="103" spans="1:10" x14ac:dyDescent="0.2">
      <c r="A103" s="97" t="s">
        <v>126</v>
      </c>
      <c r="B103" s="191">
        <v>0</v>
      </c>
      <c r="C103" s="191">
        <v>0</v>
      </c>
      <c r="D103" s="191">
        <v>0</v>
      </c>
      <c r="E103" s="191">
        <v>0</v>
      </c>
      <c r="F103" s="191">
        <v>0</v>
      </c>
      <c r="G103" s="191">
        <v>0</v>
      </c>
      <c r="H103" s="191">
        <v>0</v>
      </c>
      <c r="I103" s="122"/>
      <c r="J103" s="191">
        <v>0</v>
      </c>
    </row>
    <row r="104" spans="1:10" x14ac:dyDescent="0.2">
      <c r="A104" s="193" t="s">
        <v>127</v>
      </c>
      <c r="B104" s="192">
        <v>0</v>
      </c>
      <c r="C104" s="192">
        <v>0</v>
      </c>
      <c r="D104" s="192">
        <v>0</v>
      </c>
      <c r="E104" s="192">
        <v>0</v>
      </c>
      <c r="F104" s="192">
        <v>0</v>
      </c>
      <c r="G104" s="192">
        <v>0</v>
      </c>
      <c r="H104" s="192">
        <v>0</v>
      </c>
      <c r="I104" s="177"/>
      <c r="J104" s="192">
        <v>0</v>
      </c>
    </row>
    <row r="105" spans="1:10" x14ac:dyDescent="0.2">
      <c r="A105" s="97"/>
      <c r="E105" s="118"/>
      <c r="F105" s="118"/>
      <c r="G105" s="118"/>
      <c r="J105" s="121"/>
    </row>
    <row r="106" spans="1:10" x14ac:dyDescent="0.2">
      <c r="A106" s="11" t="str">
        <f>'C01'!$A$36</f>
        <v>Fuente: Instituto Nacional de Estadística (INE). Encuesta Permanente de Hogares de Propósitos Múltiples LXXIII, 2021.</v>
      </c>
      <c r="E106" s="118"/>
      <c r="F106" s="118"/>
      <c r="G106" s="118"/>
    </row>
    <row r="107" spans="1:10" x14ac:dyDescent="0.2">
      <c r="A107" s="11" t="str">
        <f>'C02'!$A$44</f>
        <v>(Promedio de salarios mínimos por rama)</v>
      </c>
      <c r="E107" s="118"/>
      <c r="F107" s="118"/>
      <c r="G107" s="118"/>
    </row>
  </sheetData>
  <mergeCells count="21">
    <mergeCell ref="B62:B63"/>
    <mergeCell ref="I5:I6"/>
    <mergeCell ref="J5:J6"/>
    <mergeCell ref="B4:J4"/>
    <mergeCell ref="J62:J63"/>
    <mergeCell ref="A1:J1"/>
    <mergeCell ref="A3:J3"/>
    <mergeCell ref="A4:A6"/>
    <mergeCell ref="C62:F62"/>
    <mergeCell ref="A61:A63"/>
    <mergeCell ref="G62:G63"/>
    <mergeCell ref="A59:G59"/>
    <mergeCell ref="A57:G57"/>
    <mergeCell ref="A58:G58"/>
    <mergeCell ref="G5:G6"/>
    <mergeCell ref="B5:B6"/>
    <mergeCell ref="C5:F5"/>
    <mergeCell ref="H5:H6"/>
    <mergeCell ref="H62:H63"/>
    <mergeCell ref="A2:J2"/>
    <mergeCell ref="B61:H61"/>
  </mergeCells>
  <phoneticPr fontId="2" type="noConversion"/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35"/>
  <sheetViews>
    <sheetView tabSelected="1" topLeftCell="A90" workbookViewId="0">
      <selection activeCell="A58" sqref="A58:J58"/>
    </sheetView>
  </sheetViews>
  <sheetFormatPr baseColWidth="10" defaultColWidth="11.6640625" defaultRowHeight="11.25" x14ac:dyDescent="0.2"/>
  <cols>
    <col min="1" max="1" width="45.6640625" style="118" customWidth="1"/>
    <col min="2" max="6" width="10.33203125" style="118" customWidth="1"/>
    <col min="7" max="7" width="14" style="118" bestFit="1" customWidth="1"/>
    <col min="8" max="9" width="11.6640625" style="118"/>
    <col min="10" max="10" width="17.33203125" style="118" customWidth="1"/>
    <col min="11" max="16384" width="11.6640625" style="118"/>
  </cols>
  <sheetData>
    <row r="1" spans="1:10" ht="27.75" customHeight="1" x14ac:dyDescent="0.2">
      <c r="A1" s="258" t="s">
        <v>105</v>
      </c>
      <c r="B1" s="258"/>
      <c r="C1" s="258"/>
      <c r="D1" s="258"/>
      <c r="E1" s="258"/>
      <c r="F1" s="258"/>
      <c r="G1" s="258"/>
      <c r="H1" s="258"/>
      <c r="I1" s="258"/>
      <c r="J1" s="258"/>
    </row>
    <row r="2" spans="1:10" x14ac:dyDescent="0.2">
      <c r="A2" s="259" t="s">
        <v>34</v>
      </c>
      <c r="B2" s="259"/>
      <c r="C2" s="259"/>
      <c r="D2" s="259"/>
      <c r="E2" s="259"/>
      <c r="F2" s="259"/>
      <c r="G2" s="259"/>
      <c r="H2" s="259"/>
      <c r="I2" s="259"/>
      <c r="J2" s="259"/>
    </row>
    <row r="3" spans="1:10" ht="12" customHeight="1" x14ac:dyDescent="0.2">
      <c r="A3" s="256" t="s">
        <v>33</v>
      </c>
      <c r="B3" s="256" t="s">
        <v>31</v>
      </c>
      <c r="C3" s="260" t="s">
        <v>8</v>
      </c>
      <c r="D3" s="260"/>
      <c r="E3" s="260"/>
      <c r="F3" s="260"/>
      <c r="G3" s="256" t="s">
        <v>32</v>
      </c>
      <c r="H3" s="256" t="s">
        <v>143</v>
      </c>
      <c r="I3" s="256" t="s">
        <v>141</v>
      </c>
      <c r="J3" s="247" t="s">
        <v>156</v>
      </c>
    </row>
    <row r="4" spans="1:10" ht="20.25" customHeight="1" x14ac:dyDescent="0.2">
      <c r="A4" s="257"/>
      <c r="B4" s="257"/>
      <c r="C4" s="35" t="s">
        <v>0</v>
      </c>
      <c r="D4" s="35" t="s">
        <v>100</v>
      </c>
      <c r="E4" s="35" t="s">
        <v>11</v>
      </c>
      <c r="F4" s="35" t="s">
        <v>101</v>
      </c>
      <c r="G4" s="257"/>
      <c r="H4" s="257"/>
      <c r="I4" s="257"/>
      <c r="J4" s="249"/>
    </row>
    <row r="5" spans="1:10" x14ac:dyDescent="0.2">
      <c r="A5" s="124"/>
      <c r="B5" s="12"/>
      <c r="C5" s="12"/>
      <c r="D5" s="12"/>
      <c r="E5" s="12"/>
      <c r="F5" s="12"/>
      <c r="G5" s="12"/>
    </row>
    <row r="6" spans="1:10" x14ac:dyDescent="0.2">
      <c r="A6" s="28" t="s">
        <v>66</v>
      </c>
      <c r="B6" s="89">
        <v>7.7737012752672188</v>
      </c>
      <c r="C6" s="89">
        <v>8.2546748531542811</v>
      </c>
      <c r="D6" s="89">
        <v>11.912156258559207</v>
      </c>
      <c r="E6" s="89">
        <v>7.8097055381977487</v>
      </c>
      <c r="F6" s="89">
        <v>6.6285562784724359</v>
      </c>
      <c r="G6" s="89">
        <v>6.9948883546065712</v>
      </c>
      <c r="H6" s="89">
        <v>7.8966878095436961</v>
      </c>
      <c r="I6" s="89">
        <v>7.2409606514511013</v>
      </c>
      <c r="J6" s="89">
        <v>6.4055742810154994</v>
      </c>
    </row>
    <row r="7" spans="1:10" ht="12.75" customHeight="1" x14ac:dyDescent="0.2">
      <c r="A7" s="125"/>
    </row>
    <row r="8" spans="1:10" ht="12.75" customHeight="1" x14ac:dyDescent="0.2">
      <c r="A8" s="100" t="s">
        <v>12</v>
      </c>
      <c r="B8" s="185"/>
      <c r="C8" s="185"/>
      <c r="D8" s="185"/>
      <c r="E8" s="185"/>
      <c r="F8" s="185"/>
      <c r="G8" s="185"/>
    </row>
    <row r="9" spans="1:10" x14ac:dyDescent="0.2">
      <c r="A9" s="126" t="s">
        <v>64</v>
      </c>
      <c r="B9" s="188">
        <v>8.6779995095227314</v>
      </c>
      <c r="C9" s="188">
        <v>9.1452714961363561</v>
      </c>
      <c r="D9" s="188">
        <v>12.37951347920337</v>
      </c>
      <c r="E9" s="188">
        <v>8.7348853502445412</v>
      </c>
      <c r="F9" s="188">
        <v>6.7865936702643852</v>
      </c>
      <c r="G9" s="188">
        <v>7.8905009672654511</v>
      </c>
      <c r="H9" s="188">
        <v>7.5101089933006699</v>
      </c>
      <c r="I9" s="188">
        <v>7.9518610247523709</v>
      </c>
      <c r="J9" s="188">
        <v>7.3803840453375917</v>
      </c>
    </row>
    <row r="10" spans="1:10" x14ac:dyDescent="0.2">
      <c r="A10" s="127" t="s">
        <v>59</v>
      </c>
      <c r="B10" s="188">
        <v>9.3096446700507407</v>
      </c>
      <c r="C10" s="188">
        <v>9.7060839760068447</v>
      </c>
      <c r="D10" s="188">
        <v>11.637130801687764</v>
      </c>
      <c r="E10" s="188">
        <v>9.4157832744405106</v>
      </c>
      <c r="F10" s="188">
        <v>7.0987654320987685</v>
      </c>
      <c r="G10" s="188">
        <v>8.4527472527472547</v>
      </c>
      <c r="H10" s="188">
        <v>8.4285714285714288</v>
      </c>
      <c r="I10" s="188">
        <v>7.2142857142857153</v>
      </c>
      <c r="J10" s="188">
        <v>7.7835051546391743</v>
      </c>
    </row>
    <row r="11" spans="1:10" x14ac:dyDescent="0.2">
      <c r="A11" s="127" t="s">
        <v>60</v>
      </c>
      <c r="B11" s="188">
        <v>8.450507614213203</v>
      </c>
      <c r="C11" s="188">
        <v>8.6649484536082468</v>
      </c>
      <c r="D11" s="188">
        <v>13.000000000000002</v>
      </c>
      <c r="E11" s="188">
        <v>8.6204933586337873</v>
      </c>
      <c r="F11" s="188">
        <v>5.8333333333333348</v>
      </c>
      <c r="G11" s="188">
        <v>8.5019011406844083</v>
      </c>
      <c r="H11" s="188">
        <v>0</v>
      </c>
      <c r="I11" s="188">
        <v>8.6199999999999992</v>
      </c>
      <c r="J11" s="188">
        <v>7.4615384615384617</v>
      </c>
    </row>
    <row r="12" spans="1:10" x14ac:dyDescent="0.2">
      <c r="A12" s="127" t="s">
        <v>86</v>
      </c>
      <c r="B12" s="188">
        <v>8.5120663757291428</v>
      </c>
      <c r="C12" s="188">
        <v>9.0408087279642775</v>
      </c>
      <c r="D12" s="188">
        <v>12.718523506091142</v>
      </c>
      <c r="E12" s="188">
        <v>8.5337193535007501</v>
      </c>
      <c r="F12" s="188">
        <v>6.8253126375705317</v>
      </c>
      <c r="G12" s="188">
        <v>7.6077674025938187</v>
      </c>
      <c r="H12" s="188">
        <v>6.5</v>
      </c>
      <c r="I12" s="188">
        <v>8.0507390140745958</v>
      </c>
      <c r="J12" s="188">
        <v>7.2560542767220335</v>
      </c>
    </row>
    <row r="13" spans="1:10" x14ac:dyDescent="0.2">
      <c r="A13" s="126" t="s">
        <v>61</v>
      </c>
      <c r="B13" s="188">
        <v>6.1313662085691227</v>
      </c>
      <c r="C13" s="188">
        <v>6.3998664886515364</v>
      </c>
      <c r="D13" s="188">
        <v>10.157024793388432</v>
      </c>
      <c r="E13" s="188">
        <v>6.0648360030511048</v>
      </c>
      <c r="F13" s="188">
        <v>6.166666666666667</v>
      </c>
      <c r="G13" s="188">
        <v>5.700201207243464</v>
      </c>
      <c r="H13" s="188">
        <v>9.5</v>
      </c>
      <c r="I13" s="188">
        <v>6.3984674329501949</v>
      </c>
      <c r="J13" s="188">
        <v>5.5710227272727249</v>
      </c>
    </row>
    <row r="14" spans="1:10" x14ac:dyDescent="0.2">
      <c r="A14" s="128"/>
    </row>
    <row r="15" spans="1:10" x14ac:dyDescent="0.2">
      <c r="A15" s="100" t="s">
        <v>13</v>
      </c>
      <c r="B15" s="188"/>
      <c r="C15" s="188"/>
      <c r="D15" s="188"/>
      <c r="E15" s="188"/>
      <c r="F15" s="188"/>
      <c r="G15" s="188"/>
    </row>
    <row r="16" spans="1:10" x14ac:dyDescent="0.2">
      <c r="A16" s="126" t="s">
        <v>37</v>
      </c>
      <c r="B16" s="188">
        <v>0</v>
      </c>
      <c r="C16" s="188">
        <v>0</v>
      </c>
      <c r="D16" s="188">
        <v>0</v>
      </c>
      <c r="E16" s="188">
        <v>0</v>
      </c>
      <c r="F16" s="188">
        <v>0</v>
      </c>
      <c r="G16" s="188">
        <v>0</v>
      </c>
      <c r="H16" s="188">
        <v>0</v>
      </c>
      <c r="I16" s="188">
        <v>0</v>
      </c>
      <c r="J16" s="188">
        <v>0</v>
      </c>
    </row>
    <row r="17" spans="1:10" ht="12.75" customHeight="1" x14ac:dyDescent="0.2">
      <c r="A17" s="126" t="s">
        <v>38</v>
      </c>
      <c r="B17" s="188">
        <v>5.0843931427798363</v>
      </c>
      <c r="C17" s="188">
        <v>5.2572771585834923</v>
      </c>
      <c r="D17" s="188">
        <v>5.1852692158372919</v>
      </c>
      <c r="E17" s="188">
        <v>5.2636744988077107</v>
      </c>
      <c r="F17" s="188">
        <v>5.2141401889586199</v>
      </c>
      <c r="G17" s="188">
        <v>4.8202261782681459</v>
      </c>
      <c r="H17" s="188">
        <v>6.8249549531707778</v>
      </c>
      <c r="I17" s="188">
        <v>5.6166646375738356</v>
      </c>
      <c r="J17" s="188">
        <v>5.0194486989566167</v>
      </c>
    </row>
    <row r="18" spans="1:10" x14ac:dyDescent="0.2">
      <c r="A18" s="126" t="s">
        <v>39</v>
      </c>
      <c r="B18" s="188">
        <v>10.706489376979563</v>
      </c>
      <c r="C18" s="188">
        <v>10.811834665945652</v>
      </c>
      <c r="D18" s="188">
        <v>11.287914357567113</v>
      </c>
      <c r="E18" s="188">
        <v>10.786483671045193</v>
      </c>
      <c r="F18" s="188">
        <v>10.14031829350175</v>
      </c>
      <c r="G18" s="188">
        <v>10.477225438676449</v>
      </c>
      <c r="H18" s="188">
        <v>10.394968168486342</v>
      </c>
      <c r="I18" s="188">
        <v>10.099950915955672</v>
      </c>
      <c r="J18" s="188">
        <v>10.498582433612997</v>
      </c>
    </row>
    <row r="19" spans="1:10" ht="12.75" customHeight="1" x14ac:dyDescent="0.2">
      <c r="A19" s="126" t="s">
        <v>40</v>
      </c>
      <c r="B19" s="188">
        <v>12.394283170177014</v>
      </c>
      <c r="C19" s="188">
        <v>12.350694152882749</v>
      </c>
      <c r="D19" s="188">
        <v>14.638033676757736</v>
      </c>
      <c r="E19" s="188">
        <v>11.063990177847854</v>
      </c>
      <c r="F19" s="188">
        <v>1</v>
      </c>
      <c r="G19" s="188">
        <v>12.857143148764703</v>
      </c>
      <c r="H19" s="188">
        <v>1</v>
      </c>
      <c r="I19" s="188">
        <v>6.3854168665606128</v>
      </c>
      <c r="J19" s="188">
        <v>14.030131334076678</v>
      </c>
    </row>
    <row r="20" spans="1:10" x14ac:dyDescent="0.2">
      <c r="A20" s="126" t="s">
        <v>54</v>
      </c>
      <c r="B20" s="188">
        <v>1</v>
      </c>
      <c r="C20" s="188">
        <v>1</v>
      </c>
      <c r="D20" s="188">
        <v>1</v>
      </c>
      <c r="E20" s="188">
        <v>1</v>
      </c>
      <c r="F20" s="188">
        <v>1</v>
      </c>
      <c r="G20" s="188">
        <v>1</v>
      </c>
      <c r="H20" s="188">
        <v>0</v>
      </c>
      <c r="I20" s="188">
        <v>1</v>
      </c>
      <c r="J20" s="188">
        <v>1</v>
      </c>
    </row>
    <row r="21" spans="1:10" ht="12.75" customHeight="1" x14ac:dyDescent="0.2">
      <c r="A21" s="126"/>
      <c r="B21" s="188"/>
      <c r="C21" s="188"/>
      <c r="D21" s="188"/>
      <c r="E21" s="188"/>
      <c r="F21" s="188"/>
      <c r="G21" s="188"/>
      <c r="H21" s="188"/>
      <c r="I21" s="188"/>
      <c r="J21" s="188"/>
    </row>
    <row r="22" spans="1:10" x14ac:dyDescent="0.2">
      <c r="A22" s="100" t="s">
        <v>18</v>
      </c>
    </row>
    <row r="23" spans="1:10" x14ac:dyDescent="0.2">
      <c r="A23" s="126" t="s">
        <v>41</v>
      </c>
      <c r="B23" s="188">
        <v>7.2996656577147565</v>
      </c>
      <c r="C23" s="188">
        <v>7.2914863847243705</v>
      </c>
      <c r="D23" s="188">
        <v>9.2340751992339598</v>
      </c>
      <c r="E23" s="188">
        <v>7.2753893772745455</v>
      </c>
      <c r="F23" s="188">
        <v>7.3485506503719922</v>
      </c>
      <c r="G23" s="188">
        <v>8.0676442152562338</v>
      </c>
      <c r="H23" s="188">
        <v>7.4206025870557264</v>
      </c>
      <c r="I23" s="188">
        <v>7.611150221640151</v>
      </c>
      <c r="J23" s="188">
        <v>6.719454401682027</v>
      </c>
    </row>
    <row r="24" spans="1:10" x14ac:dyDescent="0.2">
      <c r="A24" s="126" t="s">
        <v>42</v>
      </c>
      <c r="B24" s="188">
        <v>8.1141681021407486</v>
      </c>
      <c r="C24" s="188">
        <v>8.1852487115268904</v>
      </c>
      <c r="D24" s="188">
        <v>7.591743266796108</v>
      </c>
      <c r="E24" s="188">
        <v>8.2152714507590137</v>
      </c>
      <c r="F24" s="188">
        <v>8.1559662258813486</v>
      </c>
      <c r="G24" s="188">
        <v>7.9641964237352916</v>
      </c>
      <c r="H24" s="188">
        <v>10.5</v>
      </c>
      <c r="I24" s="188">
        <v>6.4205211217875133</v>
      </c>
      <c r="J24" s="188">
        <v>7.2226118957220313</v>
      </c>
    </row>
    <row r="25" spans="1:10" x14ac:dyDescent="0.2">
      <c r="A25" s="126" t="s">
        <v>43</v>
      </c>
      <c r="B25" s="188">
        <v>8.9082480026087065</v>
      </c>
      <c r="C25" s="188">
        <v>9.2256415263064291</v>
      </c>
      <c r="D25" s="188">
        <v>12.525289507052182</v>
      </c>
      <c r="E25" s="188">
        <v>8.8664564072138567</v>
      </c>
      <c r="F25" s="188">
        <v>6.6036918652139454</v>
      </c>
      <c r="G25" s="188">
        <v>8.4419072722268496</v>
      </c>
      <c r="H25" s="188">
        <v>1</v>
      </c>
      <c r="I25" s="188">
        <v>9.1247021345662063</v>
      </c>
      <c r="J25" s="188">
        <v>7.5769374161674019</v>
      </c>
    </row>
    <row r="26" spans="1:10" x14ac:dyDescent="0.2">
      <c r="A26" s="126" t="s">
        <v>55</v>
      </c>
      <c r="B26" s="188">
        <v>8.384495141490012</v>
      </c>
      <c r="C26" s="188">
        <v>8.6411303835475142</v>
      </c>
      <c r="D26" s="188">
        <v>12.63636781857285</v>
      </c>
      <c r="E26" s="188">
        <v>8.3460043164798901</v>
      </c>
      <c r="F26" s="188">
        <v>6.1441287064248371</v>
      </c>
      <c r="G26" s="188">
        <v>8.1848758304266909</v>
      </c>
      <c r="H26" s="188">
        <v>11.5</v>
      </c>
      <c r="I26" s="188">
        <v>7.6772911369239658</v>
      </c>
      <c r="J26" s="188">
        <v>6.1918041601306184</v>
      </c>
    </row>
    <row r="27" spans="1:10" ht="12.75" customHeight="1" x14ac:dyDescent="0.2">
      <c r="A27" s="126" t="s">
        <v>56</v>
      </c>
      <c r="B27" s="188">
        <v>7.8494755569271515</v>
      </c>
      <c r="C27" s="188">
        <v>8.2874605302517885</v>
      </c>
      <c r="D27" s="188">
        <v>12.721221493253079</v>
      </c>
      <c r="E27" s="188">
        <v>7.6156279595330343</v>
      </c>
      <c r="F27" s="188">
        <v>6.1955472388974435</v>
      </c>
      <c r="G27" s="188">
        <v>7.2872124280309389</v>
      </c>
      <c r="H27" s="188">
        <v>0</v>
      </c>
      <c r="I27" s="188">
        <v>7.0045960172815214</v>
      </c>
      <c r="J27" s="188">
        <v>6.4529324672578205</v>
      </c>
    </row>
    <row r="28" spans="1:10" x14ac:dyDescent="0.2">
      <c r="A28" s="126" t="s">
        <v>57</v>
      </c>
      <c r="B28" s="188">
        <v>7.3621094967902669</v>
      </c>
      <c r="C28" s="188">
        <v>8.2606488367201401</v>
      </c>
      <c r="D28" s="188">
        <v>12.598328849775386</v>
      </c>
      <c r="E28" s="188">
        <v>6.7683551217251852</v>
      </c>
      <c r="F28" s="188">
        <v>5.6902280646125885</v>
      </c>
      <c r="G28" s="188">
        <v>6.4126029140683931</v>
      </c>
      <c r="H28" s="188">
        <v>0</v>
      </c>
      <c r="I28" s="188">
        <v>6.5695032912172868</v>
      </c>
      <c r="J28" s="188">
        <v>5.3247942264115835</v>
      </c>
    </row>
    <row r="29" spans="1:10" ht="12.75" customHeight="1" x14ac:dyDescent="0.2">
      <c r="A29" s="126" t="s">
        <v>87</v>
      </c>
      <c r="B29" s="188">
        <v>5.7066338743270215</v>
      </c>
      <c r="C29" s="188">
        <v>6.0184597603716297</v>
      </c>
      <c r="D29" s="188">
        <v>9.347843449652002</v>
      </c>
      <c r="E29" s="188">
        <v>4.9329742435779291</v>
      </c>
      <c r="F29" s="188">
        <v>5.4542966268026474</v>
      </c>
      <c r="G29" s="188">
        <v>5.4435005868878621</v>
      </c>
      <c r="H29" s="188">
        <v>0</v>
      </c>
      <c r="I29" s="188">
        <v>6.4276030457617983</v>
      </c>
      <c r="J29" s="188">
        <v>4.2242710822522236</v>
      </c>
    </row>
    <row r="30" spans="1:10" x14ac:dyDescent="0.2">
      <c r="A30" s="126"/>
    </row>
    <row r="31" spans="1:10" x14ac:dyDescent="0.2">
      <c r="A31" s="100" t="s">
        <v>14</v>
      </c>
    </row>
    <row r="32" spans="1:10" x14ac:dyDescent="0.2">
      <c r="A32" s="126" t="s">
        <v>3</v>
      </c>
      <c r="B32" s="188">
        <v>7.4573566994923484</v>
      </c>
      <c r="C32" s="188">
        <v>7.6547542088690417</v>
      </c>
      <c r="D32" s="188">
        <v>10.664952182638187</v>
      </c>
      <c r="E32" s="188">
        <v>7.3938451429707888</v>
      </c>
      <c r="F32" s="188">
        <v>6.1605224843082294</v>
      </c>
      <c r="G32" s="188">
        <v>7.1181530795725347</v>
      </c>
      <c r="H32" s="188">
        <v>7.8139705733228153</v>
      </c>
      <c r="I32" s="188">
        <v>6.891809086864285</v>
      </c>
      <c r="J32" s="188">
        <v>6.299867348080924</v>
      </c>
    </row>
    <row r="33" spans="1:10" x14ac:dyDescent="0.2">
      <c r="A33" s="126" t="s">
        <v>4</v>
      </c>
      <c r="B33" s="188">
        <v>8.2097642621866758</v>
      </c>
      <c r="C33" s="188">
        <v>9.2621132435717399</v>
      </c>
      <c r="D33" s="188">
        <v>12.776595871851001</v>
      </c>
      <c r="E33" s="188">
        <v>8.7773808747712732</v>
      </c>
      <c r="F33" s="188">
        <v>6.6522309872273473</v>
      </c>
      <c r="G33" s="188">
        <v>6.8747535955314829</v>
      </c>
      <c r="H33" s="188">
        <v>8.5</v>
      </c>
      <c r="I33" s="188">
        <v>7.4731398348246909</v>
      </c>
      <c r="J33" s="188">
        <v>6.6869859368201832</v>
      </c>
    </row>
    <row r="34" spans="1:10" x14ac:dyDescent="0.2">
      <c r="A34" s="129"/>
    </row>
    <row r="35" spans="1:10" x14ac:dyDescent="0.2">
      <c r="A35" s="29" t="s">
        <v>98</v>
      </c>
      <c r="B35" s="185"/>
      <c r="C35" s="185"/>
      <c r="D35" s="185"/>
      <c r="E35" s="185"/>
      <c r="F35" s="185"/>
      <c r="G35" s="185"/>
    </row>
    <row r="36" spans="1:10" x14ac:dyDescent="0.2">
      <c r="A36" s="30" t="s">
        <v>91</v>
      </c>
      <c r="B36" s="188"/>
      <c r="C36" s="188"/>
      <c r="D36" s="188"/>
      <c r="E36" s="188"/>
      <c r="F36" s="188"/>
      <c r="G36" s="188"/>
    </row>
    <row r="37" spans="1:10" x14ac:dyDescent="0.2">
      <c r="A37" s="200" t="s">
        <v>146</v>
      </c>
      <c r="B37" s="188">
        <v>6.9189447941308648</v>
      </c>
      <c r="C37" s="188">
        <v>7.1804999185700806</v>
      </c>
      <c r="D37" s="188">
        <v>10.530557165349483</v>
      </c>
      <c r="E37" s="188">
        <v>6.8277511011383822</v>
      </c>
      <c r="F37" s="188">
        <v>6.6750177417520931</v>
      </c>
      <c r="G37" s="188">
        <v>6.7652308331795572</v>
      </c>
      <c r="H37" s="188">
        <v>0</v>
      </c>
      <c r="I37" s="188">
        <v>0</v>
      </c>
      <c r="J37" s="188">
        <v>6.3524936334038475</v>
      </c>
    </row>
    <row r="38" spans="1:10" x14ac:dyDescent="0.2">
      <c r="A38" s="200" t="s">
        <v>147</v>
      </c>
      <c r="B38" s="188">
        <v>7.4158902681332091</v>
      </c>
      <c r="C38" s="188">
        <v>7.7084949609215991</v>
      </c>
      <c r="D38" s="188">
        <v>9.5763728130786721</v>
      </c>
      <c r="E38" s="188">
        <v>7.6989977349380219</v>
      </c>
      <c r="F38" s="188">
        <v>6.5638132994886398</v>
      </c>
      <c r="G38" s="188">
        <v>6.7630409353890801</v>
      </c>
      <c r="H38" s="188">
        <v>11</v>
      </c>
      <c r="I38" s="188">
        <v>0</v>
      </c>
      <c r="J38" s="188">
        <v>6.3789946493904672</v>
      </c>
    </row>
    <row r="39" spans="1:10" x14ac:dyDescent="0.2">
      <c r="A39" s="31" t="s">
        <v>99</v>
      </c>
      <c r="B39" s="188">
        <v>8.2736252761731954</v>
      </c>
      <c r="C39" s="188">
        <v>8.8126335312554787</v>
      </c>
      <c r="D39" s="188">
        <v>11</v>
      </c>
      <c r="E39" s="188">
        <v>8.021503557155766</v>
      </c>
      <c r="F39" s="188">
        <v>0</v>
      </c>
      <c r="G39" s="188">
        <v>7.4229508984618073</v>
      </c>
      <c r="H39" s="188">
        <v>0</v>
      </c>
      <c r="I39" s="188">
        <v>0</v>
      </c>
      <c r="J39" s="188">
        <v>0</v>
      </c>
    </row>
    <row r="40" spans="1:10" x14ac:dyDescent="0.2">
      <c r="A40" s="30" t="s">
        <v>92</v>
      </c>
      <c r="B40" s="188">
        <v>9.6497500484976495</v>
      </c>
      <c r="C40" s="188">
        <v>10.335884111027978</v>
      </c>
      <c r="D40" s="188">
        <v>12.82440378776092</v>
      </c>
      <c r="E40" s="188">
        <v>8.962535185213639</v>
      </c>
      <c r="F40" s="188">
        <v>7.2937348470643535</v>
      </c>
      <c r="G40" s="188">
        <v>7.8681317584424919</v>
      </c>
      <c r="H40" s="188">
        <v>7.3413020470278907</v>
      </c>
      <c r="I40" s="188">
        <v>0</v>
      </c>
      <c r="J40" s="188">
        <v>7.9285950448843261</v>
      </c>
    </row>
    <row r="41" spans="1:10" x14ac:dyDescent="0.2">
      <c r="A41" s="30" t="s">
        <v>93</v>
      </c>
      <c r="B41" s="188">
        <v>10.932706329401386</v>
      </c>
      <c r="C41" s="188">
        <v>11.998020101772047</v>
      </c>
      <c r="D41" s="188">
        <v>16.032191500128867</v>
      </c>
      <c r="E41" s="188">
        <v>10.224630649279575</v>
      </c>
      <c r="F41" s="188">
        <v>0</v>
      </c>
      <c r="G41" s="188">
        <v>9.6110805847271017</v>
      </c>
      <c r="H41" s="188">
        <v>9</v>
      </c>
      <c r="I41" s="188">
        <v>0</v>
      </c>
      <c r="J41" s="188">
        <v>12.848149755536625</v>
      </c>
    </row>
    <row r="42" spans="1:10" x14ac:dyDescent="0.2">
      <c r="A42" s="30" t="s">
        <v>94</v>
      </c>
      <c r="B42" s="188">
        <v>11.641403923404399</v>
      </c>
      <c r="C42" s="188">
        <v>12.540351113011159</v>
      </c>
      <c r="D42" s="188">
        <v>15.083196503151665</v>
      </c>
      <c r="E42" s="188">
        <v>11.58088952891684</v>
      </c>
      <c r="F42" s="188">
        <v>0</v>
      </c>
      <c r="G42" s="188">
        <v>11.137793472487219</v>
      </c>
      <c r="H42" s="188">
        <v>0</v>
      </c>
      <c r="I42" s="188">
        <v>0</v>
      </c>
      <c r="J42" s="188">
        <v>6</v>
      </c>
    </row>
    <row r="43" spans="1:10" x14ac:dyDescent="0.2">
      <c r="A43" s="30" t="s">
        <v>95</v>
      </c>
      <c r="B43" s="188">
        <v>10.489938982367534</v>
      </c>
      <c r="C43" s="188">
        <v>14.67270711221092</v>
      </c>
      <c r="D43" s="188">
        <v>17</v>
      </c>
      <c r="E43" s="188">
        <v>14.530427201186203</v>
      </c>
      <c r="F43" s="188">
        <v>0</v>
      </c>
      <c r="G43" s="188">
        <v>9.2852394800600973</v>
      </c>
      <c r="H43" s="188">
        <v>0</v>
      </c>
      <c r="I43" s="188">
        <v>0</v>
      </c>
      <c r="J43" s="188">
        <v>0</v>
      </c>
    </row>
    <row r="44" spans="1:10" x14ac:dyDescent="0.2">
      <c r="A44" s="196" t="s">
        <v>145</v>
      </c>
      <c r="B44" s="188">
        <v>0</v>
      </c>
      <c r="C44" s="188">
        <v>8.4313172677563273</v>
      </c>
      <c r="D44" s="188">
        <v>11.275328080829887</v>
      </c>
      <c r="E44" s="188">
        <v>8.1094269096553386</v>
      </c>
      <c r="F44" s="188">
        <v>6.6822672885831249</v>
      </c>
      <c r="G44" s="188">
        <v>5.4325185119357808</v>
      </c>
      <c r="H44" s="188">
        <v>0</v>
      </c>
      <c r="I44" s="188">
        <v>7.2409606514511013</v>
      </c>
      <c r="J44" s="188">
        <v>6.3054688659911564</v>
      </c>
    </row>
    <row r="45" spans="1:10" x14ac:dyDescent="0.2">
      <c r="A45" s="128"/>
    </row>
    <row r="46" spans="1:10" x14ac:dyDescent="0.2">
      <c r="A46" s="100" t="s">
        <v>15</v>
      </c>
      <c r="B46" s="185"/>
      <c r="C46" s="185"/>
      <c r="D46" s="185"/>
      <c r="E46" s="185"/>
      <c r="F46" s="185"/>
      <c r="G46" s="185"/>
    </row>
    <row r="47" spans="1:10" x14ac:dyDescent="0.2">
      <c r="A47" s="126" t="s">
        <v>38</v>
      </c>
      <c r="B47" s="188">
        <v>5.4644407192133402</v>
      </c>
      <c r="C47" s="188">
        <v>5.410871183049867</v>
      </c>
      <c r="D47" s="188">
        <v>1.9999999999999998</v>
      </c>
      <c r="E47" s="188">
        <v>5.4146861241526079</v>
      </c>
      <c r="F47" s="188">
        <v>0</v>
      </c>
      <c r="G47" s="188">
        <v>5.6988032397628805</v>
      </c>
      <c r="H47" s="188">
        <v>0</v>
      </c>
      <c r="I47" s="188">
        <v>6.0218233489188737</v>
      </c>
      <c r="J47" s="188">
        <v>5.2227533799773145</v>
      </c>
    </row>
    <row r="48" spans="1:10" x14ac:dyDescent="0.2">
      <c r="A48" s="126" t="s">
        <v>39</v>
      </c>
      <c r="B48" s="188">
        <v>7.8244939223763801</v>
      </c>
      <c r="C48" s="188">
        <v>8.6833941942913899</v>
      </c>
      <c r="D48" s="188">
        <v>12.208423132998544</v>
      </c>
      <c r="E48" s="188">
        <v>8.6661964788417496</v>
      </c>
      <c r="F48" s="188">
        <v>0</v>
      </c>
      <c r="G48" s="188">
        <v>6.534241842733711</v>
      </c>
      <c r="H48" s="188">
        <v>7.8259486761366057</v>
      </c>
      <c r="I48" s="188">
        <v>7.9269794230944903</v>
      </c>
      <c r="J48" s="188">
        <v>6.318089417456167</v>
      </c>
    </row>
    <row r="49" spans="1:10" x14ac:dyDescent="0.2">
      <c r="A49" s="126" t="s">
        <v>58</v>
      </c>
      <c r="B49" s="188">
        <v>8.4109936367705398</v>
      </c>
      <c r="C49" s="188">
        <v>9.0016328962679211</v>
      </c>
      <c r="D49" s="188">
        <v>11.861770562529534</v>
      </c>
      <c r="E49" s="188">
        <v>8.5268526977710142</v>
      </c>
      <c r="F49" s="188">
        <v>6.6285562784724359</v>
      </c>
      <c r="G49" s="188">
        <v>7.538740190842339</v>
      </c>
      <c r="H49" s="188">
        <v>7.9457581089907974</v>
      </c>
      <c r="I49" s="188">
        <v>7.7794504993647369</v>
      </c>
      <c r="J49" s="188">
        <v>7.0364373924936965</v>
      </c>
    </row>
    <row r="50" spans="1:10" x14ac:dyDescent="0.2">
      <c r="A50" s="126" t="s">
        <v>54</v>
      </c>
      <c r="B50" s="188">
        <v>8.3769209351025697</v>
      </c>
      <c r="C50" s="188">
        <v>9.0183266449479724</v>
      </c>
      <c r="D50" s="188">
        <v>13.690888489568692</v>
      </c>
      <c r="E50" s="188">
        <v>8.2526706326669625</v>
      </c>
      <c r="F50" s="188">
        <v>0</v>
      </c>
      <c r="G50" s="188">
        <v>6.5720107494962701</v>
      </c>
      <c r="H50" s="188">
        <v>0</v>
      </c>
      <c r="I50" s="188">
        <v>4.9199602916850447</v>
      </c>
      <c r="J50" s="188">
        <v>6.2835803317787748</v>
      </c>
    </row>
    <row r="51" spans="1:10" x14ac:dyDescent="0.2">
      <c r="A51" s="180"/>
      <c r="B51" s="179"/>
      <c r="C51" s="179"/>
      <c r="D51" s="179"/>
      <c r="E51" s="179"/>
      <c r="F51" s="179"/>
      <c r="G51" s="179"/>
      <c r="H51" s="177"/>
      <c r="I51" s="177"/>
      <c r="J51" s="177"/>
    </row>
    <row r="52" spans="1:10" x14ac:dyDescent="0.2">
      <c r="A52" s="11" t="str">
        <f>'C01'!$A$36</f>
        <v>Fuente: Instituto Nacional de Estadística (INE). Encuesta Permanente de Hogares de Propósitos Múltiples LXXIII, 2021.</v>
      </c>
      <c r="B52" s="130"/>
      <c r="C52" s="130"/>
      <c r="D52" s="130"/>
      <c r="E52" s="130"/>
      <c r="F52" s="130"/>
      <c r="G52" s="130"/>
    </row>
    <row r="53" spans="1:10" x14ac:dyDescent="0.2">
      <c r="A53" s="32" t="str">
        <f>'C02'!$A$44</f>
        <v>(Promedio de salarios mínimos por rama)</v>
      </c>
      <c r="B53" s="130"/>
      <c r="C53" s="130"/>
      <c r="D53" s="130"/>
      <c r="E53" s="130"/>
      <c r="F53" s="130"/>
      <c r="G53" s="130"/>
    </row>
    <row r="54" spans="1:10" x14ac:dyDescent="0.2">
      <c r="A54" s="32" t="s">
        <v>154</v>
      </c>
      <c r="B54" s="130"/>
      <c r="C54" s="130"/>
      <c r="D54" s="130"/>
      <c r="E54" s="130"/>
      <c r="F54" s="130"/>
      <c r="G54" s="130"/>
    </row>
    <row r="55" spans="1:10" x14ac:dyDescent="0.2">
      <c r="A55" s="130"/>
      <c r="B55" s="130"/>
      <c r="C55" s="130"/>
      <c r="D55" s="33"/>
      <c r="E55" s="130"/>
      <c r="F55" s="130"/>
      <c r="G55" s="130"/>
    </row>
    <row r="56" spans="1:10" x14ac:dyDescent="0.2">
      <c r="A56" s="261" t="s">
        <v>77</v>
      </c>
      <c r="B56" s="261"/>
      <c r="C56" s="261"/>
      <c r="D56" s="261"/>
      <c r="E56" s="261"/>
      <c r="F56" s="261"/>
      <c r="G56" s="261"/>
      <c r="H56" s="261"/>
      <c r="I56" s="261"/>
      <c r="J56" s="261"/>
    </row>
    <row r="57" spans="1:10" x14ac:dyDescent="0.2">
      <c r="A57" s="261" t="s">
        <v>76</v>
      </c>
      <c r="B57" s="261"/>
      <c r="C57" s="261"/>
      <c r="D57" s="261"/>
      <c r="E57" s="261"/>
      <c r="F57" s="261"/>
      <c r="G57" s="261"/>
      <c r="H57" s="261"/>
      <c r="I57" s="261"/>
      <c r="J57" s="261"/>
    </row>
    <row r="58" spans="1:10" x14ac:dyDescent="0.2">
      <c r="A58" s="261" t="s">
        <v>34</v>
      </c>
      <c r="B58" s="261"/>
      <c r="C58" s="261"/>
      <c r="D58" s="261"/>
      <c r="E58" s="261"/>
      <c r="F58" s="261"/>
      <c r="G58" s="261"/>
      <c r="H58" s="261"/>
      <c r="I58" s="261"/>
      <c r="J58" s="261"/>
    </row>
    <row r="59" spans="1:10" x14ac:dyDescent="0.2">
      <c r="A59" s="130" t="s">
        <v>19</v>
      </c>
      <c r="B59" s="130"/>
      <c r="C59" s="130"/>
      <c r="D59" s="130"/>
      <c r="E59" s="130"/>
      <c r="F59" s="130"/>
      <c r="G59" s="130"/>
    </row>
    <row r="60" spans="1:10" x14ac:dyDescent="0.2">
      <c r="A60" s="256" t="s">
        <v>33</v>
      </c>
      <c r="B60" s="256" t="s">
        <v>31</v>
      </c>
      <c r="C60" s="260" t="s">
        <v>8</v>
      </c>
      <c r="D60" s="260"/>
      <c r="E60" s="260"/>
      <c r="F60" s="260"/>
      <c r="G60" s="256" t="s">
        <v>32</v>
      </c>
      <c r="H60" s="256" t="s">
        <v>143</v>
      </c>
      <c r="I60" s="256" t="s">
        <v>141</v>
      </c>
      <c r="J60" s="256" t="s">
        <v>156</v>
      </c>
    </row>
    <row r="61" spans="1:10" ht="24" customHeight="1" x14ac:dyDescent="0.2">
      <c r="A61" s="257"/>
      <c r="B61" s="257"/>
      <c r="C61" s="35" t="s">
        <v>0</v>
      </c>
      <c r="D61" s="35" t="s">
        <v>100</v>
      </c>
      <c r="E61" s="35" t="s">
        <v>11</v>
      </c>
      <c r="F61" s="35" t="s">
        <v>101</v>
      </c>
      <c r="G61" s="257"/>
      <c r="H61" s="257"/>
      <c r="I61" s="257"/>
      <c r="J61" s="257"/>
    </row>
    <row r="62" spans="1:10" x14ac:dyDescent="0.2">
      <c r="A62" s="34"/>
      <c r="B62" s="34"/>
      <c r="C62" s="36"/>
      <c r="D62" s="34"/>
      <c r="E62" s="34"/>
      <c r="F62" s="34"/>
      <c r="G62" s="34"/>
    </row>
    <row r="63" spans="1:10" x14ac:dyDescent="0.2">
      <c r="A63" s="101" t="s">
        <v>66</v>
      </c>
      <c r="B63" s="89">
        <f t="shared" ref="B63:G63" si="0">B6</f>
        <v>7.7737012752672188</v>
      </c>
      <c r="C63" s="89">
        <f t="shared" si="0"/>
        <v>8.2546748531542811</v>
      </c>
      <c r="D63" s="89">
        <f t="shared" si="0"/>
        <v>11.912156258559207</v>
      </c>
      <c r="E63" s="89">
        <f t="shared" si="0"/>
        <v>7.8097055381977487</v>
      </c>
      <c r="F63" s="89">
        <f t="shared" si="0"/>
        <v>6.6285562784724359</v>
      </c>
      <c r="G63" s="89">
        <f t="shared" si="0"/>
        <v>6.9948883546065712</v>
      </c>
      <c r="H63" s="89">
        <f t="shared" ref="H63:J63" si="1">H6</f>
        <v>7.8966878095436961</v>
      </c>
      <c r="I63" s="89">
        <f t="shared" si="1"/>
        <v>7.2409606514511013</v>
      </c>
      <c r="J63" s="89">
        <f t="shared" si="1"/>
        <v>6.4055742810154994</v>
      </c>
    </row>
    <row r="64" spans="1:10" x14ac:dyDescent="0.2">
      <c r="A64" s="37"/>
      <c r="B64" s="131"/>
      <c r="C64" s="131"/>
      <c r="D64" s="131"/>
      <c r="E64" s="131"/>
      <c r="F64" s="131"/>
      <c r="G64" s="131"/>
    </row>
    <row r="65" spans="1:10" x14ac:dyDescent="0.2">
      <c r="A65" s="13" t="s">
        <v>20</v>
      </c>
      <c r="B65" s="81"/>
      <c r="C65" s="81"/>
      <c r="D65" s="81"/>
      <c r="E65" s="81"/>
      <c r="F65" s="81"/>
      <c r="G65" s="81"/>
    </row>
    <row r="66" spans="1:10" x14ac:dyDescent="0.2">
      <c r="A66" s="97" t="s">
        <v>106</v>
      </c>
      <c r="B66" s="188">
        <v>5.4503476906497115</v>
      </c>
      <c r="C66" s="188">
        <v>5.4133138235300784</v>
      </c>
      <c r="D66" s="188">
        <v>1.9999999999999998</v>
      </c>
      <c r="E66" s="188">
        <v>5.4172002828944432</v>
      </c>
      <c r="F66" s="188">
        <v>0</v>
      </c>
      <c r="G66" s="188">
        <v>5.6693632779523764</v>
      </c>
      <c r="H66" s="188">
        <v>0</v>
      </c>
      <c r="I66" s="188">
        <v>6.0218233489188737</v>
      </c>
      <c r="J66" s="188">
        <v>5.2006976692445752</v>
      </c>
    </row>
    <row r="67" spans="1:10" x14ac:dyDescent="0.2">
      <c r="A67" s="97" t="s">
        <v>107</v>
      </c>
      <c r="B67" s="188">
        <v>6.1472906116836574</v>
      </c>
      <c r="C67" s="188">
        <v>5.2751489955816222</v>
      </c>
      <c r="D67" s="188">
        <v>0</v>
      </c>
      <c r="E67" s="188">
        <v>5.2751489955816222</v>
      </c>
      <c r="F67" s="188">
        <v>0</v>
      </c>
      <c r="G67" s="188">
        <v>7.5465854563566399</v>
      </c>
      <c r="H67" s="188">
        <v>0</v>
      </c>
      <c r="I67" s="188">
        <v>0</v>
      </c>
      <c r="J67" s="188">
        <v>5.871700772653031</v>
      </c>
    </row>
    <row r="68" spans="1:10" x14ac:dyDescent="0.2">
      <c r="A68" s="97" t="s">
        <v>63</v>
      </c>
      <c r="B68" s="188">
        <v>7.8244939223763801</v>
      </c>
      <c r="C68" s="188">
        <v>8.6833941942913899</v>
      </c>
      <c r="D68" s="188">
        <v>12.208423132998544</v>
      </c>
      <c r="E68" s="188">
        <v>8.6661964788417496</v>
      </c>
      <c r="F68" s="188">
        <v>0</v>
      </c>
      <c r="G68" s="188">
        <v>6.534241842733711</v>
      </c>
      <c r="H68" s="188">
        <v>7.8259486761366057</v>
      </c>
      <c r="I68" s="188">
        <v>7.9269794230944903</v>
      </c>
      <c r="J68" s="188">
        <v>6.318089417456167</v>
      </c>
    </row>
    <row r="69" spans="1:10" x14ac:dyDescent="0.2">
      <c r="A69" s="97" t="s">
        <v>108</v>
      </c>
      <c r="B69" s="188">
        <v>10.314700254294609</v>
      </c>
      <c r="C69" s="188">
        <v>13.278935504691423</v>
      </c>
      <c r="D69" s="188">
        <v>13.266234340294451</v>
      </c>
      <c r="E69" s="188">
        <v>13.28965985588332</v>
      </c>
      <c r="F69" s="188">
        <v>0</v>
      </c>
      <c r="G69" s="188">
        <v>4</v>
      </c>
      <c r="H69" s="188">
        <v>0</v>
      </c>
      <c r="I69" s="188">
        <v>0</v>
      </c>
      <c r="J69" s="188">
        <v>0</v>
      </c>
    </row>
    <row r="70" spans="1:10" x14ac:dyDescent="0.2">
      <c r="A70" s="97" t="s">
        <v>109</v>
      </c>
      <c r="B70" s="188">
        <v>6.6617451461853445</v>
      </c>
      <c r="C70" s="188">
        <v>7.9542395905402836</v>
      </c>
      <c r="D70" s="188">
        <v>8.5997111842854039</v>
      </c>
      <c r="E70" s="188">
        <v>7.7169169908505184</v>
      </c>
      <c r="F70" s="188">
        <v>0</v>
      </c>
      <c r="G70" s="188">
        <v>3.7586197329446129</v>
      </c>
      <c r="H70" s="188">
        <v>0</v>
      </c>
      <c r="I70" s="188">
        <v>5.3295930249593662</v>
      </c>
      <c r="J70" s="188">
        <v>3.7064861912909084</v>
      </c>
    </row>
    <row r="71" spans="1:10" x14ac:dyDescent="0.2">
      <c r="A71" s="97" t="s">
        <v>110</v>
      </c>
      <c r="B71" s="188">
        <v>6.9064292940726908</v>
      </c>
      <c r="C71" s="188">
        <v>6.9865906657736909</v>
      </c>
      <c r="D71" s="188">
        <v>8</v>
      </c>
      <c r="E71" s="188">
        <v>6.9807187690297701</v>
      </c>
      <c r="F71" s="188">
        <v>0</v>
      </c>
      <c r="G71" s="188">
        <v>6.83970093824116</v>
      </c>
      <c r="H71" s="188">
        <v>7</v>
      </c>
      <c r="I71" s="188">
        <v>6.5802041515308574</v>
      </c>
      <c r="J71" s="188">
        <v>6.2863175081941485</v>
      </c>
    </row>
    <row r="72" spans="1:10" x14ac:dyDescent="0.2">
      <c r="A72" s="97" t="s">
        <v>111</v>
      </c>
      <c r="B72" s="188">
        <v>7.8640440772587592</v>
      </c>
      <c r="C72" s="188">
        <v>8.687163649580647</v>
      </c>
      <c r="D72" s="188">
        <v>11.657744509499896</v>
      </c>
      <c r="E72" s="188">
        <v>8.6710988326596503</v>
      </c>
      <c r="F72" s="188">
        <v>0</v>
      </c>
      <c r="G72" s="188">
        <v>7.1579486422066818</v>
      </c>
      <c r="H72" s="188">
        <v>7.6805730704776698</v>
      </c>
      <c r="I72" s="188">
        <v>7.5308115175575123</v>
      </c>
      <c r="J72" s="188">
        <v>8.0116141594915931</v>
      </c>
    </row>
    <row r="73" spans="1:10" x14ac:dyDescent="0.2">
      <c r="A73" s="97" t="s">
        <v>112</v>
      </c>
      <c r="B73" s="188">
        <v>7.9027269899002901</v>
      </c>
      <c r="C73" s="188">
        <v>8.0495397782515532</v>
      </c>
      <c r="D73" s="188">
        <v>13.666801069550667</v>
      </c>
      <c r="E73" s="188">
        <v>7.7924262303722323</v>
      </c>
      <c r="F73" s="188">
        <v>0</v>
      </c>
      <c r="G73" s="188">
        <v>7.7652771641054184</v>
      </c>
      <c r="H73" s="188">
        <v>0</v>
      </c>
      <c r="I73" s="188">
        <v>7.8727191927486215</v>
      </c>
      <c r="J73" s="188">
        <v>7.4735330083781744</v>
      </c>
    </row>
    <row r="74" spans="1:10" x14ac:dyDescent="0.2">
      <c r="A74" s="97" t="s">
        <v>113</v>
      </c>
      <c r="B74" s="188">
        <v>8.109567368659798</v>
      </c>
      <c r="C74" s="188">
        <v>8.5566391516520213</v>
      </c>
      <c r="D74" s="188">
        <v>0</v>
      </c>
      <c r="E74" s="188">
        <v>8.5566391516520213</v>
      </c>
      <c r="F74" s="188">
        <v>0</v>
      </c>
      <c r="G74" s="188">
        <v>7.7586921534205606</v>
      </c>
      <c r="H74" s="188">
        <v>0</v>
      </c>
      <c r="I74" s="188">
        <v>8.1942341683934359</v>
      </c>
      <c r="J74" s="188">
        <v>6.5451872231809984</v>
      </c>
    </row>
    <row r="75" spans="1:10" x14ac:dyDescent="0.2">
      <c r="A75" s="97" t="s">
        <v>114</v>
      </c>
      <c r="B75" s="188">
        <v>10.299840090730422</v>
      </c>
      <c r="C75" s="188">
        <v>10.281004122494501</v>
      </c>
      <c r="D75" s="188">
        <v>15.706014016924415</v>
      </c>
      <c r="E75" s="188">
        <v>9.6657439414907511</v>
      </c>
      <c r="F75" s="188">
        <v>0</v>
      </c>
      <c r="G75" s="188">
        <v>11.318599338267251</v>
      </c>
      <c r="H75" s="188">
        <v>0</v>
      </c>
      <c r="I75" s="188">
        <v>0</v>
      </c>
      <c r="J75" s="188">
        <v>1</v>
      </c>
    </row>
    <row r="76" spans="1:10" x14ac:dyDescent="0.2">
      <c r="A76" s="97" t="s">
        <v>115</v>
      </c>
      <c r="B76" s="188">
        <v>10.311787510638753</v>
      </c>
      <c r="C76" s="188">
        <v>10.471237003320349</v>
      </c>
      <c r="D76" s="188">
        <v>10.84224579923943</v>
      </c>
      <c r="E76" s="188">
        <v>10.455242484531029</v>
      </c>
      <c r="F76" s="188">
        <v>0</v>
      </c>
      <c r="G76" s="188">
        <v>16</v>
      </c>
      <c r="H76" s="188">
        <v>0</v>
      </c>
      <c r="I76" s="188">
        <v>0</v>
      </c>
      <c r="J76" s="188">
        <v>0</v>
      </c>
    </row>
    <row r="77" spans="1:10" x14ac:dyDescent="0.2">
      <c r="A77" s="97" t="s">
        <v>116</v>
      </c>
      <c r="B77" s="188">
        <v>10.842735066068762</v>
      </c>
      <c r="C77" s="188">
        <v>11.548558586622798</v>
      </c>
      <c r="D77" s="188">
        <v>0</v>
      </c>
      <c r="E77" s="188">
        <v>11.548558586622798</v>
      </c>
      <c r="F77" s="188">
        <v>0</v>
      </c>
      <c r="G77" s="188">
        <v>17.26017358226246</v>
      </c>
      <c r="H77" s="188">
        <v>0</v>
      </c>
      <c r="I77" s="188">
        <v>9</v>
      </c>
      <c r="J77" s="188">
        <v>4.0873445353615177</v>
      </c>
    </row>
    <row r="78" spans="1:10" x14ac:dyDescent="0.2">
      <c r="A78" s="97" t="s">
        <v>117</v>
      </c>
      <c r="B78" s="188">
        <v>12.523140262939272</v>
      </c>
      <c r="C78" s="188">
        <v>9.5450227436034645</v>
      </c>
      <c r="D78" s="188">
        <v>2.8212150758372152</v>
      </c>
      <c r="E78" s="188">
        <v>10.171680813808727</v>
      </c>
      <c r="F78" s="188">
        <v>0</v>
      </c>
      <c r="G78" s="188">
        <v>15.558382912290821</v>
      </c>
      <c r="H78" s="188">
        <v>0</v>
      </c>
      <c r="I78" s="188">
        <v>9</v>
      </c>
      <c r="J78" s="188">
        <v>12.800169119277779</v>
      </c>
    </row>
    <row r="79" spans="1:10" x14ac:dyDescent="0.2">
      <c r="A79" s="97" t="s">
        <v>118</v>
      </c>
      <c r="B79" s="188">
        <v>7.8032323717643379</v>
      </c>
      <c r="C79" s="188">
        <v>7.6409373525152038</v>
      </c>
      <c r="D79" s="188">
        <v>9.6844915984788607</v>
      </c>
      <c r="E79" s="188">
        <v>7.5949836517469462</v>
      </c>
      <c r="F79" s="188">
        <v>0</v>
      </c>
      <c r="G79" s="188">
        <v>9.3972805391436918</v>
      </c>
      <c r="H79" s="188">
        <v>10</v>
      </c>
      <c r="I79" s="188">
        <v>12.082401574358428</v>
      </c>
      <c r="J79" s="188">
        <v>6.5581455784590377</v>
      </c>
    </row>
    <row r="80" spans="1:10" x14ac:dyDescent="0.2">
      <c r="A80" s="97" t="s">
        <v>119</v>
      </c>
      <c r="B80" s="188">
        <v>9.7858522803668535</v>
      </c>
      <c r="C80" s="188">
        <v>9.6625829973873465</v>
      </c>
      <c r="D80" s="188">
        <v>9.6625829973873465</v>
      </c>
      <c r="E80" s="188">
        <v>0</v>
      </c>
      <c r="F80" s="188">
        <v>0</v>
      </c>
      <c r="G80" s="188">
        <v>0</v>
      </c>
      <c r="H80" s="188">
        <v>0</v>
      </c>
      <c r="I80" s="188">
        <v>0</v>
      </c>
      <c r="J80" s="188">
        <v>0</v>
      </c>
    </row>
    <row r="81" spans="1:10" x14ac:dyDescent="0.2">
      <c r="A81" s="97" t="s">
        <v>120</v>
      </c>
      <c r="B81" s="188">
        <v>13.55700939194276</v>
      </c>
      <c r="C81" s="188">
        <v>13.674997664578969</v>
      </c>
      <c r="D81" s="188">
        <v>14.386279903366017</v>
      </c>
      <c r="E81" s="188">
        <v>11.667453486083369</v>
      </c>
      <c r="F81" s="188">
        <v>0</v>
      </c>
      <c r="G81" s="188">
        <v>8.9860666758296759</v>
      </c>
      <c r="H81" s="188">
        <v>0</v>
      </c>
      <c r="I81" s="188">
        <v>13</v>
      </c>
      <c r="J81" s="188">
        <v>0</v>
      </c>
    </row>
    <row r="82" spans="1:10" x14ac:dyDescent="0.2">
      <c r="A82" s="97" t="s">
        <v>121</v>
      </c>
      <c r="B82" s="188">
        <v>11.220274418838496</v>
      </c>
      <c r="C82" s="188">
        <v>11.399292829194344</v>
      </c>
      <c r="D82" s="188">
        <v>11.871656187922396</v>
      </c>
      <c r="E82" s="188">
        <v>10.993270929867709</v>
      </c>
      <c r="F82" s="188">
        <v>0</v>
      </c>
      <c r="G82" s="188">
        <v>11.399226507142828</v>
      </c>
      <c r="H82" s="188">
        <v>1</v>
      </c>
      <c r="I82" s="188">
        <v>0</v>
      </c>
      <c r="J82" s="188">
        <v>10.387179771943375</v>
      </c>
    </row>
    <row r="83" spans="1:10" x14ac:dyDescent="0.2">
      <c r="A83" s="97" t="s">
        <v>122</v>
      </c>
      <c r="B83" s="188">
        <v>10.250893606851335</v>
      </c>
      <c r="C83" s="188">
        <v>11.015149408522992</v>
      </c>
      <c r="D83" s="188">
        <v>14.5</v>
      </c>
      <c r="E83" s="188">
        <v>10.716201085128484</v>
      </c>
      <c r="F83" s="188">
        <v>0</v>
      </c>
      <c r="G83" s="188">
        <v>9.8135147014732844</v>
      </c>
      <c r="H83" s="188">
        <v>0</v>
      </c>
      <c r="I83" s="188">
        <v>8.4971947687195239</v>
      </c>
      <c r="J83" s="188">
        <v>9.8188140045464198</v>
      </c>
    </row>
    <row r="84" spans="1:10" x14ac:dyDescent="0.2">
      <c r="A84" s="97" t="s">
        <v>123</v>
      </c>
      <c r="B84" s="188">
        <v>7.3549367466377555</v>
      </c>
      <c r="C84" s="188">
        <v>8.5037964493078846</v>
      </c>
      <c r="D84" s="188">
        <v>6.7659248007660411</v>
      </c>
      <c r="E84" s="188">
        <v>8.5229568956597817</v>
      </c>
      <c r="F84" s="188">
        <v>9.0615982025695736</v>
      </c>
      <c r="G84" s="188">
        <v>7.0653333711255009</v>
      </c>
      <c r="H84" s="188">
        <v>13</v>
      </c>
      <c r="I84" s="188">
        <v>5.2557976208040866</v>
      </c>
      <c r="J84" s="188">
        <v>5.5114041905550391</v>
      </c>
    </row>
    <row r="85" spans="1:10" x14ac:dyDescent="0.2">
      <c r="A85" s="97" t="s">
        <v>124</v>
      </c>
      <c r="B85" s="188">
        <v>6.7055690323719217</v>
      </c>
      <c r="C85" s="188">
        <v>6.7449904829141927</v>
      </c>
      <c r="D85" s="188">
        <v>0</v>
      </c>
      <c r="E85" s="188">
        <v>7.8789685221058905</v>
      </c>
      <c r="F85" s="188">
        <v>6.6073091710273193</v>
      </c>
      <c r="G85" s="188">
        <v>8.5</v>
      </c>
      <c r="H85" s="188">
        <v>0</v>
      </c>
      <c r="I85" s="188">
        <v>11.58153812197826</v>
      </c>
      <c r="J85" s="188">
        <v>4.655541543617864</v>
      </c>
    </row>
    <row r="86" spans="1:10" x14ac:dyDescent="0.2">
      <c r="A86" s="97" t="s">
        <v>125</v>
      </c>
      <c r="B86" s="188">
        <v>11.217835115162867</v>
      </c>
      <c r="C86" s="188">
        <v>10.769330650400764</v>
      </c>
      <c r="D86" s="188">
        <v>1</v>
      </c>
      <c r="E86" s="188">
        <v>11.559515094580314</v>
      </c>
      <c r="F86" s="188">
        <v>0</v>
      </c>
      <c r="G86" s="188">
        <v>0</v>
      </c>
      <c r="H86" s="188">
        <v>0</v>
      </c>
      <c r="I86" s="188">
        <v>0</v>
      </c>
      <c r="J86" s="188">
        <v>0</v>
      </c>
    </row>
    <row r="87" spans="1:10" x14ac:dyDescent="0.2">
      <c r="A87" s="97" t="s">
        <v>138</v>
      </c>
      <c r="B87" s="188">
        <v>0</v>
      </c>
      <c r="C87" s="188">
        <v>0</v>
      </c>
      <c r="D87" s="188">
        <v>0</v>
      </c>
      <c r="E87" s="188">
        <v>0</v>
      </c>
      <c r="F87" s="188">
        <v>0</v>
      </c>
      <c r="G87" s="188">
        <v>0</v>
      </c>
      <c r="H87" s="188">
        <v>0</v>
      </c>
      <c r="I87" s="188">
        <v>0</v>
      </c>
      <c r="J87" s="188">
        <v>0</v>
      </c>
    </row>
    <row r="88" spans="1:10" x14ac:dyDescent="0.2">
      <c r="A88" s="97" t="s">
        <v>127</v>
      </c>
      <c r="B88" s="188">
        <v>8.3769209351025697</v>
      </c>
      <c r="C88" s="188">
        <v>9.0183266449479724</v>
      </c>
      <c r="D88" s="188">
        <v>13.690888489568692</v>
      </c>
      <c r="E88" s="188">
        <v>8.2526706326669625</v>
      </c>
      <c r="F88" s="188">
        <v>0</v>
      </c>
      <c r="G88" s="188">
        <v>6.5720107494962701</v>
      </c>
      <c r="H88" s="188">
        <v>0</v>
      </c>
      <c r="I88" s="188">
        <v>4.9199602916850447</v>
      </c>
      <c r="J88" s="188">
        <v>6.2835803317787748</v>
      </c>
    </row>
    <row r="89" spans="1:10" x14ac:dyDescent="0.2">
      <c r="A89" s="8"/>
    </row>
    <row r="90" spans="1:10" x14ac:dyDescent="0.2">
      <c r="A90" s="14" t="s">
        <v>17</v>
      </c>
    </row>
    <row r="91" spans="1:10" x14ac:dyDescent="0.2">
      <c r="A91" s="97" t="s">
        <v>128</v>
      </c>
      <c r="B91" s="188">
        <v>11.523631006737675</v>
      </c>
      <c r="C91" s="188">
        <v>13.020111810043733</v>
      </c>
      <c r="D91" s="188">
        <v>14.491693301286329</v>
      </c>
      <c r="E91" s="188">
        <v>12.474742003866774</v>
      </c>
      <c r="F91" s="188">
        <v>0</v>
      </c>
      <c r="G91" s="188">
        <v>9.4967852048754438</v>
      </c>
      <c r="H91" s="188">
        <v>0</v>
      </c>
      <c r="I91" s="188">
        <v>15.471883716738756</v>
      </c>
      <c r="J91" s="188">
        <v>11.271043803147267</v>
      </c>
    </row>
    <row r="92" spans="1:10" x14ac:dyDescent="0.2">
      <c r="A92" s="97" t="s">
        <v>129</v>
      </c>
      <c r="B92" s="188">
        <v>14.143135391614742</v>
      </c>
      <c r="C92" s="188">
        <v>14.068674595343269</v>
      </c>
      <c r="D92" s="188">
        <v>15.178683547077988</v>
      </c>
      <c r="E92" s="188">
        <v>12.673648994306683</v>
      </c>
      <c r="F92" s="188">
        <v>0</v>
      </c>
      <c r="G92" s="188">
        <v>14.882000260940059</v>
      </c>
      <c r="H92" s="188">
        <v>1</v>
      </c>
      <c r="I92" s="188">
        <v>16</v>
      </c>
      <c r="J92" s="188">
        <v>13.883295355464638</v>
      </c>
    </row>
    <row r="93" spans="1:10" x14ac:dyDescent="0.2">
      <c r="A93" s="97" t="s">
        <v>130</v>
      </c>
      <c r="B93" s="188">
        <v>10.600573615401418</v>
      </c>
      <c r="C93" s="188">
        <v>10.88590951599099</v>
      </c>
      <c r="D93" s="188">
        <v>11.221819874949743</v>
      </c>
      <c r="E93" s="188">
        <v>10.659723328293058</v>
      </c>
      <c r="F93" s="188">
        <v>0</v>
      </c>
      <c r="G93" s="188">
        <v>9.2504523640042766</v>
      </c>
      <c r="H93" s="188">
        <v>0</v>
      </c>
      <c r="I93" s="188">
        <v>8.2496881327858667</v>
      </c>
      <c r="J93" s="188">
        <v>8.1142736817289212</v>
      </c>
    </row>
    <row r="94" spans="1:10" x14ac:dyDescent="0.2">
      <c r="A94" s="97" t="s">
        <v>131</v>
      </c>
      <c r="B94" s="188">
        <v>9.052063778793551</v>
      </c>
      <c r="C94" s="188">
        <v>9.2481315311894345</v>
      </c>
      <c r="D94" s="188">
        <v>10.393088056593506</v>
      </c>
      <c r="E94" s="188">
        <v>8.9934053432029533</v>
      </c>
      <c r="F94" s="188">
        <v>0</v>
      </c>
      <c r="G94" s="188">
        <v>7.2769012145900094</v>
      </c>
      <c r="H94" s="188">
        <v>0</v>
      </c>
      <c r="I94" s="188">
        <v>11.576219093113</v>
      </c>
      <c r="J94" s="188">
        <v>5.2767511605761994</v>
      </c>
    </row>
    <row r="95" spans="1:10" x14ac:dyDescent="0.2">
      <c r="A95" s="97" t="s">
        <v>132</v>
      </c>
      <c r="B95" s="188">
        <v>7.6893173141902604</v>
      </c>
      <c r="C95" s="188">
        <v>8.2985458154094047</v>
      </c>
      <c r="D95" s="188">
        <v>8.328586394034236</v>
      </c>
      <c r="E95" s="188">
        <v>8.4242987467864303</v>
      </c>
      <c r="F95" s="188">
        <v>7.113658457315883</v>
      </c>
      <c r="G95" s="188">
        <v>7.2433432052607003</v>
      </c>
      <c r="H95" s="188">
        <v>0</v>
      </c>
      <c r="I95" s="188">
        <v>7.5199737563947338</v>
      </c>
      <c r="J95" s="188">
        <v>7.6771394719566661</v>
      </c>
    </row>
    <row r="96" spans="1:10" x14ac:dyDescent="0.2">
      <c r="A96" s="47" t="s">
        <v>133</v>
      </c>
      <c r="B96" s="188">
        <v>5.7313940763326388</v>
      </c>
      <c r="C96" s="188">
        <v>5.9408598217350903</v>
      </c>
      <c r="D96" s="188">
        <v>17</v>
      </c>
      <c r="E96" s="188">
        <v>5.6791485861633912</v>
      </c>
      <c r="F96" s="188">
        <v>0</v>
      </c>
      <c r="G96" s="188">
        <v>5.6375163603338398</v>
      </c>
      <c r="H96" s="188">
        <v>0</v>
      </c>
      <c r="I96" s="188">
        <v>6.6372013245480526</v>
      </c>
      <c r="J96" s="188">
        <v>4.6111111111111107</v>
      </c>
    </row>
    <row r="97" spans="1:10" x14ac:dyDescent="0.2">
      <c r="A97" s="97" t="s">
        <v>134</v>
      </c>
      <c r="B97" s="188">
        <v>7.2585436590939683</v>
      </c>
      <c r="C97" s="188">
        <v>7.6929542702939511</v>
      </c>
      <c r="D97" s="188">
        <v>7.5083312687160904</v>
      </c>
      <c r="E97" s="188">
        <v>7.6993433723781433</v>
      </c>
      <c r="F97" s="188">
        <v>0</v>
      </c>
      <c r="G97" s="188">
        <v>6.7786150745963161</v>
      </c>
      <c r="H97" s="188">
        <v>8.2252861618159958</v>
      </c>
      <c r="I97" s="188">
        <v>7.7893291185496842</v>
      </c>
      <c r="J97" s="188">
        <v>6.804958989121384</v>
      </c>
    </row>
    <row r="98" spans="1:10" x14ac:dyDescent="0.2">
      <c r="A98" s="97" t="s">
        <v>135</v>
      </c>
      <c r="B98" s="188">
        <v>7.8284026207574859</v>
      </c>
      <c r="C98" s="188">
        <v>8.0320643121549065</v>
      </c>
      <c r="D98" s="188">
        <v>7.219561456562122</v>
      </c>
      <c r="E98" s="188">
        <v>8.0593393293530529</v>
      </c>
      <c r="F98" s="188">
        <v>0</v>
      </c>
      <c r="G98" s="188">
        <v>7.2688736281588646</v>
      </c>
      <c r="H98" s="188">
        <v>0</v>
      </c>
      <c r="I98" s="188">
        <v>4.6992834275295703</v>
      </c>
      <c r="J98" s="188">
        <v>7.039381541738047</v>
      </c>
    </row>
    <row r="99" spans="1:10" x14ac:dyDescent="0.2">
      <c r="A99" s="97" t="s">
        <v>136</v>
      </c>
      <c r="B99" s="188">
        <v>6.1701995263205784</v>
      </c>
      <c r="C99" s="188">
        <v>6.3007897046067312</v>
      </c>
      <c r="D99" s="188">
        <v>8.780587485483041</v>
      </c>
      <c r="E99" s="188">
        <v>6.1494395336875751</v>
      </c>
      <c r="F99" s="188">
        <v>6.445309853108073</v>
      </c>
      <c r="G99" s="188">
        <v>5.9377401835942525</v>
      </c>
      <c r="H99" s="188">
        <v>0</v>
      </c>
      <c r="I99" s="188">
        <v>6.6494293831327997</v>
      </c>
      <c r="J99" s="188">
        <v>5.5720143476289818</v>
      </c>
    </row>
    <row r="100" spans="1:10" x14ac:dyDescent="0.2">
      <c r="A100" s="97" t="s">
        <v>137</v>
      </c>
      <c r="B100" s="188">
        <v>9.8446252285021316</v>
      </c>
      <c r="C100" s="188">
        <v>9.8284863133844897</v>
      </c>
      <c r="D100" s="188">
        <v>9.8284863133844897</v>
      </c>
      <c r="E100" s="188">
        <v>0</v>
      </c>
      <c r="F100" s="188">
        <v>0</v>
      </c>
      <c r="G100" s="188">
        <v>0</v>
      </c>
      <c r="H100" s="188">
        <v>10</v>
      </c>
      <c r="I100" s="188">
        <v>0</v>
      </c>
      <c r="J100" s="188">
        <v>0</v>
      </c>
    </row>
    <row r="101" spans="1:10" x14ac:dyDescent="0.2">
      <c r="A101" s="97" t="s">
        <v>126</v>
      </c>
      <c r="B101" s="188">
        <v>0</v>
      </c>
      <c r="C101" s="188">
        <v>0</v>
      </c>
      <c r="D101" s="188">
        <v>0</v>
      </c>
      <c r="E101" s="188">
        <v>0</v>
      </c>
      <c r="F101" s="188">
        <v>0</v>
      </c>
      <c r="G101" s="188">
        <v>0</v>
      </c>
      <c r="H101" s="188">
        <v>0</v>
      </c>
      <c r="I101" s="188">
        <v>0</v>
      </c>
      <c r="J101" s="188">
        <v>0</v>
      </c>
    </row>
    <row r="102" spans="1:10" x14ac:dyDescent="0.2">
      <c r="A102" s="97" t="s">
        <v>127</v>
      </c>
      <c r="B102" s="188">
        <v>0</v>
      </c>
      <c r="C102" s="188">
        <v>0</v>
      </c>
      <c r="D102" s="188">
        <v>0</v>
      </c>
      <c r="E102" s="188">
        <v>0</v>
      </c>
      <c r="F102" s="188">
        <v>0</v>
      </c>
      <c r="G102" s="188">
        <v>0</v>
      </c>
      <c r="H102" s="188">
        <v>0</v>
      </c>
      <c r="I102" s="188">
        <v>0</v>
      </c>
      <c r="J102" s="188">
        <v>0</v>
      </c>
    </row>
    <row r="103" spans="1:10" x14ac:dyDescent="0.2">
      <c r="A103" s="174"/>
      <c r="B103" s="178"/>
      <c r="C103" s="178"/>
      <c r="D103" s="178"/>
      <c r="E103" s="178"/>
      <c r="F103" s="178"/>
      <c r="G103" s="178"/>
      <c r="H103" s="177"/>
      <c r="I103" s="177"/>
      <c r="J103" s="177"/>
    </row>
    <row r="104" spans="1:10" x14ac:dyDescent="0.2">
      <c r="A104" s="11" t="str">
        <f>'C01'!$A$36</f>
        <v>Fuente: Instituto Nacional de Estadística (INE). Encuesta Permanente de Hogares de Propósitos Múltiples LXXIII, 2021.</v>
      </c>
      <c r="B104" s="130"/>
      <c r="C104" s="130"/>
      <c r="D104" s="130"/>
      <c r="E104" s="130"/>
      <c r="F104" s="130"/>
      <c r="G104" s="130"/>
    </row>
    <row r="105" spans="1:10" x14ac:dyDescent="0.2">
      <c r="A105" s="32" t="str">
        <f>'C02'!$A$44</f>
        <v>(Promedio de salarios mínimos por rama)</v>
      </c>
      <c r="B105" s="130"/>
      <c r="C105" s="130"/>
      <c r="D105" s="130"/>
      <c r="E105" s="130"/>
      <c r="F105" s="130"/>
      <c r="G105" s="130"/>
    </row>
    <row r="106" spans="1:10" x14ac:dyDescent="0.2">
      <c r="A106" s="32"/>
      <c r="B106" s="130"/>
      <c r="C106" s="130"/>
      <c r="D106" s="130"/>
      <c r="E106" s="130"/>
      <c r="F106" s="130"/>
      <c r="G106" s="130"/>
    </row>
    <row r="107" spans="1:10" x14ac:dyDescent="0.2">
      <c r="A107" s="130"/>
      <c r="B107" s="130"/>
      <c r="C107" s="130"/>
      <c r="D107" s="130"/>
      <c r="E107" s="130"/>
      <c r="F107" s="130"/>
      <c r="G107" s="130"/>
    </row>
    <row r="108" spans="1:10" x14ac:dyDescent="0.2">
      <c r="A108" s="130"/>
      <c r="B108" s="130"/>
      <c r="C108" s="130"/>
      <c r="D108" s="130"/>
      <c r="E108" s="130"/>
      <c r="F108" s="130"/>
      <c r="G108" s="130"/>
    </row>
    <row r="109" spans="1:10" x14ac:dyDescent="0.2">
      <c r="A109" s="130"/>
      <c r="B109" s="130"/>
      <c r="C109" s="130"/>
      <c r="D109" s="130"/>
      <c r="E109" s="130"/>
      <c r="F109" s="130"/>
      <c r="G109" s="130"/>
    </row>
    <row r="110" spans="1:10" x14ac:dyDescent="0.2">
      <c r="A110" s="130"/>
      <c r="B110" s="130"/>
      <c r="C110" s="130"/>
      <c r="D110" s="130"/>
      <c r="E110" s="130"/>
      <c r="F110" s="130"/>
      <c r="G110" s="130"/>
    </row>
    <row r="111" spans="1:10" x14ac:dyDescent="0.2">
      <c r="A111" s="130"/>
      <c r="B111" s="130"/>
      <c r="C111" s="130"/>
      <c r="D111" s="130"/>
      <c r="E111" s="130"/>
      <c r="F111" s="130"/>
      <c r="G111" s="130"/>
    </row>
    <row r="112" spans="1:10" x14ac:dyDescent="0.2">
      <c r="A112" s="130"/>
      <c r="B112" s="130"/>
      <c r="C112" s="130"/>
      <c r="D112" s="130"/>
      <c r="E112" s="130"/>
      <c r="F112" s="130"/>
      <c r="G112" s="130"/>
    </row>
    <row r="113" spans="1:7" x14ac:dyDescent="0.2">
      <c r="A113" s="130"/>
      <c r="B113" s="130"/>
      <c r="C113" s="130"/>
      <c r="D113" s="130"/>
      <c r="E113" s="130"/>
      <c r="F113" s="130"/>
      <c r="G113" s="130"/>
    </row>
    <row r="114" spans="1:7" x14ac:dyDescent="0.2">
      <c r="A114" s="130"/>
      <c r="B114" s="130"/>
      <c r="C114" s="130"/>
      <c r="D114" s="130"/>
      <c r="E114" s="130"/>
      <c r="F114" s="130"/>
      <c r="G114" s="130"/>
    </row>
    <row r="115" spans="1:7" x14ac:dyDescent="0.2">
      <c r="A115" s="130"/>
      <c r="B115" s="130"/>
      <c r="C115" s="130"/>
      <c r="D115" s="130"/>
      <c r="E115" s="130"/>
      <c r="F115" s="130"/>
      <c r="G115" s="130"/>
    </row>
    <row r="116" spans="1:7" x14ac:dyDescent="0.2">
      <c r="A116" s="130"/>
      <c r="B116" s="130"/>
      <c r="C116" s="130"/>
      <c r="D116" s="130"/>
      <c r="E116" s="130"/>
      <c r="F116" s="130"/>
      <c r="G116" s="130"/>
    </row>
    <row r="117" spans="1:7" x14ac:dyDescent="0.2">
      <c r="A117" s="130"/>
      <c r="B117" s="130"/>
      <c r="C117" s="130"/>
      <c r="D117" s="130"/>
      <c r="E117" s="130"/>
      <c r="F117" s="130"/>
      <c r="G117" s="130"/>
    </row>
    <row r="118" spans="1:7" x14ac:dyDescent="0.2">
      <c r="A118" s="130"/>
      <c r="B118" s="130"/>
      <c r="C118" s="130"/>
      <c r="D118" s="130"/>
      <c r="E118" s="130"/>
      <c r="F118" s="130"/>
      <c r="G118" s="130"/>
    </row>
    <row r="119" spans="1:7" x14ac:dyDescent="0.2">
      <c r="A119" s="130"/>
      <c r="B119" s="130"/>
      <c r="C119" s="130"/>
      <c r="D119" s="130"/>
      <c r="E119" s="130"/>
      <c r="F119" s="130"/>
      <c r="G119" s="130"/>
    </row>
    <row r="120" spans="1:7" x14ac:dyDescent="0.2">
      <c r="A120" s="130"/>
      <c r="B120" s="130"/>
      <c r="C120" s="130"/>
      <c r="D120" s="130"/>
      <c r="E120" s="130"/>
      <c r="F120" s="130"/>
      <c r="G120" s="130"/>
    </row>
    <row r="121" spans="1:7" x14ac:dyDescent="0.2">
      <c r="A121" s="130"/>
      <c r="B121" s="130"/>
      <c r="C121" s="130"/>
      <c r="D121" s="130"/>
      <c r="E121" s="130"/>
      <c r="F121" s="130"/>
      <c r="G121" s="130"/>
    </row>
    <row r="122" spans="1:7" x14ac:dyDescent="0.2">
      <c r="A122" s="130"/>
      <c r="B122" s="130"/>
      <c r="C122" s="130"/>
      <c r="D122" s="130"/>
      <c r="E122" s="130"/>
      <c r="F122" s="130"/>
      <c r="G122" s="130"/>
    </row>
    <row r="123" spans="1:7" x14ac:dyDescent="0.2">
      <c r="A123" s="130"/>
      <c r="B123" s="130"/>
      <c r="C123" s="130"/>
      <c r="D123" s="130"/>
      <c r="E123" s="130"/>
      <c r="F123" s="130"/>
      <c r="G123" s="130"/>
    </row>
    <row r="124" spans="1:7" x14ac:dyDescent="0.2">
      <c r="A124" s="130"/>
      <c r="B124" s="130"/>
      <c r="C124" s="130"/>
      <c r="D124" s="130"/>
      <c r="E124" s="130"/>
      <c r="F124" s="130"/>
      <c r="G124" s="130"/>
    </row>
    <row r="125" spans="1:7" x14ac:dyDescent="0.2">
      <c r="A125" s="130"/>
      <c r="B125" s="130"/>
      <c r="C125" s="130"/>
      <c r="D125" s="130"/>
      <c r="E125" s="130"/>
      <c r="F125" s="130"/>
      <c r="G125" s="130"/>
    </row>
    <row r="126" spans="1:7" x14ac:dyDescent="0.2">
      <c r="A126" s="130"/>
      <c r="B126" s="130"/>
      <c r="C126" s="130"/>
      <c r="D126" s="130"/>
      <c r="E126" s="130"/>
      <c r="F126" s="130"/>
      <c r="G126" s="130"/>
    </row>
    <row r="127" spans="1:7" x14ac:dyDescent="0.2">
      <c r="A127" s="130"/>
      <c r="B127" s="130"/>
      <c r="C127" s="130"/>
      <c r="D127" s="130"/>
      <c r="E127" s="130"/>
      <c r="F127" s="130"/>
      <c r="G127" s="130"/>
    </row>
    <row r="128" spans="1:7" x14ac:dyDescent="0.2">
      <c r="A128" s="130"/>
      <c r="B128" s="130"/>
      <c r="C128" s="130"/>
      <c r="D128" s="130"/>
      <c r="E128" s="130"/>
      <c r="F128" s="130"/>
      <c r="G128" s="130"/>
    </row>
    <row r="129" spans="1:7" x14ac:dyDescent="0.2">
      <c r="A129" s="130"/>
      <c r="B129" s="130"/>
      <c r="C129" s="130"/>
      <c r="D129" s="130"/>
      <c r="E129" s="130"/>
      <c r="F129" s="130"/>
      <c r="G129" s="130"/>
    </row>
    <row r="130" spans="1:7" x14ac:dyDescent="0.2">
      <c r="A130" s="130"/>
      <c r="B130" s="130"/>
      <c r="C130" s="130"/>
      <c r="D130" s="130"/>
      <c r="E130" s="130"/>
      <c r="F130" s="130"/>
      <c r="G130" s="130"/>
    </row>
    <row r="131" spans="1:7" x14ac:dyDescent="0.2">
      <c r="A131" s="130"/>
      <c r="B131" s="130"/>
      <c r="C131" s="130"/>
      <c r="D131" s="130"/>
      <c r="E131" s="130"/>
      <c r="F131" s="130"/>
      <c r="G131" s="130"/>
    </row>
    <row r="132" spans="1:7" x14ac:dyDescent="0.2">
      <c r="A132" s="130"/>
      <c r="B132" s="130"/>
      <c r="C132" s="130"/>
      <c r="D132" s="130"/>
      <c r="E132" s="130"/>
      <c r="F132" s="130"/>
      <c r="G132" s="130"/>
    </row>
    <row r="133" spans="1:7" x14ac:dyDescent="0.2">
      <c r="A133" s="130"/>
      <c r="B133" s="130"/>
      <c r="C133" s="130"/>
      <c r="D133" s="130"/>
      <c r="E133" s="130"/>
      <c r="F133" s="130"/>
      <c r="G133" s="130"/>
    </row>
    <row r="134" spans="1:7" x14ac:dyDescent="0.2">
      <c r="A134" s="130"/>
      <c r="B134" s="130"/>
      <c r="C134" s="130"/>
      <c r="D134" s="130"/>
      <c r="E134" s="130"/>
      <c r="F134" s="130"/>
      <c r="G134" s="130"/>
    </row>
    <row r="135" spans="1:7" x14ac:dyDescent="0.2">
      <c r="A135" s="130"/>
      <c r="B135" s="130"/>
      <c r="C135" s="130"/>
      <c r="D135" s="130"/>
      <c r="E135" s="130"/>
      <c r="F135" s="130"/>
      <c r="G135" s="130"/>
    </row>
  </sheetData>
  <mergeCells count="19">
    <mergeCell ref="H60:H61"/>
    <mergeCell ref="I60:I61"/>
    <mergeCell ref="J60:J61"/>
    <mergeCell ref="A56:J56"/>
    <mergeCell ref="A57:J57"/>
    <mergeCell ref="A58:J58"/>
    <mergeCell ref="A60:A61"/>
    <mergeCell ref="B60:B61"/>
    <mergeCell ref="C60:F60"/>
    <mergeCell ref="G60:G61"/>
    <mergeCell ref="A3:A4"/>
    <mergeCell ref="A1:J1"/>
    <mergeCell ref="A2:J2"/>
    <mergeCell ref="H3:H4"/>
    <mergeCell ref="I3:I4"/>
    <mergeCell ref="J3:J4"/>
    <mergeCell ref="B3:B4"/>
    <mergeCell ref="C3:F3"/>
    <mergeCell ref="G3:G4"/>
  </mergeCells>
  <phoneticPr fontId="2" type="noConversion"/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Portada</vt:lpstr>
      <vt:lpstr>C01</vt:lpstr>
      <vt:lpstr>C02</vt:lpstr>
      <vt:lpstr>C03</vt:lpstr>
      <vt:lpstr>C04</vt:lpstr>
      <vt:lpstr>C05</vt:lpstr>
      <vt:lpstr>C06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Davila</dc:creator>
  <cp:lastModifiedBy>Capacitacion</cp:lastModifiedBy>
  <cp:lastPrinted>2011-01-20T20:18:25Z</cp:lastPrinted>
  <dcterms:created xsi:type="dcterms:W3CDTF">2001-09-12T22:45:56Z</dcterms:created>
  <dcterms:modified xsi:type="dcterms:W3CDTF">2022-01-04T00:15:58Z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