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C:\Users\QS DESKTOP 2\Desktop\AJAH RETAIL SHOP\"/>
    </mc:Choice>
  </mc:AlternateContent>
  <xr:revisionPtr revIDLastSave="0" documentId="13_ncr:1_{7143D278-BA23-456C-9BE2-FA5B117FFFBD}" xr6:coauthVersionLast="45" xr6:coauthVersionMax="45" xr10:uidLastSave="{00000000-0000-0000-0000-000000000000}"/>
  <bookViews>
    <workbookView xWindow="-120" yWindow="-120" windowWidth="20730" windowHeight="11160" activeTab="1" xr2:uid="{00000000-000D-0000-FFFF-FFFF00000000}"/>
  </bookViews>
  <sheets>
    <sheet name="RETAIL SHOP AJAH" sheetId="1" r:id="rId1"/>
    <sheet name="RETAIL SHOP AJAH (2)" sheetId="3" r:id="rId2"/>
  </sheets>
  <externalReferences>
    <externalReference r:id="rId3"/>
  </externalReferences>
  <definedNames>
    <definedName name="\0" localSheetId="0">#REF!</definedName>
    <definedName name="\0" localSheetId="1">#REF!</definedName>
    <definedName name="\0">#REF!</definedName>
    <definedName name="\a" localSheetId="0">#REF!</definedName>
    <definedName name="\a" localSheetId="1">#REF!</definedName>
    <definedName name="\a">#REF!</definedName>
    <definedName name="\b" localSheetId="0">#REF!</definedName>
    <definedName name="\b" localSheetId="1">#REF!</definedName>
    <definedName name="\b">#REF!</definedName>
    <definedName name="\c" localSheetId="0">#REF!</definedName>
    <definedName name="\c" localSheetId="1">#REF!</definedName>
    <definedName name="\c">#REF!</definedName>
    <definedName name="\d" localSheetId="0">#REF!</definedName>
    <definedName name="\d" localSheetId="1">#REF!</definedName>
    <definedName name="\d">#REF!</definedName>
    <definedName name="\h" localSheetId="0">#REF!</definedName>
    <definedName name="\h" localSheetId="1">#REF!</definedName>
    <definedName name="\h">#REF!</definedName>
    <definedName name="\i" localSheetId="0">#REF!</definedName>
    <definedName name="\i" localSheetId="1">#REF!</definedName>
    <definedName name="\i">#REF!</definedName>
    <definedName name="\k" localSheetId="0">#REF!</definedName>
    <definedName name="\k" localSheetId="1">#REF!</definedName>
    <definedName name="\k">#REF!</definedName>
    <definedName name="\m" localSheetId="0">#REF!</definedName>
    <definedName name="\m" localSheetId="1">#REF!</definedName>
    <definedName name="\m">#REF!</definedName>
    <definedName name="\n" localSheetId="0">#REF!</definedName>
    <definedName name="\n" localSheetId="1">#REF!</definedName>
    <definedName name="\n">#REF!</definedName>
    <definedName name="\p" localSheetId="0">#REF!</definedName>
    <definedName name="\p" localSheetId="1">#REF!</definedName>
    <definedName name="\p">#REF!</definedName>
    <definedName name="\q" localSheetId="0">#REF!</definedName>
    <definedName name="\q" localSheetId="1">#REF!</definedName>
    <definedName name="\q">#REF!</definedName>
    <definedName name="\r" localSheetId="0">#REF!</definedName>
    <definedName name="\r" localSheetId="1">#REF!</definedName>
    <definedName name="\r">#REF!</definedName>
    <definedName name="\s" localSheetId="0">#REF!</definedName>
    <definedName name="\s" localSheetId="1">#REF!</definedName>
    <definedName name="\s">#REF!</definedName>
    <definedName name="\t" localSheetId="0">#REF!</definedName>
    <definedName name="\t" localSheetId="1">#REF!</definedName>
    <definedName name="\t">#REF!</definedName>
    <definedName name="\u" localSheetId="0">#REF!</definedName>
    <definedName name="\u" localSheetId="1">#REF!</definedName>
    <definedName name="\u">#REF!</definedName>
    <definedName name="\v" localSheetId="0">#REF!</definedName>
    <definedName name="\v" localSheetId="1">#REF!</definedName>
    <definedName name="\v">#REF!</definedName>
    <definedName name="\w" localSheetId="0">#REF!</definedName>
    <definedName name="\w" localSheetId="1">#REF!</definedName>
    <definedName name="\w">#REF!</definedName>
    <definedName name="\y" localSheetId="0">#REF!</definedName>
    <definedName name="\y" localSheetId="1">#REF!</definedName>
    <definedName name="\y">#REF!</definedName>
    <definedName name="\z" localSheetId="0">#REF!</definedName>
    <definedName name="\z" localSheetId="1">#REF!</definedName>
    <definedName name="\z">#REF!</definedName>
    <definedName name="A" localSheetId="0">#REF!</definedName>
    <definedName name="A" localSheetId="1">#REF!</definedName>
    <definedName name="A">#REF!</definedName>
    <definedName name="B" localSheetId="0">#REF!</definedName>
    <definedName name="B" localSheetId="1">#REF!</definedName>
    <definedName name="B">#REF!</definedName>
    <definedName name="BOQ" localSheetId="0">#REF!</definedName>
    <definedName name="BOQ" localSheetId="1">#REF!</definedName>
    <definedName name="BOQ">#REF!</definedName>
    <definedName name="C_" localSheetId="0">#REF!</definedName>
    <definedName name="C_" localSheetId="1">#REF!</definedName>
    <definedName name="C_">#REF!</definedName>
    <definedName name="CA" localSheetId="0">#REF!</definedName>
    <definedName name="CA" localSheetId="1">#REF!</definedName>
    <definedName name="CA">#REF!</definedName>
    <definedName name="CA0" localSheetId="0">#REF!</definedName>
    <definedName name="CA0" localSheetId="1">#REF!</definedName>
    <definedName name="CA0">#REF!</definedName>
    <definedName name="CI" localSheetId="0">#REF!</definedName>
    <definedName name="CI" localSheetId="1">#REF!</definedName>
    <definedName name="CI">#REF!</definedName>
    <definedName name="CI0" localSheetId="0">#REF!</definedName>
    <definedName name="CI0" localSheetId="1">#REF!</definedName>
    <definedName name="CI0">#REF!</definedName>
    <definedName name="CLIENT" localSheetId="0">#REF!</definedName>
    <definedName name="CLIENT" localSheetId="1">#REF!</definedName>
    <definedName name="CLIENT">#REF!</definedName>
    <definedName name="CON" localSheetId="0">#REF!</definedName>
    <definedName name="CON" localSheetId="1">#REF!</definedName>
    <definedName name="CON">#REF!</definedName>
    <definedName name="CUSTOMER" localSheetId="0">#REF!</definedName>
    <definedName name="CUSTOMER" localSheetId="1">#REF!</definedName>
    <definedName name="CUSTOMER">#REF!</definedName>
    <definedName name="D" localSheetId="0">#REF!</definedName>
    <definedName name="D" localSheetId="1">#REF!</definedName>
    <definedName name="D">#REF!</definedName>
    <definedName name="DATA" localSheetId="0">#REF!</definedName>
    <definedName name="DATA" localSheetId="1">#REF!</definedName>
    <definedName name="DATA">#REF!</definedName>
    <definedName name="DATE" localSheetId="0">#REF!</definedName>
    <definedName name="DATE" localSheetId="1">#REF!</definedName>
    <definedName name="DATE">#REF!</definedName>
    <definedName name="E" localSheetId="0">#REF!</definedName>
    <definedName name="E" localSheetId="1">#REF!</definedName>
    <definedName name="E">#REF!</definedName>
    <definedName name="ENGINEER" localSheetId="0">#REF!</definedName>
    <definedName name="ENGINEER" localSheetId="1">#REF!</definedName>
    <definedName name="ENGINEER">#REF!</definedName>
    <definedName name="Excel_BuiltIn_Print_Area_1_1" localSheetId="0">#REF!</definedName>
    <definedName name="Excel_BuiltIn_Print_Area_1_1" localSheetId="1">#REF!</definedName>
    <definedName name="Excel_BuiltIn_Print_Area_1_1">#REF!</definedName>
    <definedName name="Excel_BuiltIn_Print_Area_1_1_1" localSheetId="0">#REF!</definedName>
    <definedName name="Excel_BuiltIn_Print_Area_1_1_1" localSheetId="1">#REF!</definedName>
    <definedName name="Excel_BuiltIn_Print_Area_1_1_1">#REF!</definedName>
    <definedName name="Excel_BuiltIn_Print_Area_1_1_1_1" localSheetId="0">#REF!</definedName>
    <definedName name="Excel_BuiltIn_Print_Area_1_1_1_1" localSheetId="1">#REF!</definedName>
    <definedName name="Excel_BuiltIn_Print_Area_1_1_1_1">#REF!</definedName>
    <definedName name="Excel_BuiltIn_Print_Area_1_1_1_1_1" localSheetId="0">#REF!</definedName>
    <definedName name="Excel_BuiltIn_Print_Area_1_1_1_1_1" localSheetId="1">#REF!</definedName>
    <definedName name="Excel_BuiltIn_Print_Area_1_1_1_1_1">#REF!</definedName>
    <definedName name="Excel_BuiltIn_Print_Area_1_1_1_1_1_1" localSheetId="0">#REF!</definedName>
    <definedName name="Excel_BuiltIn_Print_Area_1_1_1_1_1_1" localSheetId="1">#REF!</definedName>
    <definedName name="Excel_BuiltIn_Print_Area_1_1_1_1_1_1">#REF!</definedName>
    <definedName name="EXIT" localSheetId="0">#REF!</definedName>
    <definedName name="EXIT" localSheetId="1">#REF!</definedName>
    <definedName name="EXIT">#REF!</definedName>
    <definedName name="F" localSheetId="0">#REF!</definedName>
    <definedName name="F" localSheetId="1">#REF!</definedName>
    <definedName name="F">#REF!</definedName>
    <definedName name="G" localSheetId="0">#REF!</definedName>
    <definedName name="G" localSheetId="1">#REF!</definedName>
    <definedName name="G">#REF!</definedName>
    <definedName name="GRANDTOTAL" localSheetId="0">#REF!</definedName>
    <definedName name="GRANDTOTAL" localSheetId="1">#REF!</definedName>
    <definedName name="GRANDTOTAL">#REF!</definedName>
    <definedName name="H" localSheetId="0">#REF!</definedName>
    <definedName name="H" localSheetId="1">#REF!</definedName>
    <definedName name="H">#REF!</definedName>
    <definedName name="HC" localSheetId="0">#REF!</definedName>
    <definedName name="HC" localSheetId="1">#REF!</definedName>
    <definedName name="HC">#REF!</definedName>
    <definedName name="HC0" localSheetId="0">#REF!</definedName>
    <definedName name="HC0" localSheetId="1">#REF!</definedName>
    <definedName name="HC0">#REF!</definedName>
    <definedName name="HC1_" localSheetId="0">#REF!</definedName>
    <definedName name="HC1_" localSheetId="1">#REF!</definedName>
    <definedName name="HC1_">#REF!</definedName>
    <definedName name="HS" localSheetId="0">#REF!</definedName>
    <definedName name="HS" localSheetId="1">#REF!</definedName>
    <definedName name="HS">#REF!</definedName>
    <definedName name="HS0" localSheetId="0">#REF!</definedName>
    <definedName name="HS0" localSheetId="1">#REF!</definedName>
    <definedName name="HS0">#REF!</definedName>
    <definedName name="I" localSheetId="0">#REF!</definedName>
    <definedName name="I" localSheetId="1">#REF!</definedName>
    <definedName name="I">#REF!</definedName>
    <definedName name="IN" localSheetId="0">#REF!</definedName>
    <definedName name="IN" localSheetId="1">#REF!</definedName>
    <definedName name="IN">#REF!</definedName>
    <definedName name="IN0" localSheetId="0">#REF!</definedName>
    <definedName name="IN0" localSheetId="1">#REF!</definedName>
    <definedName name="IN0">#REF!</definedName>
    <definedName name="K" localSheetId="0">#REF!</definedName>
    <definedName name="K" localSheetId="1">#REF!</definedName>
    <definedName name="K">#REF!</definedName>
    <definedName name="L" localSheetId="0">#REF!</definedName>
    <definedName name="L" localSheetId="1">#REF!</definedName>
    <definedName name="L">#REF!</definedName>
    <definedName name="LO" localSheetId="0">#REF!</definedName>
    <definedName name="LO" localSheetId="1">#REF!</definedName>
    <definedName name="LO">#REF!</definedName>
    <definedName name="LO0" localSheetId="0">#REF!</definedName>
    <definedName name="LO0" localSheetId="1">#REF!</definedName>
    <definedName name="LO0">#REF!</definedName>
    <definedName name="LS" localSheetId="0">#REF!</definedName>
    <definedName name="LS" localSheetId="1">#REF!</definedName>
    <definedName name="LS">#REF!</definedName>
    <definedName name="LS0" localSheetId="0">#REF!</definedName>
    <definedName name="LS0" localSheetId="1">#REF!</definedName>
    <definedName name="LS0">#REF!</definedName>
    <definedName name="LU" localSheetId="0">#REF!</definedName>
    <definedName name="LU" localSheetId="1">#REF!</definedName>
    <definedName name="LU">#REF!</definedName>
    <definedName name="LU0" localSheetId="0">#REF!</definedName>
    <definedName name="LU0" localSheetId="1">#REF!</definedName>
    <definedName name="LU0">#REF!</definedName>
    <definedName name="M" localSheetId="0">#REF!</definedName>
    <definedName name="M" localSheetId="1">#REF!</definedName>
    <definedName name="M">#REF!</definedName>
    <definedName name="N" localSheetId="0">#REF!</definedName>
    <definedName name="N" localSheetId="1">#REF!</definedName>
    <definedName name="N">#REF!</definedName>
    <definedName name="NAME" localSheetId="0">#REF!</definedName>
    <definedName name="NAME" localSheetId="1">#REF!</definedName>
    <definedName name="NAME">#REF!</definedName>
    <definedName name="NOTE" localSheetId="0">#REF!</definedName>
    <definedName name="NOTE" localSheetId="1">#REF!</definedName>
    <definedName name="NOTE">#REF!</definedName>
    <definedName name="NUM" localSheetId="0">#REF!</definedName>
    <definedName name="NUM" localSheetId="1">#REF!</definedName>
    <definedName name="NUM">#REF!</definedName>
    <definedName name="OFFICE" localSheetId="0">#REF!</definedName>
    <definedName name="OFFICE" localSheetId="1">#REF!</definedName>
    <definedName name="OFFICE">#REF!</definedName>
    <definedName name="OOOOO" localSheetId="0">#REF!</definedName>
    <definedName name="OOOOO" localSheetId="1">#REF!</definedName>
    <definedName name="OOOOO">#REF!</definedName>
    <definedName name="OT" localSheetId="0">#REF!</definedName>
    <definedName name="OT" localSheetId="1">#REF!</definedName>
    <definedName name="OT">#REF!</definedName>
    <definedName name="OT0" localSheetId="0">#REF!</definedName>
    <definedName name="OT0" localSheetId="1">#REF!</definedName>
    <definedName name="OT0">#REF!</definedName>
    <definedName name="PF" localSheetId="0">#REF!</definedName>
    <definedName name="PF" localSheetId="1">#REF!</definedName>
    <definedName name="PF">#REF!</definedName>
    <definedName name="PF0" localSheetId="0">#REF!</definedName>
    <definedName name="PF0" localSheetId="1">#REF!</definedName>
    <definedName name="PF0">#REF!</definedName>
    <definedName name="PLS" localSheetId="0">#REF!</definedName>
    <definedName name="PLS" localSheetId="1">#REF!</definedName>
    <definedName name="PLS">#REF!</definedName>
    <definedName name="PRINT" localSheetId="0">#REF!</definedName>
    <definedName name="PRINT" localSheetId="1">#REF!</definedName>
    <definedName name="PRINT">#REF!</definedName>
    <definedName name="_xlnm.Print_Area" localSheetId="0">'RETAIL SHOP AJAH'!$A$1:$G$1022</definedName>
    <definedName name="_xlnm.Print_Area" localSheetId="1">'RETAIL SHOP AJAH (2)'!$A$1:$G$1022</definedName>
    <definedName name="_xlnm.Print_Area">#REF!</definedName>
    <definedName name="PRINT_AREA_MI" localSheetId="0">#REF!</definedName>
    <definedName name="PRINT_AREA_MI" localSheetId="1">#REF!</definedName>
    <definedName name="PRINT_AREA_MI">#REF!</definedName>
    <definedName name="PRINTER" localSheetId="0">#REF!</definedName>
    <definedName name="PRINTER" localSheetId="1">#REF!</definedName>
    <definedName name="PRINTER">#REF!</definedName>
    <definedName name="STATISTICS" localSheetId="0">#REF!</definedName>
    <definedName name="STATISTICS" localSheetId="1">#REF!</definedName>
    <definedName name="STATISTICS">#REF!</definedName>
    <definedName name="TABLE" localSheetId="0">#REF!</definedName>
    <definedName name="TABLE" localSheetId="1">#REF!</definedName>
    <definedName name="TABLE">#REF!</definedName>
    <definedName name="TBL" localSheetId="0">#REF!</definedName>
    <definedName name="TBL" localSheetId="1">#REF!</definedName>
    <definedName name="TBL">#REF!</definedName>
    <definedName name="TITLE" localSheetId="0">#REF!</definedName>
    <definedName name="TITLE" localSheetId="1">#REF!</definedName>
    <definedName name="TITLE">#REF!</definedName>
    <definedName name="TOTALCOST" localSheetId="0">#REF!</definedName>
    <definedName name="TOTALCOST" localSheetId="1">#REF!</definedName>
    <definedName name="TOTALCOST">#REF!</definedName>
    <definedName name="TOTALMARGIN" localSheetId="0">#REF!</definedName>
    <definedName name="TOTALMARGIN" localSheetId="1">#REF!</definedName>
    <definedName name="TOTALMARGIN">#REF!</definedName>
    <definedName name="TOTALPRICE" localSheetId="0">#REF!</definedName>
    <definedName name="TOTALPRICE" localSheetId="1">#REF!</definedName>
    <definedName name="TOTALPRICE">#REF!</definedName>
    <definedName name="TOTALSTOCK" localSheetId="0">#REF!</definedName>
    <definedName name="TOTALSTOCK" localSheetId="1">#REF!</definedName>
    <definedName name="TOTALSTOCK">#REF!</definedName>
    <definedName name="TOTSTOCKCOST" localSheetId="0">#REF!</definedName>
    <definedName name="TOTSTOCKCOST" localSheetId="1">#REF!</definedName>
    <definedName name="TOTSTOCKCOST">#REF!</definedName>
    <definedName name="TR" localSheetId="0">#REF!</definedName>
    <definedName name="TR" localSheetId="1">#REF!</definedName>
    <definedName name="TR">#REF!</definedName>
    <definedName name="TR0" localSheetId="0">#REF!</definedName>
    <definedName name="TR0" localSheetId="1">#REF!</definedName>
    <definedName name="TR0">#REF!</definedName>
    <definedName name="WS" localSheetId="0">#REF!</definedName>
    <definedName name="WS" localSheetId="1">#REF!</definedName>
    <definedName name="WS">#REF!</definedName>
    <definedName name="WS0" localSheetId="0">#REF!</definedName>
    <definedName name="WS0" localSheetId="1">#REF!</definedName>
    <definedName name="WS0">#REF!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08" i="3" l="1"/>
  <c r="C406" i="3"/>
  <c r="C384" i="3"/>
  <c r="C376" i="3"/>
  <c r="C374" i="3"/>
  <c r="C364" i="3"/>
  <c r="C356" i="3"/>
  <c r="G948" i="3"/>
  <c r="G947" i="3"/>
  <c r="G946" i="3"/>
  <c r="G943" i="3"/>
  <c r="G942" i="3"/>
  <c r="G941" i="3"/>
  <c r="G940" i="3"/>
  <c r="G936" i="3"/>
  <c r="G935" i="3"/>
  <c r="G934" i="3"/>
  <c r="G931" i="3"/>
  <c r="G930" i="3"/>
  <c r="G927" i="3"/>
  <c r="G924" i="3"/>
  <c r="F923" i="3"/>
  <c r="G923" i="3" s="1"/>
  <c r="G922" i="3"/>
  <c r="G921" i="3"/>
  <c r="G920" i="3"/>
  <c r="F920" i="3"/>
  <c r="G919" i="3"/>
  <c r="G954" i="3" s="1"/>
  <c r="F963" i="3" s="1"/>
  <c r="G912" i="3"/>
  <c r="F912" i="3"/>
  <c r="F921" i="3" s="1"/>
  <c r="G911" i="3"/>
  <c r="G909" i="3"/>
  <c r="G908" i="3"/>
  <c r="F908" i="3"/>
  <c r="G907" i="3"/>
  <c r="G906" i="3"/>
  <c r="G905" i="3"/>
  <c r="G904" i="3"/>
  <c r="G903" i="3"/>
  <c r="G898" i="3"/>
  <c r="G897" i="3"/>
  <c r="G894" i="3"/>
  <c r="G892" i="3"/>
  <c r="G890" i="3"/>
  <c r="G849" i="3"/>
  <c r="G848" i="3"/>
  <c r="G844" i="3"/>
  <c r="G863" i="3" s="1"/>
  <c r="F881" i="3" s="1"/>
  <c r="G813" i="3"/>
  <c r="G812" i="3"/>
  <c r="G810" i="3"/>
  <c r="G808" i="3"/>
  <c r="G807" i="3"/>
  <c r="G805" i="3"/>
  <c r="G804" i="3"/>
  <c r="G803" i="3"/>
  <c r="G802" i="3"/>
  <c r="G801" i="3"/>
  <c r="G799" i="3"/>
  <c r="G840" i="3" s="1"/>
  <c r="F879" i="3" s="1"/>
  <c r="G786" i="3"/>
  <c r="G785" i="3"/>
  <c r="G784" i="3"/>
  <c r="G782" i="3"/>
  <c r="G781" i="3"/>
  <c r="G780" i="3"/>
  <c r="G779" i="3"/>
  <c r="G778" i="3"/>
  <c r="G777" i="3"/>
  <c r="G776" i="3"/>
  <c r="G775" i="3"/>
  <c r="G774" i="3"/>
  <c r="G773" i="3"/>
  <c r="G772" i="3"/>
  <c r="G771" i="3"/>
  <c r="G770" i="3"/>
  <c r="G769" i="3"/>
  <c r="G768" i="3"/>
  <c r="G767" i="3"/>
  <c r="G766" i="3"/>
  <c r="G765" i="3"/>
  <c r="G764" i="3"/>
  <c r="G762" i="3"/>
  <c r="G761" i="3"/>
  <c r="G760" i="3"/>
  <c r="G795" i="3" s="1"/>
  <c r="F877" i="3" s="1"/>
  <c r="G746" i="3"/>
  <c r="G745" i="3"/>
  <c r="G744" i="3"/>
  <c r="G741" i="3"/>
  <c r="G740" i="3"/>
  <c r="G737" i="3"/>
  <c r="G736" i="3"/>
  <c r="G735" i="3"/>
  <c r="G734" i="3"/>
  <c r="G732" i="3"/>
  <c r="G731" i="3"/>
  <c r="G730" i="3"/>
  <c r="G729" i="3"/>
  <c r="G728" i="3"/>
  <c r="G727" i="3"/>
  <c r="G726" i="3"/>
  <c r="G724" i="3"/>
  <c r="G723" i="3"/>
  <c r="C691" i="3"/>
  <c r="C688" i="3"/>
  <c r="C692" i="3" s="1"/>
  <c r="G684" i="3"/>
  <c r="G683" i="3"/>
  <c r="G680" i="3"/>
  <c r="F677" i="3"/>
  <c r="G677" i="3" s="1"/>
  <c r="F658" i="3"/>
  <c r="C658" i="3"/>
  <c r="G658" i="3" s="1"/>
  <c r="C657" i="3"/>
  <c r="G657" i="3" s="1"/>
  <c r="F653" i="3"/>
  <c r="G653" i="3" s="1"/>
  <c r="C653" i="3"/>
  <c r="G652" i="3"/>
  <c r="C652" i="3"/>
  <c r="G610" i="3"/>
  <c r="C610" i="3"/>
  <c r="G606" i="3"/>
  <c r="F606" i="3"/>
  <c r="F607" i="3" s="1"/>
  <c r="G607" i="3" s="1"/>
  <c r="D605" i="3"/>
  <c r="F604" i="3"/>
  <c r="F605" i="3" s="1"/>
  <c r="D604" i="3"/>
  <c r="G600" i="3"/>
  <c r="F600" i="3"/>
  <c r="G596" i="3"/>
  <c r="C604" i="3"/>
  <c r="G604" i="3" s="1"/>
  <c r="F583" i="3"/>
  <c r="C583" i="3"/>
  <c r="G583" i="3" s="1"/>
  <c r="D582" i="3"/>
  <c r="C582" i="3"/>
  <c r="G582" i="3" s="1"/>
  <c r="F578" i="3"/>
  <c r="G578" i="3" s="1"/>
  <c r="G577" i="3"/>
  <c r="C574" i="3"/>
  <c r="C573" i="3"/>
  <c r="F572" i="3"/>
  <c r="F691" i="3" s="1"/>
  <c r="G691" i="3" s="1"/>
  <c r="C572" i="3"/>
  <c r="F568" i="3"/>
  <c r="G568" i="3" s="1"/>
  <c r="F567" i="3"/>
  <c r="G567" i="3" s="1"/>
  <c r="D567" i="3"/>
  <c r="D573" i="3" s="1"/>
  <c r="D566" i="3"/>
  <c r="D572" i="3" s="1"/>
  <c r="G560" i="3"/>
  <c r="F560" i="3"/>
  <c r="F588" i="3" s="1"/>
  <c r="G520" i="3"/>
  <c r="G516" i="3"/>
  <c r="G549" i="3" s="1"/>
  <c r="F992" i="3" s="1"/>
  <c r="G514" i="3"/>
  <c r="F486" i="3"/>
  <c r="G486" i="3" s="1"/>
  <c r="G506" i="3" s="1"/>
  <c r="F990" i="3" s="1"/>
  <c r="G484" i="3"/>
  <c r="G458" i="3"/>
  <c r="G451" i="3"/>
  <c r="G450" i="3"/>
  <c r="G449" i="3"/>
  <c r="G477" i="3" s="1"/>
  <c r="F988" i="3" s="1"/>
  <c r="I448" i="3"/>
  <c r="J448" i="3" s="1"/>
  <c r="G448" i="3"/>
  <c r="F408" i="3"/>
  <c r="G408" i="3" s="1"/>
  <c r="F406" i="3"/>
  <c r="G358" i="3"/>
  <c r="G356" i="3"/>
  <c r="F343" i="3"/>
  <c r="G343" i="3" s="1"/>
  <c r="C343" i="3"/>
  <c r="G339" i="3"/>
  <c r="F335" i="3"/>
  <c r="G335" i="3" s="1"/>
  <c r="C335" i="3"/>
  <c r="G330" i="3"/>
  <c r="F330" i="3"/>
  <c r="G329" i="3"/>
  <c r="G328" i="3"/>
  <c r="G321" i="3"/>
  <c r="F321" i="3"/>
  <c r="F282" i="3"/>
  <c r="F280" i="3"/>
  <c r="F272" i="3"/>
  <c r="F566" i="3" s="1"/>
  <c r="F688" i="3" s="1"/>
  <c r="G688" i="3" s="1"/>
  <c r="F270" i="3"/>
  <c r="C252" i="3"/>
  <c r="C272" i="3" s="1"/>
  <c r="F250" i="3"/>
  <c r="F252" i="3" s="1"/>
  <c r="C250" i="3"/>
  <c r="G250" i="3" s="1"/>
  <c r="C248" i="3"/>
  <c r="G248" i="3" s="1"/>
  <c r="C242" i="3"/>
  <c r="G242" i="3" s="1"/>
  <c r="C240" i="3"/>
  <c r="G240" i="3" s="1"/>
  <c r="F234" i="3"/>
  <c r="G234" i="3" s="1"/>
  <c r="G232" i="3"/>
  <c r="G230" i="3"/>
  <c r="F230" i="3"/>
  <c r="G228" i="3"/>
  <c r="F154" i="3"/>
  <c r="F193" i="3" s="1"/>
  <c r="F148" i="3"/>
  <c r="F187" i="3" s="1"/>
  <c r="G115" i="3"/>
  <c r="F115" i="3"/>
  <c r="F117" i="3" s="1"/>
  <c r="G107" i="3"/>
  <c r="F107" i="3"/>
  <c r="F109" i="3" s="1"/>
  <c r="G109" i="3" s="1"/>
  <c r="G56" i="3"/>
  <c r="F51" i="3"/>
  <c r="F129" i="3" s="1"/>
  <c r="G50" i="3"/>
  <c r="G45" i="3"/>
  <c r="F38" i="3"/>
  <c r="G38" i="3" s="1"/>
  <c r="G37" i="3"/>
  <c r="G31" i="3"/>
  <c r="F31" i="3"/>
  <c r="F32" i="3" s="1"/>
  <c r="G32" i="3" s="1"/>
  <c r="G30" i="3"/>
  <c r="G23" i="3"/>
  <c r="C23" i="3"/>
  <c r="G19" i="3"/>
  <c r="G18" i="3"/>
  <c r="G17" i="3"/>
  <c r="G16" i="3"/>
  <c r="G15" i="3"/>
  <c r="C14" i="3"/>
  <c r="G14" i="3" s="1"/>
  <c r="G13" i="3"/>
  <c r="G11" i="3"/>
  <c r="F11" i="3"/>
  <c r="F12" i="3" s="1"/>
  <c r="G12" i="3" s="1"/>
  <c r="G10" i="3"/>
  <c r="G9" i="3"/>
  <c r="G605" i="3" l="1"/>
  <c r="G406" i="3"/>
  <c r="F374" i="3"/>
  <c r="F312" i="3"/>
  <c r="F195" i="3"/>
  <c r="G193" i="3"/>
  <c r="G25" i="3"/>
  <c r="F69" i="3" s="1"/>
  <c r="F317" i="3"/>
  <c r="F131" i="3"/>
  <c r="G131" i="3" s="1"/>
  <c r="F162" i="3"/>
  <c r="G129" i="3"/>
  <c r="F119" i="3"/>
  <c r="G117" i="3"/>
  <c r="F307" i="3"/>
  <c r="G187" i="3"/>
  <c r="F39" i="3"/>
  <c r="F52" i="3"/>
  <c r="G52" i="3" s="1"/>
  <c r="F156" i="3"/>
  <c r="G156" i="3" s="1"/>
  <c r="C282" i="3"/>
  <c r="G282" i="3" s="1"/>
  <c r="G272" i="3"/>
  <c r="C268" i="3"/>
  <c r="F590" i="3"/>
  <c r="G590" i="3" s="1"/>
  <c r="F589" i="3"/>
  <c r="G589" i="3" s="1"/>
  <c r="F573" i="3"/>
  <c r="F574" i="3" s="1"/>
  <c r="G574" i="3" s="1"/>
  <c r="G623" i="3"/>
  <c r="F627" i="3" s="1"/>
  <c r="F692" i="3"/>
  <c r="G51" i="3"/>
  <c r="G148" i="3"/>
  <c r="G154" i="3"/>
  <c r="G252" i="3"/>
  <c r="G261" i="3" s="1"/>
  <c r="F290" i="3" s="1"/>
  <c r="C270" i="3"/>
  <c r="G566" i="3"/>
  <c r="G572" i="3"/>
  <c r="G573" i="3"/>
  <c r="G588" i="3"/>
  <c r="G668" i="3"/>
  <c r="F996" i="3" s="1"/>
  <c r="G752" i="3"/>
  <c r="F875" i="3" s="1"/>
  <c r="G884" i="3" s="1"/>
  <c r="F1000" i="3" s="1"/>
  <c r="G915" i="3"/>
  <c r="F961" i="3" s="1"/>
  <c r="G970" i="3" s="1"/>
  <c r="F1002" i="3" s="1"/>
  <c r="F561" i="3"/>
  <c r="G561" i="3" s="1"/>
  <c r="D605" i="1"/>
  <c r="D604" i="1"/>
  <c r="D582" i="1"/>
  <c r="D573" i="1"/>
  <c r="D572" i="1"/>
  <c r="D567" i="1"/>
  <c r="D566" i="1"/>
  <c r="G593" i="3" l="1"/>
  <c r="F625" i="3" s="1"/>
  <c r="G646" i="3" s="1"/>
  <c r="F994" i="3" s="1"/>
  <c r="G692" i="3"/>
  <c r="G717" i="3" s="1"/>
  <c r="F998" i="3" s="1"/>
  <c r="F693" i="3"/>
  <c r="G693" i="3" s="1"/>
  <c r="F364" i="3"/>
  <c r="G307" i="3"/>
  <c r="F123" i="3"/>
  <c r="G123" i="3" s="1"/>
  <c r="F121" i="3"/>
  <c r="G121" i="3" s="1"/>
  <c r="G119" i="3"/>
  <c r="G139" i="3" s="1"/>
  <c r="F976" i="3" s="1"/>
  <c r="F203" i="3"/>
  <c r="G162" i="3"/>
  <c r="G178" i="3" s="1"/>
  <c r="F978" i="3" s="1"/>
  <c r="F164" i="3"/>
  <c r="G164" i="3" s="1"/>
  <c r="F384" i="3"/>
  <c r="G317" i="3"/>
  <c r="F197" i="3"/>
  <c r="G197" i="3" s="1"/>
  <c r="G195" i="3"/>
  <c r="F376" i="3"/>
  <c r="G374" i="3"/>
  <c r="F420" i="3"/>
  <c r="G270" i="3"/>
  <c r="C280" i="3"/>
  <c r="G280" i="3" s="1"/>
  <c r="G268" i="3"/>
  <c r="C278" i="3"/>
  <c r="G278" i="3" s="1"/>
  <c r="G39" i="3"/>
  <c r="F41" i="3"/>
  <c r="G41" i="3" s="1"/>
  <c r="F40" i="3"/>
  <c r="F313" i="3"/>
  <c r="G313" i="3" s="1"/>
  <c r="G312" i="3"/>
  <c r="G9" i="1"/>
  <c r="G10" i="1"/>
  <c r="F11" i="1"/>
  <c r="G11" i="1" s="1"/>
  <c r="F12" i="1"/>
  <c r="G12" i="1" s="1"/>
  <c r="G13" i="1"/>
  <c r="C14" i="1"/>
  <c r="G14" i="1"/>
  <c r="G15" i="1"/>
  <c r="G16" i="1"/>
  <c r="G17" i="1"/>
  <c r="G18" i="1"/>
  <c r="G19" i="1"/>
  <c r="C23" i="1"/>
  <c r="G23" i="1" s="1"/>
  <c r="G30" i="1"/>
  <c r="F31" i="1"/>
  <c r="G31" i="1"/>
  <c r="F32" i="1"/>
  <c r="G32" i="1"/>
  <c r="G37" i="1"/>
  <c r="F38" i="1"/>
  <c r="G38" i="1" s="1"/>
  <c r="F39" i="1"/>
  <c r="G39" i="1" s="1"/>
  <c r="F40" i="1"/>
  <c r="G40" i="1" s="1"/>
  <c r="F41" i="1"/>
  <c r="G41" i="1" s="1"/>
  <c r="F42" i="1"/>
  <c r="G42" i="1" s="1"/>
  <c r="G45" i="1"/>
  <c r="G50" i="1"/>
  <c r="F51" i="1"/>
  <c r="G51" i="1" s="1"/>
  <c r="F52" i="1"/>
  <c r="G52" i="1" s="1"/>
  <c r="G56" i="1"/>
  <c r="F107" i="1"/>
  <c r="G107" i="1"/>
  <c r="F109" i="1"/>
  <c r="G109" i="1"/>
  <c r="F115" i="1"/>
  <c r="G115" i="1"/>
  <c r="F117" i="1"/>
  <c r="G117" i="1"/>
  <c r="F119" i="1"/>
  <c r="G119" i="1"/>
  <c r="F121" i="1"/>
  <c r="G121" i="1"/>
  <c r="F123" i="1"/>
  <c r="G123" i="1"/>
  <c r="F148" i="1"/>
  <c r="G148" i="1"/>
  <c r="F154" i="1"/>
  <c r="G154" i="1"/>
  <c r="F156" i="1"/>
  <c r="G156" i="1"/>
  <c r="F187" i="1"/>
  <c r="G187" i="1"/>
  <c r="F193" i="1"/>
  <c r="G193" i="1"/>
  <c r="F195" i="1"/>
  <c r="G195" i="1"/>
  <c r="F197" i="1"/>
  <c r="G197" i="1"/>
  <c r="G228" i="1"/>
  <c r="F230" i="1"/>
  <c r="G230" i="1" s="1"/>
  <c r="G232" i="1"/>
  <c r="F234" i="1"/>
  <c r="G234" i="1" s="1"/>
  <c r="C240" i="1"/>
  <c r="G240" i="1" s="1"/>
  <c r="C242" i="1"/>
  <c r="G242" i="1" s="1"/>
  <c r="C248" i="1"/>
  <c r="G248" i="1" s="1"/>
  <c r="C250" i="1"/>
  <c r="F250" i="1"/>
  <c r="G250" i="1"/>
  <c r="C252" i="1"/>
  <c r="F252" i="1"/>
  <c r="G252" i="1" s="1"/>
  <c r="C268" i="1"/>
  <c r="G268" i="1" s="1"/>
  <c r="C270" i="1"/>
  <c r="F270" i="1"/>
  <c r="G270" i="1"/>
  <c r="C272" i="1"/>
  <c r="F272" i="1"/>
  <c r="G272" i="1" s="1"/>
  <c r="C278" i="1"/>
  <c r="G278" i="1" s="1"/>
  <c r="C280" i="1"/>
  <c r="F280" i="1"/>
  <c r="G280" i="1"/>
  <c r="C282" i="1"/>
  <c r="F282" i="1"/>
  <c r="G282" i="1" s="1"/>
  <c r="F307" i="1"/>
  <c r="G307" i="1" s="1"/>
  <c r="F312" i="1"/>
  <c r="G312" i="1" s="1"/>
  <c r="F313" i="1"/>
  <c r="G313" i="1" s="1"/>
  <c r="F321" i="1"/>
  <c r="G321" i="1" s="1"/>
  <c r="G328" i="1"/>
  <c r="G329" i="1"/>
  <c r="F330" i="1"/>
  <c r="G330" i="1" s="1"/>
  <c r="F335" i="1"/>
  <c r="C335" i="1"/>
  <c r="G335" i="1"/>
  <c r="G339" i="1"/>
  <c r="F343" i="1"/>
  <c r="C343" i="1"/>
  <c r="G343" i="1"/>
  <c r="G356" i="1"/>
  <c r="G358" i="1"/>
  <c r="F374" i="1"/>
  <c r="G374" i="1"/>
  <c r="F376" i="1"/>
  <c r="G376" i="1"/>
  <c r="F378" i="1"/>
  <c r="G378" i="1"/>
  <c r="F406" i="1"/>
  <c r="G406" i="1"/>
  <c r="F408" i="1"/>
  <c r="G408" i="1"/>
  <c r="F420" i="1"/>
  <c r="G420" i="1"/>
  <c r="F422" i="1"/>
  <c r="G422" i="1"/>
  <c r="G448" i="1"/>
  <c r="G449" i="1"/>
  <c r="G450" i="1"/>
  <c r="G451" i="1"/>
  <c r="G458" i="1"/>
  <c r="G477" i="1"/>
  <c r="F988" i="1" s="1"/>
  <c r="G484" i="1"/>
  <c r="G506" i="1" s="1"/>
  <c r="F990" i="1" s="1"/>
  <c r="F486" i="1"/>
  <c r="G486" i="1"/>
  <c r="G514" i="1"/>
  <c r="G516" i="1"/>
  <c r="G520" i="1"/>
  <c r="G549" i="1"/>
  <c r="F992" i="1" s="1"/>
  <c r="F560" i="1"/>
  <c r="G560" i="1" s="1"/>
  <c r="F561" i="1"/>
  <c r="G561" i="1" s="1"/>
  <c r="C566" i="1"/>
  <c r="F567" i="1"/>
  <c r="G567" i="1" s="1"/>
  <c r="F568" i="1"/>
  <c r="G568" i="1" s="1"/>
  <c r="C572" i="1"/>
  <c r="F572" i="1"/>
  <c r="G572" i="1"/>
  <c r="C573" i="1"/>
  <c r="F573" i="1"/>
  <c r="G573" i="1" s="1"/>
  <c r="C574" i="1"/>
  <c r="G577" i="1"/>
  <c r="F578" i="1"/>
  <c r="G578" i="1" s="1"/>
  <c r="C582" i="1"/>
  <c r="G582" i="1" s="1"/>
  <c r="C583" i="1"/>
  <c r="F583" i="1"/>
  <c r="G583" i="1"/>
  <c r="C588" i="1"/>
  <c r="F588" i="1"/>
  <c r="G588" i="1" s="1"/>
  <c r="F589" i="1"/>
  <c r="G589" i="1" s="1"/>
  <c r="F590" i="1"/>
  <c r="G590" i="1" s="1"/>
  <c r="G596" i="1"/>
  <c r="F600" i="1"/>
  <c r="G600" i="1"/>
  <c r="C604" i="1"/>
  <c r="F604" i="1"/>
  <c r="G604" i="1" s="1"/>
  <c r="C605" i="1"/>
  <c r="F606" i="1"/>
  <c r="G606" i="1"/>
  <c r="F607" i="1"/>
  <c r="G607" i="1"/>
  <c r="C610" i="1"/>
  <c r="G610" i="1"/>
  <c r="C652" i="1"/>
  <c r="G652" i="1"/>
  <c r="F653" i="1"/>
  <c r="C653" i="1"/>
  <c r="G653" i="1" s="1"/>
  <c r="C657" i="1"/>
  <c r="G657" i="1" s="1"/>
  <c r="F658" i="1"/>
  <c r="F677" i="1"/>
  <c r="G677" i="1"/>
  <c r="G680" i="1"/>
  <c r="G683" i="1"/>
  <c r="G684" i="1"/>
  <c r="C688" i="1"/>
  <c r="F691" i="1"/>
  <c r="C691" i="1"/>
  <c r="G691" i="1" s="1"/>
  <c r="F692" i="1"/>
  <c r="F693" i="1" s="1"/>
  <c r="C692" i="1"/>
  <c r="G692" i="1"/>
  <c r="G693" i="1"/>
  <c r="G723" i="1"/>
  <c r="G724" i="1"/>
  <c r="G726" i="1"/>
  <c r="G727" i="1"/>
  <c r="G728" i="1"/>
  <c r="G729" i="1"/>
  <c r="G730" i="1"/>
  <c r="G731" i="1"/>
  <c r="G732" i="1"/>
  <c r="G734" i="1"/>
  <c r="G735" i="1"/>
  <c r="G736" i="1"/>
  <c r="G737" i="1"/>
  <c r="G740" i="1"/>
  <c r="G741" i="1"/>
  <c r="G744" i="1"/>
  <c r="G745" i="1"/>
  <c r="G746" i="1"/>
  <c r="G760" i="1"/>
  <c r="G761" i="1"/>
  <c r="G762" i="1"/>
  <c r="G764" i="1"/>
  <c r="G765" i="1"/>
  <c r="G766" i="1"/>
  <c r="G767" i="1"/>
  <c r="G768" i="1"/>
  <c r="G769" i="1"/>
  <c r="G770" i="1"/>
  <c r="G771" i="1"/>
  <c r="G772" i="1"/>
  <c r="G773" i="1"/>
  <c r="G774" i="1"/>
  <c r="G775" i="1"/>
  <c r="G776" i="1"/>
  <c r="G777" i="1"/>
  <c r="G778" i="1"/>
  <c r="G779" i="1"/>
  <c r="G780" i="1"/>
  <c r="G781" i="1"/>
  <c r="G782" i="1"/>
  <c r="G784" i="1"/>
  <c r="G785" i="1"/>
  <c r="G786" i="1"/>
  <c r="G795" i="1"/>
  <c r="F877" i="1" s="1"/>
  <c r="G799" i="1"/>
  <c r="G801" i="1"/>
  <c r="G802" i="1"/>
  <c r="G803" i="1"/>
  <c r="G804" i="1"/>
  <c r="G805" i="1"/>
  <c r="G807" i="1"/>
  <c r="G808" i="1"/>
  <c r="G810" i="1"/>
  <c r="G812" i="1"/>
  <c r="G813" i="1"/>
  <c r="G844" i="1"/>
  <c r="G848" i="1"/>
  <c r="G849" i="1"/>
  <c r="G863" i="1"/>
  <c r="F881" i="1" s="1"/>
  <c r="G890" i="1"/>
  <c r="G892" i="1"/>
  <c r="G894" i="1"/>
  <c r="G897" i="1"/>
  <c r="G898" i="1"/>
  <c r="G903" i="1"/>
  <c r="G904" i="1"/>
  <c r="G905" i="1"/>
  <c r="G906" i="1"/>
  <c r="G907" i="1"/>
  <c r="F908" i="1"/>
  <c r="G908" i="1" s="1"/>
  <c r="G909" i="1"/>
  <c r="G911" i="1"/>
  <c r="F912" i="1"/>
  <c r="G919" i="1"/>
  <c r="F920" i="1"/>
  <c r="G920" i="1"/>
  <c r="G922" i="1"/>
  <c r="F923" i="1"/>
  <c r="G923" i="1" s="1"/>
  <c r="G924" i="1"/>
  <c r="G927" i="1"/>
  <c r="G930" i="1"/>
  <c r="G931" i="1"/>
  <c r="G934" i="1"/>
  <c r="G935" i="1"/>
  <c r="G936" i="1"/>
  <c r="G940" i="1"/>
  <c r="G941" i="1"/>
  <c r="G942" i="1"/>
  <c r="G943" i="1"/>
  <c r="G946" i="1"/>
  <c r="G947" i="1"/>
  <c r="G948" i="1"/>
  <c r="I448" i="1"/>
  <c r="J448" i="1" s="1"/>
  <c r="G420" i="3" l="1"/>
  <c r="F422" i="3"/>
  <c r="G422" i="3" s="1"/>
  <c r="F378" i="3"/>
  <c r="G378" i="3" s="1"/>
  <c r="G376" i="3"/>
  <c r="F386" i="3"/>
  <c r="F428" i="3"/>
  <c r="G428" i="3" s="1"/>
  <c r="G384" i="3"/>
  <c r="F368" i="3"/>
  <c r="G368" i="3" s="1"/>
  <c r="F414" i="3"/>
  <c r="G414" i="3" s="1"/>
  <c r="G443" i="3" s="1"/>
  <c r="F986" i="3" s="1"/>
  <c r="G364" i="3"/>
  <c r="G40" i="3"/>
  <c r="F42" i="3"/>
  <c r="G42" i="3" s="1"/>
  <c r="G61" i="3"/>
  <c r="F71" i="3" s="1"/>
  <c r="G98" i="3" s="1"/>
  <c r="F974" i="3" s="1"/>
  <c r="G285" i="3"/>
  <c r="F292" i="3" s="1"/>
  <c r="F205" i="3"/>
  <c r="G203" i="3"/>
  <c r="G347" i="3"/>
  <c r="F982" i="3" s="1"/>
  <c r="G912" i="1"/>
  <c r="G915" i="1" s="1"/>
  <c r="F961" i="1" s="1"/>
  <c r="G970" i="1" s="1"/>
  <c r="F1002" i="1" s="1"/>
  <c r="F921" i="1"/>
  <c r="G921" i="1" s="1"/>
  <c r="G954" i="1" s="1"/>
  <c r="F963" i="1" s="1"/>
  <c r="G840" i="1"/>
  <c r="F879" i="1" s="1"/>
  <c r="G752" i="1"/>
  <c r="F875" i="1" s="1"/>
  <c r="G285" i="1"/>
  <c r="F292" i="1" s="1"/>
  <c r="G61" i="1"/>
  <c r="F71" i="1" s="1"/>
  <c r="G261" i="1"/>
  <c r="F290" i="1" s="1"/>
  <c r="G25" i="1"/>
  <c r="F69" i="1" s="1"/>
  <c r="G98" i="1" s="1"/>
  <c r="F974" i="1" s="1"/>
  <c r="C658" i="1"/>
  <c r="G658" i="1" s="1"/>
  <c r="G668" i="1" s="1"/>
  <c r="F996" i="1" s="1"/>
  <c r="F605" i="1"/>
  <c r="G605" i="1" s="1"/>
  <c r="G623" i="1" s="1"/>
  <c r="F627" i="1" s="1"/>
  <c r="F574" i="1"/>
  <c r="G574" i="1" s="1"/>
  <c r="F129" i="1"/>
  <c r="F566" i="1"/>
  <c r="F364" i="1"/>
  <c r="F207" i="3" l="1"/>
  <c r="G205" i="3"/>
  <c r="F388" i="3"/>
  <c r="G388" i="3" s="1"/>
  <c r="G386" i="3"/>
  <c r="G396" i="3"/>
  <c r="F984" i="3" s="1"/>
  <c r="F688" i="1"/>
  <c r="G688" i="1" s="1"/>
  <c r="G717" i="1" s="1"/>
  <c r="F998" i="1" s="1"/>
  <c r="G566" i="1"/>
  <c r="G593" i="1" s="1"/>
  <c r="F625" i="1" s="1"/>
  <c r="G646" i="1" s="1"/>
  <c r="F994" i="1" s="1"/>
  <c r="F368" i="1"/>
  <c r="G368" i="1" s="1"/>
  <c r="F414" i="1"/>
  <c r="G414" i="1" s="1"/>
  <c r="G364" i="1"/>
  <c r="G129" i="1"/>
  <c r="G139" i="1" s="1"/>
  <c r="F976" i="1" s="1"/>
  <c r="F131" i="1"/>
  <c r="G131" i="1" s="1"/>
  <c r="F162" i="1"/>
  <c r="F317" i="1"/>
  <c r="G884" i="1"/>
  <c r="F1000" i="1" s="1"/>
  <c r="F209" i="3" l="1"/>
  <c r="G207" i="3"/>
  <c r="G162" i="1"/>
  <c r="G178" i="1" s="1"/>
  <c r="F978" i="1" s="1"/>
  <c r="F164" i="1"/>
  <c r="G164" i="1" s="1"/>
  <c r="F203" i="1"/>
  <c r="G317" i="1"/>
  <c r="G347" i="1" s="1"/>
  <c r="F982" i="1" s="1"/>
  <c r="F384" i="1"/>
  <c r="F211" i="3" l="1"/>
  <c r="G211" i="3" s="1"/>
  <c r="G209" i="3"/>
  <c r="G222" i="3"/>
  <c r="F288" i="3" s="1"/>
  <c r="G302" i="3" s="1"/>
  <c r="F980" i="3" s="1"/>
  <c r="G1006" i="3" s="1"/>
  <c r="F1008" i="3" s="1"/>
  <c r="F386" i="1"/>
  <c r="F428" i="1"/>
  <c r="G428" i="1" s="1"/>
  <c r="G443" i="1" s="1"/>
  <c r="F986" i="1" s="1"/>
  <c r="G384" i="1"/>
  <c r="G203" i="1"/>
  <c r="F205" i="1"/>
  <c r="F1009" i="3" l="1"/>
  <c r="F1010" i="3" s="1"/>
  <c r="G205" i="1"/>
  <c r="F207" i="1"/>
  <c r="F388" i="1"/>
  <c r="G388" i="1" s="1"/>
  <c r="G386" i="1"/>
  <c r="G396" i="1" s="1"/>
  <c r="F984" i="1" s="1"/>
  <c r="F1011" i="3" l="1"/>
  <c r="F1012" i="3" s="1"/>
  <c r="G207" i="1"/>
  <c r="F209" i="1"/>
  <c r="F1014" i="3" l="1"/>
  <c r="F1015" i="3" s="1"/>
  <c r="G209" i="1"/>
  <c r="F211" i="1"/>
  <c r="G211" i="1" s="1"/>
  <c r="G222" i="1" s="1"/>
  <c r="F288" i="1" s="1"/>
  <c r="G302" i="1" s="1"/>
  <c r="F980" i="1" s="1"/>
  <c r="G1006" i="1" s="1"/>
  <c r="F1008" i="1" s="1"/>
  <c r="F1009" i="1" l="1"/>
  <c r="F1010" i="1" s="1"/>
  <c r="F1011" i="1" l="1"/>
  <c r="F1012" i="1" s="1"/>
  <c r="F1014" i="1" l="1"/>
  <c r="F1015" i="1" s="1"/>
</calcChain>
</file>

<file path=xl/sharedStrings.xml><?xml version="1.0" encoding="utf-8"?>
<sst xmlns="http://schemas.openxmlformats.org/spreadsheetml/2006/main" count="1966" uniqueCount="418">
  <si>
    <t>ELEMENT NR. 1</t>
  </si>
  <si>
    <t>SUBSTRUCTURE (All Provisional)</t>
  </si>
  <si>
    <t>D20: EXCAVATING AND FILLING</t>
  </si>
  <si>
    <t>General Site Clearance</t>
  </si>
  <si>
    <t>A</t>
  </si>
  <si>
    <t xml:space="preserve">Excavate oversite to remove vegetable soil average 150mm deep. </t>
  </si>
  <si>
    <t>m2</t>
  </si>
  <si>
    <t>B</t>
  </si>
  <si>
    <t xml:space="preserve">Mass excavation starting from stripped level and  not exceeding 300mm deep. </t>
  </si>
  <si>
    <r>
      <t>m</t>
    </r>
    <r>
      <rPr>
        <vertAlign val="superscript"/>
        <sz val="11"/>
        <rFont val="Comic Sans MS"/>
        <family val="4"/>
      </rPr>
      <t>3</t>
    </r>
  </si>
  <si>
    <t>C</t>
  </si>
  <si>
    <t xml:space="preserve">Excavate trench to receive ground beam starting from stripped level and not exceeding 1.00m deep. </t>
  </si>
  <si>
    <t>D</t>
  </si>
  <si>
    <t xml:space="preserve">Excavate working space for ground beam starting from stripped level and not exceeding 1.00m deep. </t>
  </si>
  <si>
    <t>E</t>
  </si>
  <si>
    <t>F</t>
  </si>
  <si>
    <t>G</t>
  </si>
  <si>
    <t>Level and compact bottom of excavation to receive concrete in foundation.</t>
  </si>
  <si>
    <r>
      <t>m</t>
    </r>
    <r>
      <rPr>
        <vertAlign val="superscript"/>
        <sz val="11"/>
        <rFont val="Comic Sans MS"/>
        <family val="4"/>
      </rPr>
      <t>2</t>
    </r>
  </si>
  <si>
    <t>H</t>
  </si>
  <si>
    <t>Earthwork support to side of lift shaft pith maximum depth n.e 1500mm</t>
  </si>
  <si>
    <t>J</t>
  </si>
  <si>
    <t>Remove surplus excavated material from site.</t>
  </si>
  <si>
    <t>K</t>
  </si>
  <si>
    <t>Return, fill and consolidate selected excavated material around foundation.</t>
  </si>
  <si>
    <t>L</t>
  </si>
  <si>
    <t>M</t>
  </si>
  <si>
    <t>100mm thick approved rock hardcore filling well rammed and consolidated.</t>
  </si>
  <si>
    <t>N</t>
  </si>
  <si>
    <t>Dieldrex 20" anti-termites to surfaces of excavation</t>
  </si>
  <si>
    <t>E10: In situ concrete</t>
  </si>
  <si>
    <t>Vibrated Concrete (1:10) mix in:</t>
  </si>
  <si>
    <t>P</t>
  </si>
  <si>
    <t>50mm blinding under bases</t>
  </si>
  <si>
    <t>Carried to Collection</t>
  </si>
  <si>
    <t>SUBSTRUCTURE CONT'D</t>
  </si>
  <si>
    <t>Vibrated Reinforced Insitu Concrete (1;2;4)</t>
  </si>
  <si>
    <t>Raft bed</t>
  </si>
  <si>
    <t>Ground beam</t>
  </si>
  <si>
    <t>Steps</t>
  </si>
  <si>
    <t>E30: Reinforcement for in situ concrete</t>
  </si>
  <si>
    <t xml:space="preserve">High yield deformed bars to BS 4449 in column bases, columns.,raft, lift shaft, ground beam  etc </t>
  </si>
  <si>
    <t>25mm diameter bar</t>
  </si>
  <si>
    <t>kg</t>
  </si>
  <si>
    <t>20mm diameter bar</t>
  </si>
  <si>
    <t>16mm diameter bar</t>
  </si>
  <si>
    <t>12mm diameter bar</t>
  </si>
  <si>
    <t>10mm diameter in links and stirrups</t>
  </si>
  <si>
    <t>8mm diameter in links and stirrups</t>
  </si>
  <si>
    <t>BRC Fabric mesh reinforcement to BS 4483 ref.No  A.142 weighing 2.22kg/sq.m lapped 200mm at all  joints in:</t>
  </si>
  <si>
    <t>Bed</t>
  </si>
  <si>
    <t>Wrought formwork using Marine board  to:</t>
  </si>
  <si>
    <t>Q</t>
  </si>
  <si>
    <t>R</t>
  </si>
  <si>
    <t>edge of raft slab</t>
  </si>
  <si>
    <t>m</t>
  </si>
  <si>
    <t>S</t>
  </si>
  <si>
    <t>Sides of steps</t>
  </si>
  <si>
    <t>T</t>
  </si>
  <si>
    <t>side of ground beam</t>
  </si>
  <si>
    <t>U</t>
  </si>
  <si>
    <t>V</t>
  </si>
  <si>
    <t>Carried to collection</t>
  </si>
  <si>
    <t>F10: Brick/Block walling</t>
  </si>
  <si>
    <t>Damproofing</t>
  </si>
  <si>
    <t>0.26mm polythene damp proof membrane lapped 450mm at all welted joints, laid on hardcore</t>
  </si>
  <si>
    <t>COLLECTION</t>
  </si>
  <si>
    <t>page /1</t>
  </si>
  <si>
    <t>page /2</t>
  </si>
  <si>
    <t xml:space="preserve">SUBSTRUCTURE </t>
  </si>
  <si>
    <t>Carried to Summary</t>
  </si>
  <si>
    <t>Element Nr. 2</t>
  </si>
  <si>
    <t>FRAME</t>
  </si>
  <si>
    <t>Columns</t>
  </si>
  <si>
    <t>Beams</t>
  </si>
  <si>
    <t xml:space="preserve">High yield deformed bars to BS 4449 in beams, columns etc </t>
  </si>
  <si>
    <t>10mm diameter links and stirrups</t>
  </si>
  <si>
    <t>E20: Formwork for in situ concrete</t>
  </si>
  <si>
    <t>Vertical sides of columns</t>
  </si>
  <si>
    <t>sides and soffits of beams</t>
  </si>
  <si>
    <t>carried to Summary</t>
  </si>
  <si>
    <t>Element Nr. 3</t>
  </si>
  <si>
    <t>UPPER FLOOR</t>
  </si>
  <si>
    <t>Suspended floor slabs</t>
  </si>
  <si>
    <t xml:space="preserve">High yield deformed bars to BS 4449 in concrete floor slabs </t>
  </si>
  <si>
    <t>12mm diameter bars</t>
  </si>
  <si>
    <t>10mm diameter bars</t>
  </si>
  <si>
    <t>Horizontal soffit of suspended floor slab</t>
  </si>
  <si>
    <t>Edge of slab 250mm wide</t>
  </si>
  <si>
    <t>UPPER FLOORS</t>
  </si>
  <si>
    <t>Element Nr. 4</t>
  </si>
  <si>
    <t xml:space="preserve">STAIRCASES </t>
  </si>
  <si>
    <t>Staircases including landings and beams</t>
  </si>
  <si>
    <t>High yield deformed bars to BS 4449 in beams, staircases and landing</t>
  </si>
  <si>
    <t>Sloping soffit of staircases / ramps</t>
  </si>
  <si>
    <t>Soffits of landing</t>
  </si>
  <si>
    <t>Sides of staircases / ramps including cutting and fitting to risers.</t>
  </si>
  <si>
    <t>Risers of steps 150mm high</t>
  </si>
  <si>
    <t>Sides of Landing</t>
  </si>
  <si>
    <t>STAIRCASES CONT'D</t>
  </si>
  <si>
    <t>M4O: Stone/Concrete/Quarry/Ceramic Tiling/Mosaic</t>
  </si>
  <si>
    <t>Fully vitrified ceramic tiles of approved colour bedded and jointed in cement and sand floated bed (measured  separately) with and including pointing with matching 
cement mortar on:</t>
  </si>
  <si>
    <t>Landings</t>
  </si>
  <si>
    <t>Ditto treads of staircase 300mm wide</t>
  </si>
  <si>
    <t>Ditto risers of staircase 150mm high</t>
  </si>
  <si>
    <t>Ditto 75mm wide skirting along risers and tread</t>
  </si>
  <si>
    <t>Cement and sand (1:3) mix:</t>
  </si>
  <si>
    <t>25mm thick floated bed (Landing)</t>
  </si>
  <si>
    <t>15mm floated backing</t>
  </si>
  <si>
    <t>15mm Thick cement and sand (1:5) smooth rendering to:</t>
  </si>
  <si>
    <t>Sloping soffit of staircases</t>
  </si>
  <si>
    <t>Soffit of landing</t>
  </si>
  <si>
    <t>Sides of staircases</t>
  </si>
  <si>
    <t>P.O.P Floating</t>
  </si>
  <si>
    <t>Prepare and apply aduplan or other approved floating  materials on rendered surfaces</t>
  </si>
  <si>
    <t>M60: Painting/Clear finishing</t>
  </si>
  <si>
    <t>Prepare, prime and apply 3 coats of Dulux emulsion paint on:</t>
  </si>
  <si>
    <t>page /6</t>
  </si>
  <si>
    <t>page /7</t>
  </si>
  <si>
    <t>page /8</t>
  </si>
  <si>
    <t>STAIRCASES</t>
  </si>
  <si>
    <t>Element Nr. 5</t>
  </si>
  <si>
    <t>ROOF</t>
  </si>
  <si>
    <t>Vibrated Reiforced Concrete grade 20 in:</t>
  </si>
  <si>
    <t xml:space="preserve">Roof beams </t>
  </si>
  <si>
    <t>m3</t>
  </si>
  <si>
    <t>E30: Reinforcement to BS 4449</t>
  </si>
  <si>
    <t>High yield deformed bars to BS 4449 in beams and  concrete facia.</t>
  </si>
  <si>
    <t>12mm diameter bar in roof beam</t>
  </si>
  <si>
    <t>E20: Formwork to insitu concrete</t>
  </si>
  <si>
    <t xml:space="preserve">Sides and soffits of beams </t>
  </si>
  <si>
    <t>F10: Brick/Blockwork</t>
  </si>
  <si>
    <t>Hollow sandcrete blockwork laid and jointed in  cement mortar (1:3) mix</t>
  </si>
  <si>
    <t>230mm wall externally</t>
  </si>
  <si>
    <t>G20: Carpentary/Timber framing/ First fixing</t>
  </si>
  <si>
    <t>H72: 0.55 long span aluminium roof covering on timber trusses (Measured Seperately) to include all accessories.</t>
  </si>
  <si>
    <t>Roof covering</t>
  </si>
  <si>
    <t>Wall Flashing 500mm wide</t>
  </si>
  <si>
    <t>Eave angle 450mm girth</t>
  </si>
  <si>
    <t>Finishings</t>
  </si>
  <si>
    <t>M20: Plastered/Rendered/Roughcast/ Coatings</t>
  </si>
  <si>
    <t>faces of parapet wall/</t>
  </si>
  <si>
    <t>POP Wall Floating</t>
  </si>
  <si>
    <t>Prepare and apply ''aduplan'' or other equal and  approved wall floating material on rendered walls</t>
  </si>
  <si>
    <t>Rendered surfaces of parapet wall</t>
  </si>
  <si>
    <t>Prepare and apply two finishing coats of ''Dulux Weather Shield '' or any approved Water resistant  paint on</t>
  </si>
  <si>
    <t>Floated surfaces of parapet wall</t>
  </si>
  <si>
    <t xml:space="preserve">Carried to Summary </t>
  </si>
  <si>
    <t>Element Nr. 6</t>
  </si>
  <si>
    <t>EXTERNAL WALLS</t>
  </si>
  <si>
    <t>Hollow sandcrete blockwork laid and jointed in cement mortar (1:3) mix:</t>
  </si>
  <si>
    <t xml:space="preserve">230mm wall </t>
  </si>
  <si>
    <t xml:space="preserve">150mm wall </t>
  </si>
  <si>
    <t>Lintels</t>
  </si>
  <si>
    <t>Reinforced Vibrated Insitu Concrete  Grade 30</t>
  </si>
  <si>
    <t>External wall</t>
  </si>
  <si>
    <t>High yield deformed bars to BS 4449 in lintels</t>
  </si>
  <si>
    <t>10mm diameter bars in links and stirrups</t>
  </si>
  <si>
    <t>12-10mm diameter bars</t>
  </si>
  <si>
    <t>Sides and soffits of lintels</t>
  </si>
  <si>
    <t>Sides and soffits of wall</t>
  </si>
  <si>
    <t>Edge of wall 100mm</t>
  </si>
  <si>
    <t>Element Nr. 7</t>
  </si>
  <si>
    <t>INTERNAL WALLS</t>
  </si>
  <si>
    <t>Element Nr. 8</t>
  </si>
  <si>
    <t xml:space="preserve">WINDOWS AND EXTERNAL DOORS </t>
  </si>
  <si>
    <t>L11: Metal windows/rooflights/screens/louvres</t>
  </si>
  <si>
    <t>Powder coated standard profile alumnium Sliding windows with 5mm tinted glasses complete with  locks and accessories including cutting and building  into concrete or block work and pointing all round with  approved mastic.</t>
  </si>
  <si>
    <t>Window size 1500 x 500mm high</t>
  </si>
  <si>
    <t>Nr</t>
  </si>
  <si>
    <t xml:space="preserve">Ditto 1200 x 1800mm high </t>
  </si>
  <si>
    <t xml:space="preserve">Ditto 1200 x 1200mm high </t>
  </si>
  <si>
    <t xml:space="preserve">Ditto 600 x 600mm high </t>
  </si>
  <si>
    <t>L20: Metal doors/shutters/hatches</t>
  </si>
  <si>
    <t>Supply and fix approved standard Security door obtainable from " Gladiators System ltd "or other equal and approved manufacturers complete with all necessary accessories</t>
  </si>
  <si>
    <t>Door size 1500 x 2400mm high</t>
  </si>
  <si>
    <t>WINDOWS AND EXTERNAL DOORS</t>
  </si>
  <si>
    <t>Element Nr. 9</t>
  </si>
  <si>
    <t>INTERNAL DOORS</t>
  </si>
  <si>
    <t>Supply and fix approved standard American Steel door or other equal and approved manufacturers complete with all necessary accessories</t>
  </si>
  <si>
    <t xml:space="preserve">Door size 900 x 2100mm </t>
  </si>
  <si>
    <t xml:space="preserve">Ditto 750 x 2100mm </t>
  </si>
  <si>
    <t xml:space="preserve"> </t>
  </si>
  <si>
    <t xml:space="preserve">INTERNAL DOORS </t>
  </si>
  <si>
    <t>Element Nr. 10</t>
  </si>
  <si>
    <t>FITTINGS AND FIXTURES</t>
  </si>
  <si>
    <t>L30: Stairs/Walkways/Balustrades</t>
  </si>
  <si>
    <t>Supply and fix the followings approved pattern 1000mm high stainless steel:</t>
  </si>
  <si>
    <t>Staircase handrails.</t>
  </si>
  <si>
    <t>Ditto Stair handrails on wall</t>
  </si>
  <si>
    <t>DUCT COVER</t>
  </si>
  <si>
    <t>Fabricate and fix the followings approved pattern  Metal grils</t>
  </si>
  <si>
    <t>450X6010MM high</t>
  </si>
  <si>
    <t>Nos</t>
  </si>
  <si>
    <t>carried to summary</t>
  </si>
  <si>
    <t>Element Nr. 11</t>
  </si>
  <si>
    <t>WALL FINISHES</t>
  </si>
  <si>
    <t>Internal work</t>
  </si>
  <si>
    <t>M20: Plastered/Randered/Roughcast coatings</t>
  </si>
  <si>
    <t>15mm thick cement and sand (1:4) smooth rendering to:</t>
  </si>
  <si>
    <t>Walls</t>
  </si>
  <si>
    <t>Ditto not exceeding 300mm girth including dressing  around that arises.</t>
  </si>
  <si>
    <t>M31: Fibrous Plaster of Paris</t>
  </si>
  <si>
    <t>Rendered surfaces</t>
  </si>
  <si>
    <t>Rendered surfaces, width not exceeding 300mm</t>
  </si>
  <si>
    <t>Ditto not exceeding 100mm girth including dressing  around that arises.</t>
  </si>
  <si>
    <t>Prepare and apply two finishing coats of emulsion  paint on:</t>
  </si>
  <si>
    <t>Ditto not exceeding 300mm girth</t>
  </si>
  <si>
    <t>M40: Stone/Concrete/Quarry/Ceramic/ Mosaic  tiling</t>
  </si>
  <si>
    <t>Approved ceramic wall tiles bedded and jointed in  cement and sand (1:3) screeded backing (measured  separately) and pointed in matching coloured cement.</t>
  </si>
  <si>
    <t xml:space="preserve"> Toilet walls</t>
  </si>
  <si>
    <t>Reveal n.e 300mm wide</t>
  </si>
  <si>
    <t>M10: Sand cement beds /Concrete/Screeds/ 
backings</t>
  </si>
  <si>
    <t>Cement and sand (1:3) in backings</t>
  </si>
  <si>
    <t>15mm screeded backings</t>
  </si>
  <si>
    <t>External work</t>
  </si>
  <si>
    <t>15mm thick cement and sand (1:5) smooth rendering  to:</t>
  </si>
  <si>
    <t>Ditto not exceeding 300mm girth including dressing  the arrises</t>
  </si>
  <si>
    <t>Ditto not exceeding 100mm girth including dressing  around the arises.</t>
  </si>
  <si>
    <t>WALL FINISHES CONT'D</t>
  </si>
  <si>
    <t>25mm thick cement and sand (1:5) smooth rendering</t>
  </si>
  <si>
    <t>Window hood with floating and painting</t>
  </si>
  <si>
    <t>Wall facing tiles  FS2 size 300 X 110 X11bedded and jointed in cement and sand (1:3) screeded backing (measured separately) and well pointed on walls</t>
  </si>
  <si>
    <t xml:space="preserve">Wall tiles </t>
  </si>
  <si>
    <t>Window hoods</t>
  </si>
  <si>
    <t>Prepare and apply two finishing coats of Dulux weather sheild paint on:</t>
  </si>
  <si>
    <t>Ditto dampshield on roof belt</t>
  </si>
  <si>
    <t>Precast Moulded Skirting</t>
  </si>
  <si>
    <t xml:space="preserve"> Precast Moulded  Window Hood and wall band </t>
  </si>
  <si>
    <t>page /16</t>
  </si>
  <si>
    <t>page /17</t>
  </si>
  <si>
    <t>Carried to summary</t>
  </si>
  <si>
    <t>Element Nr. 13</t>
  </si>
  <si>
    <t>FLOOR FINISHES</t>
  </si>
  <si>
    <t>600 x 600mm Matt Ceramic tiles of approved colour bedded and jointed in cement and sand floated bed (measured  separately) with and including pointing with matching  cement mortar on:</t>
  </si>
  <si>
    <t>8mm glazed floor tiles (bedrooms)</t>
  </si>
  <si>
    <t>Ditto skirting 75mm high</t>
  </si>
  <si>
    <t>Cement and sand (1:3) mix</t>
  </si>
  <si>
    <t>44mm screeded bed</t>
  </si>
  <si>
    <t>Element Nr. 14</t>
  </si>
  <si>
    <t>CEILING FINISHES</t>
  </si>
  <si>
    <t>Internal and External works</t>
  </si>
  <si>
    <t>15mm thick rendering finished fair and smooth on:</t>
  </si>
  <si>
    <t>Soffit of suspended floor slab</t>
  </si>
  <si>
    <t>Polyetyrene Ceiling</t>
  </si>
  <si>
    <t>Polystyrene board incuding floating</t>
  </si>
  <si>
    <t>Sawn Treated Hardwood</t>
  </si>
  <si>
    <t>Noggins</t>
  </si>
  <si>
    <t>Fibre Cement Board with floating</t>
  </si>
  <si>
    <t>Prepare and apply ''aduplan'' or other equal and approved wall floating material on rendered walls</t>
  </si>
  <si>
    <t>Soffits of suspended Slab</t>
  </si>
  <si>
    <t>Prepare, prime and apply two coats of emulsion paint on:</t>
  </si>
  <si>
    <t>Soffits of suspended Polystyrene board</t>
  </si>
  <si>
    <t>Soffits of suspended slab</t>
  </si>
  <si>
    <t>Surfaces not exceeding 600mmwide</t>
  </si>
  <si>
    <t>Element Nr. 15</t>
  </si>
  <si>
    <t>PLUMBING INSTALLATIONS</t>
  </si>
  <si>
    <t>Waste water installation</t>
  </si>
  <si>
    <t>The following in unplasticised pvc pipework to BS 4514 with spigot and socket joints in trenches, walls and floors</t>
  </si>
  <si>
    <t>100mm diameter pvc pipe</t>
  </si>
  <si>
    <t>50mm ditto</t>
  </si>
  <si>
    <t>Extra over 100mm diameter pipe for:</t>
  </si>
  <si>
    <t>WC connector</t>
  </si>
  <si>
    <t>nr</t>
  </si>
  <si>
    <t>Equal tee</t>
  </si>
  <si>
    <t>Vent cowl</t>
  </si>
  <si>
    <t>45 degree Bend</t>
  </si>
  <si>
    <t>Bend</t>
  </si>
  <si>
    <t>100x100x50mm Y-joint</t>
  </si>
  <si>
    <t>Clip</t>
  </si>
  <si>
    <t>Extra over 50mm diameter pipe for:</t>
  </si>
  <si>
    <t>Elbow 90</t>
  </si>
  <si>
    <t>Elbow 45</t>
  </si>
  <si>
    <t>Abro gum (big size)</t>
  </si>
  <si>
    <t>Sundries</t>
  </si>
  <si>
    <t>Mark position of holes,mortices, chases and the like in structure for cold water supply and 
distribution installations.</t>
  </si>
  <si>
    <t>sum</t>
  </si>
  <si>
    <t>Allow for the provision of sundry items -fisher rubber, cone rubber, gum  etc</t>
  </si>
  <si>
    <t>Sanitary Appliances</t>
  </si>
  <si>
    <t>Supply, assemble and fix the following sanitary appliances and accessories, including all joints to  cold water supply and discharge pipes.</t>
  </si>
  <si>
    <t>W.C mini set  with WHB (Sweet home top pressing) complete with mixer, pan connector, trap, flexible, angle valve.</t>
  </si>
  <si>
    <t>Set of accessories comprising:Soap dish, Toilet roll holder, Towel rail, hook and cup</t>
  </si>
  <si>
    <t>W</t>
  </si>
  <si>
    <t>Mirror size 600 x 900mm complete with clips and screws for mounting to wall.</t>
  </si>
  <si>
    <t>MECHANICAL INSTALLATIONS CONT'D</t>
  </si>
  <si>
    <t>Plumbing Installations</t>
  </si>
  <si>
    <t>Water Supply &amp; Distribution</t>
  </si>
  <si>
    <t>Cold and Hot Water Distribution Pipework</t>
  </si>
  <si>
    <t>The following in PPR Green pipe pipework with screwed joints in concretework or blockwork</t>
  </si>
  <si>
    <t>Multilayer pipe B1-1216</t>
  </si>
  <si>
    <t>Multilayer pipe B1-1613</t>
  </si>
  <si>
    <t>Multilayer pipe B1-2025</t>
  </si>
  <si>
    <t>Extra over on pipes</t>
  </si>
  <si>
    <t xml:space="preserve"> Elbow F5-L1216</t>
  </si>
  <si>
    <t>Female elbow F5-L1625</t>
  </si>
  <si>
    <t>Female elbow F5-L1613</t>
  </si>
  <si>
    <t>Tee F5-L1613</t>
  </si>
  <si>
    <t xml:space="preserve"> Tee F5-L1616</t>
  </si>
  <si>
    <t>Socket F5-L1613</t>
  </si>
  <si>
    <t xml:space="preserve"> Socket F5-L1616</t>
  </si>
  <si>
    <t>Female Thread elbow F5-L1613</t>
  </si>
  <si>
    <t xml:space="preserve"> Elbow F5-L1216 and L1213</t>
  </si>
  <si>
    <t>Plug L1213</t>
  </si>
  <si>
    <t>Tee  F5-L1216 and L1213</t>
  </si>
  <si>
    <t>Tee F5-L1625</t>
  </si>
  <si>
    <t>Elbow F5-L1625 by 16</t>
  </si>
  <si>
    <t>Socket F5-L1625</t>
  </si>
  <si>
    <t>Tee F5-L1625 by 13</t>
  </si>
  <si>
    <t>Gap Plug F5-S1225</t>
  </si>
  <si>
    <t>Gap Plug F5-S1213</t>
  </si>
  <si>
    <t>Male Socket F5-L1613</t>
  </si>
  <si>
    <t>X</t>
  </si>
  <si>
    <t>Elbow F5-L1613</t>
  </si>
  <si>
    <t>Ancillaries</t>
  </si>
  <si>
    <t>Y</t>
  </si>
  <si>
    <t>16mm rifeng gate valve to BS 1952 with 2nr. 
screwed joints to cold water supply</t>
  </si>
  <si>
    <t>Z</t>
  </si>
  <si>
    <t>25mm ditto</t>
  </si>
  <si>
    <t>32mm non return valve to BS1952 with 2nr. 
Screwed joints to galanised mild steel cold water supply</t>
  </si>
  <si>
    <t>MECHANICAL INSTALLATIONS continued ...</t>
  </si>
  <si>
    <t>External works</t>
  </si>
  <si>
    <t>The following in amysour green pipe pipework with screwed joints in concretework or blockwork</t>
  </si>
  <si>
    <t>32mm diameter pipe</t>
  </si>
  <si>
    <t>Extra over 25mm diameter pipe for</t>
  </si>
  <si>
    <t>Socket</t>
  </si>
  <si>
    <t>Ball cork</t>
  </si>
  <si>
    <t>Adaptor</t>
  </si>
  <si>
    <t>Extra over 25mm &amp; 13mm diameter pipe for</t>
  </si>
  <si>
    <t>Tap (Sweet Home)</t>
  </si>
  <si>
    <t>Elbow</t>
  </si>
  <si>
    <t>The following in unplasticised pvc pipework to BS  4514 with spigot and socket joints in trenches, walls  and floors</t>
  </si>
  <si>
    <t>150mm diameter pvc pipe</t>
  </si>
  <si>
    <t>Mark position of holes,mortices, chases and the  like in structure for chamber and manhole connection</t>
  </si>
  <si>
    <t>Thread Tape</t>
  </si>
  <si>
    <t>bundle</t>
  </si>
  <si>
    <t>Fire Fighting Installations</t>
  </si>
  <si>
    <t>9kg `Angus' Carbon-dioxide (CO2)  fire extinguisher to BS 1382 complete with holder bracket mounted on blockwork or concretework</t>
  </si>
  <si>
    <t>Airconditioning Installation</t>
  </si>
  <si>
    <t>Supply and install the following for airconditioning  piping only</t>
  </si>
  <si>
    <t>Airconditioning piping</t>
  </si>
  <si>
    <t xml:space="preserve">Perforated face diffusers/Extractor Fan complete with manual opposed blade balancing dampers,   in Toilets </t>
  </si>
  <si>
    <t>page /20</t>
  </si>
  <si>
    <t>page /21</t>
  </si>
  <si>
    <t>page /22</t>
  </si>
  <si>
    <t>page /23</t>
  </si>
  <si>
    <t>Element Nr. 16</t>
  </si>
  <si>
    <t>E;ECTRICAL INSTALLATIONS</t>
  </si>
  <si>
    <t>Mains Reticulation</t>
  </si>
  <si>
    <t>Supply and Install the followings</t>
  </si>
  <si>
    <t xml:space="preserve">100A SP&amp;N MCB 12 way main distribution board  manufactured by `MK' or other approved  manufacturer </t>
  </si>
  <si>
    <t xml:space="preserve">63A SP&amp;N MCB 4 way main distribution board  manufactured by `MK' or other approved  manufacturer </t>
  </si>
  <si>
    <t>Conduits and Cables</t>
  </si>
  <si>
    <t>25mm diameter pvc concealed conduits with flange  joints to BS 31 in blockwork and concretework,  with and including all conduit boxes, locknuts,  brushes, couplers, bends, reducers, cutting and  fitting and all other accessories deemed necessary.</t>
  </si>
  <si>
    <t>Cables</t>
  </si>
  <si>
    <t>Supply and lay the following coleman cables in wall and floors</t>
  </si>
  <si>
    <t>Pipe Sleeves</t>
  </si>
  <si>
    <t>Earthing Installation</t>
  </si>
  <si>
    <t>Copper earth rod buried in ground to a depth such  that resistance does not exceed 5 ohms, complete  with cable connecting clamp.</t>
  </si>
  <si>
    <t>The following in coleman pvc insulated and colour coded cables to BS 6004:1969 drawn into conduits, with and including cable loops, terminations, glands and all other accessories deemd necessary.</t>
  </si>
  <si>
    <t>4x25mm2 PVC/SWA/PVC cable (Coleman) tp LVP-S</t>
  </si>
  <si>
    <t>1mm2  pvc insulated single core copper cable. (Coleman) GREEN</t>
  </si>
  <si>
    <t>Fittings and accessories</t>
  </si>
  <si>
    <t>13A SP 2 double switch socket outlet (Hagar Brand)</t>
  </si>
  <si>
    <t>35w Extractor Fan in toilets ( Dico brand)</t>
  </si>
  <si>
    <t>Lighting Installation</t>
  </si>
  <si>
    <t>1 x 6w LED  recessed fitting complete with bulb in Shops toilets</t>
  </si>
  <si>
    <t>pcs</t>
  </si>
  <si>
    <t>1 x 18w security / façade outdoor  wall light bulk headed</t>
  </si>
  <si>
    <t>10A 1-gang 1-way switch (Hagar Brand)</t>
  </si>
  <si>
    <t>10A 2-gang 1-way switch  (Hagar Brand)</t>
  </si>
  <si>
    <t>10A 1-gang 2-way switch  (Hagar Brand)</t>
  </si>
  <si>
    <t>page /24</t>
  </si>
  <si>
    <t>ELECTRICAL INSTALLATIONS</t>
  </si>
  <si>
    <t>SUMMARY</t>
  </si>
  <si>
    <t xml:space="preserve"> STAIRCASES</t>
  </si>
  <si>
    <t>FITTING AND FIXTURES</t>
  </si>
  <si>
    <t>CEILLING FINISHES</t>
  </si>
  <si>
    <t>ELECTRICAL INSTALLATION</t>
  </si>
  <si>
    <t>SHOPS</t>
  </si>
  <si>
    <t>Carried to General Summary</t>
  </si>
  <si>
    <t>Net construction cost</t>
  </si>
  <si>
    <t>Add</t>
  </si>
  <si>
    <t>Vat @ 7.5%</t>
  </si>
  <si>
    <t>Estimated total cost</t>
  </si>
  <si>
    <t>Allow a provisional sum….. For supply and fix wooden  roof trusses complete with all accessories</t>
  </si>
  <si>
    <t>125A 415V Low voltage panel complete with 1no 100A SPN &amp; 8Nos 63A SPN merlin gerin circuit breakers as Schneidder or approved equal</t>
  </si>
  <si>
    <t>20mm diameter pvc concealed conduits with flange  joints to BS 31 in blockwork and concretework,  with and including all conduit boxes, locknuts,  brushes, couplers, bends, reducers, cutting and  fitting and all other accessories deemed necessary.</t>
  </si>
  <si>
    <t>10mm2 pvc insulated single core copper cable.(Coleman) RED to FCU2</t>
  </si>
  <si>
    <t>4mm2 pvc insulated single core copper cable.(Coleman) YELLOW to FCU2</t>
  </si>
  <si>
    <t>10mm2 pvc insulated single core copper cable.(Coleman) BLUE to FCU2</t>
  </si>
  <si>
    <t>6mm2 pvc insulated single core copper cable. (Coleman) RED to all GCU 1-6 and FCU1</t>
  </si>
  <si>
    <t>6mm2 pvc insulated single core copper cable.(Coleman) Black to all GCU 1-6 and FCU1</t>
  </si>
  <si>
    <t>2.5mm2 pvc insulated single core copper cable.(Coleman) Green to all GCU 1-6 and FCU1</t>
  </si>
  <si>
    <t>I</t>
  </si>
  <si>
    <t>1mm2  pvc insulated single core copper cable.  (Coleman)  RED</t>
  </si>
  <si>
    <t>1mm2  pvc insulated single core copper cable. (Coleman) BLACK</t>
  </si>
  <si>
    <t>2.5mm2  pvc insulated single core copper cable. (Coleman) RED</t>
  </si>
  <si>
    <t>2.5mm2  pvc insulated single core copper cable. (Coleman) BLACK</t>
  </si>
  <si>
    <t>4mm2  pvc insulated single core copper cable. (Coleman) RED</t>
  </si>
  <si>
    <t>O</t>
  </si>
  <si>
    <t>4mm2  pvc insulated single core copper cable. (Coleman) BLACK</t>
  </si>
  <si>
    <t>2.5mm2  pvc insulated single core copper cable. (Coleman) GREEN</t>
  </si>
  <si>
    <t>50mm Flexible  pipe sleeves/ebonite tube</t>
  </si>
  <si>
    <t>10mm2 pvc insulated and colour coded single core (Coleman) cable to BS 6004:1969 as earth continuity conductor</t>
  </si>
  <si>
    <t>Socket outlets accessories</t>
  </si>
  <si>
    <t>20A DP (A/C) switch with neon light.((Hagar Brand)</t>
  </si>
  <si>
    <t>1 x 9w LED  recessed light  fitting complete with bulb in Shops bedroom</t>
  </si>
  <si>
    <t>1 x 12w LED  recessed fitting complete with bulb in lobby and shops</t>
  </si>
  <si>
    <t xml:space="preserve">Wiring accessories </t>
  </si>
  <si>
    <t>Cables continues</t>
  </si>
  <si>
    <t>E;ECTRICAL INSTALLATIONS CONTINUES</t>
  </si>
  <si>
    <t>Approved Sharp sand filling to make up level well rammed and consolidated in layers of 150mm thick.</t>
  </si>
  <si>
    <t>FORMWORK</t>
  </si>
  <si>
    <t>M10:Sand cement/Concrete/Screeds/ Toppings</t>
  </si>
  <si>
    <t>M20:Plastered/Rendered/Roughcast coatings</t>
  </si>
  <si>
    <t>G20:Carpentary/Timber framing/ First fixing</t>
  </si>
  <si>
    <t>M10:Sand cement beds/Concrete/Screeds/ backings</t>
  </si>
  <si>
    <t>Prelims @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</si>
</sst>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0;[Red]#,##0.00"/>
    <numFmt numFmtId="166" formatCode="_(* #,##0_);_(* \(#,##0\);_(* &quot;-&quot;??_);_(@_)"/>
    <numFmt numFmtId="167" formatCode="_-* #,##0_-;\-* #,##0_-;_-* &quot;-&quot;??_-;_-@_-"/>
    <numFmt numFmtId="168" formatCode="#,##0;[Red]#,##0"/>
  </numFmts>
  <fonts count="20" x14ac:knownFonts="1">
    <font>
      <sz val="11"/>
      <color theme="1"/>
      <name val="Calibri"/>
      <family val="2"/>
      <scheme val="minor"/>
    </font>
    <font>
      <sz val="11"/>
      <color theme="1"/>
      <name val="Calibri"/>
      <family val="2"/>
      <scheme val="minor"/>
    </font>
    <font>
      <sz val="10"/>
      <name val="Arial"/>
      <family val="2"/>
    </font>
    <font>
      <sz val="11"/>
      <name val="Comic Sans MS"/>
      <family val="4"/>
    </font>
    <font>
      <b/>
      <u/>
      <sz val="11"/>
      <name val="Comic Sans MS"/>
      <family val="4"/>
    </font>
    <font>
      <sz val="11"/>
      <color indexed="8"/>
      <name val="Calibri"/>
      <family val="2"/>
    </font>
    <font>
      <i/>
      <sz val="11"/>
      <name val="Comic Sans MS"/>
      <family val="4"/>
    </font>
    <font>
      <b/>
      <sz val="11"/>
      <name val="Comic Sans MS"/>
      <family val="4"/>
    </font>
    <font>
      <sz val="11"/>
      <color indexed="8"/>
      <name val="Comic Sans MS"/>
      <family val="4"/>
    </font>
    <font>
      <vertAlign val="superscript"/>
      <sz val="11"/>
      <name val="Comic Sans MS"/>
      <family val="4"/>
    </font>
    <font>
      <u/>
      <sz val="11"/>
      <name val="Comic Sans MS"/>
      <family val="4"/>
    </font>
    <font>
      <b/>
      <i/>
      <sz val="11"/>
      <name val="Comic Sans MS"/>
      <family val="4"/>
    </font>
    <font>
      <b/>
      <sz val="12"/>
      <color indexed="8"/>
      <name val="Comic Sans MS"/>
      <family val="4"/>
    </font>
    <font>
      <b/>
      <sz val="11"/>
      <color indexed="8"/>
      <name val="Comic Sans MS"/>
      <family val="4"/>
    </font>
    <font>
      <u/>
      <sz val="11"/>
      <color indexed="8"/>
      <name val="Comic Sans MS"/>
      <family val="4"/>
    </font>
    <font>
      <b/>
      <u/>
      <sz val="11"/>
      <color indexed="8"/>
      <name val="Comic Sans MS"/>
      <family val="4"/>
    </font>
    <font>
      <sz val="11"/>
      <color theme="1"/>
      <name val="Comic Sans MS"/>
      <family val="4"/>
    </font>
    <font>
      <b/>
      <u/>
      <sz val="11"/>
      <color theme="1"/>
      <name val="Comic Sans MS"/>
      <family val="4"/>
    </font>
    <font>
      <sz val="11"/>
      <color rgb="FF000000"/>
      <name val="Comic Sans MS"/>
      <family val="4"/>
    </font>
    <font>
      <sz val="11"/>
      <color rgb="FFFF0000"/>
      <name val="Comic Sans MS"/>
      <family val="4"/>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auto="1"/>
      </top>
      <bottom style="thin">
        <color auto="1"/>
      </bottom>
      <diagonal/>
    </border>
  </borders>
  <cellStyleXfs count="15">
    <xf numFmtId="0" fontId="0" fillId="0" borderId="0"/>
    <xf numFmtId="164" fontId="1" fillId="0" borderId="0" applyFont="0" applyFill="0" applyBorder="0" applyAlignment="0" applyProtection="0"/>
    <xf numFmtId="9" fontId="2" fillId="0" borderId="0" applyFont="0" applyFill="0" applyBorder="0" applyAlignment="0" applyProtection="0"/>
    <xf numFmtId="0" fontId="2" fillId="0" borderId="0"/>
    <xf numFmtId="43" fontId="5"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1" fillId="0" borderId="0"/>
    <xf numFmtId="43" fontId="1"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43" fontId="1" fillId="0" borderId="0" applyFont="0" applyFill="0" applyBorder="0" applyAlignment="0" applyProtection="0"/>
    <xf numFmtId="0" fontId="1" fillId="0" borderId="0"/>
  </cellStyleXfs>
  <cellXfs count="169">
    <xf numFmtId="0" fontId="0" fillId="0" borderId="0" xfId="0"/>
    <xf numFmtId="0" fontId="3" fillId="0" borderId="0" xfId="3" applyFont="1" applyBorder="1" applyAlignment="1">
      <alignment horizontal="left" vertical="center" wrapText="1"/>
    </xf>
    <xf numFmtId="0" fontId="3" fillId="0" borderId="0" xfId="3" applyFont="1" applyBorder="1" applyAlignment="1">
      <alignment horizontal="center" vertical="center"/>
    </xf>
    <xf numFmtId="4" fontId="3" fillId="0" borderId="0" xfId="3" applyNumberFormat="1" applyFont="1" applyBorder="1" applyAlignment="1">
      <alignment vertical="center"/>
    </xf>
    <xf numFmtId="0" fontId="10" fillId="0" borderId="0" xfId="3" applyFont="1" applyBorder="1" applyAlignment="1">
      <alignment horizontal="left" vertical="center" wrapText="1"/>
    </xf>
    <xf numFmtId="0" fontId="4" fillId="0" borderId="0" xfId="3" applyFont="1" applyBorder="1" applyAlignment="1">
      <alignment horizontal="left" vertical="center" wrapText="1"/>
    </xf>
    <xf numFmtId="0" fontId="7" fillId="0" borderId="0" xfId="3" applyFont="1" applyBorder="1" applyAlignment="1">
      <alignment horizontal="left" vertical="center" wrapText="1"/>
    </xf>
    <xf numFmtId="0" fontId="7" fillId="0" borderId="0" xfId="3" applyFont="1" applyBorder="1" applyAlignment="1">
      <alignment horizontal="center" vertical="center"/>
    </xf>
    <xf numFmtId="0" fontId="16" fillId="0" borderId="0" xfId="0" applyFont="1" applyBorder="1" applyAlignment="1">
      <alignment horizontal="center" vertical="center"/>
    </xf>
    <xf numFmtId="0" fontId="3" fillId="0" borderId="0" xfId="8" applyFont="1" applyBorder="1" applyAlignment="1" applyProtection="1">
      <alignment vertical="center" wrapText="1"/>
      <protection locked="0"/>
    </xf>
    <xf numFmtId="0" fontId="3" fillId="0" borderId="0" xfId="3" applyFont="1" applyBorder="1" applyAlignment="1">
      <alignment horizontal="right" vertical="center" wrapText="1"/>
    </xf>
    <xf numFmtId="0" fontId="8" fillId="0" borderId="0" xfId="0" applyFont="1" applyBorder="1" applyAlignment="1">
      <alignment horizontal="center"/>
    </xf>
    <xf numFmtId="1" fontId="8" fillId="0" borderId="0" xfId="0" applyNumberFormat="1" applyFont="1" applyBorder="1" applyAlignment="1">
      <alignment horizontal="center"/>
    </xf>
    <xf numFmtId="43" fontId="8" fillId="0" borderId="0" xfId="4" applyFont="1" applyBorder="1" applyProtection="1">
      <protection locked="0"/>
    </xf>
    <xf numFmtId="0" fontId="16" fillId="0" borderId="0" xfId="0" applyFont="1" applyBorder="1" applyAlignment="1" applyProtection="1">
      <alignment horizontal="center"/>
      <protection locked="0"/>
    </xf>
    <xf numFmtId="0" fontId="16" fillId="0" borderId="0" xfId="0" applyFont="1" applyBorder="1" applyAlignment="1" applyProtection="1">
      <alignment horizontal="right"/>
      <protection locked="0"/>
    </xf>
    <xf numFmtId="39" fontId="8" fillId="0" borderId="0" xfId="0" applyNumberFormat="1" applyFont="1" applyBorder="1" applyProtection="1">
      <protection locked="0"/>
    </xf>
    <xf numFmtId="9" fontId="3" fillId="0" borderId="0" xfId="2" applyFont="1" applyBorder="1" applyAlignment="1">
      <alignment horizontal="center" vertical="center"/>
    </xf>
    <xf numFmtId="9" fontId="4" fillId="0" borderId="0" xfId="2" applyFont="1" applyBorder="1" applyAlignment="1">
      <alignment vertical="center"/>
    </xf>
    <xf numFmtId="43" fontId="3" fillId="0" borderId="0" xfId="4" applyFont="1" applyBorder="1" applyAlignment="1">
      <alignment vertical="center"/>
    </xf>
    <xf numFmtId="165" fontId="6" fillId="0" borderId="0" xfId="3" applyNumberFormat="1" applyFont="1" applyBorder="1" applyAlignment="1">
      <alignment vertical="center"/>
    </xf>
    <xf numFmtId="164" fontId="3" fillId="0" borderId="0" xfId="1" applyFont="1" applyBorder="1" applyAlignment="1">
      <alignment vertical="center"/>
    </xf>
    <xf numFmtId="0" fontId="3" fillId="0" borderId="0" xfId="3" applyFont="1" applyBorder="1" applyAlignment="1">
      <alignment vertical="center"/>
    </xf>
    <xf numFmtId="0" fontId="4" fillId="0" borderId="0" xfId="3" applyFont="1" applyBorder="1" applyAlignment="1">
      <alignment vertical="center"/>
    </xf>
    <xf numFmtId="0" fontId="4" fillId="0" borderId="0" xfId="3" applyFont="1" applyBorder="1" applyAlignment="1">
      <alignment horizontal="left" vertical="center"/>
    </xf>
    <xf numFmtId="164" fontId="3" fillId="0" borderId="0" xfId="5" applyFont="1" applyBorder="1" applyAlignment="1">
      <alignment vertical="center"/>
    </xf>
    <xf numFmtId="0" fontId="3" fillId="0" borderId="0" xfId="3" applyFont="1" applyBorder="1" applyAlignment="1">
      <alignment horizontal="justify" vertical="center" wrapText="1"/>
    </xf>
    <xf numFmtId="166" fontId="8" fillId="0" borderId="0" xfId="1" applyNumberFormat="1" applyFont="1" applyBorder="1" applyAlignment="1">
      <alignment horizontal="center" vertical="center"/>
    </xf>
    <xf numFmtId="0" fontId="8" fillId="0" borderId="0" xfId="0" applyFont="1" applyBorder="1" applyAlignment="1">
      <alignment horizontal="center" vertical="center"/>
    </xf>
    <xf numFmtId="164" fontId="6" fillId="0" borderId="0" xfId="1" applyFont="1" applyBorder="1" applyAlignment="1">
      <alignment vertical="center"/>
    </xf>
    <xf numFmtId="1" fontId="3" fillId="0" borderId="0" xfId="3" applyNumberFormat="1" applyFont="1" applyBorder="1" applyAlignment="1">
      <alignment horizontal="center" vertical="center"/>
    </xf>
    <xf numFmtId="0" fontId="3" fillId="0" borderId="0" xfId="3" applyFont="1" applyBorder="1" applyAlignment="1">
      <alignment vertical="center" wrapText="1"/>
    </xf>
    <xf numFmtId="167" fontId="3" fillId="0" borderId="0" xfId="6" applyNumberFormat="1" applyFont="1" applyBorder="1" applyAlignment="1">
      <alignment horizontal="center" vertical="center"/>
    </xf>
    <xf numFmtId="0" fontId="10" fillId="0" borderId="0" xfId="0" applyFont="1" applyBorder="1" applyAlignment="1" applyProtection="1">
      <alignment horizontal="left" indent="2"/>
      <protection locked="0"/>
    </xf>
    <xf numFmtId="0" fontId="7" fillId="0" borderId="0" xfId="3" applyFont="1" applyBorder="1" applyAlignment="1">
      <alignment vertical="center"/>
    </xf>
    <xf numFmtId="43" fontId="7" fillId="0" borderId="0" xfId="4" applyFont="1" applyBorder="1" applyAlignment="1">
      <alignment vertical="center"/>
    </xf>
    <xf numFmtId="165" fontId="11" fillId="0" borderId="0" xfId="3" applyNumberFormat="1" applyFont="1" applyBorder="1" applyAlignment="1">
      <alignment vertical="center"/>
    </xf>
    <xf numFmtId="164" fontId="7" fillId="0" borderId="0" xfId="1" applyFont="1" applyBorder="1" applyAlignment="1">
      <alignment vertical="center"/>
    </xf>
    <xf numFmtId="0" fontId="10" fillId="0" borderId="0" xfId="0" applyFont="1" applyBorder="1" applyAlignment="1" applyProtection="1">
      <alignment horizontal="left" wrapText="1" indent="2"/>
      <protection locked="0"/>
    </xf>
    <xf numFmtId="0" fontId="10" fillId="0" borderId="0" xfId="3" applyFont="1" applyBorder="1" applyAlignment="1">
      <alignment vertical="center" wrapText="1"/>
    </xf>
    <xf numFmtId="0" fontId="8" fillId="0" borderId="0" xfId="0" applyFont="1" applyBorder="1"/>
    <xf numFmtId="167" fontId="8" fillId="0" borderId="0" xfId="4" applyNumberFormat="1" applyFont="1" applyBorder="1" applyAlignment="1">
      <alignment horizontal="center"/>
    </xf>
    <xf numFmtId="164" fontId="8" fillId="0" borderId="0" xfId="1" applyFont="1" applyBorder="1" applyProtection="1">
      <protection locked="0"/>
    </xf>
    <xf numFmtId="0" fontId="8" fillId="0" borderId="0" xfId="0" applyFont="1" applyBorder="1" applyProtection="1">
      <protection locked="0"/>
    </xf>
    <xf numFmtId="0" fontId="12" fillId="0" borderId="0" xfId="0" applyFont="1" applyBorder="1" applyProtection="1">
      <protection locked="0"/>
    </xf>
    <xf numFmtId="0" fontId="13" fillId="2" borderId="0" xfId="0" applyFont="1" applyFill="1" applyBorder="1" applyProtection="1">
      <protection locked="0"/>
    </xf>
    <xf numFmtId="164" fontId="8" fillId="0" borderId="0" xfId="1" applyFont="1" applyBorder="1" applyAlignment="1">
      <alignment horizontal="center"/>
    </xf>
    <xf numFmtId="0" fontId="13" fillId="0" borderId="0" xfId="0" applyFont="1" applyBorder="1" applyProtection="1">
      <protection locked="0"/>
    </xf>
    <xf numFmtId="0" fontId="14" fillId="0" borderId="0" xfId="0" applyFont="1" applyBorder="1" applyAlignment="1">
      <alignment wrapText="1"/>
    </xf>
    <xf numFmtId="0" fontId="15" fillId="0" borderId="0" xfId="0" applyFont="1" applyBorder="1"/>
    <xf numFmtId="0" fontId="10" fillId="0" borderId="0" xfId="3" applyFont="1" applyBorder="1" applyAlignment="1">
      <alignment vertical="center"/>
    </xf>
    <xf numFmtId="0" fontId="6" fillId="0" borderId="0" xfId="3" applyFont="1" applyBorder="1" applyAlignment="1">
      <alignment vertical="center"/>
    </xf>
    <xf numFmtId="1" fontId="8" fillId="0" borderId="0" xfId="0" applyNumberFormat="1" applyFont="1" applyBorder="1" applyAlignment="1">
      <alignment horizontal="center" vertical="center"/>
    </xf>
    <xf numFmtId="0" fontId="7" fillId="0" borderId="0" xfId="3" applyFont="1" applyBorder="1" applyAlignment="1">
      <alignment horizontal="left" vertical="center"/>
    </xf>
    <xf numFmtId="0" fontId="3" fillId="0" borderId="0" xfId="3" applyFont="1" applyBorder="1" applyAlignment="1">
      <alignment horizontal="right" vertical="center"/>
    </xf>
    <xf numFmtId="0" fontId="7" fillId="0" borderId="0" xfId="3" applyFont="1" applyBorder="1" applyAlignment="1">
      <alignment horizontal="right" vertical="center"/>
    </xf>
    <xf numFmtId="165" fontId="6" fillId="0" borderId="0" xfId="3" applyNumberFormat="1" applyFont="1" applyBorder="1" applyAlignment="1">
      <alignment horizontal="right" vertical="center"/>
    </xf>
    <xf numFmtId="0" fontId="3" fillId="0" borderId="0" xfId="3" applyFont="1" applyBorder="1" applyAlignment="1">
      <alignment horizontal="left" vertical="center"/>
    </xf>
    <xf numFmtId="165" fontId="11" fillId="0" borderId="0" xfId="7" applyNumberFormat="1" applyFont="1" applyBorder="1" applyAlignment="1">
      <alignment vertical="center"/>
    </xf>
    <xf numFmtId="0" fontId="4" fillId="0" borderId="0" xfId="3" applyFont="1" applyBorder="1" applyAlignment="1">
      <alignment vertical="center" wrapText="1"/>
    </xf>
    <xf numFmtId="165" fontId="11" fillId="0" borderId="0" xfId="3" applyNumberFormat="1" applyFont="1" applyBorder="1" applyAlignment="1">
      <alignment horizontal="right" vertical="center"/>
    </xf>
    <xf numFmtId="165" fontId="11" fillId="0" borderId="0" xfId="7" applyNumberFormat="1" applyFont="1" applyBorder="1" applyAlignment="1">
      <alignment horizontal="right" vertical="center"/>
    </xf>
    <xf numFmtId="167" fontId="3" fillId="0" borderId="0" xfId="4" applyNumberFormat="1" applyFont="1" applyBorder="1" applyAlignment="1">
      <alignment horizontal="center" vertical="center"/>
    </xf>
    <xf numFmtId="164" fontId="3" fillId="0" borderId="0" xfId="1" applyFont="1" applyBorder="1" applyAlignment="1">
      <alignment vertical="center" wrapText="1"/>
    </xf>
    <xf numFmtId="0" fontId="3" fillId="0" borderId="0" xfId="3" applyFont="1" applyFill="1" applyBorder="1" applyAlignment="1">
      <alignment horizontal="center" vertical="center"/>
    </xf>
    <xf numFmtId="0" fontId="3" fillId="0" borderId="0" xfId="8" applyFont="1" applyFill="1" applyBorder="1" applyAlignment="1" applyProtection="1">
      <alignment horizontal="center"/>
      <protection locked="0"/>
    </xf>
    <xf numFmtId="167" fontId="3" fillId="0" borderId="0" xfId="4" applyNumberFormat="1" applyFont="1" applyFill="1" applyBorder="1" applyAlignment="1" applyProtection="1">
      <alignment horizontal="center"/>
      <protection locked="0"/>
    </xf>
    <xf numFmtId="0" fontId="7" fillId="0" borderId="0" xfId="3" applyFont="1" applyFill="1" applyBorder="1" applyAlignment="1">
      <alignment horizontal="center" vertical="center"/>
    </xf>
    <xf numFmtId="0" fontId="10" fillId="0" borderId="0" xfId="3" applyFont="1" applyBorder="1" applyAlignment="1">
      <alignment horizontal="center" vertical="center"/>
    </xf>
    <xf numFmtId="165" fontId="6" fillId="0" borderId="0" xfId="7" applyNumberFormat="1" applyFont="1" applyBorder="1" applyAlignment="1">
      <alignment horizontal="right" vertical="center"/>
    </xf>
    <xf numFmtId="0" fontId="10" fillId="0" borderId="0" xfId="3" applyFont="1" applyBorder="1" applyAlignment="1">
      <alignment horizontal="center" vertical="center" wrapText="1"/>
    </xf>
    <xf numFmtId="0" fontId="3" fillId="0" borderId="0" xfId="3" applyFont="1" applyBorder="1" applyAlignment="1">
      <alignment horizontal="center" vertical="center" wrapText="1"/>
    </xf>
    <xf numFmtId="165" fontId="6" fillId="0" borderId="0" xfId="3" applyNumberFormat="1" applyFont="1" applyBorder="1" applyAlignment="1">
      <alignment vertical="center" wrapText="1"/>
    </xf>
    <xf numFmtId="164" fontId="6" fillId="0" borderId="0" xfId="7" applyFont="1" applyBorder="1" applyAlignment="1">
      <alignment vertical="center"/>
    </xf>
    <xf numFmtId="0" fontId="10" fillId="0" borderId="0" xfId="8" applyFont="1" applyBorder="1" applyAlignment="1" applyProtection="1">
      <alignment wrapText="1"/>
      <protection locked="0"/>
    </xf>
    <xf numFmtId="0" fontId="8" fillId="0" borderId="0" xfId="0" applyFont="1" applyBorder="1" applyAlignment="1">
      <alignment vertical="top"/>
    </xf>
    <xf numFmtId="164" fontId="3" fillId="0" borderId="0" xfId="1" applyFont="1" applyBorder="1" applyAlignment="1">
      <alignment horizontal="center" vertical="center"/>
    </xf>
    <xf numFmtId="0" fontId="10" fillId="0" borderId="0" xfId="3" applyFont="1" applyBorder="1" applyAlignment="1">
      <alignment horizontal="right" vertical="center"/>
    </xf>
    <xf numFmtId="16" fontId="3" fillId="0" borderId="0" xfId="3" applyNumberFormat="1" applyFont="1" applyBorder="1" applyAlignment="1">
      <alignment horizontal="right" vertical="center"/>
    </xf>
    <xf numFmtId="16" fontId="3" fillId="0" borderId="0" xfId="3" quotePrefix="1" applyNumberFormat="1" applyFont="1" applyBorder="1" applyAlignment="1">
      <alignment horizontal="right" vertical="center"/>
    </xf>
    <xf numFmtId="0" fontId="13" fillId="0" borderId="0" xfId="0" applyFont="1" applyBorder="1"/>
    <xf numFmtId="0" fontId="4" fillId="0" borderId="0" xfId="0" applyFont="1" applyBorder="1" applyAlignment="1" applyProtection="1">
      <alignment wrapText="1"/>
      <protection locked="0"/>
    </xf>
    <xf numFmtId="0" fontId="8" fillId="0" borderId="0" xfId="0" applyFont="1" applyBorder="1" applyAlignment="1">
      <alignment horizontal="left" wrapText="1"/>
    </xf>
    <xf numFmtId="0" fontId="13" fillId="0" borderId="0" xfId="0" applyFont="1" applyBorder="1" applyAlignment="1">
      <alignment wrapText="1"/>
    </xf>
    <xf numFmtId="0" fontId="8" fillId="0" borderId="0" xfId="0" applyFont="1" applyBorder="1" applyAlignment="1">
      <alignment wrapText="1"/>
    </xf>
    <xf numFmtId="0" fontId="8" fillId="0" borderId="0" xfId="0" applyFont="1" applyBorder="1" applyAlignment="1" applyProtection="1">
      <alignment horizontal="center"/>
      <protection locked="0"/>
    </xf>
    <xf numFmtId="0" fontId="16" fillId="0" borderId="0" xfId="0" applyFont="1" applyBorder="1" applyAlignment="1" applyProtection="1">
      <alignment horizontal="left" indent="1"/>
      <protection locked="0"/>
    </xf>
    <xf numFmtId="164" fontId="16" fillId="0" borderId="0" xfId="1" applyFont="1" applyBorder="1" applyProtection="1">
      <protection locked="0"/>
    </xf>
    <xf numFmtId="0" fontId="16" fillId="0" borderId="0" xfId="0" applyFont="1" applyBorder="1" applyProtection="1">
      <protection locked="0"/>
    </xf>
    <xf numFmtId="0" fontId="17" fillId="0" borderId="0" xfId="0" applyFont="1" applyBorder="1" applyAlignment="1" applyProtection="1">
      <alignment wrapText="1"/>
      <protection locked="0"/>
    </xf>
    <xf numFmtId="167" fontId="8" fillId="0" borderId="0" xfId="4" applyNumberFormat="1" applyFont="1" applyBorder="1" applyAlignment="1">
      <alignment horizontal="left" wrapText="1"/>
    </xf>
    <xf numFmtId="165" fontId="6" fillId="0" borderId="0" xfId="7" applyNumberFormat="1" applyFont="1" applyBorder="1" applyAlignment="1">
      <alignment vertical="center"/>
    </xf>
    <xf numFmtId="0" fontId="18" fillId="0" borderId="0" xfId="0" applyFont="1" applyBorder="1" applyAlignment="1" applyProtection="1">
      <alignment horizontal="left" vertical="center"/>
      <protection locked="0"/>
    </xf>
    <xf numFmtId="0" fontId="3" fillId="0" borderId="0" xfId="0" applyFont="1" applyBorder="1" applyProtection="1">
      <protection locked="0"/>
    </xf>
    <xf numFmtId="0" fontId="15" fillId="0" borderId="0" xfId="0" applyFont="1" applyBorder="1" applyAlignment="1">
      <alignment wrapText="1"/>
    </xf>
    <xf numFmtId="0" fontId="4" fillId="0" borderId="0" xfId="3" applyFont="1" applyBorder="1" applyAlignment="1">
      <alignment horizontal="left"/>
    </xf>
    <xf numFmtId="0" fontId="8" fillId="0" borderId="0" xfId="0" applyFont="1" applyBorder="1" applyAlignment="1">
      <alignment vertical="center"/>
    </xf>
    <xf numFmtId="43" fontId="13" fillId="0" borderId="0" xfId="4" applyFont="1" applyBorder="1" applyAlignment="1" applyProtection="1">
      <alignment horizontal="left" vertical="center"/>
      <protection locked="0"/>
    </xf>
    <xf numFmtId="167" fontId="8" fillId="0" borderId="0" xfId="4" applyNumberFormat="1" applyFont="1" applyBorder="1" applyAlignment="1">
      <alignment horizontal="center" vertical="center"/>
    </xf>
    <xf numFmtId="39" fontId="13" fillId="0" borderId="0" xfId="0" applyNumberFormat="1" applyFont="1" applyBorder="1" applyAlignment="1" applyProtection="1">
      <alignment vertical="center"/>
      <protection locked="0"/>
    </xf>
    <xf numFmtId="4" fontId="6" fillId="0" borderId="0" xfId="7" applyNumberFormat="1" applyFont="1" applyBorder="1" applyAlignment="1">
      <alignment vertical="center"/>
    </xf>
    <xf numFmtId="4" fontId="6" fillId="0" borderId="0" xfId="3" applyNumberFormat="1" applyFont="1" applyBorder="1" applyAlignment="1">
      <alignment vertical="center"/>
    </xf>
    <xf numFmtId="164" fontId="6" fillId="0" borderId="0" xfId="10" applyFont="1" applyBorder="1" applyAlignment="1">
      <alignment vertical="center"/>
    </xf>
    <xf numFmtId="164" fontId="3" fillId="0" borderId="0" xfId="11" applyFont="1" applyBorder="1" applyAlignment="1">
      <alignment vertical="center"/>
    </xf>
    <xf numFmtId="164" fontId="3" fillId="0" borderId="0" xfId="3" applyNumberFormat="1" applyFont="1" applyBorder="1" applyAlignment="1">
      <alignment vertical="center"/>
    </xf>
    <xf numFmtId="164" fontId="16" fillId="0" borderId="0" xfId="1" applyFont="1" applyBorder="1"/>
    <xf numFmtId="0" fontId="16" fillId="0" borderId="0" xfId="0" applyFont="1" applyBorder="1"/>
    <xf numFmtId="0" fontId="16" fillId="0" borderId="0" xfId="0" applyFont="1" applyBorder="1" applyAlignment="1">
      <alignment horizontal="center"/>
    </xf>
    <xf numFmtId="0" fontId="13" fillId="0" borderId="0" xfId="0" applyFont="1" applyBorder="1" applyAlignment="1">
      <alignment horizontal="left" indent="1"/>
    </xf>
    <xf numFmtId="0" fontId="3" fillId="0" borderId="0" xfId="0" applyFont="1" applyBorder="1" applyAlignment="1" applyProtection="1">
      <alignment horizontal="center"/>
      <protection locked="0"/>
    </xf>
    <xf numFmtId="166" fontId="3" fillId="0" borderId="0" xfId="1" applyNumberFormat="1" applyFont="1" applyBorder="1" applyProtection="1">
      <protection locked="0"/>
    </xf>
    <xf numFmtId="164" fontId="3" fillId="0" borderId="0" xfId="1" applyFont="1" applyBorder="1" applyProtection="1">
      <protection locked="0"/>
    </xf>
    <xf numFmtId="0" fontId="3" fillId="0" borderId="0" xfId="0" applyFont="1" applyBorder="1" applyAlignment="1" applyProtection="1">
      <alignment vertical="top" wrapText="1"/>
      <protection locked="0"/>
    </xf>
    <xf numFmtId="166" fontId="3" fillId="0" borderId="0" xfId="1" applyNumberFormat="1" applyFont="1" applyBorder="1" applyAlignment="1" applyProtection="1">
      <alignment horizontal="center" vertical="center"/>
      <protection locked="0"/>
    </xf>
    <xf numFmtId="0" fontId="14" fillId="0" borderId="0" xfId="0" applyFont="1" applyBorder="1"/>
    <xf numFmtId="0" fontId="14" fillId="0" borderId="0" xfId="0" applyFont="1" applyBorder="1" applyAlignment="1" applyProtection="1">
      <alignment wrapText="1"/>
      <protection locked="0"/>
    </xf>
    <xf numFmtId="0" fontId="8" fillId="0" borderId="0" xfId="0" applyFont="1" applyBorder="1" applyAlignment="1" applyProtection="1">
      <alignment wrapText="1"/>
      <protection locked="0"/>
    </xf>
    <xf numFmtId="0" fontId="3" fillId="0" borderId="0" xfId="3" applyFont="1" applyBorder="1" applyAlignment="1">
      <alignment horizontal="center"/>
    </xf>
    <xf numFmtId="0" fontId="3" fillId="0" borderId="0" xfId="8" applyFont="1" applyBorder="1" applyAlignment="1" applyProtection="1">
      <alignment horizontal="center"/>
      <protection locked="0"/>
    </xf>
    <xf numFmtId="0" fontId="3" fillId="0" borderId="0" xfId="8" applyFont="1" applyBorder="1" applyAlignment="1" applyProtection="1">
      <alignment horizontal="left" vertical="center" wrapText="1"/>
      <protection locked="0"/>
    </xf>
    <xf numFmtId="0" fontId="3" fillId="0" borderId="0" xfId="0" applyFont="1" applyBorder="1" applyAlignment="1">
      <alignment horizontal="center"/>
    </xf>
    <xf numFmtId="0" fontId="3" fillId="0" borderId="0" xfId="0" applyFont="1" applyBorder="1"/>
    <xf numFmtId="164" fontId="3" fillId="0" borderId="0" xfId="0" applyNumberFormat="1" applyFont="1" applyBorder="1" applyProtection="1">
      <protection locked="0"/>
    </xf>
    <xf numFmtId="39" fontId="8" fillId="0" borderId="0" xfId="0" applyNumberFormat="1" applyFont="1" applyBorder="1" applyAlignment="1" applyProtection="1">
      <alignment vertical="center"/>
      <protection locked="0"/>
    </xf>
    <xf numFmtId="0" fontId="4" fillId="0" borderId="0" xfId="3" applyFont="1" applyBorder="1" applyAlignment="1">
      <alignment horizontal="right" vertical="center"/>
    </xf>
    <xf numFmtId="164" fontId="10" fillId="0" borderId="0" xfId="5" applyFont="1" applyBorder="1" applyAlignment="1">
      <alignment horizontal="left" vertical="center"/>
    </xf>
    <xf numFmtId="0" fontId="3" fillId="0" borderId="0" xfId="0" applyFont="1" applyBorder="1" applyAlignment="1" applyProtection="1">
      <alignment horizontal="center" vertical="top"/>
      <protection locked="0"/>
    </xf>
    <xf numFmtId="0" fontId="3" fillId="0" borderId="0" xfId="0" applyFont="1" applyBorder="1" applyAlignment="1" applyProtection="1">
      <alignment horizontal="center" vertical="center"/>
      <protection locked="0"/>
    </xf>
    <xf numFmtId="39" fontId="3" fillId="0" borderId="0" xfId="0" applyNumberFormat="1" applyFont="1" applyBorder="1" applyAlignment="1" applyProtection="1">
      <alignment vertical="center"/>
      <protection locked="0"/>
    </xf>
    <xf numFmtId="43" fontId="3" fillId="3" borderId="0" xfId="13" applyFont="1" applyFill="1" applyBorder="1" applyAlignment="1" applyProtection="1">
      <alignment horizontal="right"/>
      <protection locked="0"/>
    </xf>
    <xf numFmtId="0" fontId="16" fillId="0" borderId="0" xfId="8" applyFont="1" applyBorder="1" applyProtection="1">
      <protection locked="0"/>
    </xf>
    <xf numFmtId="164" fontId="3" fillId="0" borderId="0" xfId="7" applyFont="1" applyBorder="1" applyAlignment="1">
      <alignment vertical="center"/>
    </xf>
    <xf numFmtId="1" fontId="3" fillId="0" borderId="0" xfId="3" applyNumberFormat="1" applyFont="1" applyBorder="1" applyAlignment="1">
      <alignment vertical="center"/>
    </xf>
    <xf numFmtId="0" fontId="3" fillId="0" borderId="0" xfId="8" applyFont="1" applyBorder="1" applyAlignment="1" applyProtection="1">
      <alignment wrapText="1"/>
      <protection locked="0"/>
    </xf>
    <xf numFmtId="0" fontId="4" fillId="0" borderId="0" xfId="3" applyFont="1" applyBorder="1" applyAlignment="1">
      <alignment horizontal="center" vertical="center"/>
    </xf>
    <xf numFmtId="165" fontId="11" fillId="0" borderId="0" xfId="3" applyNumberFormat="1" applyFont="1" applyBorder="1" applyAlignment="1">
      <alignment horizontal="center" vertical="center"/>
    </xf>
    <xf numFmtId="165" fontId="6" fillId="0" borderId="0" xfId="3" applyNumberFormat="1" applyFont="1" applyBorder="1" applyAlignment="1">
      <alignment horizontal="center" vertical="center"/>
    </xf>
    <xf numFmtId="164" fontId="3" fillId="2" borderId="0" xfId="1" applyFont="1" applyFill="1" applyBorder="1" applyAlignment="1">
      <alignment vertical="center"/>
    </xf>
    <xf numFmtId="0" fontId="3" fillId="0" borderId="0" xfId="3" quotePrefix="1" applyFont="1" applyBorder="1" applyAlignment="1">
      <alignment horizontal="center" vertical="center"/>
    </xf>
    <xf numFmtId="165" fontId="7" fillId="0" borderId="0" xfId="7" applyNumberFormat="1" applyFont="1" applyBorder="1" applyAlignment="1">
      <alignment horizontal="center" vertical="center"/>
    </xf>
    <xf numFmtId="165" fontId="7" fillId="0" borderId="0" xfId="7" applyNumberFormat="1" applyFont="1" applyBorder="1" applyAlignment="1">
      <alignment vertical="center"/>
    </xf>
    <xf numFmtId="43" fontId="7" fillId="0" borderId="0" xfId="4" applyFont="1" applyBorder="1" applyAlignment="1">
      <alignment horizontal="right" vertical="center"/>
    </xf>
    <xf numFmtId="0" fontId="7" fillId="0" borderId="0" xfId="0" applyFont="1" applyBorder="1" applyAlignment="1" applyProtection="1">
      <protection locked="0"/>
    </xf>
    <xf numFmtId="0" fontId="3" fillId="0" borderId="0" xfId="0" applyFont="1" applyBorder="1" applyAlignment="1" applyProtection="1">
      <alignment horizontal="left" wrapText="1"/>
      <protection locked="0"/>
    </xf>
    <xf numFmtId="43" fontId="3" fillId="0" borderId="0" xfId="4" applyFont="1" applyBorder="1" applyAlignment="1">
      <alignment horizontal="right" vertical="center"/>
    </xf>
    <xf numFmtId="43" fontId="8" fillId="0" borderId="0" xfId="4" applyFont="1" applyBorder="1" applyAlignment="1" applyProtection="1">
      <alignment horizontal="right" vertical="center"/>
      <protection locked="0"/>
    </xf>
    <xf numFmtId="43" fontId="8" fillId="0" borderId="0" xfId="4" applyFont="1" applyBorder="1" applyAlignment="1" applyProtection="1">
      <alignment horizontal="right"/>
      <protection locked="0"/>
    </xf>
    <xf numFmtId="0" fontId="8" fillId="0" borderId="0" xfId="0" applyFont="1" applyBorder="1" applyAlignment="1" applyProtection="1">
      <alignment horizontal="right"/>
      <protection locked="0"/>
    </xf>
    <xf numFmtId="43" fontId="3" fillId="0" borderId="0" xfId="4" applyFont="1" applyBorder="1" applyAlignment="1">
      <alignment horizontal="right" vertical="center" wrapText="1"/>
    </xf>
    <xf numFmtId="43" fontId="16" fillId="0" borderId="0" xfId="4" applyFont="1" applyBorder="1" applyAlignment="1" applyProtection="1">
      <alignment horizontal="right"/>
      <protection locked="0"/>
    </xf>
    <xf numFmtId="4" fontId="3" fillId="0" borderId="0" xfId="3" applyNumberFormat="1" applyFont="1" applyBorder="1" applyAlignment="1">
      <alignment horizontal="right" vertical="center"/>
    </xf>
    <xf numFmtId="4" fontId="3" fillId="0" borderId="0" xfId="7" applyNumberFormat="1" applyFont="1" applyBorder="1" applyAlignment="1">
      <alignment horizontal="right" vertical="center"/>
    </xf>
    <xf numFmtId="43" fontId="16" fillId="0" borderId="0" xfId="9" applyFont="1" applyBorder="1" applyAlignment="1" applyProtection="1">
      <alignment horizontal="right" vertical="center"/>
      <protection locked="0"/>
    </xf>
    <xf numFmtId="0" fontId="13" fillId="0" borderId="0" xfId="0" applyFont="1" applyBorder="1" applyAlignment="1" applyProtection="1">
      <alignment horizontal="right"/>
      <protection locked="0"/>
    </xf>
    <xf numFmtId="164" fontId="3" fillId="0" borderId="0" xfId="11" applyFont="1" applyBorder="1" applyAlignment="1">
      <alignment horizontal="right" vertical="center"/>
    </xf>
    <xf numFmtId="164" fontId="3" fillId="0" borderId="0" xfId="1" applyFont="1" applyBorder="1" applyAlignment="1" applyProtection="1">
      <alignment horizontal="right"/>
      <protection locked="0"/>
    </xf>
    <xf numFmtId="4" fontId="3" fillId="0" borderId="0" xfId="12" applyNumberFormat="1" applyFont="1" applyBorder="1" applyAlignment="1">
      <alignment horizontal="right" vertical="center"/>
    </xf>
    <xf numFmtId="43" fontId="3" fillId="0" borderId="0" xfId="4" applyFont="1" applyBorder="1" applyAlignment="1" applyProtection="1">
      <alignment horizontal="right"/>
      <protection locked="0"/>
    </xf>
    <xf numFmtId="164" fontId="3" fillId="0" borderId="0" xfId="1" applyFont="1" applyBorder="1" applyAlignment="1" applyProtection="1">
      <alignment horizontal="right" vertical="center"/>
      <protection locked="0"/>
    </xf>
    <xf numFmtId="4" fontId="19" fillId="0" borderId="0" xfId="3" applyNumberFormat="1" applyFont="1" applyBorder="1" applyAlignment="1">
      <alignment horizontal="right" vertical="center"/>
    </xf>
    <xf numFmtId="164" fontId="3" fillId="0" borderId="0" xfId="5" applyFont="1" applyBorder="1" applyAlignment="1">
      <alignment horizontal="right" vertical="center"/>
    </xf>
    <xf numFmtId="168" fontId="7" fillId="0" borderId="0" xfId="7" applyNumberFormat="1" applyFont="1" applyBorder="1" applyAlignment="1">
      <alignment horizontal="right" vertical="center"/>
    </xf>
    <xf numFmtId="43" fontId="7" fillId="0" borderId="2" xfId="4" applyFont="1" applyBorder="1" applyAlignment="1">
      <alignment horizontal="right" vertical="center"/>
    </xf>
    <xf numFmtId="43" fontId="3" fillId="0" borderId="1" xfId="4" applyFont="1" applyBorder="1" applyAlignment="1">
      <alignment horizontal="right" vertical="center"/>
    </xf>
    <xf numFmtId="167" fontId="8" fillId="2" borderId="0" xfId="4" applyNumberFormat="1" applyFont="1" applyFill="1" applyBorder="1" applyAlignment="1">
      <alignment horizontal="center"/>
    </xf>
    <xf numFmtId="0" fontId="3" fillId="2" borderId="0" xfId="3" applyFont="1" applyFill="1" applyBorder="1" applyAlignment="1">
      <alignment horizontal="center" vertical="center"/>
    </xf>
    <xf numFmtId="0" fontId="8" fillId="2" borderId="0" xfId="0" applyFont="1" applyFill="1" applyBorder="1" applyAlignment="1">
      <alignment horizontal="center"/>
    </xf>
    <xf numFmtId="167" fontId="3" fillId="2" borderId="0" xfId="6" applyNumberFormat="1" applyFont="1" applyFill="1" applyBorder="1" applyAlignment="1">
      <alignment horizontal="center" vertical="center"/>
    </xf>
    <xf numFmtId="1" fontId="8" fillId="2" borderId="0" xfId="0" applyNumberFormat="1" applyFont="1" applyFill="1" applyBorder="1" applyAlignment="1">
      <alignment horizontal="center"/>
    </xf>
  </cellXfs>
  <cellStyles count="15">
    <cellStyle name="Comma" xfId="1" builtinId="3"/>
    <cellStyle name="Comma 11" xfId="13" xr:uid="{00000000-0005-0000-0000-000001000000}"/>
    <cellStyle name="Comma 13 2" xfId="6" xr:uid="{00000000-0005-0000-0000-000002000000}"/>
    <cellStyle name="Comma 2" xfId="9" xr:uid="{00000000-0005-0000-0000-000003000000}"/>
    <cellStyle name="Comma 2 2" xfId="7" xr:uid="{00000000-0005-0000-0000-000004000000}"/>
    <cellStyle name="Comma 2 2 3" xfId="12" xr:uid="{00000000-0005-0000-0000-000005000000}"/>
    <cellStyle name="Comma 3" xfId="4" xr:uid="{00000000-0005-0000-0000-000006000000}"/>
    <cellStyle name="Comma 3 2" xfId="5" xr:uid="{00000000-0005-0000-0000-000007000000}"/>
    <cellStyle name="Comma 4 10" xfId="10" xr:uid="{00000000-0005-0000-0000-000008000000}"/>
    <cellStyle name="Comma 7 2" xfId="11" xr:uid="{00000000-0005-0000-0000-000009000000}"/>
    <cellStyle name="Normal" xfId="0" builtinId="0"/>
    <cellStyle name="Normal 10" xfId="8" xr:uid="{00000000-0005-0000-0000-00000B000000}"/>
    <cellStyle name="Normal 2" xfId="3" xr:uid="{00000000-0005-0000-0000-00000C000000}"/>
    <cellStyle name="Normal 9" xfId="14" xr:uid="{00000000-0005-0000-0000-00000D000000}"/>
    <cellStyle name="Percent 2" xfId="2"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4D362042\Revised%20Budget%20JAN%202021%20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bdrm Apartment 2 slab(12unit)"/>
      <sheetName val="1 bdrm Apartment 2 slab CARCAS "/>
      <sheetName val="2 bedroom Aprtmnt 2 slab"/>
      <sheetName val="2 BD Aprtmnt 2 slab CARCAS"/>
      <sheetName val="3 BDRM APARTMENT 2 SLAB"/>
      <sheetName val="3 BDRM APARTMENT 2 SLAB carcass"/>
      <sheetName val="3 BDRM TERRACE 6 Units)"/>
      <sheetName val="3 BDRM TERRACE 4 Units "/>
      <sheetName val="2 BEDROOM TERRACE 5 units "/>
      <sheetName val="2 BDRM TERRACE 5 units  carcas"/>
      <sheetName val="2 BEDROOM TERRACE 4 units  "/>
      <sheetName val="2 BDRM TERRACE 4 units  carcas"/>
      <sheetName val="3 BDRM TERRACE 6 unit CARCAS"/>
      <sheetName val="3 BDRM TERRACE 4 Units   Carcas"/>
      <sheetName val="4 BEDRM SM DT DUPLEX )"/>
      <sheetName val="4 BEDRM SM DT DUPLEX  CARCAS"/>
      <sheetName val="PARCEL A"/>
      <sheetName val="PARCEL B"/>
      <sheetName val="PARCEL A &amp; B"/>
      <sheetName val="PARCEL A &amp; B Revised"/>
      <sheetName val="PARCEL A &amp; B Old"/>
    </sheetNames>
    <sheetDataSet>
      <sheetData sheetId="0"/>
      <sheetData sheetId="1"/>
      <sheetData sheetId="2"/>
      <sheetData sheetId="3"/>
      <sheetData sheetId="4"/>
      <sheetData sheetId="5"/>
      <sheetData sheetId="6">
        <row r="302">
          <cell r="E302">
            <v>380000</v>
          </cell>
        </row>
      </sheetData>
      <sheetData sheetId="7"/>
      <sheetData sheetId="8">
        <row r="114">
          <cell r="E114">
            <v>1000</v>
          </cell>
        </row>
        <row r="127">
          <cell r="E127">
            <v>600</v>
          </cell>
        </row>
        <row r="195">
          <cell r="E195">
            <v>1350</v>
          </cell>
        </row>
        <row r="331">
          <cell r="E331">
            <v>150</v>
          </cell>
        </row>
        <row r="362">
          <cell r="E362">
            <v>1350</v>
          </cell>
        </row>
        <row r="363">
          <cell r="E363">
            <v>700</v>
          </cell>
        </row>
      </sheetData>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9"/>
  <sheetViews>
    <sheetView view="pageBreakPreview" topLeftCell="A1002" zoomScaleNormal="100" zoomScaleSheetLayoutView="100" workbookViewId="0">
      <selection activeCell="F852" sqref="F852"/>
    </sheetView>
  </sheetViews>
  <sheetFormatPr defaultColWidth="9.140625" defaultRowHeight="16.5" x14ac:dyDescent="0.25"/>
  <cols>
    <col min="1" max="1" width="3.5703125" style="2" customWidth="1"/>
    <col min="2" max="2" width="43.42578125" style="22" customWidth="1"/>
    <col min="3" max="3" width="9.5703125" style="2" customWidth="1"/>
    <col min="4" max="4" width="7.85546875" style="2" customWidth="1"/>
    <col min="5" max="5" width="6.85546875" style="2" bestFit="1" customWidth="1"/>
    <col min="6" max="6" width="20" style="144" bestFit="1" customWidth="1"/>
    <col min="7" max="7" width="19.85546875" style="20" customWidth="1"/>
    <col min="8" max="8" width="4.140625" style="21" customWidth="1"/>
    <col min="9" max="9" width="10.28515625" style="22" bestFit="1" customWidth="1"/>
    <col min="10" max="10" width="12.7109375" style="22" bestFit="1" customWidth="1"/>
    <col min="11" max="18" width="5.5703125" style="22" customWidth="1"/>
    <col min="19" max="21" width="5.7109375" style="22" customWidth="1"/>
    <col min="22" max="26" width="5" style="22" customWidth="1"/>
    <col min="27" max="16384" width="9.140625" style="22"/>
  </cols>
  <sheetData>
    <row r="1" spans="1:8" ht="18" x14ac:dyDescent="0.25">
      <c r="A1" s="17"/>
      <c r="B1" s="18" t="s">
        <v>0</v>
      </c>
    </row>
    <row r="2" spans="1:8" ht="18" x14ac:dyDescent="0.25">
      <c r="B2" s="7"/>
    </row>
    <row r="3" spans="1:8" ht="18" x14ac:dyDescent="0.25">
      <c r="B3" s="23" t="s">
        <v>1</v>
      </c>
    </row>
    <row r="4" spans="1:8" ht="18" x14ac:dyDescent="0.25">
      <c r="B4" s="23"/>
    </row>
    <row r="5" spans="1:8" ht="18" x14ac:dyDescent="0.25">
      <c r="B5" s="24" t="s">
        <v>2</v>
      </c>
      <c r="G5" s="25"/>
    </row>
    <row r="6" spans="1:8" ht="18" x14ac:dyDescent="0.25">
      <c r="B6" s="24"/>
      <c r="G6" s="25"/>
    </row>
    <row r="7" spans="1:8" ht="18" x14ac:dyDescent="0.25">
      <c r="B7" s="24" t="s">
        <v>3</v>
      </c>
      <c r="G7" s="25"/>
    </row>
    <row r="8" spans="1:8" ht="17.25" customHeight="1" x14ac:dyDescent="0.25"/>
    <row r="9" spans="1:8" ht="40.5" customHeight="1" x14ac:dyDescent="0.25">
      <c r="A9" s="2" t="s">
        <v>4</v>
      </c>
      <c r="B9" s="26" t="s">
        <v>5</v>
      </c>
      <c r="C9" s="27">
        <v>126</v>
      </c>
      <c r="D9" s="27"/>
      <c r="E9" s="28" t="s">
        <v>6</v>
      </c>
      <c r="F9" s="145">
        <v>83</v>
      </c>
      <c r="G9" s="20">
        <f>C9*F9</f>
        <v>10458</v>
      </c>
      <c r="H9" s="29"/>
    </row>
    <row r="10" spans="1:8" ht="51.75" customHeight="1" x14ac:dyDescent="0.25">
      <c r="A10" s="2" t="s">
        <v>7</v>
      </c>
      <c r="B10" s="26" t="s">
        <v>8</v>
      </c>
      <c r="C10" s="30">
        <v>0</v>
      </c>
      <c r="D10" s="30"/>
      <c r="E10" s="2" t="s">
        <v>9</v>
      </c>
      <c r="F10" s="144">
        <v>1200</v>
      </c>
      <c r="G10" s="20">
        <f t="shared" ref="G10:G18" si="0">C10*F10</f>
        <v>0</v>
      </c>
      <c r="H10" s="29"/>
    </row>
    <row r="11" spans="1:8" ht="51.75" customHeight="1" x14ac:dyDescent="0.25">
      <c r="A11" s="2" t="s">
        <v>10</v>
      </c>
      <c r="B11" s="26" t="s">
        <v>11</v>
      </c>
      <c r="C11" s="30">
        <v>74</v>
      </c>
      <c r="D11" s="30"/>
      <c r="E11" s="2" t="s">
        <v>9</v>
      </c>
      <c r="F11" s="144">
        <f>F10</f>
        <v>1200</v>
      </c>
      <c r="G11" s="20">
        <f t="shared" si="0"/>
        <v>88800</v>
      </c>
      <c r="H11" s="29"/>
    </row>
    <row r="12" spans="1:8" ht="49.5" x14ac:dyDescent="0.25">
      <c r="A12" s="2" t="s">
        <v>12</v>
      </c>
      <c r="B12" s="26" t="s">
        <v>13</v>
      </c>
      <c r="C12" s="30">
        <v>49</v>
      </c>
      <c r="D12" s="30"/>
      <c r="E12" s="2" t="s">
        <v>9</v>
      </c>
      <c r="F12" s="144">
        <f>F11</f>
        <v>1200</v>
      </c>
      <c r="G12" s="20">
        <f t="shared" si="0"/>
        <v>58800</v>
      </c>
      <c r="H12" s="29"/>
    </row>
    <row r="13" spans="1:8" ht="30.75" customHeight="1" x14ac:dyDescent="0.25">
      <c r="A13" s="2" t="s">
        <v>16</v>
      </c>
      <c r="B13" s="26" t="s">
        <v>17</v>
      </c>
      <c r="C13" s="30">
        <v>70</v>
      </c>
      <c r="D13" s="30"/>
      <c r="E13" s="2" t="s">
        <v>18</v>
      </c>
      <c r="F13" s="144">
        <v>150</v>
      </c>
      <c r="G13" s="20">
        <f t="shared" si="0"/>
        <v>10500</v>
      </c>
      <c r="H13" s="29"/>
    </row>
    <row r="14" spans="1:8" ht="30.75" customHeight="1" x14ac:dyDescent="0.25">
      <c r="A14" s="2" t="s">
        <v>19</v>
      </c>
      <c r="B14" s="26" t="s">
        <v>20</v>
      </c>
      <c r="C14" s="30">
        <f>I14*J14*K14</f>
        <v>0</v>
      </c>
      <c r="D14" s="30"/>
      <c r="E14" s="2" t="s">
        <v>18</v>
      </c>
      <c r="F14" s="144">
        <v>1200</v>
      </c>
      <c r="G14" s="20">
        <f t="shared" si="0"/>
        <v>0</v>
      </c>
      <c r="H14" s="29"/>
    </row>
    <row r="15" spans="1:8" ht="30.75" customHeight="1" x14ac:dyDescent="0.25">
      <c r="A15" s="2" t="s">
        <v>21</v>
      </c>
      <c r="B15" s="26" t="s">
        <v>22</v>
      </c>
      <c r="C15" s="2">
        <v>23</v>
      </c>
      <c r="E15" s="2" t="s">
        <v>9</v>
      </c>
      <c r="F15" s="144">
        <v>450</v>
      </c>
      <c r="G15" s="20">
        <f t="shared" si="0"/>
        <v>10350</v>
      </c>
      <c r="H15" s="29"/>
    </row>
    <row r="16" spans="1:8" ht="44.25" customHeight="1" x14ac:dyDescent="0.25">
      <c r="A16" s="2" t="s">
        <v>23</v>
      </c>
      <c r="B16" s="26" t="s">
        <v>24</v>
      </c>
      <c r="C16" s="2">
        <v>100</v>
      </c>
      <c r="E16" s="2" t="s">
        <v>9</v>
      </c>
      <c r="F16" s="144">
        <v>400</v>
      </c>
      <c r="G16" s="20">
        <f>C16*F16</f>
        <v>40000</v>
      </c>
      <c r="H16" s="29"/>
    </row>
    <row r="17" spans="1:8" ht="49.5" x14ac:dyDescent="0.25">
      <c r="A17" s="2" t="s">
        <v>25</v>
      </c>
      <c r="B17" s="31" t="s">
        <v>411</v>
      </c>
      <c r="C17" s="30">
        <v>105</v>
      </c>
      <c r="D17" s="30"/>
      <c r="E17" s="2" t="s">
        <v>9</v>
      </c>
      <c r="F17" s="144">
        <v>5200</v>
      </c>
      <c r="G17" s="20">
        <f t="shared" si="0"/>
        <v>546000</v>
      </c>
      <c r="H17" s="29"/>
    </row>
    <row r="18" spans="1:8" ht="36" customHeight="1" x14ac:dyDescent="0.25">
      <c r="A18" s="2" t="s">
        <v>26</v>
      </c>
      <c r="B18" s="26" t="s">
        <v>27</v>
      </c>
      <c r="C18" s="32">
        <v>0</v>
      </c>
      <c r="D18" s="32"/>
      <c r="E18" s="2" t="s">
        <v>18</v>
      </c>
      <c r="F18" s="144">
        <v>900</v>
      </c>
      <c r="G18" s="20">
        <f t="shared" si="0"/>
        <v>0</v>
      </c>
      <c r="H18" s="29"/>
    </row>
    <row r="19" spans="1:8" ht="36" customHeight="1" x14ac:dyDescent="0.25">
      <c r="A19" s="2" t="s">
        <v>28</v>
      </c>
      <c r="B19" s="26" t="s">
        <v>29</v>
      </c>
      <c r="C19" s="32">
        <v>313</v>
      </c>
      <c r="D19" s="32"/>
      <c r="E19" s="2" t="s">
        <v>18</v>
      </c>
      <c r="F19" s="144">
        <v>150</v>
      </c>
      <c r="G19" s="20">
        <f>C19*F19</f>
        <v>46950</v>
      </c>
      <c r="H19" s="29"/>
    </row>
    <row r="20" spans="1:8" x14ac:dyDescent="0.25">
      <c r="B20" s="26"/>
      <c r="C20" s="32"/>
      <c r="D20" s="32"/>
      <c r="H20" s="29"/>
    </row>
    <row r="21" spans="1:8" ht="18" x14ac:dyDescent="0.25">
      <c r="B21" s="24" t="s">
        <v>30</v>
      </c>
    </row>
    <row r="22" spans="1:8" ht="17.25" customHeight="1" x14ac:dyDescent="0.3">
      <c r="B22" s="33" t="s">
        <v>31</v>
      </c>
    </row>
    <row r="23" spans="1:8" ht="17.25" customHeight="1" x14ac:dyDescent="0.25">
      <c r="A23" s="2" t="s">
        <v>32</v>
      </c>
      <c r="B23" s="22" t="s">
        <v>33</v>
      </c>
      <c r="C23" s="30">
        <f>69+106</f>
        <v>175</v>
      </c>
      <c r="D23" s="30"/>
      <c r="E23" s="2" t="s">
        <v>18</v>
      </c>
      <c r="F23" s="144">
        <v>1800</v>
      </c>
      <c r="G23" s="20">
        <f>C23*F23</f>
        <v>315000</v>
      </c>
      <c r="H23" s="29"/>
    </row>
    <row r="24" spans="1:8" ht="17.25" customHeight="1" x14ac:dyDescent="0.25">
      <c r="C24" s="30"/>
      <c r="D24" s="30"/>
      <c r="H24" s="29"/>
    </row>
    <row r="25" spans="1:8" ht="17.25" customHeight="1" x14ac:dyDescent="0.25">
      <c r="B25" s="34" t="s">
        <v>34</v>
      </c>
      <c r="C25" s="7"/>
      <c r="D25" s="7"/>
      <c r="E25" s="7"/>
      <c r="F25" s="141" t="s">
        <v>28</v>
      </c>
      <c r="G25" s="36">
        <f>SUM(G9:G23)</f>
        <v>1126858</v>
      </c>
    </row>
    <row r="26" spans="1:8" s="34" customFormat="1" ht="17.25" customHeight="1" x14ac:dyDescent="0.25">
      <c r="A26" s="7"/>
      <c r="B26" s="23" t="s">
        <v>35</v>
      </c>
      <c r="C26" s="7"/>
      <c r="D26" s="7"/>
      <c r="E26" s="7"/>
      <c r="F26" s="141"/>
      <c r="G26" s="20"/>
      <c r="H26" s="37"/>
    </row>
    <row r="27" spans="1:8" s="34" customFormat="1" ht="18" x14ac:dyDescent="0.25">
      <c r="A27" s="7"/>
      <c r="B27" s="23"/>
      <c r="C27" s="7"/>
      <c r="D27" s="7"/>
      <c r="E27" s="7"/>
      <c r="F27" s="141"/>
      <c r="G27" s="20"/>
      <c r="H27" s="37"/>
    </row>
    <row r="28" spans="1:8" ht="33" x14ac:dyDescent="0.3">
      <c r="B28" s="38" t="s">
        <v>36</v>
      </c>
    </row>
    <row r="29" spans="1:8" x14ac:dyDescent="0.3">
      <c r="B29" s="38"/>
    </row>
    <row r="30" spans="1:8" ht="17.25" customHeight="1" x14ac:dyDescent="0.25">
      <c r="A30" s="2" t="s">
        <v>4</v>
      </c>
      <c r="B30" s="22" t="s">
        <v>37</v>
      </c>
      <c r="C30" s="30">
        <v>23</v>
      </c>
      <c r="D30" s="30"/>
      <c r="E30" s="2" t="s">
        <v>9</v>
      </c>
      <c r="F30" s="144">
        <v>48000</v>
      </c>
      <c r="G30" s="20">
        <f>C30*F30</f>
        <v>1104000</v>
      </c>
      <c r="H30" s="29"/>
    </row>
    <row r="31" spans="1:8" ht="17.25" customHeight="1" x14ac:dyDescent="0.25">
      <c r="A31" s="2" t="s">
        <v>7</v>
      </c>
      <c r="B31" s="22" t="s">
        <v>38</v>
      </c>
      <c r="C31" s="30">
        <v>23</v>
      </c>
      <c r="D31" s="30"/>
      <c r="E31" s="2" t="s">
        <v>9</v>
      </c>
      <c r="F31" s="144">
        <f>F30</f>
        <v>48000</v>
      </c>
      <c r="G31" s="20">
        <f t="shared" ref="G31:G51" si="1">C31*F31</f>
        <v>1104000</v>
      </c>
      <c r="H31" s="29"/>
    </row>
    <row r="32" spans="1:8" ht="21.75" customHeight="1" x14ac:dyDescent="0.25">
      <c r="A32" s="2" t="s">
        <v>10</v>
      </c>
      <c r="B32" s="22" t="s">
        <v>39</v>
      </c>
      <c r="C32" s="2">
        <v>3</v>
      </c>
      <c r="E32" s="2" t="s">
        <v>9</v>
      </c>
      <c r="F32" s="144">
        <f>F31</f>
        <v>48000</v>
      </c>
      <c r="G32" s="20">
        <f t="shared" si="1"/>
        <v>144000</v>
      </c>
      <c r="H32" s="29"/>
    </row>
    <row r="33" spans="1:18" ht="21.75" customHeight="1" x14ac:dyDescent="0.25">
      <c r="H33" s="29"/>
    </row>
    <row r="34" spans="1:18" ht="21.75" customHeight="1" x14ac:dyDescent="0.25">
      <c r="H34" s="29"/>
    </row>
    <row r="35" spans="1:18" ht="21" customHeight="1" x14ac:dyDescent="0.25">
      <c r="B35" s="24" t="s">
        <v>40</v>
      </c>
    </row>
    <row r="36" spans="1:18" ht="48.75" customHeight="1" x14ac:dyDescent="0.25">
      <c r="B36" s="39" t="s">
        <v>41</v>
      </c>
    </row>
    <row r="37" spans="1:18" s="43" customFormat="1" x14ac:dyDescent="0.3">
      <c r="A37" s="11" t="s">
        <v>12</v>
      </c>
      <c r="B37" s="40" t="s">
        <v>42</v>
      </c>
      <c r="C37" s="41">
        <v>0</v>
      </c>
      <c r="D37" s="41"/>
      <c r="E37" s="11" t="s">
        <v>43</v>
      </c>
      <c r="F37" s="146">
        <v>580</v>
      </c>
      <c r="G37" s="20">
        <f t="shared" si="1"/>
        <v>0</v>
      </c>
      <c r="H37" s="42"/>
    </row>
    <row r="38" spans="1:18" s="43" customFormat="1" ht="17.25" customHeight="1" x14ac:dyDescent="0.4">
      <c r="A38" s="11" t="s">
        <v>14</v>
      </c>
      <c r="B38" s="40" t="s">
        <v>44</v>
      </c>
      <c r="C38" s="41">
        <v>521</v>
      </c>
      <c r="D38" s="41"/>
      <c r="E38" s="11" t="s">
        <v>43</v>
      </c>
      <c r="F38" s="146">
        <f>F37</f>
        <v>580</v>
      </c>
      <c r="G38" s="20">
        <f t="shared" si="1"/>
        <v>302180</v>
      </c>
      <c r="H38" s="42"/>
      <c r="I38" s="44"/>
      <c r="L38" s="45"/>
    </row>
    <row r="39" spans="1:18" s="43" customFormat="1" ht="17.25" customHeight="1" x14ac:dyDescent="0.4">
      <c r="A39" s="11" t="s">
        <v>15</v>
      </c>
      <c r="B39" s="40" t="s">
        <v>45</v>
      </c>
      <c r="C39" s="41">
        <v>1161</v>
      </c>
      <c r="D39" s="41"/>
      <c r="E39" s="11" t="s">
        <v>43</v>
      </c>
      <c r="F39" s="146">
        <f>F38</f>
        <v>580</v>
      </c>
      <c r="G39" s="20">
        <f t="shared" si="1"/>
        <v>673380</v>
      </c>
      <c r="H39" s="42"/>
      <c r="I39" s="44"/>
      <c r="L39" s="45"/>
    </row>
    <row r="40" spans="1:18" s="43" customFormat="1" ht="17.25" customHeight="1" x14ac:dyDescent="0.4">
      <c r="A40" s="11" t="s">
        <v>16</v>
      </c>
      <c r="B40" s="40" t="s">
        <v>46</v>
      </c>
      <c r="C40" s="41">
        <v>2656</v>
      </c>
      <c r="D40" s="41"/>
      <c r="E40" s="11" t="s">
        <v>43</v>
      </c>
      <c r="F40" s="146">
        <f>F39</f>
        <v>580</v>
      </c>
      <c r="G40" s="20">
        <f t="shared" si="1"/>
        <v>1540480</v>
      </c>
      <c r="H40" s="46"/>
      <c r="R40" s="44"/>
    </row>
    <row r="41" spans="1:18" s="43" customFormat="1" ht="17.25" customHeight="1" x14ac:dyDescent="0.4">
      <c r="A41" s="11" t="s">
        <v>19</v>
      </c>
      <c r="B41" s="40" t="s">
        <v>47</v>
      </c>
      <c r="C41" s="41">
        <v>805</v>
      </c>
      <c r="D41" s="41"/>
      <c r="E41" s="11" t="s">
        <v>43</v>
      </c>
      <c r="F41" s="146">
        <f>F39</f>
        <v>580</v>
      </c>
      <c r="G41" s="20">
        <f t="shared" si="1"/>
        <v>466900</v>
      </c>
      <c r="H41" s="42"/>
      <c r="L41" s="47"/>
      <c r="N41" s="47"/>
      <c r="R41" s="44"/>
    </row>
    <row r="42" spans="1:18" s="43" customFormat="1" ht="17.25" customHeight="1" x14ac:dyDescent="0.3">
      <c r="A42" s="11" t="s">
        <v>21</v>
      </c>
      <c r="B42" s="40" t="s">
        <v>48</v>
      </c>
      <c r="C42" s="41">
        <v>0</v>
      </c>
      <c r="D42" s="41"/>
      <c r="E42" s="11" t="s">
        <v>43</v>
      </c>
      <c r="F42" s="146">
        <f>F40</f>
        <v>580</v>
      </c>
      <c r="G42" s="20">
        <f t="shared" si="1"/>
        <v>0</v>
      </c>
      <c r="H42" s="42"/>
    </row>
    <row r="43" spans="1:18" s="43" customFormat="1" ht="17.25" customHeight="1" x14ac:dyDescent="0.3">
      <c r="A43" s="11"/>
      <c r="B43" s="40"/>
      <c r="C43" s="41"/>
      <c r="D43" s="41"/>
      <c r="E43" s="11"/>
      <c r="F43" s="146"/>
      <c r="G43" s="20"/>
      <c r="H43" s="42"/>
    </row>
    <row r="44" spans="1:18" s="43" customFormat="1" ht="49.5" x14ac:dyDescent="0.3">
      <c r="A44" s="11"/>
      <c r="B44" s="48" t="s">
        <v>49</v>
      </c>
      <c r="C44" s="11"/>
      <c r="D44" s="11"/>
      <c r="E44" s="11"/>
      <c r="F44" s="146"/>
      <c r="G44" s="20"/>
      <c r="H44" s="42"/>
    </row>
    <row r="45" spans="1:18" s="43" customFormat="1" ht="21.6" customHeight="1" x14ac:dyDescent="0.3">
      <c r="A45" s="11" t="s">
        <v>23</v>
      </c>
      <c r="B45" s="40" t="s">
        <v>50</v>
      </c>
      <c r="C45" s="12">
        <v>113</v>
      </c>
      <c r="D45" s="12"/>
      <c r="E45" s="11" t="s">
        <v>6</v>
      </c>
      <c r="F45" s="146">
        <v>650</v>
      </c>
      <c r="G45" s="20">
        <f t="shared" si="1"/>
        <v>73450</v>
      </c>
      <c r="H45" s="42"/>
      <c r="I45" s="22"/>
      <c r="J45" s="22"/>
    </row>
    <row r="46" spans="1:18" s="43" customFormat="1" ht="21.6" customHeight="1" x14ac:dyDescent="0.3">
      <c r="A46" s="11"/>
      <c r="B46" s="40"/>
      <c r="C46" s="12"/>
      <c r="D46" s="12"/>
      <c r="E46" s="11"/>
      <c r="F46" s="146"/>
      <c r="G46" s="20"/>
      <c r="H46" s="42"/>
      <c r="I46" s="22"/>
      <c r="J46" s="22"/>
    </row>
    <row r="47" spans="1:18" s="43" customFormat="1" ht="21.6" customHeight="1" x14ac:dyDescent="0.35">
      <c r="A47" s="11"/>
      <c r="B47" s="49" t="s">
        <v>412</v>
      </c>
      <c r="C47" s="12"/>
      <c r="D47" s="12"/>
      <c r="E47" s="11"/>
      <c r="F47" s="146"/>
      <c r="G47" s="20"/>
      <c r="H47" s="42"/>
      <c r="I47" s="22"/>
      <c r="J47" s="22"/>
    </row>
    <row r="48" spans="1:18" x14ac:dyDescent="0.25">
      <c r="B48" s="22" t="s">
        <v>51</v>
      </c>
    </row>
    <row r="49" spans="1:10" s="43" customFormat="1" ht="17.25" customHeight="1" x14ac:dyDescent="0.3">
      <c r="F49" s="147"/>
      <c r="H49" s="42"/>
      <c r="I49" s="22"/>
      <c r="J49" s="22"/>
    </row>
    <row r="50" spans="1:10" s="43" customFormat="1" ht="17.25" customHeight="1" x14ac:dyDescent="0.3">
      <c r="A50" s="11" t="s">
        <v>25</v>
      </c>
      <c r="B50" s="40" t="s">
        <v>57</v>
      </c>
      <c r="C50" s="11">
        <v>8</v>
      </c>
      <c r="D50" s="11"/>
      <c r="E50" s="11" t="s">
        <v>6</v>
      </c>
      <c r="F50" s="146">
        <v>4500</v>
      </c>
      <c r="G50" s="20">
        <f t="shared" si="1"/>
        <v>36000</v>
      </c>
      <c r="H50" s="42"/>
    </row>
    <row r="51" spans="1:10" s="43" customFormat="1" ht="17.25" customHeight="1" x14ac:dyDescent="0.3">
      <c r="A51" s="11" t="s">
        <v>26</v>
      </c>
      <c r="B51" s="40" t="s">
        <v>59</v>
      </c>
      <c r="C51" s="12">
        <v>203</v>
      </c>
      <c r="D51" s="12"/>
      <c r="E51" s="11" t="s">
        <v>6</v>
      </c>
      <c r="F51" s="146">
        <f>F50</f>
        <v>4500</v>
      </c>
      <c r="G51" s="20">
        <f t="shared" si="1"/>
        <v>913500</v>
      </c>
      <c r="H51" s="42"/>
      <c r="I51" s="22"/>
    </row>
    <row r="52" spans="1:10" x14ac:dyDescent="0.3">
      <c r="A52" s="11" t="s">
        <v>28</v>
      </c>
      <c r="B52" s="40" t="s">
        <v>54</v>
      </c>
      <c r="C52" s="12">
        <v>54</v>
      </c>
      <c r="D52" s="12"/>
      <c r="E52" s="11" t="s">
        <v>55</v>
      </c>
      <c r="F52" s="146">
        <f>F51*0.15</f>
        <v>675</v>
      </c>
      <c r="G52" s="20">
        <f>C52*F52</f>
        <v>36450</v>
      </c>
    </row>
    <row r="53" spans="1:10" x14ac:dyDescent="0.25">
      <c r="B53" s="50"/>
    </row>
    <row r="54" spans="1:10" x14ac:dyDescent="0.25">
      <c r="B54" s="50" t="s">
        <v>64</v>
      </c>
      <c r="G54" s="51"/>
    </row>
    <row r="55" spans="1:10" x14ac:dyDescent="0.25">
      <c r="G55" s="51"/>
      <c r="H55" s="29"/>
    </row>
    <row r="56" spans="1:10" ht="49.5" x14ac:dyDescent="0.25">
      <c r="A56" s="2" t="s">
        <v>399</v>
      </c>
      <c r="B56" s="26" t="s">
        <v>65</v>
      </c>
      <c r="C56" s="52">
        <v>113</v>
      </c>
      <c r="D56" s="52"/>
      <c r="E56" s="28" t="s">
        <v>6</v>
      </c>
      <c r="F56" s="145">
        <v>600</v>
      </c>
      <c r="G56" s="20">
        <f>C56*F56</f>
        <v>67800</v>
      </c>
      <c r="H56" s="29"/>
    </row>
    <row r="61" spans="1:10" ht="18" x14ac:dyDescent="0.25">
      <c r="B61" s="53" t="s">
        <v>62</v>
      </c>
      <c r="F61" s="141" t="s">
        <v>28</v>
      </c>
      <c r="G61" s="36">
        <f>SUM(G28:G60)</f>
        <v>6462140</v>
      </c>
    </row>
    <row r="62" spans="1:10" ht="18" x14ac:dyDescent="0.25">
      <c r="B62" s="23" t="s">
        <v>35</v>
      </c>
    </row>
    <row r="63" spans="1:10" x14ac:dyDescent="0.25">
      <c r="H63" s="29"/>
    </row>
    <row r="64" spans="1:10" x14ac:dyDescent="0.25">
      <c r="A64" s="22"/>
      <c r="C64" s="22"/>
      <c r="D64" s="22"/>
      <c r="E64" s="22"/>
      <c r="F64" s="54"/>
      <c r="G64" s="22"/>
    </row>
    <row r="65" spans="1:8" x14ac:dyDescent="0.25">
      <c r="A65" s="22"/>
      <c r="C65" s="22"/>
      <c r="D65" s="22"/>
      <c r="E65" s="22"/>
      <c r="F65" s="54"/>
      <c r="G65" s="22"/>
    </row>
    <row r="66" spans="1:8" x14ac:dyDescent="0.25">
      <c r="A66" s="22"/>
      <c r="C66" s="22"/>
      <c r="D66" s="22"/>
      <c r="E66" s="22"/>
      <c r="F66" s="54"/>
      <c r="G66" s="22"/>
      <c r="H66" s="29"/>
    </row>
    <row r="67" spans="1:8" ht="18" x14ac:dyDescent="0.25">
      <c r="B67" s="24" t="s">
        <v>66</v>
      </c>
      <c r="F67" s="141"/>
      <c r="H67" s="29"/>
    </row>
    <row r="68" spans="1:8" x14ac:dyDescent="0.25">
      <c r="G68" s="51"/>
    </row>
    <row r="69" spans="1:8" x14ac:dyDescent="0.25">
      <c r="A69" s="22"/>
      <c r="B69" s="54" t="s">
        <v>67</v>
      </c>
      <c r="F69" s="144">
        <f>G25</f>
        <v>1126858</v>
      </c>
      <c r="G69" s="22"/>
    </row>
    <row r="70" spans="1:8" ht="18" x14ac:dyDescent="0.25">
      <c r="A70" s="22"/>
      <c r="B70" s="55"/>
      <c r="G70" s="22"/>
    </row>
    <row r="71" spans="1:8" x14ac:dyDescent="0.25">
      <c r="A71" s="22"/>
      <c r="B71" s="54" t="s">
        <v>68</v>
      </c>
      <c r="F71" s="144">
        <f>G61</f>
        <v>6462140</v>
      </c>
      <c r="G71" s="22"/>
    </row>
    <row r="72" spans="1:8" x14ac:dyDescent="0.25">
      <c r="B72" s="54"/>
      <c r="G72" s="51"/>
    </row>
    <row r="73" spans="1:8" x14ac:dyDescent="0.25">
      <c r="B73" s="54"/>
      <c r="G73" s="56"/>
    </row>
    <row r="74" spans="1:8" x14ac:dyDescent="0.25">
      <c r="B74" s="4"/>
      <c r="G74" s="56"/>
    </row>
    <row r="75" spans="1:8" x14ac:dyDescent="0.25">
      <c r="B75" s="57"/>
    </row>
    <row r="76" spans="1:8" x14ac:dyDescent="0.25">
      <c r="B76" s="26"/>
      <c r="G76" s="51"/>
    </row>
    <row r="77" spans="1:8" ht="18.75" customHeight="1" x14ac:dyDescent="0.25">
      <c r="B77" s="53"/>
      <c r="F77" s="141"/>
      <c r="G77" s="36"/>
    </row>
    <row r="78" spans="1:8" x14ac:dyDescent="0.25">
      <c r="B78" s="26"/>
      <c r="G78" s="51"/>
    </row>
    <row r="79" spans="1:8" ht="18" x14ac:dyDescent="0.25">
      <c r="B79" s="53"/>
      <c r="F79" s="141"/>
      <c r="G79" s="58"/>
    </row>
    <row r="80" spans="1:8" ht="18" x14ac:dyDescent="0.25">
      <c r="C80" s="22"/>
      <c r="D80" s="22"/>
      <c r="E80" s="22"/>
      <c r="F80" s="54"/>
      <c r="G80" s="58"/>
    </row>
    <row r="81" spans="2:7" x14ac:dyDescent="0.25">
      <c r="C81" s="22"/>
      <c r="D81" s="22"/>
      <c r="E81" s="22"/>
      <c r="F81" s="54"/>
      <c r="G81" s="56"/>
    </row>
    <row r="82" spans="2:7" x14ac:dyDescent="0.25">
      <c r="C82" s="22"/>
      <c r="D82" s="22"/>
      <c r="E82" s="22"/>
      <c r="F82" s="54"/>
      <c r="G82" s="56"/>
    </row>
    <row r="83" spans="2:7" x14ac:dyDescent="0.25">
      <c r="C83" s="22"/>
      <c r="D83" s="22"/>
      <c r="E83" s="22"/>
      <c r="F83" s="54"/>
      <c r="G83" s="56"/>
    </row>
    <row r="84" spans="2:7" x14ac:dyDescent="0.25">
      <c r="C84" s="22"/>
      <c r="D84" s="22"/>
      <c r="E84" s="22"/>
      <c r="F84" s="54"/>
      <c r="G84" s="56"/>
    </row>
    <row r="85" spans="2:7" x14ac:dyDescent="0.25">
      <c r="C85" s="22"/>
      <c r="D85" s="22"/>
      <c r="E85" s="22"/>
      <c r="F85" s="54"/>
      <c r="G85" s="56"/>
    </row>
    <row r="86" spans="2:7" x14ac:dyDescent="0.25">
      <c r="C86" s="22"/>
      <c r="D86" s="22"/>
      <c r="E86" s="22"/>
      <c r="F86" s="54"/>
      <c r="G86" s="56"/>
    </row>
    <row r="87" spans="2:7" x14ac:dyDescent="0.25">
      <c r="B87" s="57"/>
      <c r="G87" s="56"/>
    </row>
    <row r="88" spans="2:7" x14ac:dyDescent="0.25">
      <c r="B88" s="57"/>
      <c r="G88" s="56"/>
    </row>
    <row r="89" spans="2:7" x14ac:dyDescent="0.25">
      <c r="B89" s="57"/>
      <c r="G89" s="56"/>
    </row>
    <row r="90" spans="2:7" x14ac:dyDescent="0.25">
      <c r="B90" s="57"/>
      <c r="G90" s="56"/>
    </row>
    <row r="91" spans="2:7" x14ac:dyDescent="0.25">
      <c r="B91" s="57"/>
      <c r="G91" s="56"/>
    </row>
    <row r="92" spans="2:7" x14ac:dyDescent="0.25">
      <c r="B92" s="57"/>
      <c r="G92" s="56"/>
    </row>
    <row r="93" spans="2:7" x14ac:dyDescent="0.25">
      <c r="B93" s="57"/>
      <c r="G93" s="56"/>
    </row>
    <row r="94" spans="2:7" x14ac:dyDescent="0.25">
      <c r="B94" s="57"/>
      <c r="G94" s="56"/>
    </row>
    <row r="95" spans="2:7" x14ac:dyDescent="0.25">
      <c r="B95" s="57"/>
      <c r="G95" s="56"/>
    </row>
    <row r="96" spans="2:7" x14ac:dyDescent="0.25">
      <c r="B96" s="57"/>
      <c r="G96" s="56"/>
    </row>
    <row r="97" spans="1:7" ht="18" x14ac:dyDescent="0.25">
      <c r="B97" s="59" t="s">
        <v>69</v>
      </c>
      <c r="C97" s="7"/>
      <c r="D97" s="7"/>
      <c r="E97" s="7"/>
      <c r="G97" s="60"/>
    </row>
    <row r="98" spans="1:7" ht="18" x14ac:dyDescent="0.25">
      <c r="B98" s="34" t="s">
        <v>70</v>
      </c>
      <c r="C98" s="7"/>
      <c r="D98" s="7"/>
      <c r="E98" s="7"/>
      <c r="F98" s="141" t="s">
        <v>28</v>
      </c>
      <c r="G98" s="61">
        <f>SUM(F69:F72)</f>
        <v>7588998</v>
      </c>
    </row>
    <row r="99" spans="1:7" ht="18" x14ac:dyDescent="0.25">
      <c r="B99" s="18" t="s">
        <v>71</v>
      </c>
    </row>
    <row r="101" spans="1:7" ht="18" x14ac:dyDescent="0.25">
      <c r="B101" s="23" t="s">
        <v>72</v>
      </c>
    </row>
    <row r="102" spans="1:7" ht="18" x14ac:dyDescent="0.25">
      <c r="B102" s="23"/>
    </row>
    <row r="103" spans="1:7" ht="18" x14ac:dyDescent="0.25">
      <c r="B103" s="24" t="s">
        <v>30</v>
      </c>
    </row>
    <row r="104" spans="1:7" x14ac:dyDescent="0.25">
      <c r="B104" s="50"/>
    </row>
    <row r="105" spans="1:7" ht="30.6" customHeight="1" x14ac:dyDescent="0.3">
      <c r="B105" s="38" t="s">
        <v>36</v>
      </c>
    </row>
    <row r="107" spans="1:7" ht="18" x14ac:dyDescent="0.25">
      <c r="A107" s="2" t="s">
        <v>4</v>
      </c>
      <c r="B107" s="22" t="s">
        <v>73</v>
      </c>
      <c r="C107" s="30">
        <v>8</v>
      </c>
      <c r="D107" s="30"/>
      <c r="E107" s="2" t="s">
        <v>9</v>
      </c>
      <c r="F107" s="144">
        <f>F30</f>
        <v>48000</v>
      </c>
      <c r="G107" s="20">
        <f>C107*F107</f>
        <v>384000</v>
      </c>
    </row>
    <row r="109" spans="1:7" ht="18" x14ac:dyDescent="0.3">
      <c r="A109" s="2" t="s">
        <v>7</v>
      </c>
      <c r="B109" s="22" t="s">
        <v>74</v>
      </c>
      <c r="C109" s="12">
        <v>11</v>
      </c>
      <c r="D109" s="12"/>
      <c r="E109" s="2" t="s">
        <v>9</v>
      </c>
      <c r="F109" s="144">
        <f>F107</f>
        <v>48000</v>
      </c>
      <c r="G109" s="20">
        <f>C109*F109</f>
        <v>528000</v>
      </c>
    </row>
    <row r="111" spans="1:7" ht="18" x14ac:dyDescent="0.25">
      <c r="B111" s="24" t="s">
        <v>40</v>
      </c>
    </row>
    <row r="113" spans="1:14" ht="33" x14ac:dyDescent="0.25">
      <c r="B113" s="39" t="s">
        <v>75</v>
      </c>
    </row>
    <row r="114" spans="1:14" x14ac:dyDescent="0.25">
      <c r="B114" s="39"/>
    </row>
    <row r="115" spans="1:14" x14ac:dyDescent="0.3">
      <c r="A115" s="2" t="s">
        <v>10</v>
      </c>
      <c r="B115" s="22" t="s">
        <v>42</v>
      </c>
      <c r="C115" s="41">
        <v>0</v>
      </c>
      <c r="D115" s="41"/>
      <c r="E115" s="2" t="s">
        <v>43</v>
      </c>
      <c r="F115" s="144">
        <f>F37</f>
        <v>580</v>
      </c>
      <c r="G115" s="20">
        <f>F115*C115</f>
        <v>0</v>
      </c>
    </row>
    <row r="116" spans="1:14" x14ac:dyDescent="0.25">
      <c r="C116" s="62"/>
      <c r="D116" s="62"/>
    </row>
    <row r="117" spans="1:14" x14ac:dyDescent="0.3">
      <c r="A117" s="2" t="s">
        <v>12</v>
      </c>
      <c r="B117" s="22" t="s">
        <v>44</v>
      </c>
      <c r="C117" s="41">
        <v>0</v>
      </c>
      <c r="D117" s="41"/>
      <c r="E117" s="2" t="s">
        <v>43</v>
      </c>
      <c r="F117" s="144">
        <f>F115</f>
        <v>580</v>
      </c>
      <c r="G117" s="20">
        <f>C117*F117</f>
        <v>0</v>
      </c>
    </row>
    <row r="118" spans="1:14" ht="18" x14ac:dyDescent="0.25">
      <c r="C118" s="62"/>
      <c r="D118" s="62"/>
      <c r="N118" s="34"/>
    </row>
    <row r="119" spans="1:14" x14ac:dyDescent="0.3">
      <c r="A119" s="2" t="s">
        <v>14</v>
      </c>
      <c r="B119" s="22" t="s">
        <v>45</v>
      </c>
      <c r="C119" s="41">
        <v>3470</v>
      </c>
      <c r="D119" s="41"/>
      <c r="E119" s="2" t="s">
        <v>43</v>
      </c>
      <c r="F119" s="144">
        <f>F117</f>
        <v>580</v>
      </c>
      <c r="G119" s="20">
        <f>C119*F119</f>
        <v>2012600</v>
      </c>
    </row>
    <row r="120" spans="1:14" x14ac:dyDescent="0.25">
      <c r="C120" s="62"/>
      <c r="D120" s="62"/>
    </row>
    <row r="121" spans="1:14" x14ac:dyDescent="0.25">
      <c r="A121" s="2" t="s">
        <v>15</v>
      </c>
      <c r="B121" s="22" t="s">
        <v>46</v>
      </c>
      <c r="C121" s="62">
        <v>0</v>
      </c>
      <c r="D121" s="62"/>
      <c r="E121" s="2" t="s">
        <v>43</v>
      </c>
      <c r="F121" s="144">
        <f>F119</f>
        <v>580</v>
      </c>
      <c r="G121" s="20">
        <f>C121*F121</f>
        <v>0</v>
      </c>
    </row>
    <row r="122" spans="1:14" x14ac:dyDescent="0.25">
      <c r="C122" s="62"/>
      <c r="D122" s="62"/>
    </row>
    <row r="123" spans="1:14" x14ac:dyDescent="0.3">
      <c r="A123" s="2" t="s">
        <v>16</v>
      </c>
      <c r="B123" s="22" t="s">
        <v>76</v>
      </c>
      <c r="C123" s="41">
        <v>722</v>
      </c>
      <c r="D123" s="41"/>
      <c r="E123" s="2" t="s">
        <v>43</v>
      </c>
      <c r="F123" s="144">
        <f>F119</f>
        <v>580</v>
      </c>
      <c r="G123" s="20">
        <f>C123*F123</f>
        <v>418760</v>
      </c>
    </row>
    <row r="125" spans="1:14" ht="18" x14ac:dyDescent="0.25">
      <c r="B125" s="24" t="s">
        <v>77</v>
      </c>
    </row>
    <row r="127" spans="1:14" x14ac:dyDescent="0.25">
      <c r="B127" s="50" t="s">
        <v>51</v>
      </c>
    </row>
    <row r="129" spans="1:8" ht="18" x14ac:dyDescent="0.3">
      <c r="A129" s="2" t="s">
        <v>19</v>
      </c>
      <c r="B129" s="22" t="s">
        <v>78</v>
      </c>
      <c r="C129" s="41">
        <v>128</v>
      </c>
      <c r="D129" s="41"/>
      <c r="E129" s="2" t="s">
        <v>18</v>
      </c>
      <c r="F129" s="144">
        <f>F51</f>
        <v>4500</v>
      </c>
      <c r="G129" s="20">
        <f>C129*F129</f>
        <v>576000</v>
      </c>
    </row>
    <row r="130" spans="1:8" x14ac:dyDescent="0.25">
      <c r="C130" s="62"/>
      <c r="D130" s="62"/>
    </row>
    <row r="131" spans="1:8" ht="18" x14ac:dyDescent="0.3">
      <c r="A131" s="2" t="s">
        <v>21</v>
      </c>
      <c r="B131" s="22" t="s">
        <v>79</v>
      </c>
      <c r="C131" s="41">
        <v>118</v>
      </c>
      <c r="D131" s="41"/>
      <c r="E131" s="2" t="s">
        <v>18</v>
      </c>
      <c r="F131" s="144">
        <f>F129</f>
        <v>4500</v>
      </c>
      <c r="G131" s="20">
        <f>C131*F131</f>
        <v>531000</v>
      </c>
    </row>
    <row r="132" spans="1:8" x14ac:dyDescent="0.25">
      <c r="C132" s="62"/>
      <c r="D132" s="62"/>
    </row>
    <row r="138" spans="1:8" ht="18" x14ac:dyDescent="0.25">
      <c r="B138" s="23" t="s">
        <v>72</v>
      </c>
    </row>
    <row r="139" spans="1:8" ht="18" x14ac:dyDescent="0.25">
      <c r="B139" s="34" t="s">
        <v>80</v>
      </c>
      <c r="F139" s="141" t="s">
        <v>28</v>
      </c>
      <c r="G139" s="58">
        <f>SUM(G104:G137)</f>
        <v>4450360</v>
      </c>
    </row>
    <row r="140" spans="1:8" ht="18" x14ac:dyDescent="0.25">
      <c r="B140" s="18" t="s">
        <v>81</v>
      </c>
    </row>
    <row r="142" spans="1:8" ht="18" x14ac:dyDescent="0.25">
      <c r="B142" s="23" t="s">
        <v>82</v>
      </c>
      <c r="G142" s="51"/>
    </row>
    <row r="143" spans="1:8" s="31" customFormat="1" x14ac:dyDescent="0.25">
      <c r="A143" s="2"/>
      <c r="B143" s="22"/>
      <c r="C143" s="2"/>
      <c r="D143" s="2"/>
      <c r="E143" s="2"/>
      <c r="F143" s="144"/>
      <c r="G143" s="51"/>
      <c r="H143" s="63"/>
    </row>
    <row r="144" spans="1:8" ht="18" x14ac:dyDescent="0.25">
      <c r="B144" s="24" t="s">
        <v>30</v>
      </c>
    </row>
    <row r="145" spans="1:18" s="31" customFormat="1" x14ac:dyDescent="0.25">
      <c r="A145" s="2"/>
      <c r="B145" s="50"/>
      <c r="C145" s="2"/>
      <c r="D145" s="2"/>
      <c r="E145" s="2"/>
      <c r="F145" s="144"/>
      <c r="G145" s="20"/>
      <c r="H145" s="63"/>
    </row>
    <row r="146" spans="1:18" ht="33" x14ac:dyDescent="0.3">
      <c r="B146" s="38" t="s">
        <v>36</v>
      </c>
    </row>
    <row r="147" spans="1:18" x14ac:dyDescent="0.25">
      <c r="C147" s="64"/>
      <c r="D147" s="64"/>
    </row>
    <row r="148" spans="1:18" ht="18" x14ac:dyDescent="0.3">
      <c r="A148" s="2" t="s">
        <v>4</v>
      </c>
      <c r="B148" s="22" t="s">
        <v>83</v>
      </c>
      <c r="C148" s="65">
        <v>21</v>
      </c>
      <c r="D148" s="65"/>
      <c r="E148" s="2" t="s">
        <v>9</v>
      </c>
      <c r="F148" s="144">
        <f>F107</f>
        <v>48000</v>
      </c>
      <c r="G148" s="20">
        <f>C148*F148</f>
        <v>1008000</v>
      </c>
    </row>
    <row r="149" spans="1:18" x14ac:dyDescent="0.25">
      <c r="C149" s="64"/>
      <c r="D149" s="64"/>
    </row>
    <row r="150" spans="1:18" ht="18" x14ac:dyDescent="0.25">
      <c r="B150" s="24" t="s">
        <v>40</v>
      </c>
      <c r="C150" s="64"/>
      <c r="D150" s="64"/>
    </row>
    <row r="151" spans="1:18" x14ac:dyDescent="0.25">
      <c r="C151" s="64"/>
      <c r="D151" s="64"/>
    </row>
    <row r="152" spans="1:18" ht="33" x14ac:dyDescent="0.25">
      <c r="B152" s="39" t="s">
        <v>84</v>
      </c>
      <c r="C152" s="64"/>
      <c r="D152" s="64"/>
    </row>
    <row r="153" spans="1:18" x14ac:dyDescent="0.25">
      <c r="B153" s="39"/>
    </row>
    <row r="154" spans="1:18" ht="18" x14ac:dyDescent="0.3">
      <c r="A154" s="2" t="s">
        <v>7</v>
      </c>
      <c r="B154" s="22" t="s">
        <v>85</v>
      </c>
      <c r="C154" s="41">
        <v>1592</v>
      </c>
      <c r="D154" s="41"/>
      <c r="E154" s="2" t="s">
        <v>43</v>
      </c>
      <c r="F154" s="144">
        <f>F115</f>
        <v>580</v>
      </c>
      <c r="G154" s="20">
        <f>C154*F154</f>
        <v>923360</v>
      </c>
      <c r="R154" s="34"/>
    </row>
    <row r="156" spans="1:18" ht="18" x14ac:dyDescent="0.25">
      <c r="A156" s="2" t="s">
        <v>10</v>
      </c>
      <c r="B156" s="22" t="s">
        <v>86</v>
      </c>
      <c r="C156" s="32">
        <v>55</v>
      </c>
      <c r="D156" s="32"/>
      <c r="E156" s="2" t="s">
        <v>43</v>
      </c>
      <c r="F156" s="144">
        <f>F154</f>
        <v>580</v>
      </c>
      <c r="G156" s="20">
        <f>C156*F156</f>
        <v>31900</v>
      </c>
      <c r="R156" s="34"/>
    </row>
    <row r="158" spans="1:18" ht="18" x14ac:dyDescent="0.25">
      <c r="B158" s="24" t="s">
        <v>77</v>
      </c>
    </row>
    <row r="160" spans="1:18" ht="18" x14ac:dyDescent="0.25">
      <c r="B160" s="50" t="s">
        <v>51</v>
      </c>
      <c r="C160" s="64"/>
      <c r="D160" s="64"/>
      <c r="E160" s="64"/>
      <c r="F160" s="141"/>
      <c r="G160" s="58"/>
    </row>
    <row r="161" spans="1:7" ht="18" x14ac:dyDescent="0.25">
      <c r="C161" s="64"/>
      <c r="D161" s="64"/>
      <c r="E161" s="64"/>
      <c r="F161" s="141"/>
      <c r="G161" s="58"/>
    </row>
    <row r="162" spans="1:7" ht="18" x14ac:dyDescent="0.3">
      <c r="A162" s="2" t="s">
        <v>12</v>
      </c>
      <c r="B162" s="22" t="s">
        <v>87</v>
      </c>
      <c r="C162" s="66">
        <v>85</v>
      </c>
      <c r="D162" s="66"/>
      <c r="E162" s="64" t="s">
        <v>18</v>
      </c>
      <c r="F162" s="144">
        <f>F129</f>
        <v>4500</v>
      </c>
      <c r="G162" s="20">
        <f>C162*F162</f>
        <v>382500</v>
      </c>
    </row>
    <row r="163" spans="1:7" x14ac:dyDescent="0.25">
      <c r="C163" s="64"/>
      <c r="D163" s="64"/>
      <c r="E163" s="64"/>
    </row>
    <row r="164" spans="1:7" x14ac:dyDescent="0.3">
      <c r="A164" s="2" t="s">
        <v>14</v>
      </c>
      <c r="B164" s="22" t="s">
        <v>88</v>
      </c>
      <c r="C164" s="66">
        <v>66</v>
      </c>
      <c r="D164" s="66"/>
      <c r="E164" s="64" t="s">
        <v>55</v>
      </c>
      <c r="F164" s="144">
        <f>F162*0.25</f>
        <v>1125</v>
      </c>
      <c r="G164" s="20">
        <f>C164*F164</f>
        <v>74250</v>
      </c>
    </row>
    <row r="165" spans="1:7" ht="18" x14ac:dyDescent="0.25">
      <c r="A165" s="7"/>
      <c r="C165" s="67"/>
      <c r="D165" s="67"/>
      <c r="E165" s="67"/>
      <c r="F165" s="141"/>
      <c r="G165" s="58"/>
    </row>
    <row r="166" spans="1:7" ht="18" x14ac:dyDescent="0.25">
      <c r="A166" s="7"/>
      <c r="E166" s="7"/>
      <c r="F166" s="141"/>
      <c r="G166" s="58"/>
    </row>
    <row r="167" spans="1:7" ht="18" x14ac:dyDescent="0.25">
      <c r="A167" s="7"/>
      <c r="C167" s="7"/>
      <c r="D167" s="7"/>
      <c r="E167" s="7"/>
      <c r="F167" s="141"/>
      <c r="G167" s="58"/>
    </row>
    <row r="168" spans="1:7" ht="18" x14ac:dyDescent="0.25">
      <c r="A168" s="7"/>
      <c r="E168" s="7"/>
      <c r="F168" s="141"/>
      <c r="G168" s="58"/>
    </row>
    <row r="169" spans="1:7" ht="18" x14ac:dyDescent="0.25">
      <c r="A169" s="7"/>
      <c r="C169" s="7"/>
      <c r="D169" s="7"/>
      <c r="E169" s="7"/>
      <c r="F169" s="141"/>
      <c r="G169" s="58"/>
    </row>
    <row r="170" spans="1:7" ht="18" x14ac:dyDescent="0.25">
      <c r="A170" s="7"/>
      <c r="C170" s="7"/>
      <c r="D170" s="7"/>
      <c r="E170" s="7"/>
      <c r="F170" s="141"/>
      <c r="G170" s="58"/>
    </row>
    <row r="171" spans="1:7" ht="18" x14ac:dyDescent="0.25">
      <c r="A171" s="7"/>
      <c r="C171" s="7"/>
      <c r="D171" s="7"/>
      <c r="E171" s="7"/>
      <c r="F171" s="141"/>
      <c r="G171" s="58"/>
    </row>
    <row r="172" spans="1:7" ht="18" x14ac:dyDescent="0.25">
      <c r="A172" s="7"/>
      <c r="C172" s="7"/>
      <c r="D172" s="7"/>
      <c r="E172" s="7"/>
      <c r="F172" s="141"/>
      <c r="G172" s="58"/>
    </row>
    <row r="173" spans="1:7" ht="18" x14ac:dyDescent="0.25">
      <c r="A173" s="7"/>
      <c r="C173" s="7"/>
      <c r="D173" s="7"/>
      <c r="E173" s="7"/>
      <c r="F173" s="141"/>
      <c r="G173" s="58"/>
    </row>
    <row r="174" spans="1:7" ht="18" x14ac:dyDescent="0.25">
      <c r="A174" s="7"/>
      <c r="C174" s="7"/>
      <c r="D174" s="7"/>
      <c r="E174" s="7"/>
      <c r="F174" s="141"/>
      <c r="G174" s="58"/>
    </row>
    <row r="175" spans="1:7" ht="18" x14ac:dyDescent="0.25">
      <c r="A175" s="7"/>
      <c r="C175" s="7"/>
      <c r="D175" s="7"/>
      <c r="E175" s="7"/>
      <c r="F175" s="141"/>
      <c r="G175" s="58"/>
    </row>
    <row r="176" spans="1:7" ht="18" x14ac:dyDescent="0.25">
      <c r="A176" s="7"/>
      <c r="C176" s="7"/>
      <c r="D176" s="7"/>
      <c r="E176" s="7"/>
      <c r="F176" s="141"/>
      <c r="G176" s="58"/>
    </row>
    <row r="177" spans="1:8" ht="18" x14ac:dyDescent="0.25">
      <c r="B177" s="23" t="s">
        <v>89</v>
      </c>
    </row>
    <row r="178" spans="1:8" ht="23.45" customHeight="1" x14ac:dyDescent="0.25">
      <c r="B178" s="34" t="s">
        <v>70</v>
      </c>
      <c r="F178" s="141" t="s">
        <v>28</v>
      </c>
      <c r="G178" s="58">
        <f>SUM(G145:G176)</f>
        <v>2420010</v>
      </c>
    </row>
    <row r="179" spans="1:8" ht="18" x14ac:dyDescent="0.25">
      <c r="B179" s="18" t="s">
        <v>90</v>
      </c>
      <c r="G179" s="56"/>
    </row>
    <row r="180" spans="1:8" x14ac:dyDescent="0.25">
      <c r="B180" s="2"/>
      <c r="G180" s="56"/>
    </row>
    <row r="181" spans="1:8" ht="18" x14ac:dyDescent="0.25">
      <c r="B181" s="23" t="s">
        <v>91</v>
      </c>
      <c r="G181" s="56"/>
    </row>
    <row r="182" spans="1:8" ht="10.5" customHeight="1" x14ac:dyDescent="0.25">
      <c r="A182" s="68"/>
      <c r="B182" s="23"/>
      <c r="G182" s="56"/>
    </row>
    <row r="183" spans="1:8" ht="18" x14ac:dyDescent="0.25">
      <c r="A183" s="68"/>
      <c r="B183" s="24" t="s">
        <v>30</v>
      </c>
      <c r="G183" s="56"/>
    </row>
    <row r="184" spans="1:8" ht="11.25" customHeight="1" x14ac:dyDescent="0.25">
      <c r="A184" s="68"/>
      <c r="B184" s="50"/>
      <c r="G184" s="56"/>
    </row>
    <row r="185" spans="1:8" ht="33" x14ac:dyDescent="0.3">
      <c r="A185" s="68"/>
      <c r="B185" s="38" t="s">
        <v>36</v>
      </c>
      <c r="G185" s="56"/>
    </row>
    <row r="186" spans="1:8" ht="9" customHeight="1" x14ac:dyDescent="0.25">
      <c r="A186" s="68"/>
      <c r="G186" s="56"/>
    </row>
    <row r="187" spans="1:8" ht="18" x14ac:dyDescent="0.3">
      <c r="A187" s="2" t="s">
        <v>4</v>
      </c>
      <c r="B187" s="22" t="s">
        <v>92</v>
      </c>
      <c r="C187" s="11">
        <v>2</v>
      </c>
      <c r="D187" s="11"/>
      <c r="E187" s="2" t="s">
        <v>9</v>
      </c>
      <c r="F187" s="144">
        <f>F148</f>
        <v>48000</v>
      </c>
      <c r="G187" s="69">
        <f>C187*F187</f>
        <v>96000</v>
      </c>
      <c r="H187" s="29"/>
    </row>
    <row r="188" spans="1:8" ht="10.5" customHeight="1" x14ac:dyDescent="0.25">
      <c r="G188" s="69"/>
      <c r="H188" s="29"/>
    </row>
    <row r="189" spans="1:8" ht="18" x14ac:dyDescent="0.25">
      <c r="A189" s="68"/>
      <c r="B189" s="24" t="s">
        <v>40</v>
      </c>
      <c r="G189" s="56"/>
    </row>
    <row r="190" spans="1:8" x14ac:dyDescent="0.25">
      <c r="G190" s="56"/>
    </row>
    <row r="191" spans="1:8" ht="33" x14ac:dyDescent="0.25">
      <c r="B191" s="39" t="s">
        <v>93</v>
      </c>
    </row>
    <row r="192" spans="1:8" ht="15.75" customHeight="1" x14ac:dyDescent="0.25">
      <c r="B192" s="39"/>
    </row>
    <row r="193" spans="1:8" x14ac:dyDescent="0.25">
      <c r="A193" s="2" t="s">
        <v>7</v>
      </c>
      <c r="B193" s="22" t="s">
        <v>45</v>
      </c>
      <c r="C193" s="2">
        <v>0</v>
      </c>
      <c r="E193" s="2" t="s">
        <v>43</v>
      </c>
      <c r="F193" s="144">
        <f>F154</f>
        <v>580</v>
      </c>
      <c r="G193" s="20">
        <f>C193*F193</f>
        <v>0</v>
      </c>
      <c r="H193" s="29"/>
    </row>
    <row r="194" spans="1:8" x14ac:dyDescent="0.25">
      <c r="C194" s="32"/>
      <c r="D194" s="32"/>
      <c r="H194" s="29"/>
    </row>
    <row r="195" spans="1:8" ht="17.25" customHeight="1" x14ac:dyDescent="0.25">
      <c r="A195" s="2" t="s">
        <v>10</v>
      </c>
      <c r="B195" s="22" t="s">
        <v>46</v>
      </c>
      <c r="C195" s="2">
        <v>166</v>
      </c>
      <c r="E195" s="2" t="s">
        <v>43</v>
      </c>
      <c r="F195" s="144">
        <f>F193</f>
        <v>580</v>
      </c>
      <c r="G195" s="20">
        <f>C195*F195</f>
        <v>96280</v>
      </c>
      <c r="H195" s="29"/>
    </row>
    <row r="196" spans="1:8" x14ac:dyDescent="0.25">
      <c r="B196" s="39"/>
    </row>
    <row r="197" spans="1:8" x14ac:dyDescent="0.25">
      <c r="A197" s="2" t="s">
        <v>12</v>
      </c>
      <c r="B197" s="22" t="s">
        <v>76</v>
      </c>
      <c r="C197" s="2">
        <v>0</v>
      </c>
      <c r="E197" s="2" t="s">
        <v>43</v>
      </c>
      <c r="F197" s="144">
        <f>F195</f>
        <v>580</v>
      </c>
      <c r="G197" s="20">
        <f>C197*F197</f>
        <v>0</v>
      </c>
    </row>
    <row r="198" spans="1:8" s="31" customFormat="1" x14ac:dyDescent="0.25">
      <c r="A198" s="70"/>
      <c r="C198" s="71"/>
      <c r="D198" s="71"/>
      <c r="E198" s="71"/>
      <c r="F198" s="148"/>
      <c r="G198" s="72"/>
      <c r="H198" s="63"/>
    </row>
    <row r="199" spans="1:8" ht="18" x14ac:dyDescent="0.25">
      <c r="A199" s="68"/>
      <c r="B199" s="24" t="s">
        <v>77</v>
      </c>
      <c r="G199" s="56"/>
    </row>
    <row r="200" spans="1:8" x14ac:dyDescent="0.25">
      <c r="G200" s="56"/>
    </row>
    <row r="201" spans="1:8" x14ac:dyDescent="0.25">
      <c r="B201" s="50" t="s">
        <v>51</v>
      </c>
      <c r="G201" s="56"/>
    </row>
    <row r="202" spans="1:8" x14ac:dyDescent="0.25">
      <c r="G202" s="56"/>
    </row>
    <row r="203" spans="1:8" ht="18" x14ac:dyDescent="0.25">
      <c r="A203" s="2" t="s">
        <v>14</v>
      </c>
      <c r="B203" s="22" t="s">
        <v>94</v>
      </c>
      <c r="C203" s="2">
        <v>7</v>
      </c>
      <c r="E203" s="2" t="s">
        <v>18</v>
      </c>
      <c r="F203" s="144">
        <f>F162</f>
        <v>4500</v>
      </c>
      <c r="G203" s="20">
        <f>C203*F203</f>
        <v>31500</v>
      </c>
      <c r="H203" s="29"/>
    </row>
    <row r="204" spans="1:8" x14ac:dyDescent="0.25">
      <c r="G204" s="56"/>
    </row>
    <row r="205" spans="1:8" ht="18" x14ac:dyDescent="0.25">
      <c r="A205" s="2" t="s">
        <v>15</v>
      </c>
      <c r="B205" s="22" t="s">
        <v>95</v>
      </c>
      <c r="C205" s="2">
        <v>2</v>
      </c>
      <c r="E205" s="2" t="s">
        <v>18</v>
      </c>
      <c r="F205" s="144">
        <f>F203</f>
        <v>4500</v>
      </c>
      <c r="G205" s="20">
        <f>C205*F205</f>
        <v>9000</v>
      </c>
      <c r="H205" s="29"/>
    </row>
    <row r="206" spans="1:8" x14ac:dyDescent="0.25">
      <c r="G206" s="56"/>
    </row>
    <row r="207" spans="1:8" ht="33" x14ac:dyDescent="0.3">
      <c r="A207" s="2" t="s">
        <v>16</v>
      </c>
      <c r="B207" s="26" t="s">
        <v>96</v>
      </c>
      <c r="C207" s="11">
        <v>4</v>
      </c>
      <c r="D207" s="11"/>
      <c r="E207" s="2" t="s">
        <v>18</v>
      </c>
      <c r="F207" s="144">
        <f>F205</f>
        <v>4500</v>
      </c>
      <c r="G207" s="20">
        <f>C207*F207</f>
        <v>18000</v>
      </c>
      <c r="H207" s="29"/>
    </row>
    <row r="208" spans="1:8" x14ac:dyDescent="0.25">
      <c r="B208" s="26"/>
      <c r="G208" s="56"/>
    </row>
    <row r="209" spans="1:8" x14ac:dyDescent="0.25">
      <c r="A209" s="2" t="s">
        <v>19</v>
      </c>
      <c r="B209" s="22" t="s">
        <v>97</v>
      </c>
      <c r="C209" s="2">
        <v>23</v>
      </c>
      <c r="E209" s="2" t="s">
        <v>55</v>
      </c>
      <c r="F209" s="144">
        <f>F207*0.15</f>
        <v>675</v>
      </c>
      <c r="G209" s="20">
        <f>C209*F209</f>
        <v>15525</v>
      </c>
      <c r="H209" s="29"/>
    </row>
    <row r="211" spans="1:8" x14ac:dyDescent="0.25">
      <c r="A211" s="2" t="s">
        <v>21</v>
      </c>
      <c r="B211" s="22" t="s">
        <v>98</v>
      </c>
      <c r="C211" s="2">
        <v>4</v>
      </c>
      <c r="E211" s="2" t="s">
        <v>55</v>
      </c>
      <c r="F211" s="144">
        <f>F209</f>
        <v>675</v>
      </c>
      <c r="G211" s="20">
        <f>C211*F211</f>
        <v>2700</v>
      </c>
      <c r="H211" s="29"/>
    </row>
    <row r="222" spans="1:8" ht="18" x14ac:dyDescent="0.25">
      <c r="B222" s="34" t="s">
        <v>34</v>
      </c>
      <c r="C222" s="7"/>
      <c r="D222" s="7"/>
      <c r="E222" s="7"/>
      <c r="F222" s="141" t="s">
        <v>28</v>
      </c>
      <c r="G222" s="20">
        <f>SUM(G182:G218)</f>
        <v>269005</v>
      </c>
    </row>
    <row r="223" spans="1:8" ht="18" x14ac:dyDescent="0.25">
      <c r="B223" s="23" t="s">
        <v>99</v>
      </c>
    </row>
    <row r="224" spans="1:8" ht="18" x14ac:dyDescent="0.25">
      <c r="B224" s="23"/>
    </row>
    <row r="225" spans="1:8" ht="37.5" customHeight="1" x14ac:dyDescent="0.25">
      <c r="B225" s="6" t="s">
        <v>100</v>
      </c>
      <c r="G225" s="73"/>
    </row>
    <row r="226" spans="1:8" ht="90.75" customHeight="1" x14ac:dyDescent="0.3">
      <c r="B226" s="74" t="s">
        <v>101</v>
      </c>
      <c r="G226" s="56"/>
    </row>
    <row r="227" spans="1:8" ht="18" x14ac:dyDescent="0.25">
      <c r="B227" s="24"/>
      <c r="G227" s="56"/>
    </row>
    <row r="228" spans="1:8" s="43" customFormat="1" ht="17.25" customHeight="1" x14ac:dyDescent="0.3">
      <c r="A228" s="11" t="s">
        <v>4</v>
      </c>
      <c r="B228" s="75" t="s">
        <v>102</v>
      </c>
      <c r="C228" s="2">
        <v>3</v>
      </c>
      <c r="D228" s="2"/>
      <c r="E228" s="11" t="s">
        <v>6</v>
      </c>
      <c r="F228" s="146">
        <v>6000</v>
      </c>
      <c r="G228" s="16">
        <f>C228*F228</f>
        <v>18000</v>
      </c>
      <c r="H228" s="42"/>
    </row>
    <row r="229" spans="1:8" x14ac:dyDescent="0.25">
      <c r="B229" s="57"/>
      <c r="G229" s="56"/>
      <c r="H229" s="76"/>
    </row>
    <row r="230" spans="1:8" x14ac:dyDescent="0.25">
      <c r="A230" s="2" t="s">
        <v>7</v>
      </c>
      <c r="B230" s="22" t="s">
        <v>103</v>
      </c>
      <c r="C230" s="2">
        <v>20</v>
      </c>
      <c r="E230" s="2" t="s">
        <v>55</v>
      </c>
      <c r="F230" s="144">
        <f>F228*0.3</f>
        <v>1800</v>
      </c>
      <c r="G230" s="20">
        <f>C230*F230</f>
        <v>36000</v>
      </c>
      <c r="H230" s="76"/>
    </row>
    <row r="231" spans="1:8" x14ac:dyDescent="0.25">
      <c r="H231" s="76"/>
    </row>
    <row r="232" spans="1:8" x14ac:dyDescent="0.25">
      <c r="A232" s="2" t="s">
        <v>10</v>
      </c>
      <c r="B232" s="22" t="s">
        <v>104</v>
      </c>
      <c r="C232" s="2">
        <v>21</v>
      </c>
      <c r="E232" s="2" t="s">
        <v>55</v>
      </c>
      <c r="F232" s="144">
        <v>1000</v>
      </c>
      <c r="G232" s="20">
        <f>C232*F232</f>
        <v>21000</v>
      </c>
      <c r="H232" s="76"/>
    </row>
    <row r="233" spans="1:8" x14ac:dyDescent="0.25">
      <c r="G233" s="56"/>
      <c r="H233" s="76"/>
    </row>
    <row r="234" spans="1:8" s="34" customFormat="1" ht="15" customHeight="1" x14ac:dyDescent="0.25">
      <c r="A234" s="2" t="s">
        <v>12</v>
      </c>
      <c r="B234" s="31" t="s">
        <v>105</v>
      </c>
      <c r="C234" s="2">
        <v>9</v>
      </c>
      <c r="D234" s="2"/>
      <c r="E234" s="2" t="s">
        <v>55</v>
      </c>
      <c r="F234" s="144">
        <f>'[1]2 BEDROOM TERRACE 5 units '!E127</f>
        <v>600</v>
      </c>
      <c r="G234" s="20">
        <f>C234*F234</f>
        <v>5400</v>
      </c>
      <c r="H234" s="76"/>
    </row>
    <row r="235" spans="1:8" s="34" customFormat="1" ht="15" customHeight="1" x14ac:dyDescent="0.25">
      <c r="A235" s="2"/>
      <c r="B235" s="31"/>
      <c r="C235" s="2"/>
      <c r="D235" s="2"/>
      <c r="E235" s="2"/>
      <c r="F235" s="144"/>
      <c r="G235" s="20"/>
      <c r="H235" s="29"/>
    </row>
    <row r="236" spans="1:8" ht="35.25" customHeight="1" x14ac:dyDescent="0.25">
      <c r="B236" s="6" t="s">
        <v>413</v>
      </c>
      <c r="C236" s="7"/>
      <c r="D236" s="7"/>
      <c r="E236" s="7"/>
      <c r="F236" s="141"/>
      <c r="G236" s="61"/>
    </row>
    <row r="237" spans="1:8" ht="18" x14ac:dyDescent="0.25">
      <c r="B237" s="34"/>
      <c r="C237" s="7"/>
      <c r="D237" s="7"/>
      <c r="E237" s="7"/>
      <c r="F237" s="141"/>
      <c r="G237" s="61"/>
    </row>
    <row r="238" spans="1:8" x14ac:dyDescent="0.25">
      <c r="B238" s="50" t="s">
        <v>106</v>
      </c>
      <c r="G238" s="56"/>
    </row>
    <row r="239" spans="1:8" x14ac:dyDescent="0.25">
      <c r="B239" s="50"/>
      <c r="G239" s="56"/>
    </row>
    <row r="240" spans="1:8" ht="18" x14ac:dyDescent="0.25">
      <c r="A240" s="2" t="s">
        <v>14</v>
      </c>
      <c r="B240" s="57" t="s">
        <v>107</v>
      </c>
      <c r="C240" s="2">
        <f>C228+6</f>
        <v>9</v>
      </c>
      <c r="E240" s="2" t="s">
        <v>18</v>
      </c>
      <c r="F240" s="144">
        <v>2500</v>
      </c>
      <c r="G240" s="20">
        <f>C240*F240</f>
        <v>22500</v>
      </c>
      <c r="H240" s="29"/>
    </row>
    <row r="241" spans="1:8" x14ac:dyDescent="0.25">
      <c r="B241" s="50"/>
      <c r="G241" s="56"/>
    </row>
    <row r="242" spans="1:8" s="43" customFormat="1" ht="17.25" customHeight="1" x14ac:dyDescent="0.3">
      <c r="A242" s="11" t="s">
        <v>15</v>
      </c>
      <c r="B242" s="40" t="s">
        <v>108</v>
      </c>
      <c r="C242" s="11">
        <f>C232+C234</f>
        <v>30</v>
      </c>
      <c r="D242" s="11"/>
      <c r="E242" s="11" t="s">
        <v>55</v>
      </c>
      <c r="F242" s="146">
        <v>500</v>
      </c>
      <c r="G242" s="16">
        <f>C242*F242</f>
        <v>15000</v>
      </c>
      <c r="H242" s="42"/>
    </row>
    <row r="243" spans="1:8" x14ac:dyDescent="0.25">
      <c r="G243" s="56"/>
    </row>
    <row r="244" spans="1:8" ht="18" x14ac:dyDescent="0.25">
      <c r="B244" s="53" t="s">
        <v>414</v>
      </c>
      <c r="G244" s="56"/>
    </row>
    <row r="245" spans="1:8" x14ac:dyDescent="0.25">
      <c r="G245" s="56"/>
    </row>
    <row r="246" spans="1:8" ht="33" x14ac:dyDescent="0.25">
      <c r="B246" s="39" t="s">
        <v>109</v>
      </c>
      <c r="G246" s="56"/>
    </row>
    <row r="247" spans="1:8" x14ac:dyDescent="0.25">
      <c r="B247" s="39"/>
      <c r="G247" s="56"/>
    </row>
    <row r="248" spans="1:8" ht="18" x14ac:dyDescent="0.25">
      <c r="A248" s="2" t="s">
        <v>16</v>
      </c>
      <c r="B248" s="57" t="s">
        <v>110</v>
      </c>
      <c r="C248" s="2">
        <f>C203</f>
        <v>7</v>
      </c>
      <c r="E248" s="2" t="s">
        <v>18</v>
      </c>
      <c r="F248" s="144">
        <v>1200</v>
      </c>
      <c r="G248" s="20">
        <f>C248*F248</f>
        <v>8400</v>
      </c>
      <c r="H248" s="29"/>
    </row>
    <row r="249" spans="1:8" x14ac:dyDescent="0.25">
      <c r="B249" s="57"/>
    </row>
    <row r="250" spans="1:8" ht="18" x14ac:dyDescent="0.25">
      <c r="A250" s="2" t="s">
        <v>19</v>
      </c>
      <c r="B250" s="22" t="s">
        <v>111</v>
      </c>
      <c r="C250" s="2">
        <f>C205</f>
        <v>2</v>
      </c>
      <c r="E250" s="2" t="s">
        <v>18</v>
      </c>
      <c r="F250" s="144">
        <f>F248</f>
        <v>1200</v>
      </c>
      <c r="G250" s="20">
        <f>C250*F250</f>
        <v>2400</v>
      </c>
      <c r="H250" s="29"/>
    </row>
    <row r="252" spans="1:8" ht="18" x14ac:dyDescent="0.25">
      <c r="A252" s="2" t="s">
        <v>21</v>
      </c>
      <c r="B252" s="22" t="s">
        <v>112</v>
      </c>
      <c r="C252" s="2">
        <f>C207</f>
        <v>4</v>
      </c>
      <c r="E252" s="2" t="s">
        <v>18</v>
      </c>
      <c r="F252" s="144">
        <f>F250</f>
        <v>1200</v>
      </c>
      <c r="G252" s="20">
        <f>C252*F252</f>
        <v>4800</v>
      </c>
      <c r="H252" s="29"/>
    </row>
    <row r="253" spans="1:8" x14ac:dyDescent="0.25">
      <c r="G253" s="56"/>
    </row>
    <row r="254" spans="1:8" x14ac:dyDescent="0.25">
      <c r="G254" s="56"/>
    </row>
    <row r="255" spans="1:8" x14ac:dyDescent="0.25">
      <c r="G255" s="56"/>
    </row>
    <row r="256" spans="1:8" x14ac:dyDescent="0.25">
      <c r="G256" s="56"/>
    </row>
    <row r="257" spans="1:8" x14ac:dyDescent="0.25">
      <c r="G257" s="56"/>
    </row>
    <row r="258" spans="1:8" x14ac:dyDescent="0.25">
      <c r="G258" s="56"/>
    </row>
    <row r="259" spans="1:8" x14ac:dyDescent="0.25">
      <c r="G259" s="56"/>
    </row>
    <row r="260" spans="1:8" x14ac:dyDescent="0.25">
      <c r="G260" s="56"/>
    </row>
    <row r="261" spans="1:8" ht="18" x14ac:dyDescent="0.25">
      <c r="B261" s="34" t="s">
        <v>34</v>
      </c>
      <c r="C261" s="7"/>
      <c r="D261" s="7"/>
      <c r="E261" s="7"/>
      <c r="F261" s="141" t="s">
        <v>28</v>
      </c>
      <c r="G261" s="56">
        <f>SUM(G226:G258)</f>
        <v>133500</v>
      </c>
    </row>
    <row r="262" spans="1:8" ht="18" x14ac:dyDescent="0.25">
      <c r="B262" s="23" t="s">
        <v>99</v>
      </c>
      <c r="G262" s="56"/>
    </row>
    <row r="263" spans="1:8" x14ac:dyDescent="0.25">
      <c r="G263" s="56"/>
    </row>
    <row r="264" spans="1:8" ht="18" x14ac:dyDescent="0.25">
      <c r="B264" s="34" t="s">
        <v>113</v>
      </c>
      <c r="C264" s="30"/>
      <c r="D264" s="30"/>
      <c r="G264" s="56"/>
    </row>
    <row r="265" spans="1:8" x14ac:dyDescent="0.25">
      <c r="C265" s="30"/>
      <c r="D265" s="30"/>
      <c r="G265" s="56"/>
    </row>
    <row r="266" spans="1:8" ht="49.5" x14ac:dyDescent="0.25">
      <c r="B266" s="39" t="s">
        <v>114</v>
      </c>
      <c r="C266" s="30"/>
      <c r="D266" s="30"/>
      <c r="G266" s="56"/>
    </row>
    <row r="267" spans="1:8" x14ac:dyDescent="0.25">
      <c r="C267" s="30"/>
      <c r="D267" s="30"/>
      <c r="G267" s="56"/>
    </row>
    <row r="268" spans="1:8" ht="18" x14ac:dyDescent="0.25">
      <c r="A268" s="2" t="s">
        <v>4</v>
      </c>
      <c r="B268" s="57" t="s">
        <v>110</v>
      </c>
      <c r="C268" s="2">
        <f>C248</f>
        <v>7</v>
      </c>
      <c r="E268" s="2" t="s">
        <v>18</v>
      </c>
      <c r="F268" s="144">
        <v>800</v>
      </c>
      <c r="G268" s="20">
        <f>C268*F268</f>
        <v>5600</v>
      </c>
      <c r="H268" s="29"/>
    </row>
    <row r="269" spans="1:8" x14ac:dyDescent="0.25">
      <c r="B269" s="57"/>
    </row>
    <row r="270" spans="1:8" ht="18" x14ac:dyDescent="0.25">
      <c r="A270" s="2" t="s">
        <v>7</v>
      </c>
      <c r="B270" s="22" t="s">
        <v>111</v>
      </c>
      <c r="C270" s="2">
        <f>C250</f>
        <v>2</v>
      </c>
      <c r="E270" s="2" t="s">
        <v>18</v>
      </c>
      <c r="F270" s="144">
        <f>F268</f>
        <v>800</v>
      </c>
      <c r="G270" s="20">
        <f>C270*F270</f>
        <v>1600</v>
      </c>
      <c r="H270" s="29"/>
    </row>
    <row r="272" spans="1:8" ht="18" x14ac:dyDescent="0.25">
      <c r="A272" s="2" t="s">
        <v>10</v>
      </c>
      <c r="B272" s="22" t="s">
        <v>112</v>
      </c>
      <c r="C272" s="2">
        <f>C252</f>
        <v>4</v>
      </c>
      <c r="E272" s="2" t="s">
        <v>18</v>
      </c>
      <c r="F272" s="144">
        <f>F270</f>
        <v>800</v>
      </c>
      <c r="G272" s="20">
        <f>C272*F272</f>
        <v>3200</v>
      </c>
      <c r="H272" s="29"/>
    </row>
    <row r="273" spans="1:8" x14ac:dyDescent="0.25">
      <c r="B273" s="57"/>
      <c r="C273" s="30"/>
      <c r="D273" s="30"/>
      <c r="G273" s="56"/>
    </row>
    <row r="274" spans="1:8" ht="18" x14ac:dyDescent="0.25">
      <c r="B274" s="53" t="s">
        <v>115</v>
      </c>
      <c r="G274" s="56"/>
    </row>
    <row r="275" spans="1:8" x14ac:dyDescent="0.25">
      <c r="G275" s="56"/>
    </row>
    <row r="276" spans="1:8" ht="33" x14ac:dyDescent="0.25">
      <c r="B276" s="39" t="s">
        <v>116</v>
      </c>
      <c r="G276" s="56"/>
    </row>
    <row r="277" spans="1:8" x14ac:dyDescent="0.25">
      <c r="G277" s="56"/>
    </row>
    <row r="278" spans="1:8" ht="18" x14ac:dyDescent="0.25">
      <c r="A278" s="2" t="s">
        <v>12</v>
      </c>
      <c r="B278" s="57" t="s">
        <v>110</v>
      </c>
      <c r="C278" s="2">
        <f>C268</f>
        <v>7</v>
      </c>
      <c r="E278" s="2" t="s">
        <v>18</v>
      </c>
      <c r="F278" s="144">
        <v>950</v>
      </c>
      <c r="G278" s="20">
        <f>C278*F278</f>
        <v>6650</v>
      </c>
      <c r="H278" s="29"/>
    </row>
    <row r="279" spans="1:8" x14ac:dyDescent="0.25">
      <c r="B279" s="57"/>
    </row>
    <row r="280" spans="1:8" ht="18" x14ac:dyDescent="0.25">
      <c r="A280" s="2" t="s">
        <v>14</v>
      </c>
      <c r="B280" s="22" t="s">
        <v>111</v>
      </c>
      <c r="C280" s="2">
        <f>C270</f>
        <v>2</v>
      </c>
      <c r="E280" s="2" t="s">
        <v>18</v>
      </c>
      <c r="F280" s="144">
        <f>F278</f>
        <v>950</v>
      </c>
      <c r="G280" s="20">
        <f>C280*F280</f>
        <v>1900</v>
      </c>
      <c r="H280" s="29"/>
    </row>
    <row r="282" spans="1:8" ht="18" x14ac:dyDescent="0.25">
      <c r="A282" s="2" t="s">
        <v>15</v>
      </c>
      <c r="B282" s="22" t="s">
        <v>112</v>
      </c>
      <c r="C282" s="2">
        <f>C272</f>
        <v>4</v>
      </c>
      <c r="E282" s="2" t="s">
        <v>18</v>
      </c>
      <c r="F282" s="144">
        <f>F280</f>
        <v>950</v>
      </c>
      <c r="G282" s="20">
        <f>C282*F282</f>
        <v>3800</v>
      </c>
      <c r="H282" s="29"/>
    </row>
    <row r="284" spans="1:8" x14ac:dyDescent="0.25">
      <c r="G284" s="56"/>
    </row>
    <row r="285" spans="1:8" ht="18" x14ac:dyDescent="0.25">
      <c r="B285" s="34" t="s">
        <v>34</v>
      </c>
      <c r="F285" s="141" t="s">
        <v>28</v>
      </c>
      <c r="G285" s="36">
        <f>SUM(G265:G283)</f>
        <v>22750</v>
      </c>
    </row>
    <row r="287" spans="1:8" x14ac:dyDescent="0.25">
      <c r="B287" s="77" t="s">
        <v>66</v>
      </c>
      <c r="G287" s="56"/>
    </row>
    <row r="288" spans="1:8" x14ac:dyDescent="0.25">
      <c r="B288" s="54" t="s">
        <v>117</v>
      </c>
      <c r="F288" s="144">
        <f>G222</f>
        <v>269005</v>
      </c>
      <c r="G288" s="56"/>
    </row>
    <row r="289" spans="1:8" x14ac:dyDescent="0.25">
      <c r="B289" s="78"/>
      <c r="G289" s="56"/>
    </row>
    <row r="290" spans="1:8" x14ac:dyDescent="0.25">
      <c r="B290" s="54" t="s">
        <v>118</v>
      </c>
      <c r="F290" s="144">
        <f>G261</f>
        <v>133500</v>
      </c>
      <c r="G290" s="56"/>
    </row>
    <row r="291" spans="1:8" x14ac:dyDescent="0.25">
      <c r="B291" s="79"/>
      <c r="G291" s="56"/>
    </row>
    <row r="292" spans="1:8" x14ac:dyDescent="0.25">
      <c r="B292" s="54" t="s">
        <v>119</v>
      </c>
      <c r="F292" s="144">
        <f>G285</f>
        <v>22750</v>
      </c>
      <c r="G292" s="56"/>
    </row>
    <row r="293" spans="1:8" x14ac:dyDescent="0.25">
      <c r="B293" s="54"/>
      <c r="G293" s="56"/>
    </row>
    <row r="294" spans="1:8" x14ac:dyDescent="0.25">
      <c r="B294" s="54"/>
      <c r="G294" s="56"/>
    </row>
    <row r="295" spans="1:8" x14ac:dyDescent="0.25">
      <c r="B295" s="54"/>
      <c r="G295" s="56"/>
    </row>
    <row r="296" spans="1:8" x14ac:dyDescent="0.25">
      <c r="B296" s="54"/>
      <c r="G296" s="56"/>
    </row>
    <row r="297" spans="1:8" x14ac:dyDescent="0.25">
      <c r="B297" s="54"/>
      <c r="G297" s="56"/>
    </row>
    <row r="298" spans="1:8" x14ac:dyDescent="0.25">
      <c r="B298" s="54"/>
      <c r="G298" s="56"/>
    </row>
    <row r="299" spans="1:8" x14ac:dyDescent="0.25">
      <c r="B299" s="54"/>
      <c r="G299" s="56"/>
    </row>
    <row r="300" spans="1:8" x14ac:dyDescent="0.25">
      <c r="B300" s="54"/>
      <c r="G300" s="56"/>
    </row>
    <row r="301" spans="1:8" ht="18" x14ac:dyDescent="0.25">
      <c r="B301" s="23" t="s">
        <v>120</v>
      </c>
      <c r="G301" s="56"/>
    </row>
    <row r="302" spans="1:8" ht="18" x14ac:dyDescent="0.25">
      <c r="B302" s="34" t="s">
        <v>70</v>
      </c>
      <c r="F302" s="141" t="s">
        <v>28</v>
      </c>
      <c r="G302" s="61">
        <f>SUM(F287:F294)</f>
        <v>425255</v>
      </c>
    </row>
    <row r="303" spans="1:8" s="43" customFormat="1" ht="19.5" customHeight="1" x14ac:dyDescent="0.3">
      <c r="A303" s="11"/>
      <c r="B303" s="23" t="s">
        <v>121</v>
      </c>
      <c r="C303" s="11"/>
      <c r="D303" s="11"/>
      <c r="E303" s="11"/>
      <c r="F303" s="146"/>
      <c r="H303" s="42"/>
    </row>
    <row r="304" spans="1:8" s="43" customFormat="1" ht="19.5" customHeight="1" x14ac:dyDescent="0.35">
      <c r="A304" s="11"/>
      <c r="B304" s="80" t="s">
        <v>122</v>
      </c>
      <c r="C304" s="11"/>
      <c r="D304" s="11"/>
      <c r="E304" s="11"/>
      <c r="F304" s="146"/>
      <c r="H304" s="42"/>
    </row>
    <row r="305" spans="1:8" s="43" customFormat="1" ht="36" x14ac:dyDescent="0.35">
      <c r="A305" s="11"/>
      <c r="B305" s="81" t="s">
        <v>36</v>
      </c>
      <c r="C305" s="11"/>
      <c r="D305" s="11"/>
      <c r="E305" s="11"/>
      <c r="F305" s="146"/>
      <c r="H305" s="42"/>
    </row>
    <row r="306" spans="1:8" s="43" customFormat="1" ht="33" x14ac:dyDescent="0.3">
      <c r="A306" s="11"/>
      <c r="B306" s="82" t="s">
        <v>123</v>
      </c>
      <c r="C306" s="11"/>
      <c r="D306" s="11"/>
      <c r="E306" s="11"/>
      <c r="F306" s="146"/>
      <c r="H306" s="42"/>
    </row>
    <row r="307" spans="1:8" s="43" customFormat="1" ht="17.25" customHeight="1" x14ac:dyDescent="0.3">
      <c r="A307" s="11" t="s">
        <v>4</v>
      </c>
      <c r="B307" s="40" t="s">
        <v>124</v>
      </c>
      <c r="C307" s="41">
        <v>7</v>
      </c>
      <c r="D307" s="41"/>
      <c r="E307" s="11" t="s">
        <v>125</v>
      </c>
      <c r="F307" s="146">
        <f>F187</f>
        <v>48000</v>
      </c>
      <c r="G307" s="16">
        <f>F307*C307</f>
        <v>336000</v>
      </c>
      <c r="H307" s="42"/>
    </row>
    <row r="308" spans="1:8" s="43" customFormat="1" ht="17.25" customHeight="1" x14ac:dyDescent="0.3">
      <c r="A308" s="11"/>
      <c r="B308" s="40"/>
      <c r="C308" s="41"/>
      <c r="D308" s="41"/>
      <c r="E308" s="11"/>
      <c r="F308" s="146"/>
      <c r="G308" s="16"/>
      <c r="H308" s="42"/>
    </row>
    <row r="309" spans="1:8" s="43" customFormat="1" ht="18" x14ac:dyDescent="0.35">
      <c r="A309" s="11"/>
      <c r="B309" s="83" t="s">
        <v>126</v>
      </c>
      <c r="C309" s="41"/>
      <c r="D309" s="41"/>
      <c r="E309" s="11"/>
      <c r="F309" s="146"/>
      <c r="G309" s="16"/>
      <c r="H309" s="42"/>
    </row>
    <row r="310" spans="1:8" s="43" customFormat="1" ht="33" x14ac:dyDescent="0.3">
      <c r="A310" s="11"/>
      <c r="B310" s="48" t="s">
        <v>127</v>
      </c>
      <c r="C310" s="41"/>
      <c r="D310" s="41"/>
      <c r="E310" s="11"/>
      <c r="F310" s="146"/>
      <c r="G310" s="16"/>
      <c r="H310" s="42"/>
    </row>
    <row r="311" spans="1:8" s="43" customFormat="1" x14ac:dyDescent="0.3">
      <c r="A311" s="11"/>
      <c r="B311" s="48"/>
      <c r="C311" s="41"/>
      <c r="D311" s="41"/>
      <c r="E311" s="11"/>
      <c r="F311" s="146"/>
      <c r="G311" s="16"/>
      <c r="H311" s="42"/>
    </row>
    <row r="312" spans="1:8" s="43" customFormat="1" ht="17.25" customHeight="1" x14ac:dyDescent="0.3">
      <c r="A312" s="11" t="s">
        <v>10</v>
      </c>
      <c r="B312" s="40" t="s">
        <v>128</v>
      </c>
      <c r="C312" s="41">
        <v>381</v>
      </c>
      <c r="D312" s="41"/>
      <c r="E312" s="11" t="s">
        <v>43</v>
      </c>
      <c r="F312" s="146">
        <f>F193</f>
        <v>580</v>
      </c>
      <c r="G312" s="16">
        <f>F312*C312</f>
        <v>220980</v>
      </c>
      <c r="H312" s="42"/>
    </row>
    <row r="313" spans="1:8" s="43" customFormat="1" x14ac:dyDescent="0.3">
      <c r="A313" s="11" t="s">
        <v>12</v>
      </c>
      <c r="B313" s="84" t="s">
        <v>47</v>
      </c>
      <c r="C313" s="41">
        <v>265</v>
      </c>
      <c r="D313" s="41"/>
      <c r="E313" s="11" t="s">
        <v>43</v>
      </c>
      <c r="F313" s="146">
        <f>F312</f>
        <v>580</v>
      </c>
      <c r="G313" s="16">
        <f>F313*C313</f>
        <v>153700</v>
      </c>
      <c r="H313" s="42"/>
    </row>
    <row r="314" spans="1:8" s="43" customFormat="1" ht="17.25" customHeight="1" x14ac:dyDescent="0.3">
      <c r="A314" s="11"/>
      <c r="B314" s="22"/>
      <c r="C314" s="41"/>
      <c r="D314" s="41"/>
      <c r="E314" s="11"/>
      <c r="F314" s="146"/>
      <c r="G314" s="16"/>
      <c r="H314" s="42"/>
    </row>
    <row r="315" spans="1:8" s="43" customFormat="1" ht="17.25" customHeight="1" x14ac:dyDescent="0.35">
      <c r="A315" s="11"/>
      <c r="B315" s="49" t="s">
        <v>129</v>
      </c>
      <c r="C315" s="41"/>
      <c r="D315" s="41"/>
      <c r="E315" s="11"/>
      <c r="F315" s="146"/>
      <c r="G315" s="16"/>
      <c r="H315" s="42"/>
    </row>
    <row r="316" spans="1:8" s="43" customFormat="1" ht="17.25" customHeight="1" x14ac:dyDescent="0.3">
      <c r="A316" s="85"/>
      <c r="B316" s="40" t="s">
        <v>51</v>
      </c>
      <c r="C316" s="41"/>
      <c r="D316" s="41"/>
      <c r="E316" s="11"/>
      <c r="F316" s="146"/>
      <c r="G316" s="16"/>
      <c r="H316" s="42"/>
    </row>
    <row r="317" spans="1:8" s="43" customFormat="1" ht="19.5" customHeight="1" x14ac:dyDescent="0.3">
      <c r="A317" s="11" t="s">
        <v>15</v>
      </c>
      <c r="B317" s="40" t="s">
        <v>130</v>
      </c>
      <c r="C317" s="41">
        <v>85</v>
      </c>
      <c r="D317" s="41"/>
      <c r="E317" s="11" t="s">
        <v>6</v>
      </c>
      <c r="F317" s="146">
        <f>F129</f>
        <v>4500</v>
      </c>
      <c r="G317" s="16">
        <f>F317*C317</f>
        <v>382500</v>
      </c>
      <c r="H317" s="42"/>
    </row>
    <row r="318" spans="1:8" s="88" customFormat="1" ht="17.25" customHeight="1" x14ac:dyDescent="0.3">
      <c r="A318" s="14"/>
      <c r="B318" s="86"/>
      <c r="C318" s="15"/>
      <c r="D318" s="15"/>
      <c r="E318" s="14"/>
      <c r="F318" s="149"/>
      <c r="G318" s="16"/>
      <c r="H318" s="87"/>
    </row>
    <row r="319" spans="1:8" s="88" customFormat="1" ht="18" x14ac:dyDescent="0.35">
      <c r="A319" s="14"/>
      <c r="B319" s="89" t="s">
        <v>131</v>
      </c>
      <c r="C319" s="14"/>
      <c r="D319" s="14"/>
      <c r="E319" s="11"/>
      <c r="F319" s="149"/>
      <c r="G319" s="16"/>
      <c r="H319" s="87"/>
    </row>
    <row r="320" spans="1:8" ht="33" x14ac:dyDescent="0.3">
      <c r="B320" s="4" t="s">
        <v>132</v>
      </c>
      <c r="F320" s="150"/>
      <c r="G320" s="16"/>
    </row>
    <row r="321" spans="1:8" x14ac:dyDescent="0.3">
      <c r="A321" s="2" t="s">
        <v>19</v>
      </c>
      <c r="B321" s="57" t="s">
        <v>133</v>
      </c>
      <c r="C321" s="2">
        <v>35</v>
      </c>
      <c r="E321" s="2" t="s">
        <v>6</v>
      </c>
      <c r="F321" s="150">
        <f>F356</f>
        <v>5200</v>
      </c>
      <c r="G321" s="16">
        <f>F321*C321</f>
        <v>182000</v>
      </c>
    </row>
    <row r="322" spans="1:8" x14ac:dyDescent="0.3">
      <c r="B322" s="57"/>
      <c r="F322" s="150"/>
      <c r="G322" s="16"/>
    </row>
    <row r="323" spans="1:8" ht="36" x14ac:dyDescent="0.3">
      <c r="B323" s="6" t="s">
        <v>415</v>
      </c>
      <c r="C323" s="32"/>
      <c r="D323" s="32"/>
      <c r="F323" s="151"/>
      <c r="G323" s="16"/>
      <c r="H323" s="29"/>
    </row>
    <row r="324" spans="1:8" s="43" customFormat="1" ht="49.5" x14ac:dyDescent="0.3">
      <c r="A324" s="11" t="s">
        <v>21</v>
      </c>
      <c r="B324" s="84" t="s">
        <v>384</v>
      </c>
      <c r="C324" s="41"/>
      <c r="D324" s="41"/>
      <c r="E324" s="11"/>
      <c r="F324" s="145"/>
      <c r="G324" s="16">
        <v>1900000</v>
      </c>
      <c r="H324" s="42"/>
    </row>
    <row r="325" spans="1:8" s="43" customFormat="1" x14ac:dyDescent="0.3">
      <c r="A325" s="11"/>
      <c r="B325" s="84"/>
      <c r="C325" s="41"/>
      <c r="D325" s="41"/>
      <c r="E325" s="11"/>
      <c r="F325" s="145"/>
      <c r="G325" s="16"/>
      <c r="H325" s="42"/>
    </row>
    <row r="326" spans="1:8" s="43" customFormat="1" ht="49.5" x14ac:dyDescent="0.3">
      <c r="A326" s="40"/>
      <c r="B326" s="90" t="s">
        <v>135</v>
      </c>
      <c r="C326" s="11"/>
      <c r="D326" s="11"/>
      <c r="E326" s="13"/>
      <c r="F326" s="69"/>
      <c r="G326" s="16"/>
      <c r="H326" s="42"/>
    </row>
    <row r="327" spans="1:8" s="43" customFormat="1" x14ac:dyDescent="0.3">
      <c r="A327" s="40"/>
      <c r="B327" s="90"/>
      <c r="C327" s="11"/>
      <c r="D327" s="11"/>
      <c r="E327" s="13"/>
      <c r="F327" s="69"/>
      <c r="G327" s="16"/>
      <c r="H327" s="42"/>
    </row>
    <row r="328" spans="1:8" ht="18" x14ac:dyDescent="0.3">
      <c r="A328" s="2" t="s">
        <v>23</v>
      </c>
      <c r="B328" s="1" t="s">
        <v>136</v>
      </c>
      <c r="C328" s="41">
        <v>146</v>
      </c>
      <c r="D328" s="41"/>
      <c r="E328" s="2" t="s">
        <v>18</v>
      </c>
      <c r="F328" s="151">
        <v>6200</v>
      </c>
      <c r="G328" s="16">
        <f>C328*F328</f>
        <v>905200</v>
      </c>
      <c r="H328" s="20"/>
    </row>
    <row r="329" spans="1:8" s="43" customFormat="1" x14ac:dyDescent="0.3">
      <c r="A329" s="11" t="s">
        <v>25</v>
      </c>
      <c r="B329" s="92" t="s">
        <v>137</v>
      </c>
      <c r="C329" s="41"/>
      <c r="D329" s="41"/>
      <c r="E329" s="11" t="s">
        <v>55</v>
      </c>
      <c r="F329" s="152"/>
      <c r="G329" s="16">
        <f>C329*F329</f>
        <v>0</v>
      </c>
      <c r="H329" s="13"/>
    </row>
    <row r="330" spans="1:8" s="43" customFormat="1" x14ac:dyDescent="0.3">
      <c r="A330" s="11" t="s">
        <v>26</v>
      </c>
      <c r="B330" s="93" t="s">
        <v>138</v>
      </c>
      <c r="C330" s="41">
        <v>57</v>
      </c>
      <c r="D330" s="41"/>
      <c r="E330" s="11" t="s">
        <v>55</v>
      </c>
      <c r="F330" s="152">
        <f>F328*0.45</f>
        <v>2790</v>
      </c>
      <c r="G330" s="16">
        <f>C330*F330</f>
        <v>159030</v>
      </c>
      <c r="H330" s="13"/>
    </row>
    <row r="331" spans="1:8" s="43" customFormat="1" ht="17.25" customHeight="1" x14ac:dyDescent="0.3">
      <c r="A331" s="11"/>
      <c r="B331" s="40"/>
      <c r="C331" s="41"/>
      <c r="D331" s="41"/>
      <c r="E331" s="11"/>
      <c r="F331" s="146"/>
      <c r="G331" s="16"/>
      <c r="H331" s="42"/>
    </row>
    <row r="332" spans="1:8" s="43" customFormat="1" ht="17.25" customHeight="1" x14ac:dyDescent="0.3">
      <c r="A332" s="11"/>
      <c r="B332" s="40"/>
      <c r="C332" s="41"/>
      <c r="D332" s="41"/>
      <c r="E332" s="11"/>
      <c r="F332" s="146"/>
      <c r="G332" s="16"/>
      <c r="H332" s="42"/>
    </row>
    <row r="333" spans="1:8" s="43" customFormat="1" ht="17.25" customHeight="1" x14ac:dyDescent="0.35">
      <c r="A333" s="11"/>
      <c r="B333" s="49" t="s">
        <v>139</v>
      </c>
      <c r="C333" s="41"/>
      <c r="D333" s="41"/>
      <c r="E333" s="11"/>
      <c r="F333" s="146"/>
      <c r="G333" s="16"/>
      <c r="H333" s="42"/>
    </row>
    <row r="334" spans="1:8" s="43" customFormat="1" ht="36" x14ac:dyDescent="0.35">
      <c r="A334" s="11"/>
      <c r="B334" s="94" t="s">
        <v>140</v>
      </c>
      <c r="C334" s="41"/>
      <c r="D334" s="41"/>
      <c r="E334" s="11"/>
      <c r="F334" s="146"/>
      <c r="G334" s="16"/>
      <c r="H334" s="42"/>
    </row>
    <row r="335" spans="1:8" s="43" customFormat="1" ht="17.25" customHeight="1" x14ac:dyDescent="0.3">
      <c r="A335" s="11" t="s">
        <v>28</v>
      </c>
      <c r="B335" s="40" t="s">
        <v>141</v>
      </c>
      <c r="C335" s="41">
        <f>C321</f>
        <v>35</v>
      </c>
      <c r="D335" s="41"/>
      <c r="E335" s="11" t="s">
        <v>6</v>
      </c>
      <c r="F335" s="146">
        <f>F248</f>
        <v>1200</v>
      </c>
      <c r="G335" s="16">
        <f>F335*C335</f>
        <v>42000</v>
      </c>
      <c r="H335" s="42"/>
    </row>
    <row r="336" spans="1:8" s="43" customFormat="1" ht="17.25" customHeight="1" x14ac:dyDescent="0.3">
      <c r="A336" s="11"/>
      <c r="B336" s="40"/>
      <c r="C336" s="41"/>
      <c r="D336" s="41"/>
      <c r="E336" s="11"/>
      <c r="F336" s="146"/>
      <c r="G336" s="16"/>
      <c r="H336" s="42"/>
    </row>
    <row r="337" spans="1:8" s="43" customFormat="1" ht="17.25" customHeight="1" x14ac:dyDescent="0.35">
      <c r="A337" s="11"/>
      <c r="B337" s="49" t="s">
        <v>142</v>
      </c>
      <c r="C337" s="41"/>
      <c r="D337" s="41"/>
      <c r="E337" s="11"/>
      <c r="F337" s="146"/>
      <c r="G337" s="16"/>
      <c r="H337" s="42"/>
    </row>
    <row r="338" spans="1:8" s="43" customFormat="1" ht="49.5" x14ac:dyDescent="0.3">
      <c r="A338" s="11"/>
      <c r="B338" s="48" t="s">
        <v>143</v>
      </c>
      <c r="C338" s="41"/>
      <c r="D338" s="41"/>
      <c r="E338" s="11"/>
      <c r="F338" s="146"/>
      <c r="G338" s="16"/>
      <c r="H338" s="42"/>
    </row>
    <row r="339" spans="1:8" s="43" customFormat="1" ht="17.25" customHeight="1" x14ac:dyDescent="0.3">
      <c r="A339" s="11" t="s">
        <v>52</v>
      </c>
      <c r="B339" s="40" t="s">
        <v>144</v>
      </c>
      <c r="C339" s="41">
        <v>35</v>
      </c>
      <c r="D339" s="41"/>
      <c r="E339" s="11" t="s">
        <v>6</v>
      </c>
      <c r="F339" s="146">
        <v>800</v>
      </c>
      <c r="G339" s="16">
        <f>F339*C339</f>
        <v>28000</v>
      </c>
      <c r="H339" s="42"/>
    </row>
    <row r="340" spans="1:8" s="43" customFormat="1" ht="17.25" customHeight="1" x14ac:dyDescent="0.3">
      <c r="A340" s="11"/>
      <c r="B340" s="40"/>
      <c r="C340" s="41"/>
      <c r="D340" s="41"/>
      <c r="E340" s="11"/>
      <c r="F340" s="146"/>
      <c r="G340" s="16"/>
      <c r="H340" s="42"/>
    </row>
    <row r="341" spans="1:8" s="43" customFormat="1" ht="17.25" customHeight="1" x14ac:dyDescent="0.35">
      <c r="A341" s="11"/>
      <c r="B341" s="49" t="s">
        <v>115</v>
      </c>
      <c r="C341" s="41"/>
      <c r="D341" s="41"/>
      <c r="E341" s="11"/>
      <c r="F341" s="146"/>
      <c r="G341" s="16"/>
      <c r="H341" s="42"/>
    </row>
    <row r="342" spans="1:8" s="43" customFormat="1" ht="49.5" x14ac:dyDescent="0.3">
      <c r="A342" s="11"/>
      <c r="B342" s="74" t="s">
        <v>145</v>
      </c>
      <c r="C342" s="41"/>
      <c r="D342" s="41"/>
      <c r="E342" s="11"/>
      <c r="F342" s="146"/>
      <c r="G342" s="16"/>
      <c r="H342" s="42"/>
    </row>
    <row r="343" spans="1:8" s="43" customFormat="1" ht="17.25" customHeight="1" x14ac:dyDescent="0.3">
      <c r="A343" s="11" t="s">
        <v>53</v>
      </c>
      <c r="B343" s="40" t="s">
        <v>146</v>
      </c>
      <c r="C343" s="41">
        <f>C339</f>
        <v>35</v>
      </c>
      <c r="D343" s="41"/>
      <c r="E343" s="11" t="s">
        <v>6</v>
      </c>
      <c r="F343" s="146">
        <f>'[1]2 BEDROOM TERRACE 5 units '!E195</f>
        <v>1350</v>
      </c>
      <c r="G343" s="16">
        <f>F343*C343</f>
        <v>47250</v>
      </c>
      <c r="H343" s="42"/>
    </row>
    <row r="344" spans="1:8" s="43" customFormat="1" ht="17.25" customHeight="1" x14ac:dyDescent="0.3">
      <c r="A344" s="11"/>
      <c r="B344" s="40"/>
      <c r="C344" s="41"/>
      <c r="D344" s="41"/>
      <c r="E344" s="11"/>
      <c r="F344" s="146"/>
      <c r="G344" s="16"/>
      <c r="H344" s="42"/>
    </row>
    <row r="345" spans="1:8" s="43" customFormat="1" ht="17.25" customHeight="1" x14ac:dyDescent="0.3">
      <c r="A345" s="11"/>
      <c r="B345" s="40"/>
      <c r="C345" s="41"/>
      <c r="D345" s="41"/>
      <c r="E345" s="11"/>
      <c r="F345" s="146"/>
      <c r="G345" s="16"/>
      <c r="H345" s="42"/>
    </row>
    <row r="346" spans="1:8" s="43" customFormat="1" ht="18.600000000000001" customHeight="1" x14ac:dyDescent="0.35">
      <c r="A346" s="40"/>
      <c r="B346" s="95" t="s">
        <v>122</v>
      </c>
      <c r="C346" s="41"/>
      <c r="D346" s="41"/>
      <c r="E346" s="11"/>
      <c r="F346" s="146"/>
      <c r="G346" s="16"/>
      <c r="H346" s="42"/>
    </row>
    <row r="347" spans="1:8" s="43" customFormat="1" ht="18" x14ac:dyDescent="0.35">
      <c r="A347" s="96"/>
      <c r="B347" s="97" t="s">
        <v>147</v>
      </c>
      <c r="C347" s="98"/>
      <c r="D347" s="98"/>
      <c r="E347" s="28"/>
      <c r="F347" s="153" t="s">
        <v>28</v>
      </c>
      <c r="G347" s="99">
        <f>SUM(G307:G346)</f>
        <v>4356660</v>
      </c>
      <c r="H347" s="42"/>
    </row>
    <row r="348" spans="1:8" ht="18" x14ac:dyDescent="0.25">
      <c r="B348" s="18" t="s">
        <v>148</v>
      </c>
      <c r="G348" s="56"/>
    </row>
    <row r="349" spans="1:8" x14ac:dyDescent="0.25">
      <c r="G349" s="56"/>
    </row>
    <row r="350" spans="1:8" ht="18" x14ac:dyDescent="0.25">
      <c r="B350" s="23" t="s">
        <v>149</v>
      </c>
      <c r="G350" s="56"/>
    </row>
    <row r="351" spans="1:8" ht="18" x14ac:dyDescent="0.25">
      <c r="B351" s="23"/>
      <c r="G351" s="56"/>
    </row>
    <row r="352" spans="1:8" ht="18" x14ac:dyDescent="0.25">
      <c r="B352" s="24" t="s">
        <v>63</v>
      </c>
      <c r="C352" s="7"/>
      <c r="D352" s="7"/>
      <c r="E352" s="7"/>
      <c r="F352" s="141"/>
      <c r="G352" s="61"/>
    </row>
    <row r="353" spans="1:7" ht="18" x14ac:dyDescent="0.25">
      <c r="B353" s="4"/>
      <c r="C353" s="7"/>
      <c r="D353" s="7"/>
      <c r="E353" s="7"/>
      <c r="F353" s="141"/>
      <c r="G353" s="61"/>
    </row>
    <row r="354" spans="1:7" ht="33" x14ac:dyDescent="0.25">
      <c r="B354" s="39" t="s">
        <v>150</v>
      </c>
      <c r="C354" s="7"/>
      <c r="D354" s="7"/>
      <c r="E354" s="7"/>
      <c r="F354" s="141"/>
      <c r="G354" s="61"/>
    </row>
    <row r="355" spans="1:7" ht="18" x14ac:dyDescent="0.25">
      <c r="B355" s="39"/>
      <c r="C355" s="7"/>
      <c r="D355" s="7"/>
      <c r="E355" s="7"/>
      <c r="F355" s="141"/>
      <c r="G355" s="61"/>
    </row>
    <row r="356" spans="1:7" ht="18" x14ac:dyDescent="0.3">
      <c r="A356" s="2" t="s">
        <v>4</v>
      </c>
      <c r="B356" s="22" t="s">
        <v>151</v>
      </c>
      <c r="C356" s="164">
        <v>302</v>
      </c>
      <c r="D356" s="41">
        <v>227</v>
      </c>
      <c r="E356" s="2" t="s">
        <v>18</v>
      </c>
      <c r="F356" s="144">
        <v>5200</v>
      </c>
      <c r="G356" s="91">
        <f>C356*F356</f>
        <v>1570400</v>
      </c>
    </row>
    <row r="357" spans="1:7" ht="18" x14ac:dyDescent="0.25">
      <c r="B357" s="23"/>
      <c r="G357" s="100"/>
    </row>
    <row r="358" spans="1:7" ht="18" x14ac:dyDescent="0.25">
      <c r="A358" s="2" t="s">
        <v>7</v>
      </c>
      <c r="B358" s="22" t="s">
        <v>152</v>
      </c>
      <c r="C358" s="32"/>
      <c r="D358" s="32"/>
      <c r="E358" s="2" t="s">
        <v>18</v>
      </c>
      <c r="F358" s="144">
        <v>4850</v>
      </c>
      <c r="G358" s="91">
        <f>C358*F358</f>
        <v>0</v>
      </c>
    </row>
    <row r="359" spans="1:7" x14ac:dyDescent="0.25">
      <c r="C359" s="68"/>
      <c r="D359" s="68"/>
      <c r="G359" s="101"/>
    </row>
    <row r="360" spans="1:7" ht="18" x14ac:dyDescent="0.25">
      <c r="B360" s="24" t="s">
        <v>30</v>
      </c>
      <c r="G360" s="56"/>
    </row>
    <row r="361" spans="1:7" x14ac:dyDescent="0.25">
      <c r="G361" s="56"/>
    </row>
    <row r="362" spans="1:7" ht="33" x14ac:dyDescent="0.3">
      <c r="B362" s="38" t="s">
        <v>36</v>
      </c>
      <c r="G362" s="56"/>
    </row>
    <row r="363" spans="1:7" ht="14.25" customHeight="1" x14ac:dyDescent="0.25">
      <c r="B363" s="50"/>
      <c r="G363" s="56"/>
    </row>
    <row r="364" spans="1:7" ht="18" x14ac:dyDescent="0.25">
      <c r="A364" s="2" t="s">
        <v>10</v>
      </c>
      <c r="B364" s="22" t="s">
        <v>153</v>
      </c>
      <c r="C364" s="165">
        <v>6</v>
      </c>
      <c r="D364" s="2">
        <v>2</v>
      </c>
      <c r="E364" s="2" t="s">
        <v>9</v>
      </c>
      <c r="F364" s="144">
        <f>F307</f>
        <v>48000</v>
      </c>
      <c r="G364" s="56">
        <f>F364*C364</f>
        <v>288000</v>
      </c>
    </row>
    <row r="365" spans="1:7" x14ac:dyDescent="0.25">
      <c r="G365" s="56"/>
    </row>
    <row r="366" spans="1:7" x14ac:dyDescent="0.25">
      <c r="B366" s="50" t="s">
        <v>154</v>
      </c>
      <c r="G366" s="56"/>
    </row>
    <row r="367" spans="1:7" x14ac:dyDescent="0.25">
      <c r="B367" s="50"/>
      <c r="G367" s="56"/>
    </row>
    <row r="368" spans="1:7" ht="18" x14ac:dyDescent="0.25">
      <c r="A368" s="2" t="s">
        <v>12</v>
      </c>
      <c r="B368" s="22" t="s">
        <v>155</v>
      </c>
      <c r="C368" s="2">
        <v>0</v>
      </c>
      <c r="E368" s="2" t="s">
        <v>9</v>
      </c>
      <c r="F368" s="144">
        <f>F364</f>
        <v>48000</v>
      </c>
      <c r="G368" s="56">
        <f>F368*C368</f>
        <v>0</v>
      </c>
    </row>
    <row r="369" spans="1:7" ht="18.75" customHeight="1" x14ac:dyDescent="0.25">
      <c r="G369" s="56"/>
    </row>
    <row r="370" spans="1:7" ht="18" x14ac:dyDescent="0.25">
      <c r="B370" s="24" t="s">
        <v>40</v>
      </c>
      <c r="G370" s="56"/>
    </row>
    <row r="371" spans="1:7" ht="14.25" customHeight="1" x14ac:dyDescent="0.25">
      <c r="B371" s="50"/>
      <c r="G371" s="56"/>
    </row>
    <row r="372" spans="1:7" x14ac:dyDescent="0.25">
      <c r="B372" s="50" t="s">
        <v>156</v>
      </c>
      <c r="G372" s="56"/>
    </row>
    <row r="373" spans="1:7" ht="12.75" customHeight="1" x14ac:dyDescent="0.25">
      <c r="G373" s="56"/>
    </row>
    <row r="374" spans="1:7" x14ac:dyDescent="0.25">
      <c r="A374" s="2" t="s">
        <v>14</v>
      </c>
      <c r="B374" s="22" t="s">
        <v>85</v>
      </c>
      <c r="C374" s="165">
        <v>418</v>
      </c>
      <c r="D374" s="2">
        <v>113</v>
      </c>
      <c r="E374" s="2" t="s">
        <v>43</v>
      </c>
      <c r="F374" s="144">
        <f>F193</f>
        <v>580</v>
      </c>
      <c r="G374" s="56">
        <f>C374*F374</f>
        <v>242440</v>
      </c>
    </row>
    <row r="375" spans="1:7" x14ac:dyDescent="0.25">
      <c r="G375" s="56"/>
    </row>
    <row r="376" spans="1:7" x14ac:dyDescent="0.25">
      <c r="A376" s="2" t="s">
        <v>15</v>
      </c>
      <c r="B376" s="22" t="s">
        <v>157</v>
      </c>
      <c r="C376" s="165">
        <v>245</v>
      </c>
      <c r="D376" s="2">
        <v>96</v>
      </c>
      <c r="E376" s="2" t="s">
        <v>43</v>
      </c>
      <c r="F376" s="144">
        <f>F374</f>
        <v>580</v>
      </c>
      <c r="G376" s="56">
        <f>C376*F376</f>
        <v>142100</v>
      </c>
    </row>
    <row r="377" spans="1:7" ht="14.25" customHeight="1" x14ac:dyDescent="0.25">
      <c r="G377" s="56"/>
    </row>
    <row r="378" spans="1:7" ht="14.25" customHeight="1" x14ac:dyDescent="0.25">
      <c r="A378" s="2" t="s">
        <v>16</v>
      </c>
      <c r="B378" s="22" t="s">
        <v>158</v>
      </c>
      <c r="E378" s="2" t="s">
        <v>43</v>
      </c>
      <c r="F378" s="144">
        <f>F376</f>
        <v>580</v>
      </c>
      <c r="G378" s="56">
        <f>C378*F378</f>
        <v>0</v>
      </c>
    </row>
    <row r="379" spans="1:7" ht="14.25" customHeight="1" x14ac:dyDescent="0.25">
      <c r="G379" s="56"/>
    </row>
    <row r="380" spans="1:7" ht="18" x14ac:dyDescent="0.25">
      <c r="B380" s="24" t="s">
        <v>77</v>
      </c>
      <c r="G380" s="56"/>
    </row>
    <row r="381" spans="1:7" ht="15" customHeight="1" x14ac:dyDescent="0.25">
      <c r="G381" s="56"/>
    </row>
    <row r="382" spans="1:7" x14ac:dyDescent="0.25">
      <c r="B382" s="50" t="s">
        <v>51</v>
      </c>
      <c r="G382" s="56"/>
    </row>
    <row r="383" spans="1:7" ht="9.75" customHeight="1" x14ac:dyDescent="0.25">
      <c r="G383" s="56"/>
    </row>
    <row r="384" spans="1:7" ht="18" x14ac:dyDescent="0.25">
      <c r="A384" s="2" t="s">
        <v>19</v>
      </c>
      <c r="B384" s="22" t="s">
        <v>159</v>
      </c>
      <c r="C384" s="165">
        <v>79</v>
      </c>
      <c r="D384" s="2">
        <v>23</v>
      </c>
      <c r="E384" s="2" t="s">
        <v>18</v>
      </c>
      <c r="F384" s="144">
        <f>F317</f>
        <v>4500</v>
      </c>
      <c r="G384" s="56">
        <f>C384*F384</f>
        <v>355500</v>
      </c>
    </row>
    <row r="385" spans="1:7" x14ac:dyDescent="0.25">
      <c r="B385" s="50"/>
      <c r="G385" s="56"/>
    </row>
    <row r="386" spans="1:7" x14ac:dyDescent="0.25">
      <c r="A386" s="2" t="s">
        <v>21</v>
      </c>
      <c r="B386" s="22" t="s">
        <v>160</v>
      </c>
      <c r="C386" s="2">
        <v>0</v>
      </c>
      <c r="E386" s="2" t="s">
        <v>6</v>
      </c>
      <c r="F386" s="144">
        <f>F384</f>
        <v>4500</v>
      </c>
      <c r="G386" s="56">
        <f>C386*F386</f>
        <v>0</v>
      </c>
    </row>
    <row r="387" spans="1:7" x14ac:dyDescent="0.25">
      <c r="B387" s="39"/>
      <c r="G387" s="56"/>
    </row>
    <row r="388" spans="1:7" x14ac:dyDescent="0.25">
      <c r="A388" s="2" t="s">
        <v>23</v>
      </c>
      <c r="B388" s="22" t="s">
        <v>161</v>
      </c>
      <c r="C388" s="2">
        <v>0</v>
      </c>
      <c r="E388" s="2" t="s">
        <v>6</v>
      </c>
      <c r="F388" s="144">
        <f>F386*0.1</f>
        <v>450</v>
      </c>
      <c r="G388" s="56">
        <f>C388*F388</f>
        <v>0</v>
      </c>
    </row>
    <row r="389" spans="1:7" x14ac:dyDescent="0.25">
      <c r="B389" s="39"/>
      <c r="G389" s="56"/>
    </row>
    <row r="390" spans="1:7" x14ac:dyDescent="0.25">
      <c r="B390" s="39"/>
      <c r="G390" s="101"/>
    </row>
    <row r="391" spans="1:7" x14ac:dyDescent="0.25">
      <c r="G391" s="101"/>
    </row>
    <row r="392" spans="1:7" x14ac:dyDescent="0.25">
      <c r="C392" s="68"/>
      <c r="D392" s="68"/>
      <c r="G392" s="101"/>
    </row>
    <row r="393" spans="1:7" x14ac:dyDescent="0.25">
      <c r="C393" s="68"/>
      <c r="D393" s="68"/>
      <c r="G393" s="101"/>
    </row>
    <row r="394" spans="1:7" x14ac:dyDescent="0.25">
      <c r="C394" s="68"/>
      <c r="D394" s="68"/>
      <c r="G394" s="101"/>
    </row>
    <row r="395" spans="1:7" ht="18" x14ac:dyDescent="0.25">
      <c r="B395" s="23" t="s">
        <v>149</v>
      </c>
      <c r="C395" s="7"/>
      <c r="D395" s="7"/>
      <c r="E395" s="7"/>
      <c r="F395" s="141"/>
      <c r="G395" s="60"/>
    </row>
    <row r="396" spans="1:7" ht="18.75" customHeight="1" x14ac:dyDescent="0.25">
      <c r="B396" s="34" t="s">
        <v>70</v>
      </c>
      <c r="C396" s="7"/>
      <c r="D396" s="7"/>
      <c r="E396" s="7"/>
      <c r="F396" s="141" t="s">
        <v>28</v>
      </c>
      <c r="G396" s="60">
        <f>SUM(G354:G395)</f>
        <v>2598440</v>
      </c>
    </row>
    <row r="397" spans="1:7" x14ac:dyDescent="0.25">
      <c r="G397" s="56"/>
    </row>
    <row r="398" spans="1:7" ht="18" x14ac:dyDescent="0.25">
      <c r="B398" s="18" t="s">
        <v>162</v>
      </c>
      <c r="G398" s="56"/>
    </row>
    <row r="399" spans="1:7" x14ac:dyDescent="0.25">
      <c r="G399" s="56"/>
    </row>
    <row r="400" spans="1:7" ht="18" x14ac:dyDescent="0.25">
      <c r="B400" s="23" t="s">
        <v>163</v>
      </c>
      <c r="G400" s="56"/>
    </row>
    <row r="401" spans="1:7" ht="18" x14ac:dyDescent="0.25">
      <c r="B401" s="23"/>
      <c r="G401" s="56"/>
    </row>
    <row r="402" spans="1:7" ht="18" x14ac:dyDescent="0.25">
      <c r="B402" s="24" t="s">
        <v>63</v>
      </c>
      <c r="C402" s="7"/>
      <c r="D402" s="7"/>
      <c r="E402" s="7"/>
      <c r="F402" s="141"/>
      <c r="G402" s="61"/>
    </row>
    <row r="403" spans="1:7" ht="18" x14ac:dyDescent="0.25">
      <c r="B403" s="4"/>
      <c r="C403" s="7"/>
      <c r="D403" s="7"/>
      <c r="E403" s="7"/>
      <c r="F403" s="141"/>
      <c r="G403" s="61"/>
    </row>
    <row r="404" spans="1:7" ht="33" x14ac:dyDescent="0.25">
      <c r="B404" s="39" t="s">
        <v>150</v>
      </c>
      <c r="C404" s="7"/>
      <c r="D404" s="7"/>
      <c r="E404" s="7"/>
      <c r="F404" s="141"/>
      <c r="G404" s="61"/>
    </row>
    <row r="405" spans="1:7" ht="18" x14ac:dyDescent="0.25">
      <c r="B405" s="39"/>
      <c r="C405" s="7"/>
      <c r="D405" s="7"/>
      <c r="E405" s="7"/>
      <c r="F405" s="141"/>
      <c r="G405" s="61"/>
    </row>
    <row r="406" spans="1:7" ht="18" x14ac:dyDescent="0.3">
      <c r="A406" s="2" t="s">
        <v>4</v>
      </c>
      <c r="B406" s="22" t="s">
        <v>151</v>
      </c>
      <c r="C406" s="166">
        <v>55</v>
      </c>
      <c r="D406" s="11">
        <v>88</v>
      </c>
      <c r="E406" s="2" t="s">
        <v>18</v>
      </c>
      <c r="F406" s="144">
        <f>F356</f>
        <v>5200</v>
      </c>
      <c r="G406" s="91">
        <f>C406*F406</f>
        <v>286000</v>
      </c>
    </row>
    <row r="407" spans="1:7" ht="18" x14ac:dyDescent="0.25">
      <c r="B407" s="23"/>
      <c r="G407" s="100"/>
    </row>
    <row r="408" spans="1:7" ht="18" x14ac:dyDescent="0.25">
      <c r="A408" s="2" t="s">
        <v>7</v>
      </c>
      <c r="B408" s="22" t="s">
        <v>152</v>
      </c>
      <c r="C408" s="167">
        <v>85</v>
      </c>
      <c r="D408" s="32">
        <v>75</v>
      </c>
      <c r="E408" s="2" t="s">
        <v>18</v>
      </c>
      <c r="F408" s="144">
        <f>F358</f>
        <v>4850</v>
      </c>
      <c r="G408" s="91">
        <f>C408*F408</f>
        <v>412250</v>
      </c>
    </row>
    <row r="409" spans="1:7" x14ac:dyDescent="0.25">
      <c r="C409" s="68"/>
      <c r="D409" s="68"/>
      <c r="G409" s="101"/>
    </row>
    <row r="410" spans="1:7" ht="18" x14ac:dyDescent="0.25">
      <c r="B410" s="24" t="s">
        <v>30</v>
      </c>
      <c r="G410" s="56"/>
    </row>
    <row r="411" spans="1:7" x14ac:dyDescent="0.25">
      <c r="G411" s="56"/>
    </row>
    <row r="412" spans="1:7" ht="33" x14ac:dyDescent="0.3">
      <c r="B412" s="38" t="s">
        <v>36</v>
      </c>
      <c r="G412" s="56"/>
    </row>
    <row r="413" spans="1:7" x14ac:dyDescent="0.25">
      <c r="G413" s="56"/>
    </row>
    <row r="414" spans="1:7" ht="18" x14ac:dyDescent="0.25">
      <c r="A414" s="2" t="s">
        <v>10</v>
      </c>
      <c r="B414" s="22" t="s">
        <v>153</v>
      </c>
      <c r="C414" s="2">
        <v>1</v>
      </c>
      <c r="E414" s="2" t="s">
        <v>9</v>
      </c>
      <c r="F414" s="144">
        <f>F364</f>
        <v>48000</v>
      </c>
      <c r="G414" s="91">
        <f>C414*F414</f>
        <v>48000</v>
      </c>
    </row>
    <row r="415" spans="1:7" x14ac:dyDescent="0.25">
      <c r="G415" s="56"/>
    </row>
    <row r="416" spans="1:7" ht="18" x14ac:dyDescent="0.25">
      <c r="B416" s="53" t="s">
        <v>40</v>
      </c>
      <c r="G416" s="56"/>
    </row>
    <row r="417" spans="1:7" x14ac:dyDescent="0.25">
      <c r="B417" s="50"/>
      <c r="G417" s="56"/>
    </row>
    <row r="418" spans="1:7" x14ac:dyDescent="0.25">
      <c r="B418" s="50" t="s">
        <v>156</v>
      </c>
      <c r="G418" s="56"/>
    </row>
    <row r="419" spans="1:7" x14ac:dyDescent="0.25">
      <c r="G419" s="56"/>
    </row>
    <row r="420" spans="1:7" x14ac:dyDescent="0.25">
      <c r="A420" s="2" t="s">
        <v>12</v>
      </c>
      <c r="B420" s="22" t="s">
        <v>85</v>
      </c>
      <c r="C420" s="62">
        <v>35</v>
      </c>
      <c r="D420" s="62"/>
      <c r="E420" s="2" t="s">
        <v>43</v>
      </c>
      <c r="F420" s="144">
        <f>F374</f>
        <v>580</v>
      </c>
      <c r="G420" s="56">
        <f>C420*F420</f>
        <v>20300</v>
      </c>
    </row>
    <row r="421" spans="1:7" x14ac:dyDescent="0.25">
      <c r="C421" s="62"/>
      <c r="D421" s="62"/>
      <c r="G421" s="56"/>
    </row>
    <row r="422" spans="1:7" ht="18.600000000000001" customHeight="1" x14ac:dyDescent="0.25">
      <c r="A422" s="2" t="s">
        <v>14</v>
      </c>
      <c r="B422" s="22" t="s">
        <v>157</v>
      </c>
      <c r="C422" s="62">
        <v>12</v>
      </c>
      <c r="D422" s="62"/>
      <c r="E422" s="2" t="s">
        <v>43</v>
      </c>
      <c r="F422" s="144">
        <f>F420</f>
        <v>580</v>
      </c>
      <c r="G422" s="56">
        <f>C422*F422</f>
        <v>6960</v>
      </c>
    </row>
    <row r="423" spans="1:7" x14ac:dyDescent="0.25">
      <c r="G423" s="56"/>
    </row>
    <row r="424" spans="1:7" ht="18" x14ac:dyDescent="0.25">
      <c r="B424" s="53" t="s">
        <v>77</v>
      </c>
      <c r="G424" s="56"/>
    </row>
    <row r="425" spans="1:7" x14ac:dyDescent="0.25">
      <c r="G425" s="56"/>
    </row>
    <row r="426" spans="1:7" x14ac:dyDescent="0.25">
      <c r="B426" s="50" t="s">
        <v>51</v>
      </c>
      <c r="G426" s="56"/>
    </row>
    <row r="427" spans="1:7" x14ac:dyDescent="0.25">
      <c r="G427" s="56"/>
    </row>
    <row r="428" spans="1:7" ht="18" x14ac:dyDescent="0.25">
      <c r="A428" s="2" t="s">
        <v>15</v>
      </c>
      <c r="B428" s="22" t="s">
        <v>159</v>
      </c>
      <c r="C428" s="62">
        <v>5</v>
      </c>
      <c r="D428" s="62"/>
      <c r="E428" s="2" t="s">
        <v>18</v>
      </c>
      <c r="F428" s="144">
        <f>F384</f>
        <v>4500</v>
      </c>
      <c r="G428" s="56">
        <f>C428*F428</f>
        <v>22500</v>
      </c>
    </row>
    <row r="429" spans="1:7" x14ac:dyDescent="0.25">
      <c r="B429" s="50"/>
      <c r="G429" s="51"/>
    </row>
    <row r="430" spans="1:7" x14ac:dyDescent="0.25">
      <c r="G430" s="51"/>
    </row>
    <row r="431" spans="1:7" x14ac:dyDescent="0.25">
      <c r="B431" s="39"/>
      <c r="G431" s="51"/>
    </row>
    <row r="432" spans="1:7" x14ac:dyDescent="0.25">
      <c r="B432" s="39"/>
      <c r="G432" s="51"/>
    </row>
    <row r="433" spans="1:10" x14ac:dyDescent="0.25">
      <c r="G433" s="102"/>
    </row>
    <row r="434" spans="1:10" x14ac:dyDescent="0.25">
      <c r="G434" s="51"/>
    </row>
    <row r="435" spans="1:10" x14ac:dyDescent="0.25">
      <c r="B435" s="50"/>
      <c r="G435" s="56"/>
    </row>
    <row r="436" spans="1:10" x14ac:dyDescent="0.25">
      <c r="B436" s="50"/>
      <c r="G436" s="56"/>
    </row>
    <row r="437" spans="1:10" x14ac:dyDescent="0.25">
      <c r="B437" s="39"/>
      <c r="G437" s="56"/>
    </row>
    <row r="438" spans="1:10" x14ac:dyDescent="0.25">
      <c r="B438" s="39"/>
      <c r="G438" s="101"/>
    </row>
    <row r="439" spans="1:10" x14ac:dyDescent="0.25">
      <c r="B439" s="39"/>
      <c r="G439" s="101"/>
    </row>
    <row r="440" spans="1:10" x14ac:dyDescent="0.25">
      <c r="B440" s="39"/>
      <c r="G440" s="101"/>
    </row>
    <row r="441" spans="1:10" x14ac:dyDescent="0.25">
      <c r="B441" s="39"/>
      <c r="G441" s="101"/>
    </row>
    <row r="442" spans="1:10" ht="18" x14ac:dyDescent="0.25">
      <c r="B442" s="23" t="s">
        <v>163</v>
      </c>
      <c r="C442" s="7"/>
      <c r="D442" s="7"/>
      <c r="E442" s="7"/>
      <c r="F442" s="141"/>
      <c r="G442" s="60"/>
    </row>
    <row r="443" spans="1:10" ht="18" x14ac:dyDescent="0.25">
      <c r="B443" s="34" t="s">
        <v>70</v>
      </c>
      <c r="C443" s="7"/>
      <c r="D443" s="7"/>
      <c r="E443" s="7"/>
      <c r="F443" s="141" t="s">
        <v>28</v>
      </c>
      <c r="G443" s="60">
        <f>SUM(G402:G442)</f>
        <v>796010</v>
      </c>
    </row>
    <row r="444" spans="1:10" ht="18" x14ac:dyDescent="0.25">
      <c r="B444" s="23" t="s">
        <v>164</v>
      </c>
      <c r="G444" s="56"/>
    </row>
    <row r="445" spans="1:10" ht="18" x14ac:dyDescent="0.25">
      <c r="B445" s="23" t="s">
        <v>165</v>
      </c>
      <c r="G445" s="56"/>
    </row>
    <row r="446" spans="1:10" ht="18" x14ac:dyDescent="0.25">
      <c r="B446" s="24" t="s">
        <v>166</v>
      </c>
      <c r="C446" s="7"/>
      <c r="D446" s="7"/>
      <c r="E446" s="7"/>
      <c r="F446" s="141"/>
      <c r="G446" s="61"/>
    </row>
    <row r="447" spans="1:10" ht="99" x14ac:dyDescent="0.25">
      <c r="B447" s="39" t="s">
        <v>167</v>
      </c>
    </row>
    <row r="448" spans="1:10" ht="24.75" customHeight="1" x14ac:dyDescent="0.25">
      <c r="A448" s="2" t="s">
        <v>4</v>
      </c>
      <c r="B448" s="22" t="s">
        <v>168</v>
      </c>
      <c r="C448" s="2">
        <v>4</v>
      </c>
      <c r="E448" s="2" t="s">
        <v>169</v>
      </c>
      <c r="F448" s="154">
        <v>40000</v>
      </c>
      <c r="G448" s="20">
        <f>C448*F448</f>
        <v>160000</v>
      </c>
      <c r="I448" s="22">
        <f>1.5*0.5</f>
        <v>0.75</v>
      </c>
      <c r="J448" s="104">
        <f>F448/I448</f>
        <v>53333.333333333336</v>
      </c>
    </row>
    <row r="449" spans="1:8" ht="24.75" customHeight="1" x14ac:dyDescent="0.25">
      <c r="B449" s="22" t="s">
        <v>170</v>
      </c>
      <c r="C449" s="2">
        <v>1</v>
      </c>
      <c r="E449" s="2" t="s">
        <v>169</v>
      </c>
      <c r="F449" s="154">
        <v>90700</v>
      </c>
      <c r="G449" s="20">
        <f>C449*F449</f>
        <v>90700</v>
      </c>
    </row>
    <row r="450" spans="1:8" x14ac:dyDescent="0.25">
      <c r="A450" s="2" t="s">
        <v>7</v>
      </c>
      <c r="B450" s="22" t="s">
        <v>171</v>
      </c>
      <c r="C450" s="2">
        <v>14</v>
      </c>
      <c r="E450" s="2" t="s">
        <v>169</v>
      </c>
      <c r="F450" s="154">
        <v>65000</v>
      </c>
      <c r="G450" s="20">
        <f>C450*F450</f>
        <v>910000</v>
      </c>
    </row>
    <row r="451" spans="1:8" x14ac:dyDescent="0.25">
      <c r="A451" s="2" t="s">
        <v>10</v>
      </c>
      <c r="B451" s="22" t="s">
        <v>172</v>
      </c>
      <c r="C451" s="2">
        <v>4</v>
      </c>
      <c r="E451" s="2" t="s">
        <v>169</v>
      </c>
      <c r="F451" s="154">
        <v>35000</v>
      </c>
      <c r="G451" s="20">
        <f>C451*F451</f>
        <v>140000</v>
      </c>
    </row>
    <row r="452" spans="1:8" x14ac:dyDescent="0.25">
      <c r="F452" s="154"/>
    </row>
    <row r="453" spans="1:8" x14ac:dyDescent="0.25">
      <c r="B453" s="39"/>
      <c r="F453" s="154"/>
    </row>
    <row r="454" spans="1:8" ht="18.75" customHeight="1" x14ac:dyDescent="0.25">
      <c r="F454" s="154"/>
    </row>
    <row r="455" spans="1:8" ht="27.75" customHeight="1" x14ac:dyDescent="0.25">
      <c r="F455" s="154"/>
    </row>
    <row r="456" spans="1:8" ht="18" x14ac:dyDescent="0.25">
      <c r="B456" s="23" t="s">
        <v>173</v>
      </c>
      <c r="F456" s="154"/>
    </row>
    <row r="457" spans="1:8" s="106" customFormat="1" ht="82.5" x14ac:dyDescent="0.3">
      <c r="A457" s="2"/>
      <c r="B457" s="39" t="s">
        <v>174</v>
      </c>
      <c r="C457" s="22"/>
      <c r="D457" s="22"/>
      <c r="E457" s="54"/>
      <c r="F457" s="154"/>
      <c r="G457" s="20"/>
      <c r="H457" s="105"/>
    </row>
    <row r="458" spans="1:8" ht="27" customHeight="1" x14ac:dyDescent="0.25">
      <c r="A458" s="2" t="s">
        <v>12</v>
      </c>
      <c r="B458" s="22" t="s">
        <v>175</v>
      </c>
      <c r="C458" s="2">
        <v>6</v>
      </c>
      <c r="E458" s="2" t="s">
        <v>169</v>
      </c>
      <c r="F458" s="144">
        <v>190000</v>
      </c>
      <c r="G458" s="20">
        <f>C458*F458</f>
        <v>1140000</v>
      </c>
    </row>
    <row r="459" spans="1:8" ht="26.25" customHeight="1" x14ac:dyDescent="0.25"/>
    <row r="460" spans="1:8" x14ac:dyDescent="0.25">
      <c r="B460" s="39"/>
      <c r="G460" s="56"/>
    </row>
    <row r="461" spans="1:8" x14ac:dyDescent="0.25">
      <c r="G461" s="56"/>
    </row>
    <row r="462" spans="1:8" x14ac:dyDescent="0.25">
      <c r="G462" s="56"/>
    </row>
    <row r="463" spans="1:8" ht="18" x14ac:dyDescent="0.25">
      <c r="B463" s="23"/>
      <c r="G463" s="56"/>
    </row>
    <row r="464" spans="1:8" x14ac:dyDescent="0.25">
      <c r="G464" s="56"/>
    </row>
    <row r="465" spans="2:7" ht="18" x14ac:dyDescent="0.25">
      <c r="B465" s="23"/>
      <c r="G465" s="56"/>
    </row>
    <row r="466" spans="2:7" ht="18" x14ac:dyDescent="0.25">
      <c r="B466" s="23"/>
      <c r="G466" s="56"/>
    </row>
    <row r="467" spans="2:7" ht="18" x14ac:dyDescent="0.25">
      <c r="B467" s="23"/>
      <c r="G467" s="56"/>
    </row>
    <row r="468" spans="2:7" ht="18" x14ac:dyDescent="0.25">
      <c r="B468" s="23"/>
      <c r="G468" s="56"/>
    </row>
    <row r="469" spans="2:7" ht="18" x14ac:dyDescent="0.25">
      <c r="B469" s="23"/>
      <c r="G469" s="56"/>
    </row>
    <row r="470" spans="2:7" ht="18" x14ac:dyDescent="0.25">
      <c r="B470" s="23"/>
      <c r="G470" s="56"/>
    </row>
    <row r="471" spans="2:7" ht="18" x14ac:dyDescent="0.25">
      <c r="B471" s="23"/>
      <c r="G471" s="56"/>
    </row>
    <row r="472" spans="2:7" ht="18" x14ac:dyDescent="0.25">
      <c r="B472" s="23"/>
      <c r="G472" s="56"/>
    </row>
    <row r="473" spans="2:7" ht="18" x14ac:dyDescent="0.25">
      <c r="B473" s="23"/>
      <c r="G473" s="56"/>
    </row>
    <row r="474" spans="2:7" ht="18" x14ac:dyDescent="0.25">
      <c r="B474" s="23"/>
      <c r="G474" s="56"/>
    </row>
    <row r="475" spans="2:7" ht="18" x14ac:dyDescent="0.25">
      <c r="B475" s="23"/>
      <c r="G475" s="56"/>
    </row>
    <row r="476" spans="2:7" ht="18" x14ac:dyDescent="0.25">
      <c r="B476" s="23" t="s">
        <v>176</v>
      </c>
      <c r="G476" s="56"/>
    </row>
    <row r="477" spans="2:7" ht="21" customHeight="1" x14ac:dyDescent="0.25">
      <c r="B477" s="34" t="s">
        <v>70</v>
      </c>
      <c r="C477" s="7"/>
      <c r="D477" s="7"/>
      <c r="E477" s="7"/>
      <c r="F477" s="141" t="s">
        <v>28</v>
      </c>
      <c r="G477" s="60">
        <f>SUM(G446:G461)</f>
        <v>2440700</v>
      </c>
    </row>
    <row r="478" spans="2:7" ht="18" x14ac:dyDescent="0.25">
      <c r="B478" s="23" t="s">
        <v>177</v>
      </c>
      <c r="G478" s="56"/>
    </row>
    <row r="479" spans="2:7" ht="18" x14ac:dyDescent="0.25">
      <c r="B479" s="34"/>
      <c r="G479" s="56"/>
    </row>
    <row r="480" spans="2:7" ht="18" x14ac:dyDescent="0.25">
      <c r="B480" s="23" t="s">
        <v>178</v>
      </c>
      <c r="G480" s="56"/>
    </row>
    <row r="481" spans="1:8" x14ac:dyDescent="0.25">
      <c r="G481" s="56"/>
    </row>
    <row r="482" spans="1:8" s="106" customFormat="1" ht="66" x14ac:dyDescent="0.3">
      <c r="A482" s="107"/>
      <c r="B482" s="39" t="s">
        <v>179</v>
      </c>
      <c r="C482" s="2"/>
      <c r="D482" s="2"/>
      <c r="E482" s="2"/>
      <c r="F482" s="144"/>
      <c r="G482" s="56"/>
      <c r="H482" s="105"/>
    </row>
    <row r="483" spans="1:8" s="106" customFormat="1" ht="15.6" customHeight="1" x14ac:dyDescent="0.3">
      <c r="A483" s="107"/>
      <c r="B483" s="22"/>
      <c r="C483" s="2"/>
      <c r="D483" s="2"/>
      <c r="E483" s="2"/>
      <c r="F483" s="144"/>
      <c r="G483" s="56"/>
      <c r="H483" s="105"/>
    </row>
    <row r="484" spans="1:8" ht="22.5" customHeight="1" x14ac:dyDescent="0.25">
      <c r="A484" s="2" t="s">
        <v>4</v>
      </c>
      <c r="B484" s="22" t="s">
        <v>180</v>
      </c>
      <c r="C484" s="2">
        <v>4</v>
      </c>
      <c r="E484" s="2" t="s">
        <v>169</v>
      </c>
      <c r="F484" s="144">
        <v>45000</v>
      </c>
      <c r="G484" s="56">
        <f>F484*C484</f>
        <v>180000</v>
      </c>
    </row>
    <row r="485" spans="1:8" ht="22.5" customHeight="1" x14ac:dyDescent="0.25">
      <c r="B485" s="23"/>
      <c r="G485" s="56"/>
    </row>
    <row r="486" spans="1:8" ht="28.5" customHeight="1" x14ac:dyDescent="0.25">
      <c r="A486" s="2" t="s">
        <v>7</v>
      </c>
      <c r="B486" s="22" t="s">
        <v>181</v>
      </c>
      <c r="C486" s="2">
        <v>4</v>
      </c>
      <c r="E486" s="2" t="s">
        <v>169</v>
      </c>
      <c r="F486" s="144">
        <f>F484</f>
        <v>45000</v>
      </c>
      <c r="G486" s="56">
        <f>F486*C486</f>
        <v>180000</v>
      </c>
    </row>
    <row r="487" spans="1:8" x14ac:dyDescent="0.25">
      <c r="G487" s="56"/>
    </row>
    <row r="488" spans="1:8" ht="22.5" customHeight="1" x14ac:dyDescent="0.25">
      <c r="G488" s="56"/>
    </row>
    <row r="489" spans="1:8" x14ac:dyDescent="0.25">
      <c r="G489" s="56"/>
    </row>
    <row r="490" spans="1:8" x14ac:dyDescent="0.25">
      <c r="G490" s="56"/>
    </row>
    <row r="491" spans="1:8" x14ac:dyDescent="0.25">
      <c r="C491" s="2" t="s">
        <v>182</v>
      </c>
      <c r="G491" s="56"/>
    </row>
    <row r="492" spans="1:8" x14ac:dyDescent="0.25">
      <c r="G492" s="91"/>
    </row>
    <row r="493" spans="1:8" ht="18" x14ac:dyDescent="0.25">
      <c r="B493" s="23"/>
      <c r="G493" s="56"/>
    </row>
    <row r="494" spans="1:8" x14ac:dyDescent="0.25">
      <c r="G494" s="91"/>
    </row>
    <row r="495" spans="1:8" ht="18" x14ac:dyDescent="0.25">
      <c r="B495" s="23"/>
      <c r="G495" s="56"/>
    </row>
    <row r="496" spans="1:8" x14ac:dyDescent="0.25">
      <c r="B496" s="50"/>
      <c r="G496" s="56"/>
    </row>
    <row r="497" spans="1:8" ht="18" x14ac:dyDescent="0.25">
      <c r="B497" s="23"/>
      <c r="G497" s="56"/>
    </row>
    <row r="498" spans="1:8" x14ac:dyDescent="0.25">
      <c r="G498" s="91"/>
    </row>
    <row r="499" spans="1:8" x14ac:dyDescent="0.25">
      <c r="B499" s="50"/>
      <c r="G499" s="56"/>
    </row>
    <row r="500" spans="1:8" x14ac:dyDescent="0.25">
      <c r="B500" s="50"/>
      <c r="G500" s="56"/>
    </row>
    <row r="501" spans="1:8" x14ac:dyDescent="0.25">
      <c r="B501" s="50"/>
      <c r="G501" s="56"/>
    </row>
    <row r="502" spans="1:8" ht="18" x14ac:dyDescent="0.25">
      <c r="B502" s="34"/>
      <c r="C502" s="7"/>
      <c r="D502" s="7"/>
      <c r="E502" s="7"/>
      <c r="F502" s="141"/>
      <c r="G502" s="61"/>
    </row>
    <row r="503" spans="1:8" ht="18" x14ac:dyDescent="0.25">
      <c r="B503" s="34"/>
      <c r="C503" s="7"/>
      <c r="D503" s="7"/>
      <c r="E503" s="7"/>
      <c r="F503" s="141"/>
      <c r="G503" s="61"/>
    </row>
    <row r="504" spans="1:8" ht="18" x14ac:dyDescent="0.25">
      <c r="B504" s="34"/>
      <c r="C504" s="7"/>
      <c r="D504" s="7"/>
      <c r="E504" s="7"/>
      <c r="F504" s="141"/>
      <c r="G504" s="61"/>
    </row>
    <row r="505" spans="1:8" ht="18" x14ac:dyDescent="0.25">
      <c r="B505" s="23" t="s">
        <v>183</v>
      </c>
      <c r="C505" s="7"/>
      <c r="D505" s="7"/>
      <c r="E505" s="7"/>
      <c r="F505" s="141"/>
      <c r="G505" s="60"/>
    </row>
    <row r="506" spans="1:8" ht="18" x14ac:dyDescent="0.25">
      <c r="B506" s="34" t="s">
        <v>70</v>
      </c>
      <c r="C506" s="7"/>
      <c r="D506" s="7"/>
      <c r="E506" s="7"/>
      <c r="F506" s="141" t="s">
        <v>28</v>
      </c>
      <c r="G506" s="61">
        <f>SUM(G483:G505)</f>
        <v>360000</v>
      </c>
    </row>
    <row r="507" spans="1:8" ht="18" x14ac:dyDescent="0.25">
      <c r="B507" s="23" t="s">
        <v>184</v>
      </c>
      <c r="H507" s="29"/>
    </row>
    <row r="508" spans="1:8" ht="12" customHeight="1" x14ac:dyDescent="0.25">
      <c r="B508" s="23"/>
    </row>
    <row r="509" spans="1:8" ht="18" x14ac:dyDescent="0.25">
      <c r="B509" s="23" t="s">
        <v>185</v>
      </c>
      <c r="H509" s="29"/>
    </row>
    <row r="510" spans="1:8" ht="12" customHeight="1" x14ac:dyDescent="0.25">
      <c r="B510" s="23"/>
    </row>
    <row r="511" spans="1:8" s="43" customFormat="1" ht="17.25" customHeight="1" x14ac:dyDescent="0.35">
      <c r="A511" s="11"/>
      <c r="B511" s="108" t="s">
        <v>186</v>
      </c>
      <c r="C511" s="11"/>
      <c r="D511" s="11"/>
      <c r="E511" s="11"/>
      <c r="F511" s="146"/>
      <c r="G511" s="16"/>
      <c r="H511" s="42"/>
    </row>
    <row r="512" spans="1:8" s="43" customFormat="1" ht="33" customHeight="1" x14ac:dyDescent="0.3">
      <c r="A512" s="11"/>
      <c r="B512" s="48" t="s">
        <v>187</v>
      </c>
      <c r="C512" s="11"/>
      <c r="D512" s="11"/>
      <c r="E512" s="11"/>
      <c r="F512" s="146"/>
      <c r="G512" s="16"/>
      <c r="H512" s="42"/>
    </row>
    <row r="513" spans="1:8" s="43" customFormat="1" ht="33" customHeight="1" x14ac:dyDescent="0.3">
      <c r="A513" s="11"/>
      <c r="B513" s="48"/>
      <c r="C513" s="11"/>
      <c r="D513" s="11"/>
      <c r="E513" s="11"/>
      <c r="F513" s="146"/>
      <c r="G513" s="16"/>
      <c r="H513" s="42"/>
    </row>
    <row r="514" spans="1:8" s="43" customFormat="1" x14ac:dyDescent="0.3">
      <c r="A514" s="11" t="s">
        <v>4</v>
      </c>
      <c r="B514" s="1" t="s">
        <v>188</v>
      </c>
      <c r="C514" s="109">
        <v>7</v>
      </c>
      <c r="D514" s="109"/>
      <c r="E514" s="11" t="s">
        <v>55</v>
      </c>
      <c r="F514" s="146">
        <v>35000</v>
      </c>
      <c r="G514" s="16">
        <f>F514*C514</f>
        <v>245000</v>
      </c>
      <c r="H514" s="42"/>
    </row>
    <row r="515" spans="1:8" s="43" customFormat="1" ht="13.5" customHeight="1" x14ac:dyDescent="0.3">
      <c r="A515" s="11"/>
      <c r="B515" s="1"/>
      <c r="C515" s="109"/>
      <c r="D515" s="109"/>
      <c r="E515" s="11"/>
      <c r="F515" s="146"/>
      <c r="G515" s="16"/>
      <c r="H515" s="42"/>
    </row>
    <row r="516" spans="1:8" s="43" customFormat="1" ht="16.5" customHeight="1" x14ac:dyDescent="0.3">
      <c r="A516" s="11" t="s">
        <v>7</v>
      </c>
      <c r="B516" s="40" t="s">
        <v>189</v>
      </c>
      <c r="C516" s="109">
        <v>10</v>
      </c>
      <c r="D516" s="109"/>
      <c r="E516" s="11" t="s">
        <v>55</v>
      </c>
      <c r="F516" s="146">
        <v>25000</v>
      </c>
      <c r="G516" s="16">
        <f>F516*C516</f>
        <v>250000</v>
      </c>
      <c r="H516" s="42"/>
    </row>
    <row r="517" spans="1:8" s="43" customFormat="1" ht="16.5" customHeight="1" x14ac:dyDescent="0.3">
      <c r="A517" s="11"/>
      <c r="B517" s="40"/>
      <c r="C517" s="109"/>
      <c r="D517" s="109"/>
      <c r="E517" s="11"/>
      <c r="F517" s="146"/>
      <c r="G517" s="16"/>
      <c r="H517" s="42"/>
    </row>
    <row r="518" spans="1:8" s="43" customFormat="1" ht="18" x14ac:dyDescent="0.35">
      <c r="A518" s="11"/>
      <c r="B518" s="142" t="s">
        <v>190</v>
      </c>
      <c r="C518" s="110"/>
      <c r="D518" s="110"/>
      <c r="E518" s="109"/>
      <c r="F518" s="155"/>
      <c r="G518" s="111"/>
      <c r="H518" s="42"/>
    </row>
    <row r="519" spans="1:8" s="43" customFormat="1" ht="33" x14ac:dyDescent="0.3">
      <c r="A519" s="11" t="s">
        <v>10</v>
      </c>
      <c r="B519" s="112" t="s">
        <v>191</v>
      </c>
      <c r="C519" s="110"/>
      <c r="D519" s="110"/>
      <c r="E519" s="109"/>
      <c r="F519" s="155"/>
      <c r="G519" s="111"/>
      <c r="H519" s="42"/>
    </row>
    <row r="520" spans="1:8" s="43" customFormat="1" x14ac:dyDescent="0.3">
      <c r="A520" s="11"/>
      <c r="B520" s="93" t="s">
        <v>192</v>
      </c>
      <c r="C520" s="113">
        <v>1</v>
      </c>
      <c r="D520" s="113"/>
      <c r="E520" s="109" t="s">
        <v>193</v>
      </c>
      <c r="F520" s="155">
        <v>170000</v>
      </c>
      <c r="G520" s="111">
        <f>F520*C520</f>
        <v>170000</v>
      </c>
      <c r="H520" s="42"/>
    </row>
    <row r="521" spans="1:8" x14ac:dyDescent="0.25">
      <c r="B521" s="1"/>
      <c r="F521" s="151"/>
      <c r="H521" s="22"/>
    </row>
    <row r="522" spans="1:8" x14ac:dyDescent="0.25">
      <c r="B522" s="1"/>
      <c r="F522" s="151"/>
      <c r="H522" s="22"/>
    </row>
    <row r="523" spans="1:8" x14ac:dyDescent="0.25">
      <c r="B523" s="1"/>
      <c r="F523" s="151"/>
      <c r="H523" s="22"/>
    </row>
    <row r="524" spans="1:8" x14ac:dyDescent="0.25">
      <c r="B524" s="1"/>
      <c r="F524" s="151"/>
      <c r="H524" s="22"/>
    </row>
    <row r="525" spans="1:8" x14ac:dyDescent="0.25">
      <c r="B525" s="1"/>
      <c r="F525" s="151"/>
      <c r="H525" s="22"/>
    </row>
    <row r="526" spans="1:8" x14ac:dyDescent="0.25">
      <c r="B526" s="1"/>
      <c r="F526" s="156"/>
      <c r="H526" s="22"/>
    </row>
    <row r="527" spans="1:8" ht="18" x14ac:dyDescent="0.25">
      <c r="B527" s="24"/>
      <c r="F527" s="150"/>
      <c r="G527" s="56"/>
      <c r="H527" s="22"/>
    </row>
    <row r="528" spans="1:8" x14ac:dyDescent="0.25">
      <c r="B528" s="1"/>
      <c r="F528" s="150"/>
      <c r="H528" s="22"/>
    </row>
    <row r="529" spans="1:8" x14ac:dyDescent="0.25">
      <c r="B529" s="1"/>
      <c r="F529" s="150"/>
      <c r="H529" s="22"/>
    </row>
    <row r="530" spans="1:8" x14ac:dyDescent="0.25">
      <c r="B530" s="1"/>
      <c r="F530" s="150"/>
      <c r="H530" s="22"/>
    </row>
    <row r="531" spans="1:8" x14ac:dyDescent="0.25">
      <c r="B531" s="1"/>
      <c r="F531" s="150"/>
      <c r="H531" s="22"/>
    </row>
    <row r="532" spans="1:8" x14ac:dyDescent="0.25">
      <c r="B532" s="1"/>
      <c r="F532" s="150"/>
      <c r="H532" s="22"/>
    </row>
    <row r="533" spans="1:8" x14ac:dyDescent="0.25">
      <c r="B533" s="1"/>
      <c r="F533" s="150"/>
      <c r="H533" s="22"/>
    </row>
    <row r="534" spans="1:8" s="43" customFormat="1" ht="15" customHeight="1" x14ac:dyDescent="0.3">
      <c r="A534" s="11"/>
      <c r="B534" s="114"/>
      <c r="C534" s="11"/>
      <c r="D534" s="11"/>
      <c r="E534" s="11"/>
      <c r="F534" s="146"/>
      <c r="G534" s="16"/>
      <c r="H534" s="42"/>
    </row>
    <row r="535" spans="1:8" s="43" customFormat="1" ht="16.5" customHeight="1" x14ac:dyDescent="0.35">
      <c r="A535" s="11"/>
      <c r="B535" s="80"/>
      <c r="C535" s="11"/>
      <c r="D535" s="11"/>
      <c r="E535" s="11"/>
      <c r="F535" s="146"/>
      <c r="G535" s="16"/>
      <c r="H535" s="42"/>
    </row>
    <row r="536" spans="1:8" ht="18" x14ac:dyDescent="0.3">
      <c r="B536" s="39"/>
      <c r="C536" s="7"/>
      <c r="D536" s="7"/>
      <c r="E536" s="7"/>
      <c r="F536" s="141"/>
      <c r="G536" s="16"/>
    </row>
    <row r="537" spans="1:8" x14ac:dyDescent="0.3">
      <c r="B537" s="40"/>
      <c r="G537" s="16"/>
    </row>
    <row r="538" spans="1:8" x14ac:dyDescent="0.3">
      <c r="B538" s="40"/>
      <c r="G538" s="16"/>
    </row>
    <row r="539" spans="1:8" x14ac:dyDescent="0.3">
      <c r="B539" s="40"/>
      <c r="G539" s="16"/>
    </row>
    <row r="540" spans="1:8" x14ac:dyDescent="0.3">
      <c r="B540" s="40"/>
      <c r="G540" s="16"/>
    </row>
    <row r="541" spans="1:8" x14ac:dyDescent="0.3">
      <c r="B541" s="40"/>
      <c r="G541" s="16"/>
    </row>
    <row r="542" spans="1:8" ht="18" x14ac:dyDescent="0.3">
      <c r="B542" s="23"/>
      <c r="C542" s="22"/>
      <c r="D542" s="22"/>
      <c r="E542" s="22"/>
      <c r="F542" s="54"/>
      <c r="G542" s="16"/>
    </row>
    <row r="543" spans="1:8" s="43" customFormat="1" x14ac:dyDescent="0.3">
      <c r="A543" s="11"/>
      <c r="B543" s="115"/>
      <c r="C543" s="11"/>
      <c r="D543" s="11"/>
      <c r="E543" s="11"/>
      <c r="F543" s="146"/>
      <c r="G543" s="16"/>
      <c r="H543" s="42"/>
    </row>
    <row r="544" spans="1:8" s="43" customFormat="1" x14ac:dyDescent="0.3">
      <c r="A544" s="11"/>
      <c r="B544" s="116"/>
      <c r="C544" s="11"/>
      <c r="D544" s="11"/>
      <c r="E544" s="11"/>
      <c r="F544" s="146"/>
      <c r="G544" s="16"/>
      <c r="H544" s="42"/>
    </row>
    <row r="545" spans="1:12" s="43" customFormat="1" x14ac:dyDescent="0.3">
      <c r="A545" s="11"/>
      <c r="B545" s="22"/>
      <c r="C545" s="11"/>
      <c r="D545" s="11"/>
      <c r="E545" s="2"/>
      <c r="F545" s="146"/>
      <c r="G545" s="16"/>
      <c r="H545" s="42"/>
    </row>
    <row r="546" spans="1:12" s="43" customFormat="1" ht="18" x14ac:dyDescent="0.3">
      <c r="A546" s="11"/>
      <c r="B546" s="23"/>
      <c r="C546" s="11"/>
      <c r="D546" s="11"/>
      <c r="E546" s="2"/>
      <c r="F546" s="146"/>
      <c r="G546" s="16"/>
      <c r="H546" s="13"/>
    </row>
    <row r="547" spans="1:12" s="43" customFormat="1" x14ac:dyDescent="0.3">
      <c r="A547" s="11"/>
      <c r="B547" s="71"/>
      <c r="C547" s="11"/>
      <c r="D547" s="11"/>
      <c r="E547" s="117"/>
      <c r="F547" s="146"/>
      <c r="G547" s="16"/>
      <c r="H547" s="13"/>
    </row>
    <row r="548" spans="1:12" s="43" customFormat="1" ht="18" x14ac:dyDescent="0.3">
      <c r="A548" s="11"/>
      <c r="B548" s="23" t="s">
        <v>185</v>
      </c>
      <c r="C548" s="11"/>
      <c r="D548" s="11"/>
      <c r="E548" s="2"/>
      <c r="F548" s="146"/>
      <c r="G548" s="16"/>
      <c r="H548" s="42"/>
    </row>
    <row r="549" spans="1:12" ht="18.600000000000001" customHeight="1" x14ac:dyDescent="0.3">
      <c r="B549" s="34" t="s">
        <v>194</v>
      </c>
      <c r="C549" s="7"/>
      <c r="D549" s="7"/>
      <c r="E549" s="7"/>
      <c r="F549" s="141" t="s">
        <v>28</v>
      </c>
      <c r="G549" s="16">
        <f>SUM(G508:G547)</f>
        <v>665000</v>
      </c>
    </row>
    <row r="550" spans="1:12" ht="4.5" customHeight="1" x14ac:dyDescent="0.25">
      <c r="B550" s="34"/>
      <c r="C550" s="7"/>
      <c r="D550" s="7"/>
      <c r="E550" s="7"/>
      <c r="F550" s="141"/>
      <c r="G550" s="61"/>
    </row>
    <row r="551" spans="1:12" ht="18" x14ac:dyDescent="0.3">
      <c r="B551" s="23" t="s">
        <v>195</v>
      </c>
      <c r="L551" s="43"/>
    </row>
    <row r="552" spans="1:12" ht="12.75" customHeight="1" x14ac:dyDescent="0.3">
      <c r="B552" s="34"/>
      <c r="L552" s="43"/>
    </row>
    <row r="553" spans="1:12" ht="18" x14ac:dyDescent="0.3">
      <c r="B553" s="23" t="s">
        <v>196</v>
      </c>
      <c r="L553" s="43"/>
    </row>
    <row r="554" spans="1:12" ht="10.5" customHeight="1" x14ac:dyDescent="0.3">
      <c r="B554" s="23"/>
      <c r="L554" s="43"/>
    </row>
    <row r="555" spans="1:12" x14ac:dyDescent="0.3">
      <c r="B555" s="50" t="s">
        <v>197</v>
      </c>
      <c r="L555" s="43"/>
    </row>
    <row r="556" spans="1:12" x14ac:dyDescent="0.3">
      <c r="L556" s="43"/>
    </row>
    <row r="557" spans="1:12" ht="18" x14ac:dyDescent="0.3">
      <c r="B557" s="24" t="s">
        <v>198</v>
      </c>
      <c r="L557" s="43"/>
    </row>
    <row r="558" spans="1:12" ht="33" x14ac:dyDescent="0.3">
      <c r="B558" s="39" t="s">
        <v>199</v>
      </c>
      <c r="L558" s="43"/>
    </row>
    <row r="560" spans="1:12" s="43" customFormat="1" ht="17.25" customHeight="1" x14ac:dyDescent="0.3">
      <c r="A560" s="11" t="s">
        <v>4</v>
      </c>
      <c r="B560" s="40" t="s">
        <v>200</v>
      </c>
      <c r="C560" s="168">
        <v>2650</v>
      </c>
      <c r="D560" s="12">
        <v>553</v>
      </c>
      <c r="E560" s="11" t="s">
        <v>6</v>
      </c>
      <c r="F560" s="146">
        <f>F248</f>
        <v>1200</v>
      </c>
      <c r="G560" s="16">
        <f>C560*F560</f>
        <v>3180000</v>
      </c>
      <c r="H560" s="42"/>
    </row>
    <row r="561" spans="1:8" s="43" customFormat="1" ht="33" x14ac:dyDescent="0.3">
      <c r="A561" s="11" t="s">
        <v>7</v>
      </c>
      <c r="B561" s="84" t="s">
        <v>201</v>
      </c>
      <c r="C561" s="166">
        <v>295</v>
      </c>
      <c r="D561" s="11">
        <v>78</v>
      </c>
      <c r="E561" s="11" t="s">
        <v>55</v>
      </c>
      <c r="F561" s="146">
        <f>F560*0.3</f>
        <v>360</v>
      </c>
      <c r="G561" s="16">
        <f>C561*F561</f>
        <v>106200</v>
      </c>
      <c r="H561" s="42"/>
    </row>
    <row r="562" spans="1:8" s="43" customFormat="1" x14ac:dyDescent="0.3">
      <c r="A562" s="11"/>
      <c r="B562" s="84"/>
      <c r="C562" s="11"/>
      <c r="D562" s="11"/>
      <c r="E562" s="11"/>
      <c r="F562" s="146"/>
      <c r="G562" s="16"/>
      <c r="H562" s="42"/>
    </row>
    <row r="563" spans="1:8" s="43" customFormat="1" ht="17.25" customHeight="1" x14ac:dyDescent="0.35">
      <c r="A563" s="11"/>
      <c r="B563" s="80" t="s">
        <v>202</v>
      </c>
      <c r="C563" s="11"/>
      <c r="D563" s="11"/>
      <c r="E563" s="11"/>
      <c r="F563" s="146"/>
      <c r="G563" s="16"/>
      <c r="H563" s="42"/>
    </row>
    <row r="564" spans="1:8" s="43" customFormat="1" x14ac:dyDescent="0.3">
      <c r="A564" s="11"/>
      <c r="B564" s="40" t="s">
        <v>142</v>
      </c>
      <c r="C564" s="11"/>
      <c r="D564" s="11"/>
      <c r="E564" s="11"/>
      <c r="F564" s="146"/>
      <c r="G564" s="16"/>
      <c r="H564" s="42"/>
    </row>
    <row r="565" spans="1:8" s="43" customFormat="1" ht="49.5" x14ac:dyDescent="0.3">
      <c r="A565" s="11"/>
      <c r="B565" s="48" t="s">
        <v>143</v>
      </c>
      <c r="C565" s="11"/>
      <c r="D565" s="11"/>
      <c r="E565" s="11"/>
      <c r="F565" s="146"/>
      <c r="G565" s="16"/>
      <c r="H565" s="42"/>
    </row>
    <row r="566" spans="1:8" s="43" customFormat="1" ht="17.25" customHeight="1" x14ac:dyDescent="0.3">
      <c r="A566" s="11" t="s">
        <v>10</v>
      </c>
      <c r="B566" s="40" t="s">
        <v>203</v>
      </c>
      <c r="C566" s="168">
        <f>C560</f>
        <v>2650</v>
      </c>
      <c r="D566" s="12">
        <f>D560-35</f>
        <v>518</v>
      </c>
      <c r="E566" s="11" t="s">
        <v>6</v>
      </c>
      <c r="F566" s="146">
        <f>F272</f>
        <v>800</v>
      </c>
      <c r="G566" s="16">
        <f>C566*F566</f>
        <v>2120000</v>
      </c>
      <c r="H566" s="42"/>
    </row>
    <row r="567" spans="1:8" s="43" customFormat="1" ht="30.75" customHeight="1" x14ac:dyDescent="0.3">
      <c r="A567" s="11" t="s">
        <v>12</v>
      </c>
      <c r="B567" s="84" t="s">
        <v>204</v>
      </c>
      <c r="C567" s="11">
        <v>190</v>
      </c>
      <c r="D567" s="11">
        <f>D561</f>
        <v>78</v>
      </c>
      <c r="E567" s="11" t="s">
        <v>55</v>
      </c>
      <c r="F567" s="146">
        <f>'[1]2 BEDROOM TERRACE 5 units '!E331</f>
        <v>150</v>
      </c>
      <c r="G567" s="16">
        <f>C567*F567</f>
        <v>28500</v>
      </c>
      <c r="H567" s="42"/>
    </row>
    <row r="568" spans="1:8" s="43" customFormat="1" ht="34.5" customHeight="1" x14ac:dyDescent="0.3">
      <c r="A568" s="11" t="s">
        <v>14</v>
      </c>
      <c r="B568" s="84" t="s">
        <v>205</v>
      </c>
      <c r="C568" s="11">
        <v>82</v>
      </c>
      <c r="D568" s="11"/>
      <c r="E568" s="11" t="s">
        <v>55</v>
      </c>
      <c r="F568" s="146">
        <f>F567</f>
        <v>150</v>
      </c>
      <c r="G568" s="16">
        <f>C568*F568</f>
        <v>12300</v>
      </c>
      <c r="H568" s="42"/>
    </row>
    <row r="569" spans="1:8" s="43" customFormat="1" x14ac:dyDescent="0.3">
      <c r="A569" s="11"/>
      <c r="B569" s="84"/>
      <c r="C569" s="11"/>
      <c r="D569" s="11"/>
      <c r="E569" s="11"/>
      <c r="F569" s="146"/>
      <c r="G569" s="16"/>
      <c r="H569" s="42"/>
    </row>
    <row r="570" spans="1:8" s="43" customFormat="1" ht="17.25" customHeight="1" x14ac:dyDescent="0.35">
      <c r="A570" s="11"/>
      <c r="B570" s="80" t="s">
        <v>115</v>
      </c>
      <c r="C570" s="11"/>
      <c r="D570" s="11"/>
      <c r="E570" s="11"/>
      <c r="F570" s="146"/>
      <c r="G570" s="16"/>
      <c r="H570" s="42"/>
    </row>
    <row r="571" spans="1:8" s="43" customFormat="1" ht="33" x14ac:dyDescent="0.3">
      <c r="A571" s="11"/>
      <c r="B571" s="48" t="s">
        <v>206</v>
      </c>
      <c r="C571" s="11"/>
      <c r="D571" s="11"/>
      <c r="E571" s="11"/>
      <c r="F571" s="146"/>
      <c r="G571" s="16"/>
      <c r="H571" s="42"/>
    </row>
    <row r="572" spans="1:8" s="43" customFormat="1" ht="17.25" customHeight="1" x14ac:dyDescent="0.3">
      <c r="A572" s="11" t="s">
        <v>15</v>
      </c>
      <c r="B572" s="40" t="s">
        <v>200</v>
      </c>
      <c r="C572" s="168">
        <f>C566</f>
        <v>2650</v>
      </c>
      <c r="D572" s="12">
        <f>D566</f>
        <v>518</v>
      </c>
      <c r="E572" s="11" t="s">
        <v>6</v>
      </c>
      <c r="F572" s="146">
        <f>F282</f>
        <v>950</v>
      </c>
      <c r="G572" s="16">
        <f>C572*F572</f>
        <v>2517500</v>
      </c>
      <c r="H572" s="42"/>
    </row>
    <row r="573" spans="1:8" s="43" customFormat="1" ht="17.25" customHeight="1" x14ac:dyDescent="0.3">
      <c r="A573" s="11" t="s">
        <v>16</v>
      </c>
      <c r="B573" s="40" t="s">
        <v>207</v>
      </c>
      <c r="C573" s="166">
        <f>C567</f>
        <v>190</v>
      </c>
      <c r="D573" s="11">
        <f>D567</f>
        <v>78</v>
      </c>
      <c r="E573" s="11" t="s">
        <v>55</v>
      </c>
      <c r="F573" s="146">
        <f>F572*0.3</f>
        <v>285</v>
      </c>
      <c r="G573" s="16">
        <f>C573*F573</f>
        <v>54150</v>
      </c>
      <c r="H573" s="42"/>
    </row>
    <row r="574" spans="1:8" s="43" customFormat="1" ht="33" x14ac:dyDescent="0.3">
      <c r="A574" s="11" t="s">
        <v>19</v>
      </c>
      <c r="B574" s="84" t="s">
        <v>205</v>
      </c>
      <c r="C574" s="11">
        <f>C568</f>
        <v>82</v>
      </c>
      <c r="D574" s="11"/>
      <c r="E574" s="11" t="s">
        <v>55</v>
      </c>
      <c r="F574" s="146">
        <f>F573</f>
        <v>285</v>
      </c>
      <c r="G574" s="16">
        <f>C574*F574</f>
        <v>23370</v>
      </c>
      <c r="H574" s="42"/>
    </row>
    <row r="575" spans="1:8" s="43" customFormat="1" ht="42.75" customHeight="1" x14ac:dyDescent="0.35">
      <c r="A575" s="11"/>
      <c r="B575" s="83" t="s">
        <v>208</v>
      </c>
      <c r="C575" s="11"/>
      <c r="D575" s="11"/>
      <c r="E575" s="11"/>
      <c r="F575" s="146"/>
      <c r="G575" s="16"/>
      <c r="H575" s="42"/>
    </row>
    <row r="576" spans="1:8" s="43" customFormat="1" ht="64.5" customHeight="1" x14ac:dyDescent="0.3">
      <c r="A576" s="11"/>
      <c r="B576" s="48" t="s">
        <v>209</v>
      </c>
      <c r="C576" s="11"/>
      <c r="D576" s="11"/>
      <c r="E576" s="11"/>
      <c r="F576" s="146"/>
      <c r="G576" s="16"/>
      <c r="H576" s="42"/>
    </row>
    <row r="577" spans="1:11" s="43" customFormat="1" ht="17.25" customHeight="1" x14ac:dyDescent="0.3">
      <c r="A577" s="11" t="s">
        <v>21</v>
      </c>
      <c r="B577" s="40" t="s">
        <v>210</v>
      </c>
      <c r="C577" s="166">
        <v>59</v>
      </c>
      <c r="D577" s="11">
        <v>35</v>
      </c>
      <c r="E577" s="11" t="s">
        <v>6</v>
      </c>
      <c r="F577" s="157">
        <v>4500</v>
      </c>
      <c r="G577" s="16">
        <f>C577*F577</f>
        <v>265500</v>
      </c>
      <c r="H577" s="42"/>
      <c r="J577" s="22"/>
      <c r="K577" s="22"/>
    </row>
    <row r="578" spans="1:11" s="43" customFormat="1" ht="17.25" customHeight="1" x14ac:dyDescent="0.3">
      <c r="A578" s="11" t="s">
        <v>23</v>
      </c>
      <c r="B578" s="40" t="s">
        <v>211</v>
      </c>
      <c r="C578" s="11">
        <v>22</v>
      </c>
      <c r="D578" s="11"/>
      <c r="E578" s="11" t="s">
        <v>55</v>
      </c>
      <c r="F578" s="146">
        <f>F577*0.3</f>
        <v>1350</v>
      </c>
      <c r="G578" s="16">
        <f>C578*F578</f>
        <v>29700</v>
      </c>
      <c r="H578" s="42"/>
    </row>
    <row r="579" spans="1:11" s="43" customFormat="1" ht="17.25" customHeight="1" x14ac:dyDescent="0.3">
      <c r="A579" s="11"/>
      <c r="B579" s="40"/>
      <c r="C579" s="11"/>
      <c r="D579" s="11"/>
      <c r="E579" s="11"/>
      <c r="F579" s="146"/>
      <c r="G579" s="16"/>
      <c r="H579" s="42"/>
    </row>
    <row r="580" spans="1:11" s="43" customFormat="1" ht="36" x14ac:dyDescent="0.35">
      <c r="A580" s="11"/>
      <c r="B580" s="83" t="s">
        <v>416</v>
      </c>
      <c r="C580" s="11"/>
      <c r="D580" s="11"/>
      <c r="E580" s="11"/>
      <c r="F580" s="146"/>
      <c r="G580" s="16"/>
      <c r="H580" s="42"/>
    </row>
    <row r="581" spans="1:11" s="43" customFormat="1" ht="17.25" customHeight="1" x14ac:dyDescent="0.3">
      <c r="A581" s="11"/>
      <c r="B581" s="40" t="s">
        <v>213</v>
      </c>
      <c r="C581" s="11"/>
      <c r="D581" s="11"/>
      <c r="E581" s="11"/>
      <c r="F581" s="146"/>
      <c r="G581" s="16"/>
      <c r="H581" s="42"/>
    </row>
    <row r="582" spans="1:11" s="43" customFormat="1" ht="17.25" customHeight="1" x14ac:dyDescent="0.3">
      <c r="A582" s="11" t="s">
        <v>25</v>
      </c>
      <c r="B582" s="40" t="s">
        <v>214</v>
      </c>
      <c r="C582" s="166">
        <f>C577</f>
        <v>59</v>
      </c>
      <c r="D582" s="11">
        <f>D577</f>
        <v>35</v>
      </c>
      <c r="E582" s="11" t="s">
        <v>6</v>
      </c>
      <c r="F582" s="146">
        <v>1800</v>
      </c>
      <c r="G582" s="16">
        <f>C582*F582</f>
        <v>106200</v>
      </c>
      <c r="H582" s="42"/>
    </row>
    <row r="583" spans="1:11" s="43" customFormat="1" ht="17.25" customHeight="1" x14ac:dyDescent="0.3">
      <c r="A583" s="11" t="s">
        <v>26</v>
      </c>
      <c r="B583" s="40" t="s">
        <v>211</v>
      </c>
      <c r="C583" s="11">
        <f>C578</f>
        <v>22</v>
      </c>
      <c r="D583" s="11"/>
      <c r="E583" s="11" t="s">
        <v>55</v>
      </c>
      <c r="F583" s="146">
        <f>F582*0.3</f>
        <v>540</v>
      </c>
      <c r="G583" s="16">
        <f>C583*F583</f>
        <v>11880</v>
      </c>
      <c r="H583" s="42"/>
    </row>
    <row r="584" spans="1:11" s="43" customFormat="1" ht="17.25" customHeight="1" x14ac:dyDescent="0.3">
      <c r="A584" s="11"/>
      <c r="B584" s="40"/>
      <c r="C584" s="11"/>
      <c r="D584" s="11"/>
      <c r="E584" s="11"/>
      <c r="F584" s="146"/>
      <c r="G584" s="16"/>
      <c r="H584" s="42"/>
    </row>
    <row r="585" spans="1:11" s="43" customFormat="1" ht="17.25" customHeight="1" x14ac:dyDescent="0.35">
      <c r="A585" s="11"/>
      <c r="B585" s="80" t="s">
        <v>215</v>
      </c>
      <c r="C585" s="11"/>
      <c r="D585" s="11"/>
      <c r="E585" s="11"/>
      <c r="F585" s="146"/>
      <c r="G585" s="16"/>
      <c r="H585" s="42"/>
    </row>
    <row r="586" spans="1:11" s="43" customFormat="1" ht="17.25" customHeight="1" x14ac:dyDescent="0.35">
      <c r="A586" s="11"/>
      <c r="B586" s="80" t="s">
        <v>140</v>
      </c>
      <c r="C586" s="11"/>
      <c r="D586" s="11"/>
      <c r="E586" s="11"/>
      <c r="F586" s="146"/>
      <c r="G586" s="16"/>
      <c r="H586" s="42"/>
    </row>
    <row r="587" spans="1:11" s="43" customFormat="1" ht="33" x14ac:dyDescent="0.3">
      <c r="A587" s="11"/>
      <c r="B587" s="48" t="s">
        <v>216</v>
      </c>
      <c r="C587" s="11"/>
      <c r="D587" s="11"/>
      <c r="E587" s="11"/>
      <c r="F587" s="146"/>
      <c r="G587" s="16"/>
      <c r="H587" s="42"/>
    </row>
    <row r="588" spans="1:11" s="43" customFormat="1" ht="17.25" customHeight="1" x14ac:dyDescent="0.3">
      <c r="A588" s="11" t="s">
        <v>28</v>
      </c>
      <c r="B588" s="40" t="s">
        <v>200</v>
      </c>
      <c r="C588" s="166">
        <f>(35+544)-123</f>
        <v>456</v>
      </c>
      <c r="D588" s="11">
        <v>227</v>
      </c>
      <c r="E588" s="11" t="s">
        <v>6</v>
      </c>
      <c r="F588" s="146">
        <f>F560</f>
        <v>1200</v>
      </c>
      <c r="G588" s="16">
        <f>C588*F588</f>
        <v>547200</v>
      </c>
      <c r="H588" s="42"/>
    </row>
    <row r="589" spans="1:11" s="43" customFormat="1" ht="33" x14ac:dyDescent="0.3">
      <c r="A589" s="11" t="s">
        <v>32</v>
      </c>
      <c r="B589" s="84" t="s">
        <v>217</v>
      </c>
      <c r="C589" s="166">
        <v>105</v>
      </c>
      <c r="D589" s="11">
        <v>112</v>
      </c>
      <c r="E589" s="11" t="s">
        <v>55</v>
      </c>
      <c r="F589" s="146">
        <f>F588*0.3</f>
        <v>360</v>
      </c>
      <c r="G589" s="16">
        <f>C589*F589</f>
        <v>37800</v>
      </c>
      <c r="H589" s="42"/>
    </row>
    <row r="590" spans="1:11" s="43" customFormat="1" ht="33" x14ac:dyDescent="0.3">
      <c r="A590" s="11" t="s">
        <v>52</v>
      </c>
      <c r="B590" s="84" t="s">
        <v>218</v>
      </c>
      <c r="C590" s="11">
        <v>45</v>
      </c>
      <c r="D590" s="11"/>
      <c r="E590" s="11" t="s">
        <v>55</v>
      </c>
      <c r="F590" s="146">
        <f>F588*0.1</f>
        <v>120</v>
      </c>
      <c r="G590" s="16">
        <f>C590*F590</f>
        <v>5400</v>
      </c>
      <c r="H590" s="42"/>
    </row>
    <row r="591" spans="1:11" s="43" customFormat="1" ht="18.75" customHeight="1" x14ac:dyDescent="0.3">
      <c r="A591" s="11"/>
      <c r="B591" s="84"/>
      <c r="C591" s="11"/>
      <c r="D591" s="11"/>
      <c r="E591" s="11"/>
      <c r="F591" s="146"/>
      <c r="G591" s="16"/>
      <c r="H591" s="42"/>
    </row>
    <row r="592" spans="1:11" s="43" customFormat="1" ht="18" customHeight="1" x14ac:dyDescent="0.3">
      <c r="A592" s="11"/>
      <c r="B592" s="84"/>
      <c r="C592" s="11"/>
      <c r="D592" s="11"/>
      <c r="E592" s="11"/>
      <c r="F592" s="146"/>
      <c r="G592" s="16"/>
      <c r="H592" s="42"/>
    </row>
    <row r="593" spans="1:8" ht="18.75" customHeight="1" x14ac:dyDescent="0.25">
      <c r="B593" s="34" t="s">
        <v>34</v>
      </c>
      <c r="C593" s="7"/>
      <c r="D593" s="7"/>
      <c r="E593" s="7"/>
      <c r="F593" s="141" t="s">
        <v>28</v>
      </c>
      <c r="G593" s="20">
        <f>SUM(G555:G591)</f>
        <v>9045700</v>
      </c>
    </row>
    <row r="594" spans="1:8" ht="18" customHeight="1" x14ac:dyDescent="0.25">
      <c r="B594" s="23" t="s">
        <v>219</v>
      </c>
    </row>
    <row r="595" spans="1:8" ht="36" customHeight="1" x14ac:dyDescent="0.3">
      <c r="B595" s="74" t="s">
        <v>220</v>
      </c>
      <c r="C595" s="110"/>
      <c r="D595" s="110"/>
      <c r="E595" s="118"/>
      <c r="F595" s="155"/>
      <c r="G595" s="111"/>
    </row>
    <row r="596" spans="1:8" x14ac:dyDescent="0.3">
      <c r="A596" s="2" t="s">
        <v>4</v>
      </c>
      <c r="B596" s="119" t="s">
        <v>221</v>
      </c>
      <c r="C596" s="110">
        <v>111</v>
      </c>
      <c r="D596" s="110"/>
      <c r="E596" s="118" t="s">
        <v>55</v>
      </c>
      <c r="F596" s="155">
        <v>650</v>
      </c>
      <c r="G596" s="111">
        <f>C596*F596</f>
        <v>72150</v>
      </c>
    </row>
    <row r="597" spans="1:8" ht="18" customHeight="1" x14ac:dyDescent="0.25">
      <c r="B597" s="23"/>
    </row>
    <row r="598" spans="1:8" ht="32.25" customHeight="1" x14ac:dyDescent="0.25">
      <c r="B598" s="6" t="s">
        <v>208</v>
      </c>
      <c r="C598" s="30"/>
      <c r="D598" s="30"/>
    </row>
    <row r="599" spans="1:8" s="43" customFormat="1" ht="66" x14ac:dyDescent="0.3">
      <c r="A599" s="11"/>
      <c r="B599" s="48" t="s">
        <v>222</v>
      </c>
      <c r="C599" s="11"/>
      <c r="D599" s="11"/>
      <c r="E599" s="11"/>
      <c r="F599" s="146"/>
      <c r="H599" s="42"/>
    </row>
    <row r="600" spans="1:8" s="93" customFormat="1" x14ac:dyDescent="0.3">
      <c r="A600" s="120" t="s">
        <v>7</v>
      </c>
      <c r="B600" s="121" t="s">
        <v>223</v>
      </c>
      <c r="C600" s="120"/>
      <c r="D600" s="120"/>
      <c r="E600" s="120" t="s">
        <v>6</v>
      </c>
      <c r="F600" s="157">
        <f>F577</f>
        <v>4500</v>
      </c>
      <c r="G600" s="122">
        <f>F600*C600</f>
        <v>0</v>
      </c>
      <c r="H600" s="111"/>
    </row>
    <row r="601" spans="1:8" s="93" customFormat="1" x14ac:dyDescent="0.3">
      <c r="A601" s="120"/>
      <c r="B601" s="121"/>
      <c r="C601" s="120"/>
      <c r="D601" s="120"/>
      <c r="E601" s="120"/>
      <c r="F601" s="157"/>
      <c r="G601" s="122"/>
      <c r="H601" s="111"/>
    </row>
    <row r="602" spans="1:8" s="43" customFormat="1" ht="18" x14ac:dyDescent="0.35">
      <c r="A602" s="11"/>
      <c r="B602" s="80" t="s">
        <v>115</v>
      </c>
      <c r="C602" s="11"/>
      <c r="D602" s="11"/>
      <c r="E602" s="11"/>
      <c r="F602" s="146"/>
      <c r="H602" s="42"/>
    </row>
    <row r="603" spans="1:8" ht="33" x14ac:dyDescent="0.3">
      <c r="B603" s="48" t="s">
        <v>225</v>
      </c>
      <c r="C603" s="11"/>
      <c r="D603" s="11"/>
      <c r="E603" s="11"/>
      <c r="F603" s="146"/>
      <c r="G603" s="43"/>
      <c r="H603" s="22"/>
    </row>
    <row r="604" spans="1:8" x14ac:dyDescent="0.3">
      <c r="A604" s="2" t="s">
        <v>10</v>
      </c>
      <c r="B604" s="40" t="s">
        <v>200</v>
      </c>
      <c r="C604" s="166">
        <f>C588</f>
        <v>456</v>
      </c>
      <c r="D604" s="11">
        <f>D588</f>
        <v>227</v>
      </c>
      <c r="E604" s="11" t="s">
        <v>6</v>
      </c>
      <c r="F604" s="146">
        <f>'[1]2 BEDROOM TERRACE 5 units '!E362</f>
        <v>1350</v>
      </c>
      <c r="G604" s="16">
        <f>C604*F604</f>
        <v>615600</v>
      </c>
      <c r="H604" s="22"/>
    </row>
    <row r="605" spans="1:8" ht="33" x14ac:dyDescent="0.3">
      <c r="A605" s="2" t="s">
        <v>12</v>
      </c>
      <c r="B605" s="84" t="s">
        <v>217</v>
      </c>
      <c r="C605" s="166">
        <f>C589+C590</f>
        <v>150</v>
      </c>
      <c r="D605" s="11">
        <f>D589</f>
        <v>112</v>
      </c>
      <c r="E605" s="11" t="s">
        <v>55</v>
      </c>
      <c r="F605" s="146">
        <f>F604*0.3</f>
        <v>405</v>
      </c>
      <c r="G605" s="16">
        <f>C605*F605</f>
        <v>60750</v>
      </c>
      <c r="H605" s="22"/>
    </row>
    <row r="606" spans="1:8" s="43" customFormat="1" x14ac:dyDescent="0.3">
      <c r="A606" s="11" t="s">
        <v>14</v>
      </c>
      <c r="B606" s="133" t="s">
        <v>226</v>
      </c>
      <c r="C606" s="11"/>
      <c r="D606" s="11"/>
      <c r="E606" s="11" t="s">
        <v>55</v>
      </c>
      <c r="F606" s="146">
        <f>'[1]2 BEDROOM TERRACE 5 units '!E363</f>
        <v>700</v>
      </c>
      <c r="G606" s="16">
        <f>C606*F606</f>
        <v>0</v>
      </c>
      <c r="H606" s="42"/>
    </row>
    <row r="607" spans="1:8" s="43" customFormat="1" ht="18.75" customHeight="1" x14ac:dyDescent="0.3">
      <c r="A607" s="11" t="s">
        <v>15</v>
      </c>
      <c r="B607" s="40" t="s">
        <v>224</v>
      </c>
      <c r="C607" s="11">
        <v>157</v>
      </c>
      <c r="D607" s="11"/>
      <c r="E607" s="11" t="s">
        <v>6</v>
      </c>
      <c r="F607" s="146">
        <f>F606</f>
        <v>700</v>
      </c>
      <c r="G607" s="16">
        <f>C607*F607</f>
        <v>109900</v>
      </c>
      <c r="H607" s="42"/>
    </row>
    <row r="608" spans="1:8" s="43" customFormat="1" x14ac:dyDescent="0.3">
      <c r="A608" s="11"/>
      <c r="B608" s="84"/>
      <c r="C608" s="11"/>
      <c r="D608" s="11"/>
      <c r="E608" s="11"/>
      <c r="F608" s="146"/>
      <c r="G608" s="16"/>
      <c r="H608" s="42"/>
    </row>
    <row r="609" spans="1:8" s="43" customFormat="1" ht="18" x14ac:dyDescent="0.35">
      <c r="A609" s="11"/>
      <c r="B609" s="80" t="s">
        <v>227</v>
      </c>
      <c r="C609" s="11"/>
      <c r="D609" s="11"/>
      <c r="E609" s="11"/>
      <c r="F609" s="146"/>
      <c r="G609" s="16"/>
      <c r="H609" s="42"/>
    </row>
    <row r="610" spans="1:8" s="43" customFormat="1" ht="33" x14ac:dyDescent="0.3">
      <c r="A610" s="11"/>
      <c r="B610" s="31" t="s">
        <v>228</v>
      </c>
      <c r="C610" s="2">
        <f>C607</f>
        <v>157</v>
      </c>
      <c r="D610" s="2"/>
      <c r="E610" s="2" t="s">
        <v>55</v>
      </c>
      <c r="F610" s="144">
        <v>2500</v>
      </c>
      <c r="G610" s="123">
        <f>C610*F610</f>
        <v>392500</v>
      </c>
      <c r="H610" s="42"/>
    </row>
    <row r="611" spans="1:8" s="43" customFormat="1" ht="18.75" customHeight="1" x14ac:dyDescent="0.3">
      <c r="A611" s="11"/>
      <c r="B611" s="84"/>
      <c r="C611" s="11"/>
      <c r="D611" s="11"/>
      <c r="E611" s="11"/>
      <c r="F611" s="146"/>
      <c r="G611" s="16"/>
      <c r="H611" s="42"/>
    </row>
    <row r="612" spans="1:8" s="43" customFormat="1" ht="18" customHeight="1" x14ac:dyDescent="0.3">
      <c r="A612" s="40"/>
      <c r="B612" s="84"/>
      <c r="C612" s="11"/>
      <c r="D612" s="11"/>
      <c r="E612" s="11"/>
      <c r="F612" s="146"/>
      <c r="G612" s="16"/>
      <c r="H612" s="42"/>
    </row>
    <row r="613" spans="1:8" s="43" customFormat="1" x14ac:dyDescent="0.3">
      <c r="A613" s="11"/>
      <c r="B613" s="40"/>
      <c r="C613" s="11"/>
      <c r="D613" s="11"/>
      <c r="E613" s="11"/>
      <c r="F613" s="146"/>
      <c r="G613" s="16"/>
      <c r="H613" s="42"/>
    </row>
    <row r="614" spans="1:8" s="43" customFormat="1" ht="17.25" customHeight="1" x14ac:dyDescent="0.3">
      <c r="A614" s="11"/>
      <c r="F614" s="147"/>
      <c r="H614" s="42"/>
    </row>
    <row r="615" spans="1:8" s="43" customFormat="1" x14ac:dyDescent="0.3">
      <c r="A615" s="11"/>
      <c r="F615" s="147"/>
      <c r="H615" s="42"/>
    </row>
    <row r="616" spans="1:8" s="43" customFormat="1" ht="18.75" customHeight="1" x14ac:dyDescent="0.3">
      <c r="A616" s="11"/>
      <c r="F616" s="147"/>
      <c r="H616" s="42"/>
    </row>
    <row r="617" spans="1:8" s="43" customFormat="1" x14ac:dyDescent="0.3">
      <c r="A617" s="11"/>
      <c r="F617" s="147"/>
      <c r="H617" s="42"/>
    </row>
    <row r="618" spans="1:8" s="43" customFormat="1" x14ac:dyDescent="0.3">
      <c r="A618" s="11"/>
      <c r="F618" s="147"/>
      <c r="H618" s="42"/>
    </row>
    <row r="619" spans="1:8" s="43" customFormat="1" ht="17.25" customHeight="1" x14ac:dyDescent="0.3">
      <c r="A619" s="11"/>
      <c r="F619" s="147"/>
      <c r="H619" s="42"/>
    </row>
    <row r="620" spans="1:8" s="43" customFormat="1" ht="18.75" customHeight="1" x14ac:dyDescent="0.3">
      <c r="A620" s="11"/>
      <c r="F620" s="147"/>
      <c r="H620" s="42"/>
    </row>
    <row r="621" spans="1:8" s="43" customFormat="1" x14ac:dyDescent="0.3">
      <c r="A621" s="40"/>
      <c r="F621" s="147"/>
      <c r="H621" s="42"/>
    </row>
    <row r="622" spans="1:8" s="43" customFormat="1" x14ac:dyDescent="0.3">
      <c r="A622" s="96"/>
      <c r="F622" s="147"/>
      <c r="H622" s="42"/>
    </row>
    <row r="623" spans="1:8" ht="18.75" customHeight="1" x14ac:dyDescent="0.25">
      <c r="B623" s="124" t="s">
        <v>66</v>
      </c>
      <c r="C623" s="7"/>
      <c r="D623" s="7"/>
      <c r="E623" s="7"/>
      <c r="F623" s="141"/>
      <c r="G623" s="58">
        <f>SUM(G594:G621)</f>
        <v>1250900</v>
      </c>
    </row>
    <row r="624" spans="1:8" ht="18" x14ac:dyDescent="0.25">
      <c r="B624" s="23"/>
      <c r="C624" s="7"/>
      <c r="D624" s="7"/>
      <c r="E624" s="7"/>
      <c r="F624" s="141"/>
      <c r="G624" s="58"/>
    </row>
    <row r="625" spans="2:7" ht="17.25" customHeight="1" x14ac:dyDescent="0.25">
      <c r="B625" s="54" t="s">
        <v>229</v>
      </c>
      <c r="C625" s="7"/>
      <c r="D625" s="7"/>
      <c r="E625" s="7"/>
      <c r="F625" s="144">
        <f>G593</f>
        <v>9045700</v>
      </c>
      <c r="G625" s="58"/>
    </row>
    <row r="626" spans="2:7" ht="18" x14ac:dyDescent="0.25">
      <c r="B626" s="54"/>
      <c r="C626" s="7"/>
      <c r="D626" s="7"/>
      <c r="E626" s="7"/>
      <c r="G626" s="58"/>
    </row>
    <row r="627" spans="2:7" ht="17.25" customHeight="1" x14ac:dyDescent="0.25">
      <c r="B627" s="54" t="s">
        <v>230</v>
      </c>
      <c r="C627" s="7"/>
      <c r="D627" s="7"/>
      <c r="E627" s="7"/>
      <c r="F627" s="144">
        <f>G623</f>
        <v>1250900</v>
      </c>
      <c r="G627" s="58"/>
    </row>
    <row r="628" spans="2:7" ht="18" x14ac:dyDescent="0.25">
      <c r="B628" s="34"/>
      <c r="C628" s="7"/>
      <c r="D628" s="7"/>
      <c r="E628" s="7"/>
      <c r="G628" s="58"/>
    </row>
    <row r="629" spans="2:7" ht="12" customHeight="1" x14ac:dyDescent="0.25">
      <c r="B629" s="34"/>
      <c r="C629" s="7"/>
      <c r="D629" s="7"/>
      <c r="E629" s="7"/>
      <c r="F629" s="141"/>
      <c r="G629" s="58"/>
    </row>
    <row r="630" spans="2:7" ht="12" customHeight="1" x14ac:dyDescent="0.25">
      <c r="B630" s="34"/>
      <c r="C630" s="7"/>
      <c r="D630" s="7"/>
      <c r="E630" s="7"/>
      <c r="F630" s="141"/>
      <c r="G630" s="58"/>
    </row>
    <row r="631" spans="2:7" ht="12" customHeight="1" x14ac:dyDescent="0.25">
      <c r="B631" s="34"/>
      <c r="C631" s="7"/>
      <c r="D631" s="7"/>
      <c r="E631" s="7"/>
      <c r="F631" s="141"/>
      <c r="G631" s="58"/>
    </row>
    <row r="632" spans="2:7" ht="12" customHeight="1" x14ac:dyDescent="0.25">
      <c r="B632" s="34"/>
      <c r="C632" s="7"/>
      <c r="D632" s="7"/>
      <c r="E632" s="7"/>
      <c r="F632" s="141"/>
      <c r="G632" s="58"/>
    </row>
    <row r="633" spans="2:7" ht="12" customHeight="1" x14ac:dyDescent="0.25">
      <c r="B633" s="34"/>
      <c r="C633" s="7"/>
      <c r="D633" s="7"/>
      <c r="E633" s="7"/>
      <c r="F633" s="141"/>
      <c r="G633" s="58"/>
    </row>
    <row r="634" spans="2:7" ht="12" customHeight="1" x14ac:dyDescent="0.25">
      <c r="B634" s="34"/>
      <c r="C634" s="7"/>
      <c r="D634" s="7"/>
      <c r="E634" s="7"/>
      <c r="F634" s="141"/>
      <c r="G634" s="58"/>
    </row>
    <row r="635" spans="2:7" ht="12" customHeight="1" x14ac:dyDescent="0.25">
      <c r="B635" s="34"/>
      <c r="C635" s="7"/>
      <c r="D635" s="7"/>
      <c r="E635" s="7"/>
      <c r="F635" s="141"/>
      <c r="G635" s="58"/>
    </row>
    <row r="636" spans="2:7" ht="12" customHeight="1" x14ac:dyDescent="0.25">
      <c r="B636" s="34"/>
      <c r="C636" s="7"/>
      <c r="D636" s="7"/>
      <c r="E636" s="7"/>
      <c r="F636" s="141"/>
      <c r="G636" s="58"/>
    </row>
    <row r="637" spans="2:7" ht="12" customHeight="1" x14ac:dyDescent="0.25">
      <c r="B637" s="34"/>
      <c r="C637" s="7"/>
      <c r="D637" s="7"/>
      <c r="E637" s="7"/>
      <c r="F637" s="141"/>
      <c r="G637" s="58"/>
    </row>
    <row r="638" spans="2:7" ht="12" customHeight="1" x14ac:dyDescent="0.25">
      <c r="B638" s="34"/>
      <c r="C638" s="7"/>
      <c r="D638" s="7"/>
      <c r="E638" s="7"/>
      <c r="F638" s="141"/>
      <c r="G638" s="58"/>
    </row>
    <row r="639" spans="2:7" ht="12" customHeight="1" x14ac:dyDescent="0.25">
      <c r="B639" s="34"/>
      <c r="C639" s="7"/>
      <c r="D639" s="7"/>
      <c r="E639" s="7"/>
      <c r="F639" s="141"/>
      <c r="G639" s="58"/>
    </row>
    <row r="640" spans="2:7" ht="12" customHeight="1" x14ac:dyDescent="0.25">
      <c r="B640" s="34"/>
      <c r="C640" s="7"/>
      <c r="D640" s="7"/>
      <c r="E640" s="7"/>
      <c r="F640" s="141"/>
      <c r="G640" s="58"/>
    </row>
    <row r="641" spans="1:8" ht="12" customHeight="1" x14ac:dyDescent="0.25">
      <c r="B641" s="34"/>
      <c r="C641" s="7"/>
      <c r="D641" s="7"/>
      <c r="E641" s="7"/>
      <c r="F641" s="141"/>
      <c r="G641" s="58"/>
    </row>
    <row r="642" spans="1:8" ht="12" customHeight="1" x14ac:dyDescent="0.25">
      <c r="B642" s="34"/>
      <c r="C642" s="7"/>
      <c r="D642" s="7"/>
      <c r="E642" s="7"/>
      <c r="F642" s="141"/>
      <c r="G642" s="58"/>
    </row>
    <row r="643" spans="1:8" ht="12" customHeight="1" x14ac:dyDescent="0.25">
      <c r="B643" s="34"/>
      <c r="C643" s="7"/>
      <c r="D643" s="7"/>
      <c r="E643" s="7"/>
      <c r="F643" s="141"/>
      <c r="G643" s="58"/>
    </row>
    <row r="644" spans="1:8" ht="12" customHeight="1" x14ac:dyDescent="0.25">
      <c r="B644" s="34"/>
      <c r="C644" s="7"/>
      <c r="D644" s="7"/>
      <c r="E644" s="7"/>
      <c r="F644" s="141"/>
      <c r="G644" s="58"/>
    </row>
    <row r="645" spans="1:8" ht="15" customHeight="1" x14ac:dyDescent="0.25">
      <c r="B645" s="23" t="s">
        <v>196</v>
      </c>
      <c r="C645" s="7"/>
      <c r="D645" s="7"/>
      <c r="E645" s="7"/>
      <c r="F645" s="141"/>
      <c r="G645" s="58"/>
    </row>
    <row r="646" spans="1:8" ht="18" customHeight="1" x14ac:dyDescent="0.25">
      <c r="B646" s="34" t="s">
        <v>231</v>
      </c>
      <c r="C646" s="7"/>
      <c r="D646" s="7"/>
      <c r="E646" s="7"/>
      <c r="F646" s="141" t="s">
        <v>28</v>
      </c>
      <c r="G646" s="58">
        <f>SUM(F624:F628)</f>
        <v>10296600</v>
      </c>
    </row>
    <row r="647" spans="1:8" ht="18" x14ac:dyDescent="0.25">
      <c r="B647" s="23" t="s">
        <v>232</v>
      </c>
    </row>
    <row r="648" spans="1:8" ht="8.25" customHeight="1" x14ac:dyDescent="0.25">
      <c r="B648" s="34"/>
    </row>
    <row r="649" spans="1:8" ht="18" x14ac:dyDescent="0.25">
      <c r="B649" s="23" t="s">
        <v>233</v>
      </c>
    </row>
    <row r="650" spans="1:8" x14ac:dyDescent="0.25">
      <c r="B650" s="50" t="s">
        <v>197</v>
      </c>
    </row>
    <row r="651" spans="1:8" ht="82.5" customHeight="1" x14ac:dyDescent="0.25">
      <c r="B651" s="39" t="s">
        <v>234</v>
      </c>
      <c r="H651" s="76"/>
    </row>
    <row r="652" spans="1:8" x14ac:dyDescent="0.25">
      <c r="A652" s="2" t="s">
        <v>4</v>
      </c>
      <c r="B652" s="22" t="s">
        <v>235</v>
      </c>
      <c r="C652" s="30">
        <f>179*1.1</f>
        <v>196.9</v>
      </c>
      <c r="D652" s="30"/>
      <c r="E652" s="2" t="s">
        <v>6</v>
      </c>
      <c r="F652" s="144">
        <v>5000</v>
      </c>
      <c r="G652" s="20">
        <f t="shared" ref="G652:G653" si="2">F652*C652</f>
        <v>984500</v>
      </c>
      <c r="H652" s="76"/>
    </row>
    <row r="653" spans="1:8" ht="15.75" customHeight="1" x14ac:dyDescent="0.25">
      <c r="A653" s="2" t="s">
        <v>7</v>
      </c>
      <c r="B653" s="22" t="s">
        <v>236</v>
      </c>
      <c r="C653" s="30">
        <f>157*1.1</f>
        <v>172.70000000000002</v>
      </c>
      <c r="D653" s="30"/>
      <c r="E653" s="2" t="s">
        <v>55</v>
      </c>
      <c r="F653" s="144">
        <f>F652*0.075</f>
        <v>375</v>
      </c>
      <c r="G653" s="20">
        <f t="shared" si="2"/>
        <v>64762.500000000007</v>
      </c>
      <c r="H653" s="76"/>
    </row>
    <row r="654" spans="1:8" x14ac:dyDescent="0.25">
      <c r="B654" s="4"/>
      <c r="H654" s="76"/>
    </row>
    <row r="655" spans="1:8" ht="31.5" customHeight="1" x14ac:dyDescent="0.25">
      <c r="B655" s="39" t="s">
        <v>212</v>
      </c>
      <c r="H655" s="76"/>
    </row>
    <row r="656" spans="1:8" ht="18.600000000000001" customHeight="1" x14ac:dyDescent="0.25">
      <c r="B656" s="22" t="s">
        <v>237</v>
      </c>
      <c r="H656" s="76"/>
    </row>
    <row r="657" spans="1:8" x14ac:dyDescent="0.25">
      <c r="A657" s="2" t="s">
        <v>10</v>
      </c>
      <c r="B657" s="22" t="s">
        <v>238</v>
      </c>
      <c r="C657" s="30">
        <f>C652</f>
        <v>196.9</v>
      </c>
      <c r="D657" s="30"/>
      <c r="E657" s="2" t="s">
        <v>6</v>
      </c>
      <c r="F657" s="144">
        <v>2500</v>
      </c>
      <c r="G657" s="20">
        <f>F657*C657</f>
        <v>492250</v>
      </c>
      <c r="H657" s="76"/>
    </row>
    <row r="658" spans="1:8" ht="31.5" customHeight="1" x14ac:dyDescent="0.25">
      <c r="A658" s="2" t="s">
        <v>12</v>
      </c>
      <c r="B658" s="22" t="s">
        <v>214</v>
      </c>
      <c r="C658" s="30">
        <f>C653</f>
        <v>172.70000000000002</v>
      </c>
      <c r="D658" s="30"/>
      <c r="E658" s="2" t="s">
        <v>55</v>
      </c>
      <c r="F658" s="144">
        <f>F657*0.1</f>
        <v>250</v>
      </c>
      <c r="G658" s="20">
        <f>F658*C658</f>
        <v>43175.000000000007</v>
      </c>
      <c r="H658" s="76"/>
    </row>
    <row r="659" spans="1:8" ht="18.600000000000001" customHeight="1" x14ac:dyDescent="0.25">
      <c r="H659" s="76"/>
    </row>
    <row r="660" spans="1:8" x14ac:dyDescent="0.25">
      <c r="B660" s="4"/>
      <c r="H660" s="76"/>
    </row>
    <row r="661" spans="1:8" ht="31.5" customHeight="1" x14ac:dyDescent="0.25">
      <c r="B661" s="31"/>
      <c r="H661" s="76"/>
    </row>
    <row r="662" spans="1:8" ht="18.600000000000001" customHeight="1" x14ac:dyDescent="0.25">
      <c r="H662" s="76"/>
    </row>
    <row r="663" spans="1:8" x14ac:dyDescent="0.25">
      <c r="B663" s="39"/>
    </row>
    <row r="664" spans="1:8" ht="15.75" customHeight="1" x14ac:dyDescent="0.25"/>
    <row r="665" spans="1:8" ht="16.5" customHeight="1" x14ac:dyDescent="0.25"/>
    <row r="666" spans="1:8" ht="17.25" customHeight="1" x14ac:dyDescent="0.25"/>
    <row r="667" spans="1:8" ht="18" x14ac:dyDescent="0.25">
      <c r="B667" s="23" t="s">
        <v>233</v>
      </c>
    </row>
    <row r="668" spans="1:8" ht="18" x14ac:dyDescent="0.25">
      <c r="B668" s="34" t="s">
        <v>70</v>
      </c>
      <c r="C668" s="7"/>
      <c r="D668" s="7"/>
      <c r="E668" s="7"/>
      <c r="F668" s="141" t="s">
        <v>28</v>
      </c>
      <c r="G668" s="58">
        <f>SUM(G651:G667)</f>
        <v>1584687.5</v>
      </c>
    </row>
    <row r="669" spans="1:8" ht="18" x14ac:dyDescent="0.25">
      <c r="B669" s="23" t="s">
        <v>239</v>
      </c>
    </row>
    <row r="670" spans="1:8" ht="18" x14ac:dyDescent="0.25">
      <c r="B670" s="23"/>
    </row>
    <row r="671" spans="1:8" ht="18" x14ac:dyDescent="0.25">
      <c r="B671" s="23" t="s">
        <v>240</v>
      </c>
    </row>
    <row r="672" spans="1:8" ht="18" x14ac:dyDescent="0.25">
      <c r="B672" s="23"/>
    </row>
    <row r="673" spans="1:14" ht="18" x14ac:dyDescent="0.25">
      <c r="B673" s="23" t="s">
        <v>241</v>
      </c>
    </row>
    <row r="674" spans="1:14" ht="18" x14ac:dyDescent="0.25">
      <c r="B674" s="23"/>
    </row>
    <row r="675" spans="1:14" ht="18" x14ac:dyDescent="0.25">
      <c r="B675" s="34" t="s">
        <v>140</v>
      </c>
      <c r="G675" s="91"/>
    </row>
    <row r="676" spans="1:14" ht="33" x14ac:dyDescent="0.25">
      <c r="B676" s="39" t="s">
        <v>242</v>
      </c>
      <c r="G676" s="91"/>
    </row>
    <row r="677" spans="1:14" x14ac:dyDescent="0.25">
      <c r="A677" s="2" t="s">
        <v>4</v>
      </c>
      <c r="B677" s="22" t="s">
        <v>243</v>
      </c>
      <c r="C677" s="2">
        <v>88</v>
      </c>
      <c r="E677" s="2" t="s">
        <v>6</v>
      </c>
      <c r="F677" s="144">
        <f>F560</f>
        <v>1200</v>
      </c>
      <c r="G677" s="20">
        <f>F677*C677</f>
        <v>105600</v>
      </c>
    </row>
    <row r="678" spans="1:14" ht="19.5" customHeight="1" x14ac:dyDescent="0.25">
      <c r="B678" s="34" t="s">
        <v>202</v>
      </c>
      <c r="C678" s="32"/>
      <c r="D678" s="32"/>
    </row>
    <row r="679" spans="1:14" ht="16.5" customHeight="1" x14ac:dyDescent="0.25">
      <c r="B679" s="23" t="s">
        <v>244</v>
      </c>
    </row>
    <row r="680" spans="1:14" x14ac:dyDescent="0.3">
      <c r="A680" s="2" t="s">
        <v>7</v>
      </c>
      <c r="B680" s="31" t="s">
        <v>245</v>
      </c>
      <c r="C680" s="120">
        <v>143</v>
      </c>
      <c r="D680" s="120"/>
      <c r="E680" s="11" t="s">
        <v>6</v>
      </c>
      <c r="F680" s="146">
        <v>4650</v>
      </c>
      <c r="G680" s="20">
        <f t="shared" ref="G680:G693" si="3">F680*C680</f>
        <v>664950</v>
      </c>
    </row>
    <row r="681" spans="1:14" ht="18" x14ac:dyDescent="0.25">
      <c r="B681" s="34" t="s">
        <v>134</v>
      </c>
    </row>
    <row r="682" spans="1:14" ht="17.25" customHeight="1" x14ac:dyDescent="0.25">
      <c r="B682" s="125" t="s">
        <v>246</v>
      </c>
    </row>
    <row r="683" spans="1:14" x14ac:dyDescent="0.25">
      <c r="A683" s="2" t="s">
        <v>10</v>
      </c>
      <c r="B683" s="22" t="s">
        <v>247</v>
      </c>
      <c r="C683" s="2">
        <v>177</v>
      </c>
      <c r="E683" s="2" t="s">
        <v>55</v>
      </c>
      <c r="F683" s="144">
        <v>500</v>
      </c>
      <c r="G683" s="20">
        <f t="shared" si="3"/>
        <v>88500</v>
      </c>
    </row>
    <row r="684" spans="1:14" s="88" customFormat="1" x14ac:dyDescent="0.3">
      <c r="A684" s="126" t="s">
        <v>12</v>
      </c>
      <c r="B684" s="143" t="s">
        <v>248</v>
      </c>
      <c r="C684" s="127">
        <v>47</v>
      </c>
      <c r="D684" s="127"/>
      <c r="E684" s="127" t="s">
        <v>6</v>
      </c>
      <c r="F684" s="158">
        <v>12500</v>
      </c>
      <c r="G684" s="128">
        <f>F684*C684</f>
        <v>587500</v>
      </c>
      <c r="H684" s="129"/>
      <c r="I684" s="130"/>
      <c r="J684" s="130"/>
      <c r="K684" s="130"/>
      <c r="L684" s="130"/>
      <c r="M684" s="130"/>
      <c r="N684" s="130"/>
    </row>
    <row r="685" spans="1:14" ht="18" x14ac:dyDescent="0.25">
      <c r="B685" s="23" t="s">
        <v>202</v>
      </c>
    </row>
    <row r="686" spans="1:14" x14ac:dyDescent="0.25">
      <c r="B686" s="22" t="s">
        <v>142</v>
      </c>
    </row>
    <row r="687" spans="1:14" ht="49.5" x14ac:dyDescent="0.25">
      <c r="B687" s="39" t="s">
        <v>249</v>
      </c>
    </row>
    <row r="688" spans="1:14" x14ac:dyDescent="0.25">
      <c r="A688" s="2" t="s">
        <v>14</v>
      </c>
      <c r="B688" s="22" t="s">
        <v>250</v>
      </c>
      <c r="C688" s="2">
        <f>C677</f>
        <v>88</v>
      </c>
      <c r="E688" s="2" t="s">
        <v>6</v>
      </c>
      <c r="F688" s="144">
        <f>F566</f>
        <v>800</v>
      </c>
      <c r="G688" s="20">
        <f t="shared" si="3"/>
        <v>70400</v>
      </c>
    </row>
    <row r="689" spans="1:7" ht="17.25" customHeight="1" x14ac:dyDescent="0.25">
      <c r="B689" s="34" t="s">
        <v>115</v>
      </c>
      <c r="C689" s="32"/>
      <c r="D689" s="32"/>
    </row>
    <row r="690" spans="1:7" ht="33" x14ac:dyDescent="0.25">
      <c r="B690" s="31" t="s">
        <v>251</v>
      </c>
      <c r="C690" s="32"/>
      <c r="D690" s="32"/>
    </row>
    <row r="691" spans="1:7" ht="18" customHeight="1" x14ac:dyDescent="0.3">
      <c r="A691" s="2" t="s">
        <v>15</v>
      </c>
      <c r="B691" s="22" t="s">
        <v>252</v>
      </c>
      <c r="C691" s="11">
        <f>C680/2</f>
        <v>71.5</v>
      </c>
      <c r="D691" s="11"/>
      <c r="E691" s="11" t="s">
        <v>6</v>
      </c>
      <c r="F691" s="146">
        <f>F572</f>
        <v>950</v>
      </c>
      <c r="G691" s="20">
        <f t="shared" si="3"/>
        <v>67925</v>
      </c>
    </row>
    <row r="692" spans="1:7" ht="18.75" customHeight="1" x14ac:dyDescent="0.3">
      <c r="A692" s="2" t="s">
        <v>16</v>
      </c>
      <c r="B692" s="22" t="s">
        <v>253</v>
      </c>
      <c r="C692" s="11">
        <f>C688</f>
        <v>88</v>
      </c>
      <c r="D692" s="11"/>
      <c r="E692" s="11" t="s">
        <v>6</v>
      </c>
      <c r="F692" s="146">
        <f>F691</f>
        <v>950</v>
      </c>
      <c r="G692" s="20">
        <f t="shared" si="3"/>
        <v>83600</v>
      </c>
    </row>
    <row r="693" spans="1:7" x14ac:dyDescent="0.25">
      <c r="A693" s="2" t="s">
        <v>19</v>
      </c>
      <c r="B693" s="22" t="s">
        <v>254</v>
      </c>
      <c r="C693" s="2">
        <v>78</v>
      </c>
      <c r="E693" s="2" t="s">
        <v>55</v>
      </c>
      <c r="F693" s="144">
        <f>F692*0.6</f>
        <v>570</v>
      </c>
      <c r="G693" s="20">
        <f t="shared" si="3"/>
        <v>44460</v>
      </c>
    </row>
    <row r="694" spans="1:7" x14ac:dyDescent="0.25">
      <c r="G694" s="91"/>
    </row>
    <row r="695" spans="1:7" x14ac:dyDescent="0.25">
      <c r="B695" s="50"/>
      <c r="G695" s="131"/>
    </row>
    <row r="696" spans="1:7" x14ac:dyDescent="0.25">
      <c r="G696" s="131"/>
    </row>
    <row r="697" spans="1:7" x14ac:dyDescent="0.25">
      <c r="B697" s="26"/>
      <c r="G697" s="91"/>
    </row>
    <row r="698" spans="1:7" x14ac:dyDescent="0.25">
      <c r="B698" s="26"/>
      <c r="G698" s="91"/>
    </row>
    <row r="699" spans="1:7" x14ac:dyDescent="0.25">
      <c r="B699" s="26"/>
      <c r="G699" s="91"/>
    </row>
    <row r="700" spans="1:7" x14ac:dyDescent="0.25">
      <c r="B700" s="26"/>
      <c r="G700" s="91"/>
    </row>
    <row r="701" spans="1:7" x14ac:dyDescent="0.25">
      <c r="B701" s="26"/>
      <c r="G701" s="91"/>
    </row>
    <row r="702" spans="1:7" x14ac:dyDescent="0.25">
      <c r="B702" s="26"/>
      <c r="G702" s="91"/>
    </row>
    <row r="703" spans="1:7" x14ac:dyDescent="0.25">
      <c r="B703" s="26"/>
      <c r="G703" s="91"/>
    </row>
    <row r="704" spans="1:7" x14ac:dyDescent="0.25">
      <c r="B704" s="26"/>
      <c r="G704" s="91"/>
    </row>
    <row r="705" spans="2:7" x14ac:dyDescent="0.25">
      <c r="B705" s="26"/>
      <c r="G705" s="91"/>
    </row>
    <row r="706" spans="2:7" x14ac:dyDescent="0.25">
      <c r="B706" s="26"/>
      <c r="G706" s="91"/>
    </row>
    <row r="707" spans="2:7" x14ac:dyDescent="0.25">
      <c r="B707" s="26"/>
      <c r="G707" s="91"/>
    </row>
    <row r="708" spans="2:7" x14ac:dyDescent="0.25">
      <c r="B708" s="26"/>
      <c r="G708" s="91"/>
    </row>
    <row r="709" spans="2:7" x14ac:dyDescent="0.25">
      <c r="B709" s="26"/>
      <c r="G709" s="91"/>
    </row>
    <row r="710" spans="2:7" x14ac:dyDescent="0.25">
      <c r="B710" s="26"/>
      <c r="G710" s="91"/>
    </row>
    <row r="711" spans="2:7" x14ac:dyDescent="0.25">
      <c r="B711" s="26"/>
      <c r="G711" s="91"/>
    </row>
    <row r="712" spans="2:7" x14ac:dyDescent="0.25">
      <c r="B712" s="26"/>
      <c r="G712" s="91"/>
    </row>
    <row r="713" spans="2:7" x14ac:dyDescent="0.25">
      <c r="B713" s="26"/>
      <c r="G713" s="91"/>
    </row>
    <row r="714" spans="2:7" x14ac:dyDescent="0.25">
      <c r="B714" s="26"/>
      <c r="G714" s="91"/>
    </row>
    <row r="715" spans="2:7" x14ac:dyDescent="0.25">
      <c r="B715" s="26"/>
      <c r="G715" s="91"/>
    </row>
    <row r="716" spans="2:7" ht="18" x14ac:dyDescent="0.25">
      <c r="B716" s="23" t="s">
        <v>240</v>
      </c>
      <c r="C716" s="7"/>
      <c r="D716" s="7"/>
      <c r="E716" s="7"/>
      <c r="F716" s="141"/>
      <c r="G716" s="36"/>
    </row>
    <row r="717" spans="2:7" ht="18" x14ac:dyDescent="0.25">
      <c r="B717" s="34" t="s">
        <v>70</v>
      </c>
      <c r="C717" s="7"/>
      <c r="D717" s="7"/>
      <c r="E717" s="7"/>
      <c r="F717" s="141" t="s">
        <v>28</v>
      </c>
      <c r="G717" s="58">
        <f>SUM(G675:G716)</f>
        <v>1712935</v>
      </c>
    </row>
    <row r="718" spans="2:7" ht="18" x14ac:dyDescent="0.25">
      <c r="B718" s="23" t="s">
        <v>255</v>
      </c>
      <c r="C718" s="7"/>
      <c r="D718" s="7"/>
      <c r="E718" s="7"/>
      <c r="F718" s="141"/>
      <c r="G718" s="58"/>
    </row>
    <row r="719" spans="2:7" ht="10.5" customHeight="1" x14ac:dyDescent="0.25">
      <c r="B719" s="23"/>
      <c r="C719" s="7"/>
      <c r="D719" s="7"/>
      <c r="E719" s="7"/>
      <c r="F719" s="141"/>
      <c r="G719" s="58"/>
    </row>
    <row r="720" spans="2:7" ht="18" x14ac:dyDescent="0.25">
      <c r="B720" s="59" t="s">
        <v>256</v>
      </c>
      <c r="C720" s="7"/>
      <c r="D720" s="7"/>
      <c r="F720" s="141"/>
      <c r="G720" s="91"/>
    </row>
    <row r="721" spans="1:7" x14ac:dyDescent="0.25">
      <c r="B721" s="22" t="s">
        <v>257</v>
      </c>
      <c r="G721" s="91"/>
    </row>
    <row r="722" spans="1:7" ht="66" x14ac:dyDescent="0.25">
      <c r="B722" s="39" t="s">
        <v>258</v>
      </c>
      <c r="G722" s="91"/>
    </row>
    <row r="723" spans="1:7" x14ac:dyDescent="0.25">
      <c r="A723" s="2" t="s">
        <v>4</v>
      </c>
      <c r="B723" s="22" t="s">
        <v>259</v>
      </c>
      <c r="C723" s="2">
        <v>27</v>
      </c>
      <c r="E723" s="2" t="s">
        <v>55</v>
      </c>
      <c r="F723" s="144">
        <v>1900</v>
      </c>
      <c r="G723" s="20">
        <f>F723*C723</f>
        <v>51300</v>
      </c>
    </row>
    <row r="724" spans="1:7" x14ac:dyDescent="0.25">
      <c r="A724" s="2" t="s">
        <v>7</v>
      </c>
      <c r="B724" s="22" t="s">
        <v>260</v>
      </c>
      <c r="C724" s="2">
        <v>26</v>
      </c>
      <c r="E724" s="2" t="s">
        <v>55</v>
      </c>
      <c r="F724" s="144">
        <v>1400</v>
      </c>
      <c r="G724" s="20">
        <f t="shared" ref="G724:G737" si="4">F724*C724</f>
        <v>36400</v>
      </c>
    </row>
    <row r="725" spans="1:7" x14ac:dyDescent="0.25">
      <c r="B725" s="50" t="s">
        <v>261</v>
      </c>
    </row>
    <row r="726" spans="1:7" x14ac:dyDescent="0.25">
      <c r="A726" s="2" t="s">
        <v>10</v>
      </c>
      <c r="B726" s="22" t="s">
        <v>262</v>
      </c>
      <c r="E726" s="2" t="s">
        <v>263</v>
      </c>
      <c r="G726" s="20">
        <f t="shared" si="4"/>
        <v>0</v>
      </c>
    </row>
    <row r="727" spans="1:7" x14ac:dyDescent="0.25">
      <c r="A727" s="2" t="s">
        <v>12</v>
      </c>
      <c r="B727" s="22" t="s">
        <v>264</v>
      </c>
      <c r="C727" s="2">
        <v>3</v>
      </c>
      <c r="E727" s="2" t="s">
        <v>263</v>
      </c>
      <c r="F727" s="144">
        <v>1050</v>
      </c>
      <c r="G727" s="20">
        <f t="shared" si="4"/>
        <v>3150</v>
      </c>
    </row>
    <row r="728" spans="1:7" x14ac:dyDescent="0.25">
      <c r="A728" s="2" t="s">
        <v>14</v>
      </c>
      <c r="B728" s="22" t="s">
        <v>265</v>
      </c>
      <c r="C728" s="2">
        <v>6</v>
      </c>
      <c r="E728" s="2" t="s">
        <v>263</v>
      </c>
      <c r="F728" s="144">
        <v>480</v>
      </c>
      <c r="G728" s="20">
        <f>F728*C75</f>
        <v>0</v>
      </c>
    </row>
    <row r="729" spans="1:7" x14ac:dyDescent="0.25">
      <c r="A729" s="2" t="s">
        <v>15</v>
      </c>
      <c r="B729" s="31" t="s">
        <v>266</v>
      </c>
      <c r="C729" s="2">
        <v>3</v>
      </c>
      <c r="E729" s="2" t="s">
        <v>263</v>
      </c>
      <c r="F729" s="144">
        <v>850</v>
      </c>
      <c r="G729" s="20">
        <f>F729*C729</f>
        <v>2550</v>
      </c>
    </row>
    <row r="730" spans="1:7" x14ac:dyDescent="0.25">
      <c r="A730" s="2" t="s">
        <v>16</v>
      </c>
      <c r="B730" s="31" t="s">
        <v>267</v>
      </c>
      <c r="C730" s="2">
        <v>5</v>
      </c>
      <c r="E730" s="2" t="s">
        <v>263</v>
      </c>
      <c r="F730" s="144">
        <v>850</v>
      </c>
      <c r="G730" s="20">
        <f>F730*C730</f>
        <v>4250</v>
      </c>
    </row>
    <row r="731" spans="1:7" x14ac:dyDescent="0.25">
      <c r="A731" s="2" t="s">
        <v>19</v>
      </c>
      <c r="B731" s="22" t="s">
        <v>268</v>
      </c>
      <c r="C731" s="2">
        <v>9</v>
      </c>
      <c r="E731" s="2" t="s">
        <v>263</v>
      </c>
      <c r="F731" s="144">
        <v>1050</v>
      </c>
      <c r="G731" s="20">
        <f t="shared" si="4"/>
        <v>9450</v>
      </c>
    </row>
    <row r="732" spans="1:7" x14ac:dyDescent="0.25">
      <c r="A732" s="2" t="s">
        <v>21</v>
      </c>
      <c r="B732" s="22" t="s">
        <v>269</v>
      </c>
      <c r="C732" s="2">
        <v>3</v>
      </c>
      <c r="E732" s="2" t="s">
        <v>263</v>
      </c>
      <c r="F732" s="144">
        <v>350</v>
      </c>
      <c r="G732" s="20">
        <f t="shared" si="4"/>
        <v>1050</v>
      </c>
    </row>
    <row r="733" spans="1:7" x14ac:dyDescent="0.25">
      <c r="B733" s="22" t="s">
        <v>270</v>
      </c>
    </row>
    <row r="734" spans="1:7" x14ac:dyDescent="0.25">
      <c r="A734" s="2" t="s">
        <v>23</v>
      </c>
      <c r="B734" s="22" t="s">
        <v>264</v>
      </c>
      <c r="C734" s="2">
        <v>8</v>
      </c>
      <c r="E734" s="2" t="s">
        <v>263</v>
      </c>
      <c r="F734" s="144">
        <v>450</v>
      </c>
      <c r="G734" s="20">
        <f t="shared" si="4"/>
        <v>3600</v>
      </c>
    </row>
    <row r="735" spans="1:7" x14ac:dyDescent="0.25">
      <c r="A735" s="2" t="s">
        <v>25</v>
      </c>
      <c r="B735" s="22" t="s">
        <v>271</v>
      </c>
      <c r="C735" s="2">
        <v>12</v>
      </c>
      <c r="E735" s="2" t="s">
        <v>263</v>
      </c>
      <c r="F735" s="144">
        <v>700</v>
      </c>
      <c r="G735" s="20">
        <f t="shared" si="4"/>
        <v>8400</v>
      </c>
    </row>
    <row r="736" spans="1:7" x14ac:dyDescent="0.25">
      <c r="A736" s="2" t="s">
        <v>26</v>
      </c>
      <c r="B736" s="22" t="s">
        <v>272</v>
      </c>
      <c r="C736" s="2">
        <v>16</v>
      </c>
      <c r="E736" s="2" t="s">
        <v>263</v>
      </c>
      <c r="F736" s="144">
        <v>600</v>
      </c>
      <c r="G736" s="20">
        <f t="shared" si="4"/>
        <v>9600</v>
      </c>
    </row>
    <row r="737" spans="1:8" x14ac:dyDescent="0.25">
      <c r="A737" s="2" t="s">
        <v>28</v>
      </c>
      <c r="B737" s="22" t="s">
        <v>273</v>
      </c>
      <c r="C737" s="2">
        <v>1</v>
      </c>
      <c r="E737" s="2" t="s">
        <v>263</v>
      </c>
      <c r="F737" s="144">
        <v>8000</v>
      </c>
      <c r="G737" s="20">
        <f t="shared" si="4"/>
        <v>8000</v>
      </c>
    </row>
    <row r="739" spans="1:8" x14ac:dyDescent="0.25">
      <c r="B739" s="22" t="s">
        <v>274</v>
      </c>
    </row>
    <row r="740" spans="1:8" ht="66" x14ac:dyDescent="0.25">
      <c r="A740" s="2" t="s">
        <v>32</v>
      </c>
      <c r="B740" s="31" t="s">
        <v>275</v>
      </c>
      <c r="E740" s="2" t="s">
        <v>276</v>
      </c>
      <c r="F740" s="144">
        <v>20000</v>
      </c>
      <c r="G740" s="20">
        <f>F740</f>
        <v>20000</v>
      </c>
    </row>
    <row r="741" spans="1:8" ht="33" x14ac:dyDescent="0.25">
      <c r="A741" s="2" t="s">
        <v>52</v>
      </c>
      <c r="B741" s="31" t="s">
        <v>277</v>
      </c>
      <c r="E741" s="2" t="s">
        <v>276</v>
      </c>
      <c r="F741" s="144">
        <v>20000</v>
      </c>
      <c r="G741" s="20">
        <f>F741</f>
        <v>20000</v>
      </c>
    </row>
    <row r="742" spans="1:8" ht="18" x14ac:dyDescent="0.25">
      <c r="B742" s="34" t="s">
        <v>278</v>
      </c>
    </row>
    <row r="743" spans="1:8" ht="66" x14ac:dyDescent="0.25">
      <c r="B743" s="39" t="s">
        <v>279</v>
      </c>
      <c r="H743" s="22"/>
    </row>
    <row r="744" spans="1:8" ht="49.5" x14ac:dyDescent="0.25">
      <c r="A744" s="2" t="s">
        <v>53</v>
      </c>
      <c r="B744" s="31" t="s">
        <v>280</v>
      </c>
      <c r="C744" s="2">
        <v>3</v>
      </c>
      <c r="E744" s="2" t="s">
        <v>263</v>
      </c>
      <c r="F744" s="144">
        <v>98000</v>
      </c>
      <c r="G744" s="20">
        <f>F744*C744</f>
        <v>294000</v>
      </c>
      <c r="H744" s="22"/>
    </row>
    <row r="745" spans="1:8" ht="49.5" x14ac:dyDescent="0.25">
      <c r="A745" s="2" t="s">
        <v>56</v>
      </c>
      <c r="B745" s="31" t="s">
        <v>281</v>
      </c>
      <c r="C745" s="2">
        <v>3</v>
      </c>
      <c r="E745" s="2" t="s">
        <v>263</v>
      </c>
      <c r="F745" s="144">
        <v>24000</v>
      </c>
      <c r="G745" s="20">
        <f>F745*C745</f>
        <v>72000</v>
      </c>
      <c r="H745" s="19"/>
    </row>
    <row r="746" spans="1:8" ht="33" x14ac:dyDescent="0.25">
      <c r="A746" s="2" t="s">
        <v>58</v>
      </c>
      <c r="B746" s="31" t="s">
        <v>283</v>
      </c>
      <c r="C746" s="2">
        <v>3</v>
      </c>
      <c r="E746" s="2" t="s">
        <v>263</v>
      </c>
      <c r="F746" s="144">
        <v>15000</v>
      </c>
      <c r="G746" s="20">
        <f>F746*C746</f>
        <v>45000</v>
      </c>
      <c r="H746" s="19"/>
    </row>
    <row r="748" spans="1:8" x14ac:dyDescent="0.25">
      <c r="G748" s="91"/>
    </row>
    <row r="749" spans="1:8" x14ac:dyDescent="0.25">
      <c r="G749" s="91"/>
    </row>
    <row r="750" spans="1:8" ht="17.25" customHeight="1" x14ac:dyDescent="0.25">
      <c r="B750" s="54"/>
      <c r="C750" s="7"/>
      <c r="D750" s="7"/>
      <c r="E750" s="7"/>
      <c r="G750" s="58"/>
    </row>
    <row r="751" spans="1:8" ht="17.25" customHeight="1" x14ac:dyDescent="0.25">
      <c r="B751" s="23" t="s">
        <v>256</v>
      </c>
      <c r="C751" s="7"/>
      <c r="D751" s="7"/>
      <c r="E751" s="7"/>
      <c r="F751" s="141"/>
      <c r="G751" s="58"/>
    </row>
    <row r="752" spans="1:8" ht="17.25" customHeight="1" x14ac:dyDescent="0.25">
      <c r="B752" s="34" t="s">
        <v>231</v>
      </c>
      <c r="C752" s="7"/>
      <c r="D752" s="7"/>
      <c r="E752" s="7"/>
      <c r="F752" s="141" t="s">
        <v>28</v>
      </c>
      <c r="G752" s="58">
        <f>SUM(G719:G751)</f>
        <v>588750</v>
      </c>
    </row>
    <row r="753" spans="1:7" ht="18" x14ac:dyDescent="0.25">
      <c r="B753" s="24"/>
    </row>
    <row r="754" spans="1:7" ht="36" x14ac:dyDescent="0.25">
      <c r="B754" s="59" t="s">
        <v>284</v>
      </c>
      <c r="C754" s="7"/>
      <c r="D754" s="7"/>
      <c r="F754" s="141"/>
      <c r="G754" s="91"/>
    </row>
    <row r="755" spans="1:7" x14ac:dyDescent="0.25">
      <c r="B755" s="50" t="s">
        <v>285</v>
      </c>
      <c r="G755" s="91"/>
    </row>
    <row r="756" spans="1:7" ht="7.5" customHeight="1" x14ac:dyDescent="0.25">
      <c r="B756" s="50"/>
      <c r="G756" s="91"/>
    </row>
    <row r="757" spans="1:7" ht="18" x14ac:dyDescent="0.25">
      <c r="B757" s="23" t="s">
        <v>286</v>
      </c>
      <c r="G757" s="91"/>
    </row>
    <row r="758" spans="1:7" x14ac:dyDescent="0.25">
      <c r="B758" s="50" t="s">
        <v>287</v>
      </c>
      <c r="G758" s="91"/>
    </row>
    <row r="759" spans="1:7" ht="49.5" x14ac:dyDescent="0.25">
      <c r="B759" s="39" t="s">
        <v>288</v>
      </c>
      <c r="G759" s="91"/>
    </row>
    <row r="760" spans="1:7" ht="18" customHeight="1" x14ac:dyDescent="0.25">
      <c r="A760" s="2" t="s">
        <v>4</v>
      </c>
      <c r="B760" s="22" t="s">
        <v>289</v>
      </c>
      <c r="C760" s="2">
        <v>27</v>
      </c>
      <c r="E760" s="2" t="s">
        <v>55</v>
      </c>
      <c r="F760" s="150">
        <v>1000</v>
      </c>
      <c r="G760" s="20">
        <f>F760*C760</f>
        <v>27000</v>
      </c>
    </row>
    <row r="761" spans="1:7" ht="18" customHeight="1" x14ac:dyDescent="0.25">
      <c r="A761" s="2" t="s">
        <v>7</v>
      </c>
      <c r="B761" s="22" t="s">
        <v>290</v>
      </c>
      <c r="C761" s="2">
        <v>32</v>
      </c>
      <c r="E761" s="2" t="s">
        <v>55</v>
      </c>
      <c r="F761" s="150">
        <v>870</v>
      </c>
      <c r="G761" s="20">
        <f>F761*C761</f>
        <v>27840</v>
      </c>
    </row>
    <row r="762" spans="1:7" ht="17.25" customHeight="1" x14ac:dyDescent="0.25">
      <c r="A762" s="2" t="s">
        <v>10</v>
      </c>
      <c r="B762" s="22" t="s">
        <v>291</v>
      </c>
      <c r="C762" s="2">
        <v>21</v>
      </c>
      <c r="E762" s="2" t="s">
        <v>55</v>
      </c>
      <c r="F762" s="150">
        <v>1675</v>
      </c>
      <c r="G762" s="20">
        <f t="shared" ref="G762:G781" si="5">F762*C762</f>
        <v>35175</v>
      </c>
    </row>
    <row r="763" spans="1:7" x14ac:dyDescent="0.25">
      <c r="B763" s="22" t="s">
        <v>292</v>
      </c>
      <c r="F763" s="150"/>
    </row>
    <row r="764" spans="1:7" ht="20.25" customHeight="1" x14ac:dyDescent="0.25">
      <c r="A764" s="2" t="s">
        <v>12</v>
      </c>
      <c r="B764" s="22" t="s">
        <v>293</v>
      </c>
      <c r="C764" s="2">
        <v>25</v>
      </c>
      <c r="E764" s="2" t="s">
        <v>263</v>
      </c>
      <c r="F764" s="150">
        <v>150</v>
      </c>
      <c r="G764" s="20">
        <f t="shared" si="5"/>
        <v>3750</v>
      </c>
    </row>
    <row r="765" spans="1:7" ht="18.75" customHeight="1" x14ac:dyDescent="0.25">
      <c r="A765" s="2" t="s">
        <v>14</v>
      </c>
      <c r="B765" s="22" t="s">
        <v>294</v>
      </c>
      <c r="C765" s="2">
        <v>3</v>
      </c>
      <c r="E765" s="2" t="s">
        <v>263</v>
      </c>
      <c r="F765" s="150">
        <v>290</v>
      </c>
      <c r="G765" s="20">
        <f t="shared" si="5"/>
        <v>870</v>
      </c>
    </row>
    <row r="766" spans="1:7" ht="18.75" customHeight="1" x14ac:dyDescent="0.25">
      <c r="A766" s="2" t="s">
        <v>15</v>
      </c>
      <c r="B766" s="22" t="s">
        <v>295</v>
      </c>
      <c r="C766" s="2">
        <v>25</v>
      </c>
      <c r="E766" s="2" t="s">
        <v>263</v>
      </c>
      <c r="F766" s="150">
        <v>120</v>
      </c>
      <c r="G766" s="20">
        <f t="shared" si="5"/>
        <v>3000</v>
      </c>
    </row>
    <row r="767" spans="1:7" ht="18.75" customHeight="1" x14ac:dyDescent="0.25">
      <c r="A767" s="2" t="s">
        <v>16</v>
      </c>
      <c r="B767" s="22" t="s">
        <v>296</v>
      </c>
      <c r="C767" s="2">
        <v>12</v>
      </c>
      <c r="E767" s="2" t="s">
        <v>263</v>
      </c>
      <c r="F767" s="150">
        <v>132</v>
      </c>
      <c r="G767" s="20">
        <f t="shared" si="5"/>
        <v>1584</v>
      </c>
    </row>
    <row r="768" spans="1:7" ht="18.75" customHeight="1" x14ac:dyDescent="0.25">
      <c r="A768" s="2" t="s">
        <v>19</v>
      </c>
      <c r="B768" s="22" t="s">
        <v>297</v>
      </c>
      <c r="C768" s="2">
        <v>18</v>
      </c>
      <c r="E768" s="2" t="s">
        <v>263</v>
      </c>
      <c r="F768" s="150">
        <v>170</v>
      </c>
      <c r="G768" s="20">
        <f t="shared" si="5"/>
        <v>3060</v>
      </c>
    </row>
    <row r="769" spans="1:7" ht="18.75" customHeight="1" x14ac:dyDescent="0.25">
      <c r="A769" s="2" t="s">
        <v>21</v>
      </c>
      <c r="B769" s="22" t="s">
        <v>298</v>
      </c>
      <c r="C769" s="2">
        <v>10</v>
      </c>
      <c r="E769" s="2" t="s">
        <v>263</v>
      </c>
      <c r="F769" s="150">
        <v>100</v>
      </c>
      <c r="G769" s="20">
        <f t="shared" si="5"/>
        <v>1000</v>
      </c>
    </row>
    <row r="770" spans="1:7" ht="18.75" customHeight="1" x14ac:dyDescent="0.25">
      <c r="A770" s="2" t="s">
        <v>23</v>
      </c>
      <c r="B770" s="22" t="s">
        <v>299</v>
      </c>
      <c r="C770" s="2">
        <v>10</v>
      </c>
      <c r="E770" s="2" t="s">
        <v>263</v>
      </c>
      <c r="F770" s="150">
        <v>125</v>
      </c>
      <c r="G770" s="20">
        <f t="shared" si="5"/>
        <v>1250</v>
      </c>
    </row>
    <row r="771" spans="1:7" ht="18.75" customHeight="1" x14ac:dyDescent="0.25">
      <c r="A771" s="2" t="s">
        <v>25</v>
      </c>
      <c r="B771" s="22" t="s">
        <v>300</v>
      </c>
      <c r="C771" s="2">
        <v>45</v>
      </c>
      <c r="E771" s="2" t="s">
        <v>263</v>
      </c>
      <c r="F771" s="150">
        <v>140</v>
      </c>
      <c r="G771" s="20">
        <f>F771*C771</f>
        <v>6300</v>
      </c>
    </row>
    <row r="772" spans="1:7" x14ac:dyDescent="0.25">
      <c r="A772" s="2" t="s">
        <v>26</v>
      </c>
      <c r="B772" s="22" t="s">
        <v>301</v>
      </c>
      <c r="C772" s="2">
        <v>10</v>
      </c>
      <c r="E772" s="2" t="s">
        <v>263</v>
      </c>
      <c r="F772" s="150">
        <v>205</v>
      </c>
      <c r="G772" s="20">
        <f t="shared" si="5"/>
        <v>2050</v>
      </c>
    </row>
    <row r="773" spans="1:7" x14ac:dyDescent="0.25">
      <c r="A773" s="2" t="s">
        <v>28</v>
      </c>
      <c r="B773" s="22" t="s">
        <v>302</v>
      </c>
      <c r="C773" s="2">
        <v>18</v>
      </c>
      <c r="E773" s="2" t="s">
        <v>263</v>
      </c>
      <c r="F773" s="150">
        <v>615</v>
      </c>
      <c r="G773" s="20">
        <f t="shared" si="5"/>
        <v>11070</v>
      </c>
    </row>
    <row r="774" spans="1:7" x14ac:dyDescent="0.25">
      <c r="A774" s="2" t="s">
        <v>32</v>
      </c>
      <c r="B774" s="22" t="s">
        <v>303</v>
      </c>
      <c r="C774" s="2">
        <v>16</v>
      </c>
      <c r="E774" s="2" t="s">
        <v>263</v>
      </c>
      <c r="F774" s="150">
        <v>180</v>
      </c>
      <c r="G774" s="20">
        <f t="shared" si="5"/>
        <v>2880</v>
      </c>
    </row>
    <row r="775" spans="1:7" ht="18.75" customHeight="1" x14ac:dyDescent="0.25">
      <c r="A775" s="2" t="s">
        <v>52</v>
      </c>
      <c r="B775" s="22" t="s">
        <v>304</v>
      </c>
      <c r="C775" s="2">
        <v>7</v>
      </c>
      <c r="E775" s="2" t="s">
        <v>263</v>
      </c>
      <c r="F775" s="150">
        <v>325</v>
      </c>
      <c r="G775" s="20">
        <f t="shared" si="5"/>
        <v>2275</v>
      </c>
    </row>
    <row r="776" spans="1:7" ht="18.75" customHeight="1" x14ac:dyDescent="0.25">
      <c r="A776" s="2" t="s">
        <v>53</v>
      </c>
      <c r="B776" s="22" t="s">
        <v>305</v>
      </c>
      <c r="C776" s="2">
        <v>4</v>
      </c>
      <c r="E776" s="2" t="s">
        <v>263</v>
      </c>
      <c r="F776" s="150">
        <v>276</v>
      </c>
      <c r="G776" s="20">
        <f t="shared" si="5"/>
        <v>1104</v>
      </c>
    </row>
    <row r="777" spans="1:7" ht="18.75" customHeight="1" x14ac:dyDescent="0.25">
      <c r="A777" s="2" t="s">
        <v>56</v>
      </c>
      <c r="B777" s="22" t="s">
        <v>306</v>
      </c>
      <c r="C777" s="2">
        <v>2</v>
      </c>
      <c r="E777" s="2" t="s">
        <v>263</v>
      </c>
      <c r="F777" s="150">
        <v>168</v>
      </c>
      <c r="G777" s="20">
        <f t="shared" si="5"/>
        <v>336</v>
      </c>
    </row>
    <row r="778" spans="1:7" ht="18.75" customHeight="1" x14ac:dyDescent="0.25">
      <c r="A778" s="2" t="s">
        <v>58</v>
      </c>
      <c r="B778" s="22" t="s">
        <v>307</v>
      </c>
      <c r="C778" s="2">
        <v>2</v>
      </c>
      <c r="E778" s="2" t="s">
        <v>263</v>
      </c>
      <c r="F778" s="150">
        <v>325</v>
      </c>
      <c r="G778" s="20">
        <f t="shared" si="5"/>
        <v>650</v>
      </c>
    </row>
    <row r="779" spans="1:7" ht="17.25" customHeight="1" x14ac:dyDescent="0.25">
      <c r="A779" s="2" t="s">
        <v>60</v>
      </c>
      <c r="B779" s="22" t="s">
        <v>308</v>
      </c>
      <c r="C779" s="2">
        <v>2</v>
      </c>
      <c r="E779" s="2" t="s">
        <v>263</v>
      </c>
      <c r="F779" s="150">
        <v>215</v>
      </c>
      <c r="G779" s="20">
        <f>F779*C779</f>
        <v>430</v>
      </c>
    </row>
    <row r="780" spans="1:7" ht="18.75" customHeight="1" x14ac:dyDescent="0.25">
      <c r="A780" s="2" t="s">
        <v>61</v>
      </c>
      <c r="B780" s="22" t="s">
        <v>309</v>
      </c>
      <c r="C780" s="2">
        <v>2</v>
      </c>
      <c r="E780" s="2" t="s">
        <v>263</v>
      </c>
      <c r="F780" s="150">
        <v>145</v>
      </c>
      <c r="G780" s="20">
        <f t="shared" si="5"/>
        <v>290</v>
      </c>
    </row>
    <row r="781" spans="1:7" ht="18.75" customHeight="1" x14ac:dyDescent="0.25">
      <c r="A781" s="2" t="s">
        <v>282</v>
      </c>
      <c r="B781" s="22" t="s">
        <v>310</v>
      </c>
      <c r="C781" s="2">
        <v>5</v>
      </c>
      <c r="E781" s="2" t="s">
        <v>263</v>
      </c>
      <c r="F781" s="150">
        <v>110</v>
      </c>
      <c r="G781" s="20">
        <f t="shared" si="5"/>
        <v>550</v>
      </c>
    </row>
    <row r="782" spans="1:7" ht="18.75" customHeight="1" x14ac:dyDescent="0.25">
      <c r="A782" s="2" t="s">
        <v>311</v>
      </c>
      <c r="B782" s="22" t="s">
        <v>312</v>
      </c>
      <c r="C782" s="2">
        <v>5</v>
      </c>
      <c r="E782" s="2" t="s">
        <v>263</v>
      </c>
      <c r="F782" s="150">
        <v>120</v>
      </c>
      <c r="G782" s="20">
        <f>F782*C782</f>
        <v>600</v>
      </c>
    </row>
    <row r="783" spans="1:7" x14ac:dyDescent="0.25">
      <c r="B783" s="22" t="s">
        <v>313</v>
      </c>
      <c r="F783" s="150"/>
    </row>
    <row r="784" spans="1:7" ht="49.5" x14ac:dyDescent="0.25">
      <c r="A784" s="2" t="s">
        <v>314</v>
      </c>
      <c r="B784" s="31" t="s">
        <v>315</v>
      </c>
      <c r="C784" s="2">
        <v>3</v>
      </c>
      <c r="E784" s="2" t="s">
        <v>263</v>
      </c>
      <c r="F784" s="150">
        <v>4200</v>
      </c>
      <c r="G784" s="20">
        <f>F784*C784</f>
        <v>12600</v>
      </c>
    </row>
    <row r="785" spans="1:7" x14ac:dyDescent="0.25">
      <c r="A785" s="2" t="s">
        <v>316</v>
      </c>
      <c r="B785" s="22" t="s">
        <v>317</v>
      </c>
      <c r="C785" s="2">
        <v>1</v>
      </c>
      <c r="E785" s="2" t="s">
        <v>263</v>
      </c>
      <c r="F785" s="150">
        <v>7800</v>
      </c>
      <c r="G785" s="20">
        <f>F785*C785</f>
        <v>7800</v>
      </c>
    </row>
    <row r="786" spans="1:7" ht="66" x14ac:dyDescent="0.25">
      <c r="A786" s="2" t="s">
        <v>4</v>
      </c>
      <c r="B786" s="31" t="s">
        <v>318</v>
      </c>
      <c r="C786" s="2">
        <v>1</v>
      </c>
      <c r="E786" s="2" t="s">
        <v>263</v>
      </c>
      <c r="F786" s="150">
        <v>3960</v>
      </c>
      <c r="G786" s="20">
        <f>F786*C786</f>
        <v>3960</v>
      </c>
    </row>
    <row r="787" spans="1:7" x14ac:dyDescent="0.25">
      <c r="G787" s="91"/>
    </row>
    <row r="788" spans="1:7" ht="18" x14ac:dyDescent="0.25">
      <c r="B788" s="34"/>
      <c r="C788" s="7"/>
      <c r="D788" s="7"/>
      <c r="E788" s="7"/>
      <c r="F788" s="141"/>
      <c r="G788" s="58"/>
    </row>
    <row r="789" spans="1:7" ht="18" x14ac:dyDescent="0.25">
      <c r="B789" s="34"/>
      <c r="C789" s="7"/>
      <c r="D789" s="7"/>
      <c r="E789" s="7"/>
      <c r="F789" s="141"/>
      <c r="G789" s="58"/>
    </row>
    <row r="790" spans="1:7" ht="18" x14ac:dyDescent="0.25">
      <c r="B790" s="34"/>
      <c r="C790" s="7"/>
      <c r="D790" s="7"/>
      <c r="E790" s="7"/>
      <c r="F790" s="141"/>
      <c r="G790" s="58"/>
    </row>
    <row r="791" spans="1:7" ht="18" x14ac:dyDescent="0.25">
      <c r="B791" s="34"/>
      <c r="C791" s="7"/>
      <c r="D791" s="7"/>
      <c r="E791" s="7"/>
      <c r="F791" s="141"/>
      <c r="G791" s="58"/>
    </row>
    <row r="792" spans="1:7" ht="18" x14ac:dyDescent="0.25">
      <c r="B792" s="34"/>
      <c r="C792" s="7"/>
      <c r="D792" s="7"/>
      <c r="E792" s="7"/>
      <c r="F792" s="141"/>
      <c r="G792" s="58"/>
    </row>
    <row r="793" spans="1:7" ht="18" x14ac:dyDescent="0.25">
      <c r="B793" s="34"/>
      <c r="C793" s="7"/>
      <c r="D793" s="7"/>
      <c r="E793" s="7"/>
      <c r="F793" s="141"/>
      <c r="G793" s="58"/>
    </row>
    <row r="794" spans="1:7" ht="18" x14ac:dyDescent="0.25">
      <c r="B794" s="34"/>
      <c r="C794" s="7"/>
      <c r="D794" s="7"/>
      <c r="E794" s="7"/>
      <c r="F794" s="141"/>
      <c r="G794" s="58"/>
    </row>
    <row r="795" spans="1:7" ht="18" x14ac:dyDescent="0.25">
      <c r="B795" s="34" t="s">
        <v>34</v>
      </c>
      <c r="C795" s="7"/>
      <c r="D795" s="7"/>
      <c r="E795" s="7"/>
      <c r="F795" s="141" t="s">
        <v>28</v>
      </c>
      <c r="G795" s="58">
        <f>SUM(G759:G793)</f>
        <v>157424</v>
      </c>
    </row>
    <row r="796" spans="1:7" ht="18" x14ac:dyDescent="0.25">
      <c r="B796" s="34" t="s">
        <v>319</v>
      </c>
      <c r="G796" s="91"/>
    </row>
    <row r="797" spans="1:7" x14ac:dyDescent="0.25">
      <c r="B797" s="50" t="s">
        <v>320</v>
      </c>
      <c r="G797" s="91"/>
    </row>
    <row r="798" spans="1:7" ht="49.5" x14ac:dyDescent="0.25">
      <c r="B798" s="39" t="s">
        <v>321</v>
      </c>
      <c r="G798" s="91"/>
    </row>
    <row r="799" spans="1:7" x14ac:dyDescent="0.25">
      <c r="A799" s="2" t="s">
        <v>4</v>
      </c>
      <c r="B799" s="22" t="s">
        <v>322</v>
      </c>
      <c r="C799" s="2">
        <v>19</v>
      </c>
      <c r="E799" s="2" t="s">
        <v>55</v>
      </c>
      <c r="F799" s="144">
        <v>1120</v>
      </c>
      <c r="G799" s="91">
        <f>F799*C799</f>
        <v>21280</v>
      </c>
    </row>
    <row r="800" spans="1:7" x14ac:dyDescent="0.25">
      <c r="B800" s="22" t="s">
        <v>323</v>
      </c>
      <c r="G800" s="91"/>
    </row>
    <row r="801" spans="1:7" x14ac:dyDescent="0.25">
      <c r="A801" s="2" t="s">
        <v>7</v>
      </c>
      <c r="B801" s="22" t="s">
        <v>271</v>
      </c>
      <c r="C801" s="2">
        <v>3</v>
      </c>
      <c r="E801" s="2" t="s">
        <v>263</v>
      </c>
      <c r="F801" s="144">
        <v>306</v>
      </c>
      <c r="G801" s="91">
        <f>F801*C801</f>
        <v>918</v>
      </c>
    </row>
    <row r="802" spans="1:7" x14ac:dyDescent="0.25">
      <c r="A802" s="2" t="s">
        <v>10</v>
      </c>
      <c r="B802" s="31" t="s">
        <v>264</v>
      </c>
      <c r="C802" s="2">
        <v>2</v>
      </c>
      <c r="E802" s="2" t="s">
        <v>263</v>
      </c>
      <c r="F802" s="144">
        <v>410</v>
      </c>
      <c r="G802" s="91">
        <f t="shared" ref="G802:G808" si="6">F802*C802</f>
        <v>820</v>
      </c>
    </row>
    <row r="803" spans="1:7" x14ac:dyDescent="0.25">
      <c r="A803" s="2" t="s">
        <v>12</v>
      </c>
      <c r="B803" s="22" t="s">
        <v>324</v>
      </c>
      <c r="C803" s="2">
        <v>4</v>
      </c>
      <c r="E803" s="2" t="s">
        <v>263</v>
      </c>
      <c r="F803" s="144">
        <v>410</v>
      </c>
      <c r="G803" s="91">
        <f t="shared" si="6"/>
        <v>1640</v>
      </c>
    </row>
    <row r="804" spans="1:7" x14ac:dyDescent="0.25">
      <c r="A804" s="2" t="s">
        <v>14</v>
      </c>
      <c r="B804" s="22" t="s">
        <v>325</v>
      </c>
      <c r="C804" s="2">
        <v>3</v>
      </c>
      <c r="E804" s="2" t="s">
        <v>263</v>
      </c>
      <c r="F804" s="144">
        <v>410</v>
      </c>
      <c r="G804" s="91">
        <f t="shared" si="6"/>
        <v>1230</v>
      </c>
    </row>
    <row r="805" spans="1:7" x14ac:dyDescent="0.25">
      <c r="A805" s="2" t="s">
        <v>15</v>
      </c>
      <c r="B805" s="22" t="s">
        <v>326</v>
      </c>
      <c r="C805" s="2">
        <v>3</v>
      </c>
      <c r="E805" s="2" t="s">
        <v>263</v>
      </c>
      <c r="F805" s="144">
        <v>410</v>
      </c>
      <c r="G805" s="91">
        <f>F805*C805</f>
        <v>1230</v>
      </c>
    </row>
    <row r="806" spans="1:7" x14ac:dyDescent="0.25">
      <c r="B806" s="22" t="s">
        <v>327</v>
      </c>
      <c r="G806" s="91"/>
    </row>
    <row r="807" spans="1:7" x14ac:dyDescent="0.25">
      <c r="A807" s="2" t="s">
        <v>16</v>
      </c>
      <c r="B807" s="22" t="s">
        <v>328</v>
      </c>
      <c r="C807" s="2">
        <v>3</v>
      </c>
      <c r="E807" s="2" t="s">
        <v>263</v>
      </c>
      <c r="F807" s="144">
        <v>4500</v>
      </c>
      <c r="G807" s="91">
        <f>F807*C807</f>
        <v>13500</v>
      </c>
    </row>
    <row r="808" spans="1:7" x14ac:dyDescent="0.25">
      <c r="A808" s="2" t="s">
        <v>19</v>
      </c>
      <c r="B808" s="22" t="s">
        <v>329</v>
      </c>
      <c r="C808" s="2">
        <v>3</v>
      </c>
      <c r="E808" s="2" t="s">
        <v>263</v>
      </c>
      <c r="F808" s="144">
        <v>720</v>
      </c>
      <c r="G808" s="91">
        <f t="shared" si="6"/>
        <v>2160</v>
      </c>
    </row>
    <row r="809" spans="1:7" ht="66" x14ac:dyDescent="0.25">
      <c r="B809" s="39" t="s">
        <v>330</v>
      </c>
      <c r="G809" s="91"/>
    </row>
    <row r="810" spans="1:7" x14ac:dyDescent="0.25">
      <c r="A810" s="2" t="s">
        <v>21</v>
      </c>
      <c r="B810" s="31" t="s">
        <v>331</v>
      </c>
      <c r="C810" s="2">
        <v>13</v>
      </c>
      <c r="E810" s="2" t="s">
        <v>55</v>
      </c>
      <c r="F810" s="144">
        <v>1440</v>
      </c>
      <c r="G810" s="91">
        <f>F810*C810</f>
        <v>18720</v>
      </c>
    </row>
    <row r="811" spans="1:7" x14ac:dyDescent="0.25">
      <c r="B811" s="39" t="s">
        <v>274</v>
      </c>
      <c r="G811" s="91"/>
    </row>
    <row r="812" spans="1:7" ht="49.5" x14ac:dyDescent="0.25">
      <c r="A812" s="2" t="s">
        <v>23</v>
      </c>
      <c r="B812" s="31" t="s">
        <v>332</v>
      </c>
      <c r="E812" s="2" t="s">
        <v>276</v>
      </c>
      <c r="F812" s="144">
        <v>18000</v>
      </c>
      <c r="G812" s="91">
        <f>F812</f>
        <v>18000</v>
      </c>
    </row>
    <row r="813" spans="1:7" x14ac:dyDescent="0.25">
      <c r="A813" s="2" t="s">
        <v>25</v>
      </c>
      <c r="B813" s="31" t="s">
        <v>333</v>
      </c>
      <c r="C813" s="2">
        <v>1</v>
      </c>
      <c r="E813" s="2" t="s">
        <v>334</v>
      </c>
      <c r="F813" s="144">
        <v>1800</v>
      </c>
      <c r="G813" s="91">
        <f>F813*C813</f>
        <v>1800</v>
      </c>
    </row>
    <row r="814" spans="1:7" x14ac:dyDescent="0.25">
      <c r="B814" s="31"/>
      <c r="G814" s="91"/>
    </row>
    <row r="815" spans="1:7" x14ac:dyDescent="0.25">
      <c r="B815" s="31"/>
      <c r="G815" s="91"/>
    </row>
    <row r="816" spans="1:7" x14ac:dyDescent="0.25">
      <c r="B816" s="31"/>
      <c r="G816" s="91"/>
    </row>
    <row r="817" spans="2:8" x14ac:dyDescent="0.25">
      <c r="B817" s="31"/>
      <c r="G817" s="91"/>
    </row>
    <row r="818" spans="2:8" x14ac:dyDescent="0.25">
      <c r="C818" s="22"/>
      <c r="D818" s="22"/>
      <c r="E818" s="22"/>
      <c r="G818" s="22"/>
    </row>
    <row r="819" spans="2:8" ht="18" x14ac:dyDescent="0.25">
      <c r="B819" s="34"/>
      <c r="C819" s="7"/>
      <c r="D819" s="7"/>
      <c r="E819" s="7"/>
      <c r="F819" s="141"/>
      <c r="G819" s="58"/>
      <c r="H819" s="37"/>
    </row>
    <row r="820" spans="2:8" ht="18" x14ac:dyDescent="0.25">
      <c r="B820" s="34"/>
      <c r="C820" s="7"/>
      <c r="D820" s="7"/>
      <c r="E820" s="7"/>
      <c r="F820" s="141"/>
      <c r="G820" s="58"/>
      <c r="H820" s="37"/>
    </row>
    <row r="821" spans="2:8" ht="18" x14ac:dyDescent="0.25">
      <c r="B821" s="34"/>
      <c r="C821" s="7"/>
      <c r="D821" s="7"/>
      <c r="E821" s="7"/>
      <c r="F821" s="141"/>
      <c r="G821" s="58"/>
      <c r="H821" s="37"/>
    </row>
    <row r="822" spans="2:8" ht="18" x14ac:dyDescent="0.25">
      <c r="B822" s="34"/>
      <c r="C822" s="7"/>
      <c r="D822" s="7"/>
      <c r="E822" s="7"/>
      <c r="F822" s="141"/>
      <c r="G822" s="58"/>
      <c r="H822" s="37"/>
    </row>
    <row r="823" spans="2:8" ht="18" x14ac:dyDescent="0.25">
      <c r="B823" s="34"/>
      <c r="C823" s="7"/>
      <c r="D823" s="7"/>
      <c r="E823" s="7"/>
      <c r="F823" s="141"/>
      <c r="G823" s="58"/>
      <c r="H823" s="37"/>
    </row>
    <row r="824" spans="2:8" ht="18" x14ac:dyDescent="0.25">
      <c r="B824" s="34"/>
      <c r="C824" s="7"/>
      <c r="D824" s="7"/>
      <c r="E824" s="7"/>
      <c r="F824" s="141"/>
      <c r="G824" s="58"/>
      <c r="H824" s="37"/>
    </row>
    <row r="825" spans="2:8" ht="18" x14ac:dyDescent="0.25">
      <c r="B825" s="34"/>
      <c r="C825" s="7"/>
      <c r="D825" s="7"/>
      <c r="E825" s="7"/>
      <c r="F825" s="141"/>
      <c r="G825" s="58"/>
      <c r="H825" s="37"/>
    </row>
    <row r="826" spans="2:8" ht="18" x14ac:dyDescent="0.25">
      <c r="B826" s="34"/>
      <c r="C826" s="7"/>
      <c r="D826" s="7"/>
      <c r="E826" s="7"/>
      <c r="F826" s="141"/>
      <c r="G826" s="58"/>
      <c r="H826" s="37"/>
    </row>
    <row r="827" spans="2:8" ht="18" x14ac:dyDescent="0.25">
      <c r="B827" s="34"/>
      <c r="C827" s="7"/>
      <c r="D827" s="7"/>
      <c r="E827" s="7"/>
      <c r="F827" s="141"/>
      <c r="G827" s="58"/>
      <c r="H827" s="37"/>
    </row>
    <row r="828" spans="2:8" ht="18" x14ac:dyDescent="0.25">
      <c r="B828" s="34"/>
      <c r="C828" s="7"/>
      <c r="D828" s="7"/>
      <c r="E828" s="7"/>
      <c r="F828" s="141"/>
      <c r="G828" s="58"/>
      <c r="H828" s="37"/>
    </row>
    <row r="829" spans="2:8" ht="18" x14ac:dyDescent="0.25">
      <c r="B829" s="34"/>
      <c r="C829" s="7"/>
      <c r="D829" s="7"/>
      <c r="E829" s="7"/>
      <c r="F829" s="141"/>
      <c r="G829" s="58"/>
      <c r="H829" s="37"/>
    </row>
    <row r="830" spans="2:8" ht="18" x14ac:dyDescent="0.25">
      <c r="B830" s="34"/>
      <c r="C830" s="7"/>
      <c r="D830" s="7"/>
      <c r="E830" s="7"/>
      <c r="F830" s="141"/>
      <c r="G830" s="58"/>
      <c r="H830" s="37"/>
    </row>
    <row r="831" spans="2:8" ht="18" x14ac:dyDescent="0.25">
      <c r="B831" s="34"/>
      <c r="C831" s="7"/>
      <c r="D831" s="7"/>
      <c r="E831" s="7"/>
      <c r="F831" s="141"/>
      <c r="G831" s="58"/>
      <c r="H831" s="37"/>
    </row>
    <row r="832" spans="2:8" ht="18" x14ac:dyDescent="0.25">
      <c r="B832" s="34"/>
      <c r="C832" s="7"/>
      <c r="D832" s="7"/>
      <c r="E832" s="7"/>
      <c r="F832" s="141"/>
      <c r="G832" s="58"/>
    </row>
    <row r="833" spans="1:9" ht="18" x14ac:dyDescent="0.25">
      <c r="B833" s="34"/>
      <c r="C833" s="7"/>
      <c r="D833" s="7"/>
      <c r="E833" s="7"/>
      <c r="F833" s="141"/>
      <c r="G833" s="58"/>
    </row>
    <row r="834" spans="1:9" ht="18" x14ac:dyDescent="0.25">
      <c r="B834" s="34"/>
      <c r="C834" s="7"/>
      <c r="D834" s="7"/>
      <c r="E834" s="7"/>
      <c r="F834" s="141"/>
      <c r="G834" s="58"/>
    </row>
    <row r="835" spans="1:9" s="21" customFormat="1" ht="18" x14ac:dyDescent="0.25">
      <c r="A835" s="2"/>
      <c r="B835" s="34"/>
      <c r="C835" s="7"/>
      <c r="D835" s="7"/>
      <c r="E835" s="7"/>
      <c r="F835" s="141"/>
      <c r="G835" s="58"/>
      <c r="I835" s="22"/>
    </row>
    <row r="836" spans="1:9" s="21" customFormat="1" ht="18" x14ac:dyDescent="0.25">
      <c r="A836" s="2"/>
      <c r="B836" s="34"/>
      <c r="C836" s="7"/>
      <c r="D836" s="7"/>
      <c r="E836" s="7"/>
      <c r="F836" s="141"/>
      <c r="G836" s="58"/>
      <c r="I836" s="22"/>
    </row>
    <row r="837" spans="1:9" s="21" customFormat="1" ht="18" x14ac:dyDescent="0.25">
      <c r="A837" s="2"/>
      <c r="B837" s="34"/>
      <c r="C837" s="7"/>
      <c r="D837" s="7"/>
      <c r="E837" s="7"/>
      <c r="F837" s="141"/>
      <c r="G837" s="58"/>
      <c r="I837" s="22"/>
    </row>
    <row r="838" spans="1:9" s="21" customFormat="1" ht="18" x14ac:dyDescent="0.25">
      <c r="A838" s="2"/>
      <c r="B838" s="34"/>
      <c r="C838" s="7"/>
      <c r="D838" s="7"/>
      <c r="E838" s="7"/>
      <c r="F838" s="141"/>
      <c r="G838" s="58"/>
      <c r="I838" s="22"/>
    </row>
    <row r="839" spans="1:9" s="21" customFormat="1" ht="18" x14ac:dyDescent="0.25">
      <c r="A839" s="2"/>
      <c r="B839" s="34"/>
      <c r="C839" s="7"/>
      <c r="D839" s="7"/>
      <c r="E839" s="7"/>
      <c r="F839" s="141"/>
      <c r="G839" s="58"/>
      <c r="I839" s="22"/>
    </row>
    <row r="840" spans="1:9" s="21" customFormat="1" ht="18" x14ac:dyDescent="0.25">
      <c r="A840" s="2"/>
      <c r="B840" s="34" t="s">
        <v>34</v>
      </c>
      <c r="C840" s="7"/>
      <c r="D840" s="7"/>
      <c r="E840" s="7"/>
      <c r="F840" s="141" t="s">
        <v>28</v>
      </c>
      <c r="G840" s="58">
        <f>SUM(G797:G817)</f>
        <v>81298</v>
      </c>
      <c r="I840" s="22"/>
    </row>
    <row r="841" spans="1:9" s="21" customFormat="1" ht="18" x14ac:dyDescent="0.25">
      <c r="A841" s="2"/>
      <c r="B841" s="34"/>
      <c r="C841" s="7"/>
      <c r="D841" s="7"/>
      <c r="E841" s="7"/>
      <c r="F841" s="141"/>
      <c r="G841" s="58"/>
      <c r="I841" s="22"/>
    </row>
    <row r="842" spans="1:9" s="21" customFormat="1" ht="18" x14ac:dyDescent="0.25">
      <c r="A842" s="2"/>
      <c r="B842" s="34" t="s">
        <v>319</v>
      </c>
      <c r="C842" s="7"/>
      <c r="D842" s="7"/>
      <c r="E842" s="7"/>
      <c r="F842" s="141"/>
      <c r="G842" s="58"/>
      <c r="I842" s="22"/>
    </row>
    <row r="843" spans="1:9" s="21" customFormat="1" ht="18" x14ac:dyDescent="0.25">
      <c r="A843" s="2"/>
      <c r="B843" s="34" t="s">
        <v>335</v>
      </c>
      <c r="C843" s="7"/>
      <c r="D843" s="7"/>
      <c r="E843" s="7"/>
      <c r="F843" s="141"/>
      <c r="G843" s="58"/>
      <c r="I843" s="22"/>
    </row>
    <row r="844" spans="1:9" s="21" customFormat="1" ht="66" x14ac:dyDescent="0.25">
      <c r="A844" s="2" t="s">
        <v>4</v>
      </c>
      <c r="B844" s="31" t="s">
        <v>336</v>
      </c>
      <c r="C844" s="2">
        <v>2</v>
      </c>
      <c r="D844" s="2"/>
      <c r="E844" s="2" t="s">
        <v>263</v>
      </c>
      <c r="F844" s="144">
        <v>30000</v>
      </c>
      <c r="G844" s="91">
        <f>F844*C844</f>
        <v>60000</v>
      </c>
      <c r="I844" s="22"/>
    </row>
    <row r="845" spans="1:9" s="21" customFormat="1" x14ac:dyDescent="0.25">
      <c r="A845" s="2"/>
      <c r="B845" s="22"/>
      <c r="C845" s="2"/>
      <c r="D845" s="2"/>
      <c r="E845" s="2"/>
      <c r="F845" s="144"/>
      <c r="G845" s="91"/>
      <c r="I845" s="22"/>
    </row>
    <row r="846" spans="1:9" s="21" customFormat="1" x14ac:dyDescent="0.25">
      <c r="A846" s="2"/>
      <c r="B846" s="22" t="s">
        <v>337</v>
      </c>
      <c r="C846" s="2"/>
      <c r="D846" s="2"/>
      <c r="E846" s="2"/>
      <c r="F846" s="144"/>
      <c r="G846" s="91"/>
      <c r="I846" s="22"/>
    </row>
    <row r="847" spans="1:9" s="21" customFormat="1" ht="33" x14ac:dyDescent="0.25">
      <c r="A847" s="2"/>
      <c r="B847" s="31" t="s">
        <v>338</v>
      </c>
      <c r="C847" s="2"/>
      <c r="D847" s="2"/>
      <c r="E847" s="2"/>
      <c r="F847" s="144"/>
      <c r="G847" s="91"/>
      <c r="I847" s="22"/>
    </row>
    <row r="848" spans="1:9" s="21" customFormat="1" x14ac:dyDescent="0.25">
      <c r="A848" s="2" t="s">
        <v>7</v>
      </c>
      <c r="B848" s="22" t="s">
        <v>339</v>
      </c>
      <c r="C848" s="2">
        <v>25</v>
      </c>
      <c r="D848" s="2"/>
      <c r="E848" s="2" t="s">
        <v>55</v>
      </c>
      <c r="F848" s="144">
        <v>3500</v>
      </c>
      <c r="G848" s="91">
        <f>F848*C848</f>
        <v>87500</v>
      </c>
      <c r="I848" s="22"/>
    </row>
    <row r="849" spans="1:9" s="21" customFormat="1" ht="49.5" x14ac:dyDescent="0.25">
      <c r="A849" s="2" t="s">
        <v>10</v>
      </c>
      <c r="B849" s="1" t="s">
        <v>340</v>
      </c>
      <c r="C849" s="2">
        <v>3</v>
      </c>
      <c r="D849" s="2"/>
      <c r="E849" s="2" t="s">
        <v>263</v>
      </c>
      <c r="F849" s="144">
        <v>19000</v>
      </c>
      <c r="G849" s="91">
        <f>F849*C849</f>
        <v>57000</v>
      </c>
      <c r="I849" s="22"/>
    </row>
    <row r="850" spans="1:9" s="21" customFormat="1" x14ac:dyDescent="0.25">
      <c r="A850" s="2"/>
      <c r="B850" s="22"/>
      <c r="C850" s="2"/>
      <c r="D850" s="2"/>
      <c r="E850" s="2"/>
      <c r="F850" s="144"/>
      <c r="G850" s="91"/>
      <c r="I850" s="22"/>
    </row>
    <row r="851" spans="1:9" x14ac:dyDescent="0.25">
      <c r="G851" s="91"/>
    </row>
    <row r="852" spans="1:9" x14ac:dyDescent="0.25">
      <c r="G852" s="91"/>
    </row>
    <row r="853" spans="1:9" x14ac:dyDescent="0.25">
      <c r="G853" s="91"/>
    </row>
    <row r="854" spans="1:9" x14ac:dyDescent="0.25">
      <c r="B854" s="31"/>
      <c r="G854" s="91"/>
    </row>
    <row r="855" spans="1:9" x14ac:dyDescent="0.25">
      <c r="G855" s="91"/>
    </row>
    <row r="856" spans="1:9" x14ac:dyDescent="0.25">
      <c r="G856" s="91"/>
    </row>
    <row r="857" spans="1:9" x14ac:dyDescent="0.25">
      <c r="G857" s="22"/>
    </row>
    <row r="858" spans="1:9" ht="18" x14ac:dyDescent="0.25">
      <c r="B858" s="34"/>
      <c r="C858" s="7"/>
      <c r="D858" s="7"/>
      <c r="E858" s="7"/>
      <c r="F858" s="141"/>
      <c r="G858" s="58"/>
    </row>
    <row r="859" spans="1:9" ht="18" x14ac:dyDescent="0.25">
      <c r="B859" s="34"/>
      <c r="C859" s="7"/>
      <c r="D859" s="7"/>
      <c r="E859" s="7"/>
      <c r="F859" s="141"/>
      <c r="G859" s="58"/>
    </row>
    <row r="860" spans="1:9" ht="18" x14ac:dyDescent="0.25">
      <c r="B860" s="34"/>
      <c r="C860" s="7"/>
      <c r="D860" s="7"/>
      <c r="E860" s="7"/>
      <c r="F860" s="141"/>
      <c r="G860" s="58"/>
    </row>
    <row r="861" spans="1:9" ht="18" x14ac:dyDescent="0.25">
      <c r="B861" s="34"/>
      <c r="C861" s="7"/>
      <c r="D861" s="7"/>
      <c r="E861" s="7"/>
      <c r="F861" s="141"/>
      <c r="G861" s="58"/>
    </row>
    <row r="862" spans="1:9" ht="18" x14ac:dyDescent="0.25">
      <c r="B862" s="34"/>
      <c r="C862" s="7"/>
      <c r="D862" s="7"/>
      <c r="E862" s="7"/>
      <c r="F862" s="141"/>
      <c r="G862" s="58"/>
    </row>
    <row r="863" spans="1:9" ht="18" x14ac:dyDescent="0.25">
      <c r="B863" s="34" t="s">
        <v>34</v>
      </c>
      <c r="C863" s="7"/>
      <c r="D863" s="7"/>
      <c r="E863" s="7"/>
      <c r="F863" s="141" t="s">
        <v>28</v>
      </c>
      <c r="G863" s="58">
        <f>SUM(G844:G862)</f>
        <v>204500</v>
      </c>
    </row>
    <row r="864" spans="1:9" ht="18" x14ac:dyDescent="0.25">
      <c r="B864" s="34"/>
      <c r="C864" s="7"/>
      <c r="D864" s="7"/>
      <c r="E864" s="7"/>
      <c r="F864" s="141"/>
      <c r="G864" s="22"/>
    </row>
    <row r="865" spans="2:7" ht="18" x14ac:dyDescent="0.25">
      <c r="B865" s="34"/>
      <c r="C865" s="7"/>
      <c r="D865" s="7"/>
      <c r="E865" s="7"/>
      <c r="F865" s="141"/>
      <c r="G865" s="58"/>
    </row>
    <row r="866" spans="2:7" ht="18" x14ac:dyDescent="0.25">
      <c r="B866" s="34"/>
      <c r="C866" s="7"/>
      <c r="D866" s="7"/>
      <c r="E866" s="7"/>
      <c r="F866" s="141"/>
      <c r="G866" s="58"/>
    </row>
    <row r="867" spans="2:7" ht="18" x14ac:dyDescent="0.25">
      <c r="B867" s="34"/>
      <c r="C867" s="7"/>
      <c r="D867" s="7"/>
      <c r="E867" s="7"/>
      <c r="F867" s="141"/>
      <c r="G867" s="58"/>
    </row>
    <row r="868" spans="2:7" ht="18" x14ac:dyDescent="0.25">
      <c r="B868" s="34"/>
      <c r="C868" s="7"/>
      <c r="D868" s="7"/>
      <c r="E868" s="7"/>
      <c r="F868" s="141"/>
      <c r="G868" s="58"/>
    </row>
    <row r="869" spans="2:7" ht="18" x14ac:dyDescent="0.25">
      <c r="B869" s="34"/>
      <c r="C869" s="7"/>
      <c r="D869" s="7"/>
      <c r="E869" s="7"/>
      <c r="F869" s="141"/>
      <c r="G869" s="58"/>
    </row>
    <row r="870" spans="2:7" x14ac:dyDescent="0.25">
      <c r="B870" s="31"/>
      <c r="G870" s="91"/>
    </row>
    <row r="871" spans="2:7" x14ac:dyDescent="0.25">
      <c r="B871" s="31"/>
      <c r="G871" s="91"/>
    </row>
    <row r="872" spans="2:7" x14ac:dyDescent="0.25">
      <c r="B872" s="31"/>
      <c r="G872" s="91"/>
    </row>
    <row r="873" spans="2:7" ht="18.75" customHeight="1" x14ac:dyDescent="0.25">
      <c r="B873" s="23" t="s">
        <v>66</v>
      </c>
      <c r="C873" s="7"/>
      <c r="D873" s="7"/>
      <c r="E873" s="7"/>
      <c r="F873" s="141"/>
      <c r="G873" s="58"/>
    </row>
    <row r="874" spans="2:7" ht="18" x14ac:dyDescent="0.25">
      <c r="B874" s="23"/>
      <c r="C874" s="7"/>
      <c r="D874" s="7"/>
      <c r="E874" s="7"/>
      <c r="F874" s="141"/>
      <c r="G874" s="58"/>
    </row>
    <row r="875" spans="2:7" ht="17.25" customHeight="1" x14ac:dyDescent="0.25">
      <c r="B875" s="54" t="s">
        <v>341</v>
      </c>
      <c r="C875" s="7"/>
      <c r="D875" s="7"/>
      <c r="E875" s="7"/>
      <c r="F875" s="144">
        <f>G752</f>
        <v>588750</v>
      </c>
      <c r="G875" s="58"/>
    </row>
    <row r="876" spans="2:7" ht="18" x14ac:dyDescent="0.25">
      <c r="B876" s="54"/>
      <c r="C876" s="7"/>
      <c r="D876" s="7"/>
      <c r="E876" s="7"/>
      <c r="G876" s="58"/>
    </row>
    <row r="877" spans="2:7" ht="17.25" customHeight="1" x14ac:dyDescent="0.25">
      <c r="B877" s="54" t="s">
        <v>342</v>
      </c>
      <c r="C877" s="7"/>
      <c r="D877" s="7"/>
      <c r="E877" s="7"/>
      <c r="F877" s="144">
        <f>G795</f>
        <v>157424</v>
      </c>
      <c r="G877" s="58"/>
    </row>
    <row r="878" spans="2:7" x14ac:dyDescent="0.25">
      <c r="B878" s="31"/>
      <c r="G878" s="91"/>
    </row>
    <row r="879" spans="2:7" ht="17.25" customHeight="1" x14ac:dyDescent="0.25">
      <c r="B879" s="54" t="s">
        <v>343</v>
      </c>
      <c r="C879" s="7"/>
      <c r="D879" s="7"/>
      <c r="E879" s="7"/>
      <c r="F879" s="144">
        <f>G840</f>
        <v>81298</v>
      </c>
      <c r="G879" s="58"/>
    </row>
    <row r="880" spans="2:7" ht="17.25" customHeight="1" x14ac:dyDescent="0.25">
      <c r="B880" s="54"/>
      <c r="C880" s="7"/>
      <c r="D880" s="7"/>
      <c r="E880" s="7"/>
      <c r="G880" s="58"/>
    </row>
    <row r="881" spans="1:7" ht="17.25" customHeight="1" x14ac:dyDescent="0.25">
      <c r="B881" s="54" t="s">
        <v>344</v>
      </c>
      <c r="C881" s="7"/>
      <c r="D881" s="7"/>
      <c r="E881" s="7"/>
      <c r="F881" s="144">
        <f>G863</f>
        <v>204500</v>
      </c>
      <c r="G881" s="58"/>
    </row>
    <row r="882" spans="1:7" ht="17.25" customHeight="1" x14ac:dyDescent="0.25">
      <c r="B882" s="54"/>
      <c r="C882" s="7"/>
      <c r="D882" s="7"/>
      <c r="E882" s="7"/>
      <c r="G882" s="58"/>
    </row>
    <row r="883" spans="1:7" ht="17.25" customHeight="1" x14ac:dyDescent="0.25">
      <c r="B883" s="23" t="s">
        <v>256</v>
      </c>
      <c r="C883" s="7"/>
      <c r="D883" s="7"/>
      <c r="E883" s="7"/>
      <c r="F883" s="141"/>
      <c r="G883" s="58"/>
    </row>
    <row r="884" spans="1:7" ht="17.25" customHeight="1" x14ac:dyDescent="0.25">
      <c r="B884" s="34" t="s">
        <v>231</v>
      </c>
      <c r="C884" s="7"/>
      <c r="D884" s="7"/>
      <c r="E884" s="7"/>
      <c r="F884" s="141" t="s">
        <v>28</v>
      </c>
      <c r="G884" s="58">
        <f>SUM(F875:F881)</f>
        <v>1031972</v>
      </c>
    </row>
    <row r="885" spans="1:7" ht="17.25" customHeight="1" x14ac:dyDescent="0.25">
      <c r="B885" s="23" t="s">
        <v>345</v>
      </c>
      <c r="C885" s="7"/>
      <c r="D885" s="7"/>
      <c r="E885" s="7"/>
      <c r="F885" s="141"/>
      <c r="G885" s="58"/>
    </row>
    <row r="886" spans="1:7" ht="17.25" customHeight="1" x14ac:dyDescent="0.25">
      <c r="B886" s="23"/>
      <c r="C886" s="7"/>
      <c r="D886" s="7"/>
      <c r="E886" s="7"/>
      <c r="F886" s="141"/>
      <c r="G886" s="58"/>
    </row>
    <row r="887" spans="1:7" ht="17.25" customHeight="1" x14ac:dyDescent="0.25">
      <c r="B887" s="59" t="s">
        <v>346</v>
      </c>
      <c r="C887" s="7"/>
      <c r="D887" s="7"/>
      <c r="F887" s="141"/>
      <c r="G887" s="91"/>
    </row>
    <row r="888" spans="1:7" ht="17.25" customHeight="1" x14ac:dyDescent="0.25">
      <c r="B888" s="24" t="s">
        <v>347</v>
      </c>
    </row>
    <row r="889" spans="1:7" ht="17.25" customHeight="1" x14ac:dyDescent="0.25">
      <c r="B889" s="4" t="s">
        <v>348</v>
      </c>
    </row>
    <row r="890" spans="1:7" ht="49.5" x14ac:dyDescent="0.25">
      <c r="A890" s="2" t="s">
        <v>4</v>
      </c>
      <c r="B890" s="1" t="s">
        <v>349</v>
      </c>
      <c r="C890" s="2">
        <v>1</v>
      </c>
      <c r="E890" s="2" t="s">
        <v>263</v>
      </c>
      <c r="F890" s="144">
        <v>22825</v>
      </c>
      <c r="G890" s="20">
        <f>F890*C890</f>
        <v>22825</v>
      </c>
    </row>
    <row r="891" spans="1:7" x14ac:dyDescent="0.25">
      <c r="B891" s="1"/>
      <c r="F891" s="150"/>
    </row>
    <row r="892" spans="1:7" ht="49.5" x14ac:dyDescent="0.25">
      <c r="A892" s="2" t="s">
        <v>7</v>
      </c>
      <c r="B892" s="1" t="s">
        <v>350</v>
      </c>
      <c r="C892" s="2">
        <v>7</v>
      </c>
      <c r="E892" s="2" t="s">
        <v>263</v>
      </c>
      <c r="F892" s="150">
        <v>15350</v>
      </c>
      <c r="G892" s="20">
        <f>F892*C892</f>
        <v>107450</v>
      </c>
    </row>
    <row r="893" spans="1:7" x14ac:dyDescent="0.25">
      <c r="B893" s="1"/>
      <c r="F893" s="150"/>
    </row>
    <row r="894" spans="1:7" ht="66" x14ac:dyDescent="0.25">
      <c r="A894" s="2" t="s">
        <v>10</v>
      </c>
      <c r="B894" s="1" t="s">
        <v>385</v>
      </c>
      <c r="C894" s="2">
        <v>1</v>
      </c>
      <c r="E894" s="2" t="s">
        <v>263</v>
      </c>
      <c r="F894" s="150">
        <v>68250</v>
      </c>
      <c r="G894" s="20">
        <f>F894*C894</f>
        <v>68250</v>
      </c>
    </row>
    <row r="895" spans="1:7" x14ac:dyDescent="0.25">
      <c r="B895" s="1"/>
      <c r="F895" s="150"/>
    </row>
    <row r="896" spans="1:7" ht="18" x14ac:dyDescent="0.25">
      <c r="B896" s="5" t="s">
        <v>351</v>
      </c>
      <c r="F896" s="150"/>
    </row>
    <row r="897" spans="1:9" ht="115.5" x14ac:dyDescent="0.25">
      <c r="A897" s="2" t="s">
        <v>4</v>
      </c>
      <c r="B897" s="1" t="s">
        <v>386</v>
      </c>
      <c r="C897" s="2">
        <v>300</v>
      </c>
      <c r="E897" s="2" t="s">
        <v>55</v>
      </c>
      <c r="F897" s="150">
        <v>365</v>
      </c>
      <c r="G897" s="20">
        <f>F897*C897</f>
        <v>109500</v>
      </c>
    </row>
    <row r="898" spans="1:9" ht="115.5" x14ac:dyDescent="0.25">
      <c r="A898" s="2" t="s">
        <v>7</v>
      </c>
      <c r="B898" s="1" t="s">
        <v>352</v>
      </c>
      <c r="C898" s="2">
        <v>150</v>
      </c>
      <c r="E898" s="2" t="s">
        <v>55</v>
      </c>
      <c r="F898" s="150">
        <v>495</v>
      </c>
      <c r="G898" s="20">
        <f>F898*C898</f>
        <v>74250</v>
      </c>
      <c r="I898" s="103"/>
    </row>
    <row r="899" spans="1:9" x14ac:dyDescent="0.25">
      <c r="B899" s="1"/>
      <c r="F899" s="159"/>
      <c r="I899" s="103"/>
    </row>
    <row r="900" spans="1:9" ht="18" x14ac:dyDescent="0.25">
      <c r="B900" s="6" t="s">
        <v>353</v>
      </c>
      <c r="F900" s="159"/>
      <c r="I900" s="103"/>
    </row>
    <row r="901" spans="1:9" ht="82.5" x14ac:dyDescent="0.25">
      <c r="B901" s="4" t="s">
        <v>358</v>
      </c>
      <c r="F901" s="150"/>
      <c r="I901" s="103"/>
    </row>
    <row r="902" spans="1:9" ht="33" x14ac:dyDescent="0.25">
      <c r="A902" s="2" t="s">
        <v>4</v>
      </c>
      <c r="B902" s="1" t="s">
        <v>354</v>
      </c>
      <c r="F902" s="150"/>
      <c r="I902" s="103"/>
    </row>
    <row r="903" spans="1:9" ht="33" x14ac:dyDescent="0.25">
      <c r="A903" s="2" t="s">
        <v>7</v>
      </c>
      <c r="B903" s="1" t="s">
        <v>359</v>
      </c>
      <c r="C903" s="2">
        <v>50</v>
      </c>
      <c r="E903" s="2" t="s">
        <v>55</v>
      </c>
      <c r="F903" s="150">
        <v>7475</v>
      </c>
      <c r="G903" s="20">
        <f>F903*C903</f>
        <v>373750</v>
      </c>
      <c r="I903" s="103"/>
    </row>
    <row r="904" spans="1:9" ht="33" x14ac:dyDescent="0.25">
      <c r="A904" s="2" t="s">
        <v>10</v>
      </c>
      <c r="B904" s="1" t="s">
        <v>387</v>
      </c>
      <c r="C904" s="2">
        <v>30</v>
      </c>
      <c r="E904" s="2" t="s">
        <v>55</v>
      </c>
      <c r="F904" s="150">
        <v>885.5</v>
      </c>
      <c r="G904" s="20">
        <f t="shared" ref="G904:G912" si="7">F904*C904</f>
        <v>26565</v>
      </c>
      <c r="I904" s="103"/>
    </row>
    <row r="905" spans="1:9" ht="33" x14ac:dyDescent="0.25">
      <c r="A905" s="2" t="s">
        <v>12</v>
      </c>
      <c r="B905" s="1" t="s">
        <v>388</v>
      </c>
      <c r="C905" s="2">
        <v>30</v>
      </c>
      <c r="E905" s="2" t="s">
        <v>55</v>
      </c>
      <c r="F905" s="150">
        <v>414</v>
      </c>
      <c r="G905" s="20">
        <f t="shared" si="7"/>
        <v>12420</v>
      </c>
      <c r="I905" s="103"/>
    </row>
    <row r="906" spans="1:9" ht="33" x14ac:dyDescent="0.25">
      <c r="A906" s="2" t="s">
        <v>14</v>
      </c>
      <c r="B906" s="1" t="s">
        <v>389</v>
      </c>
      <c r="C906" s="2">
        <v>30</v>
      </c>
      <c r="E906" s="2" t="s">
        <v>55</v>
      </c>
      <c r="F906" s="150">
        <v>885.5</v>
      </c>
      <c r="G906" s="20">
        <f t="shared" si="7"/>
        <v>26565</v>
      </c>
      <c r="I906" s="103"/>
    </row>
    <row r="907" spans="1:9" ht="49.5" x14ac:dyDescent="0.25">
      <c r="A907" s="2" t="s">
        <v>15</v>
      </c>
      <c r="B907" s="1" t="s">
        <v>390</v>
      </c>
      <c r="C907" s="2">
        <v>150</v>
      </c>
      <c r="E907" s="2" t="s">
        <v>55</v>
      </c>
      <c r="F907" s="150">
        <v>557.75</v>
      </c>
      <c r="G907" s="20">
        <f t="shared" si="7"/>
        <v>83662.5</v>
      </c>
      <c r="I907" s="103"/>
    </row>
    <row r="908" spans="1:9" ht="49.5" x14ac:dyDescent="0.25">
      <c r="A908" s="2" t="s">
        <v>16</v>
      </c>
      <c r="B908" s="1" t="s">
        <v>391</v>
      </c>
      <c r="C908" s="2">
        <v>150</v>
      </c>
      <c r="E908" s="2" t="s">
        <v>55</v>
      </c>
      <c r="F908" s="150">
        <f>F907</f>
        <v>557.75</v>
      </c>
      <c r="G908" s="20">
        <f t="shared" si="7"/>
        <v>83662.5</v>
      </c>
      <c r="I908" s="103"/>
    </row>
    <row r="909" spans="1:9" ht="49.5" x14ac:dyDescent="0.25">
      <c r="A909" s="2" t="s">
        <v>19</v>
      </c>
      <c r="B909" s="1" t="s">
        <v>392</v>
      </c>
      <c r="C909" s="2">
        <v>150</v>
      </c>
      <c r="E909" s="2" t="s">
        <v>55</v>
      </c>
      <c r="F909" s="150">
        <v>161</v>
      </c>
      <c r="G909" s="20">
        <f t="shared" si="7"/>
        <v>24150</v>
      </c>
      <c r="I909" s="103"/>
    </row>
    <row r="910" spans="1:9" x14ac:dyDescent="0.25">
      <c r="B910" s="1"/>
      <c r="F910" s="150"/>
      <c r="I910" s="103"/>
    </row>
    <row r="911" spans="1:9" ht="33" x14ac:dyDescent="0.25">
      <c r="A911" s="2" t="s">
        <v>393</v>
      </c>
      <c r="B911" s="1" t="s">
        <v>394</v>
      </c>
      <c r="C911" s="2">
        <v>300</v>
      </c>
      <c r="E911" s="2" t="s">
        <v>55</v>
      </c>
      <c r="F911" s="150">
        <v>100</v>
      </c>
      <c r="G911" s="20">
        <f t="shared" si="7"/>
        <v>30000</v>
      </c>
      <c r="I911" s="103"/>
    </row>
    <row r="912" spans="1:9" ht="33" x14ac:dyDescent="0.25">
      <c r="A912" s="2" t="s">
        <v>21</v>
      </c>
      <c r="B912" s="1" t="s">
        <v>395</v>
      </c>
      <c r="C912" s="2">
        <v>300</v>
      </c>
      <c r="E912" s="2" t="s">
        <v>55</v>
      </c>
      <c r="F912" s="150">
        <f>F911</f>
        <v>100</v>
      </c>
      <c r="G912" s="20">
        <f t="shared" si="7"/>
        <v>30000</v>
      </c>
      <c r="I912" s="103"/>
    </row>
    <row r="913" spans="1:9" x14ac:dyDescent="0.25">
      <c r="B913" s="1"/>
      <c r="F913" s="150"/>
      <c r="I913" s="103"/>
    </row>
    <row r="914" spans="1:9" x14ac:dyDescent="0.25">
      <c r="B914" s="1"/>
      <c r="F914" s="150"/>
      <c r="I914" s="103"/>
    </row>
    <row r="915" spans="1:9" ht="18" x14ac:dyDescent="0.25">
      <c r="B915" s="34" t="s">
        <v>34</v>
      </c>
      <c r="F915" s="150"/>
      <c r="G915" s="20">
        <f>SUM(G890:G913)</f>
        <v>1073050</v>
      </c>
      <c r="I915" s="103"/>
    </row>
    <row r="916" spans="1:9" ht="36" x14ac:dyDescent="0.25">
      <c r="B916" s="59" t="s">
        <v>410</v>
      </c>
      <c r="F916" s="150"/>
      <c r="I916" s="103"/>
    </row>
    <row r="917" spans="1:9" ht="18" x14ac:dyDescent="0.25">
      <c r="A917" s="22"/>
      <c r="B917" s="6" t="s">
        <v>409</v>
      </c>
      <c r="C917" s="22"/>
      <c r="D917" s="22"/>
      <c r="E917" s="22"/>
      <c r="F917" s="150"/>
      <c r="I917" s="103"/>
    </row>
    <row r="918" spans="1:9" x14ac:dyDescent="0.25">
      <c r="A918" s="22"/>
      <c r="C918" s="22"/>
      <c r="D918" s="22"/>
      <c r="E918" s="22"/>
      <c r="F918" s="150"/>
      <c r="I918" s="103"/>
    </row>
    <row r="919" spans="1:9" ht="33" x14ac:dyDescent="0.25">
      <c r="A919" s="2" t="s">
        <v>4</v>
      </c>
      <c r="B919" s="1" t="s">
        <v>396</v>
      </c>
      <c r="C919" s="2">
        <v>200</v>
      </c>
      <c r="E919" s="2" t="s">
        <v>55</v>
      </c>
      <c r="F919" s="150">
        <v>161</v>
      </c>
      <c r="G919" s="20">
        <f t="shared" ref="G919:G924" si="8">F919*C919</f>
        <v>32200</v>
      </c>
      <c r="I919" s="103"/>
    </row>
    <row r="920" spans="1:9" ht="33" x14ac:dyDescent="0.25">
      <c r="A920" s="2" t="s">
        <v>7</v>
      </c>
      <c r="B920" s="1" t="s">
        <v>397</v>
      </c>
      <c r="C920" s="2">
        <v>200</v>
      </c>
      <c r="E920" s="2" t="s">
        <v>55</v>
      </c>
      <c r="F920" s="144">
        <f>F919</f>
        <v>161</v>
      </c>
      <c r="G920" s="20">
        <f t="shared" si="8"/>
        <v>32200</v>
      </c>
      <c r="I920" s="103"/>
    </row>
    <row r="921" spans="1:9" ht="33" x14ac:dyDescent="0.25">
      <c r="A921" s="2" t="s">
        <v>10</v>
      </c>
      <c r="B921" s="1" t="s">
        <v>360</v>
      </c>
      <c r="C921" s="2">
        <v>200</v>
      </c>
      <c r="E921" s="2" t="s">
        <v>55</v>
      </c>
      <c r="F921" s="144">
        <f>F912</f>
        <v>100</v>
      </c>
      <c r="G921" s="20">
        <f t="shared" si="8"/>
        <v>20000</v>
      </c>
      <c r="I921" s="103"/>
    </row>
    <row r="922" spans="1:9" ht="33" x14ac:dyDescent="0.25">
      <c r="A922" s="2" t="s">
        <v>12</v>
      </c>
      <c r="B922" s="1" t="s">
        <v>398</v>
      </c>
      <c r="C922" s="2">
        <v>200</v>
      </c>
      <c r="E922" s="2" t="s">
        <v>55</v>
      </c>
      <c r="F922" s="144">
        <v>414</v>
      </c>
      <c r="G922" s="20">
        <f t="shared" si="8"/>
        <v>82800</v>
      </c>
      <c r="I922" s="103"/>
    </row>
    <row r="923" spans="1:9" ht="33" x14ac:dyDescent="0.25">
      <c r="A923" s="2" t="s">
        <v>14</v>
      </c>
      <c r="B923" s="1" t="s">
        <v>400</v>
      </c>
      <c r="C923" s="2">
        <v>200</v>
      </c>
      <c r="E923" s="2" t="s">
        <v>55</v>
      </c>
      <c r="F923" s="144">
        <f>F922</f>
        <v>414</v>
      </c>
      <c r="G923" s="20">
        <f t="shared" si="8"/>
        <v>82800</v>
      </c>
      <c r="I923" s="103"/>
    </row>
    <row r="924" spans="1:9" ht="33" x14ac:dyDescent="0.25">
      <c r="A924" s="2" t="s">
        <v>15</v>
      </c>
      <c r="B924" s="1" t="s">
        <v>401</v>
      </c>
      <c r="C924" s="2">
        <v>200</v>
      </c>
      <c r="E924" s="2" t="s">
        <v>55</v>
      </c>
      <c r="F924" s="144">
        <v>161</v>
      </c>
      <c r="G924" s="20">
        <f t="shared" si="8"/>
        <v>32200</v>
      </c>
      <c r="I924" s="103"/>
    </row>
    <row r="925" spans="1:9" x14ac:dyDescent="0.25">
      <c r="B925" s="1"/>
      <c r="I925" s="103"/>
    </row>
    <row r="926" spans="1:9" ht="18" x14ac:dyDescent="0.25">
      <c r="B926" s="6" t="s">
        <v>355</v>
      </c>
      <c r="I926" s="103"/>
    </row>
    <row r="927" spans="1:9" x14ac:dyDescent="0.25">
      <c r="A927" s="2" t="s">
        <v>16</v>
      </c>
      <c r="B927" s="1" t="s">
        <v>402</v>
      </c>
      <c r="C927" s="2">
        <v>150</v>
      </c>
      <c r="E927" s="2" t="s">
        <v>55</v>
      </c>
      <c r="F927" s="144">
        <v>402.5</v>
      </c>
      <c r="G927" s="20">
        <f>F927*C927</f>
        <v>60375</v>
      </c>
      <c r="I927" s="103"/>
    </row>
    <row r="928" spans="1:9" x14ac:dyDescent="0.25">
      <c r="B928" s="1"/>
      <c r="I928" s="103"/>
    </row>
    <row r="929" spans="1:9" ht="18" x14ac:dyDescent="0.25">
      <c r="A929" s="7"/>
      <c r="B929" s="6" t="s">
        <v>356</v>
      </c>
      <c r="C929" s="7"/>
      <c r="D929" s="7"/>
      <c r="E929" s="7"/>
      <c r="I929" s="103"/>
    </row>
    <row r="930" spans="1:9" ht="66" x14ac:dyDescent="0.25">
      <c r="A930" s="2" t="s">
        <v>19</v>
      </c>
      <c r="B930" s="1" t="s">
        <v>357</v>
      </c>
      <c r="C930" s="2">
        <v>2</v>
      </c>
      <c r="E930" s="2" t="s">
        <v>263</v>
      </c>
      <c r="F930" s="144">
        <v>9775</v>
      </c>
      <c r="G930" s="20">
        <f>F930*C930</f>
        <v>19550</v>
      </c>
      <c r="I930" s="103"/>
    </row>
    <row r="931" spans="1:9" ht="49.5" x14ac:dyDescent="0.25">
      <c r="A931" s="2" t="s">
        <v>21</v>
      </c>
      <c r="B931" s="1" t="s">
        <v>403</v>
      </c>
      <c r="C931" s="2">
        <v>10</v>
      </c>
      <c r="E931" s="2" t="s">
        <v>55</v>
      </c>
      <c r="F931" s="144">
        <v>885.5</v>
      </c>
      <c r="G931" s="20">
        <f>F931*C931</f>
        <v>8855</v>
      </c>
      <c r="I931" s="103"/>
    </row>
    <row r="932" spans="1:9" x14ac:dyDescent="0.25">
      <c r="B932" s="4"/>
      <c r="I932" s="103"/>
    </row>
    <row r="933" spans="1:9" ht="18" x14ac:dyDescent="0.25">
      <c r="B933" s="6" t="s">
        <v>404</v>
      </c>
      <c r="I933" s="103"/>
    </row>
    <row r="934" spans="1:9" ht="33" x14ac:dyDescent="0.25">
      <c r="A934" s="2" t="s">
        <v>23</v>
      </c>
      <c r="B934" s="1" t="s">
        <v>362</v>
      </c>
      <c r="C934" s="2">
        <v>41</v>
      </c>
      <c r="E934" s="2" t="s">
        <v>263</v>
      </c>
      <c r="F934" s="144">
        <v>1495</v>
      </c>
      <c r="G934" s="20">
        <f>F934*C934</f>
        <v>61295</v>
      </c>
      <c r="I934" s="103"/>
    </row>
    <row r="935" spans="1:9" ht="33" x14ac:dyDescent="0.25">
      <c r="A935" s="2" t="s">
        <v>25</v>
      </c>
      <c r="B935" s="1" t="s">
        <v>405</v>
      </c>
      <c r="C935" s="2">
        <v>9</v>
      </c>
      <c r="E935" s="2" t="s">
        <v>263</v>
      </c>
      <c r="F935" s="144">
        <v>2875</v>
      </c>
      <c r="G935" s="20">
        <f>F935*C935</f>
        <v>25875</v>
      </c>
      <c r="I935" s="103"/>
    </row>
    <row r="936" spans="1:9" ht="33" x14ac:dyDescent="0.25">
      <c r="A936" s="2" t="s">
        <v>26</v>
      </c>
      <c r="B936" s="1" t="s">
        <v>363</v>
      </c>
      <c r="C936" s="2">
        <v>2</v>
      </c>
      <c r="E936" s="2" t="s">
        <v>263</v>
      </c>
      <c r="F936" s="144">
        <v>4025</v>
      </c>
      <c r="G936" s="20">
        <f>F936*C936</f>
        <v>8050</v>
      </c>
      <c r="I936" s="103"/>
    </row>
    <row r="937" spans="1:9" x14ac:dyDescent="0.25">
      <c r="B937" s="1"/>
      <c r="I937" s="103"/>
    </row>
    <row r="938" spans="1:9" ht="18" x14ac:dyDescent="0.25">
      <c r="B938" s="6" t="s">
        <v>364</v>
      </c>
      <c r="I938" s="103"/>
    </row>
    <row r="939" spans="1:9" ht="18" x14ac:dyDescent="0.25">
      <c r="B939" s="6" t="s">
        <v>361</v>
      </c>
      <c r="I939" s="103"/>
    </row>
    <row r="940" spans="1:9" ht="33" x14ac:dyDescent="0.25">
      <c r="A940" s="2" t="s">
        <v>28</v>
      </c>
      <c r="B940" s="1" t="s">
        <v>365</v>
      </c>
      <c r="C940" s="8">
        <v>6</v>
      </c>
      <c r="D940" s="8"/>
      <c r="E940" s="2" t="s">
        <v>366</v>
      </c>
      <c r="F940" s="144">
        <v>1955</v>
      </c>
      <c r="G940" s="20">
        <f>F940*C940</f>
        <v>11730</v>
      </c>
      <c r="I940" s="103"/>
    </row>
    <row r="941" spans="1:9" ht="33" x14ac:dyDescent="0.25">
      <c r="A941" s="2" t="s">
        <v>32</v>
      </c>
      <c r="B941" s="1" t="s">
        <v>406</v>
      </c>
      <c r="C941" s="8">
        <v>6</v>
      </c>
      <c r="D941" s="8"/>
      <c r="E941" s="2" t="s">
        <v>366</v>
      </c>
      <c r="F941" s="144">
        <v>2530</v>
      </c>
      <c r="G941" s="20">
        <f>F941*C941</f>
        <v>15180</v>
      </c>
      <c r="I941" s="103"/>
    </row>
    <row r="942" spans="1:9" ht="33" x14ac:dyDescent="0.25">
      <c r="A942" s="2" t="s">
        <v>52</v>
      </c>
      <c r="B942" s="1" t="s">
        <v>407</v>
      </c>
      <c r="C942" s="8">
        <v>76</v>
      </c>
      <c r="D942" s="8"/>
      <c r="E942" s="2" t="s">
        <v>366</v>
      </c>
      <c r="F942" s="144">
        <v>2875</v>
      </c>
      <c r="G942" s="20">
        <f>F942*C942</f>
        <v>218500</v>
      </c>
      <c r="I942" s="103"/>
    </row>
    <row r="943" spans="1:9" ht="33" x14ac:dyDescent="0.25">
      <c r="A943" s="2" t="s">
        <v>53</v>
      </c>
      <c r="B943" s="9" t="s">
        <v>367</v>
      </c>
      <c r="C943" s="8">
        <v>6</v>
      </c>
      <c r="D943" s="8"/>
      <c r="E943" s="2" t="s">
        <v>366</v>
      </c>
      <c r="F943" s="144">
        <v>4600</v>
      </c>
      <c r="G943" s="20">
        <f>F943*C943</f>
        <v>27600</v>
      </c>
      <c r="I943" s="103"/>
    </row>
    <row r="944" spans="1:9" x14ac:dyDescent="0.25">
      <c r="B944" s="1"/>
      <c r="I944" s="103"/>
    </row>
    <row r="945" spans="1:9" ht="18" x14ac:dyDescent="0.25">
      <c r="B945" s="6" t="s">
        <v>408</v>
      </c>
      <c r="I945" s="103"/>
    </row>
    <row r="946" spans="1:9" x14ac:dyDescent="0.25">
      <c r="A946" s="2" t="s">
        <v>56</v>
      </c>
      <c r="B946" s="1" t="s">
        <v>368</v>
      </c>
      <c r="C946" s="2">
        <v>11</v>
      </c>
      <c r="E946" s="2" t="s">
        <v>263</v>
      </c>
      <c r="F946" s="150">
        <v>747.5</v>
      </c>
      <c r="G946" s="20">
        <f>F946*C946</f>
        <v>8222.5</v>
      </c>
      <c r="H946" s="132"/>
    </row>
    <row r="947" spans="1:9" x14ac:dyDescent="0.25">
      <c r="A947" s="2" t="s">
        <v>58</v>
      </c>
      <c r="B947" s="1" t="s">
        <v>369</v>
      </c>
      <c r="C947" s="2">
        <v>3</v>
      </c>
      <c r="E947" s="2" t="s">
        <v>263</v>
      </c>
      <c r="F947" s="144">
        <v>805</v>
      </c>
      <c r="G947" s="20">
        <f>F947*C947</f>
        <v>2415</v>
      </c>
      <c r="I947" s="103"/>
    </row>
    <row r="948" spans="1:9" x14ac:dyDescent="0.25">
      <c r="A948" s="2" t="s">
        <v>60</v>
      </c>
      <c r="B948" s="1" t="s">
        <v>370</v>
      </c>
      <c r="C948" s="2">
        <v>4</v>
      </c>
      <c r="E948" s="2" t="s">
        <v>263</v>
      </c>
      <c r="F948" s="144">
        <v>920</v>
      </c>
      <c r="G948" s="20">
        <f>F948*C948</f>
        <v>3680</v>
      </c>
      <c r="I948" s="103"/>
    </row>
    <row r="949" spans="1:9" x14ac:dyDescent="0.25">
      <c r="B949" s="1"/>
      <c r="I949" s="103"/>
    </row>
    <row r="950" spans="1:9" ht="18" x14ac:dyDescent="0.25">
      <c r="B950" s="10"/>
      <c r="C950" s="7"/>
      <c r="D950" s="7"/>
      <c r="E950" s="7"/>
      <c r="I950" s="103"/>
    </row>
    <row r="951" spans="1:9" x14ac:dyDescent="0.3">
      <c r="B951" s="133"/>
      <c r="C951" s="8"/>
      <c r="D951" s="8"/>
      <c r="I951" s="103"/>
    </row>
    <row r="952" spans="1:9" x14ac:dyDescent="0.25">
      <c r="B952" s="1"/>
      <c r="I952" s="103"/>
    </row>
    <row r="953" spans="1:9" x14ac:dyDescent="0.25">
      <c r="B953" s="1"/>
      <c r="I953" s="103"/>
    </row>
    <row r="954" spans="1:9" ht="18" x14ac:dyDescent="0.25">
      <c r="B954" s="34" t="s">
        <v>34</v>
      </c>
      <c r="F954" s="160"/>
      <c r="G954" s="20">
        <f>SUM(G919:G949)</f>
        <v>753527.5</v>
      </c>
      <c r="I954" s="103"/>
    </row>
    <row r="955" spans="1:9" ht="18" x14ac:dyDescent="0.25">
      <c r="B955" s="24"/>
      <c r="G955" s="36"/>
      <c r="I955" s="103"/>
    </row>
    <row r="956" spans="1:9" ht="18" x14ac:dyDescent="0.25">
      <c r="B956" s="53"/>
      <c r="I956" s="103"/>
    </row>
    <row r="957" spans="1:9" ht="18" x14ac:dyDescent="0.25">
      <c r="B957" s="53"/>
      <c r="I957" s="103"/>
    </row>
    <row r="958" spans="1:9" ht="18" x14ac:dyDescent="0.25">
      <c r="B958" s="24"/>
      <c r="I958" s="103"/>
    </row>
    <row r="959" spans="1:9" ht="18" x14ac:dyDescent="0.25">
      <c r="B959" s="23" t="s">
        <v>66</v>
      </c>
      <c r="C959" s="7"/>
      <c r="D959" s="7"/>
      <c r="E959" s="7"/>
      <c r="F959" s="141"/>
      <c r="G959" s="58"/>
      <c r="I959" s="103"/>
    </row>
    <row r="960" spans="1:9" ht="18" x14ac:dyDescent="0.25">
      <c r="B960" s="23"/>
      <c r="C960" s="7"/>
      <c r="D960" s="7"/>
      <c r="E960" s="7"/>
      <c r="F960" s="141"/>
      <c r="G960" s="58"/>
      <c r="I960" s="103"/>
    </row>
    <row r="961" spans="2:9" ht="18" x14ac:dyDescent="0.25">
      <c r="B961" s="54" t="s">
        <v>344</v>
      </c>
      <c r="C961" s="7"/>
      <c r="D961" s="7"/>
      <c r="E961" s="7"/>
      <c r="F961" s="144">
        <f>G915</f>
        <v>1073050</v>
      </c>
      <c r="G961" s="58"/>
      <c r="I961" s="103"/>
    </row>
    <row r="962" spans="2:9" ht="16.5" customHeight="1" x14ac:dyDescent="0.25">
      <c r="B962" s="54"/>
      <c r="C962" s="7"/>
      <c r="D962" s="7"/>
      <c r="E962" s="7"/>
      <c r="G962" s="58"/>
      <c r="I962" s="103"/>
    </row>
    <row r="963" spans="2:9" ht="18" x14ac:dyDescent="0.25">
      <c r="B963" s="54" t="s">
        <v>371</v>
      </c>
      <c r="C963" s="7"/>
      <c r="D963" s="7"/>
      <c r="E963" s="7"/>
      <c r="F963" s="144">
        <f>G954</f>
        <v>753527.5</v>
      </c>
      <c r="G963" s="58"/>
      <c r="I963" s="103"/>
    </row>
    <row r="964" spans="2:9" x14ac:dyDescent="0.25">
      <c r="B964" s="31"/>
      <c r="G964" s="91"/>
      <c r="I964" s="103"/>
    </row>
    <row r="965" spans="2:9" ht="18" x14ac:dyDescent="0.25">
      <c r="B965" s="54"/>
      <c r="C965" s="7"/>
      <c r="D965" s="7"/>
      <c r="E965" s="7"/>
      <c r="G965" s="58"/>
      <c r="I965" s="103"/>
    </row>
    <row r="966" spans="2:9" ht="18" x14ac:dyDescent="0.25">
      <c r="B966" s="54"/>
      <c r="C966" s="7"/>
      <c r="D966" s="7"/>
      <c r="E966" s="7"/>
      <c r="G966" s="58"/>
      <c r="I966" s="103"/>
    </row>
    <row r="967" spans="2:9" ht="18" x14ac:dyDescent="0.25">
      <c r="B967" s="54"/>
      <c r="C967" s="7"/>
      <c r="D967" s="7"/>
      <c r="E967" s="7"/>
      <c r="G967" s="58"/>
      <c r="I967" s="103"/>
    </row>
    <row r="968" spans="2:9" ht="18" x14ac:dyDescent="0.25">
      <c r="B968" s="54"/>
      <c r="C968" s="7"/>
      <c r="D968" s="7"/>
      <c r="E968" s="7"/>
      <c r="G968" s="58"/>
      <c r="I968" s="103"/>
    </row>
    <row r="969" spans="2:9" ht="18" x14ac:dyDescent="0.25">
      <c r="B969" s="23" t="s">
        <v>372</v>
      </c>
      <c r="C969" s="7"/>
      <c r="D969" s="7"/>
      <c r="E969" s="7"/>
      <c r="F969" s="141"/>
      <c r="G969" s="58"/>
      <c r="I969" s="103"/>
    </row>
    <row r="970" spans="2:9" ht="18" x14ac:dyDescent="0.25">
      <c r="B970" s="34" t="s">
        <v>231</v>
      </c>
      <c r="C970" s="7"/>
      <c r="D970" s="7"/>
      <c r="E970" s="7"/>
      <c r="F970" s="141" t="s">
        <v>28</v>
      </c>
      <c r="G970" s="58">
        <f>SUM(F961:F965)</f>
        <v>1826577.5</v>
      </c>
    </row>
    <row r="971" spans="2:9" ht="18" x14ac:dyDescent="0.25">
      <c r="B971" s="24"/>
    </row>
    <row r="972" spans="2:9" ht="18" x14ac:dyDescent="0.25">
      <c r="B972" s="24" t="s">
        <v>373</v>
      </c>
      <c r="G972" s="134"/>
    </row>
    <row r="973" spans="2:9" ht="18" x14ac:dyDescent="0.25">
      <c r="G973" s="135"/>
    </row>
    <row r="974" spans="2:9" x14ac:dyDescent="0.25">
      <c r="B974" s="31" t="s">
        <v>69</v>
      </c>
      <c r="F974" s="144">
        <f>G98</f>
        <v>7588998</v>
      </c>
      <c r="G974" s="136"/>
    </row>
    <row r="975" spans="2:9" x14ac:dyDescent="0.25">
      <c r="B975" s="31"/>
      <c r="G975" s="136"/>
    </row>
    <row r="976" spans="2:9" x14ac:dyDescent="0.25">
      <c r="B976" s="31" t="s">
        <v>72</v>
      </c>
      <c r="F976" s="144">
        <f>G139</f>
        <v>4450360</v>
      </c>
      <c r="G976" s="136"/>
      <c r="H976" s="137"/>
    </row>
    <row r="977" spans="1:26" x14ac:dyDescent="0.25">
      <c r="B977" s="31"/>
      <c r="G977" s="136"/>
    </row>
    <row r="978" spans="1:26" x14ac:dyDescent="0.25">
      <c r="B978" s="31" t="s">
        <v>82</v>
      </c>
      <c r="F978" s="144">
        <f>G178</f>
        <v>2420010</v>
      </c>
      <c r="G978" s="136"/>
    </row>
    <row r="979" spans="1:26" ht="17.25" customHeight="1" x14ac:dyDescent="0.25">
      <c r="C979" s="138"/>
      <c r="D979" s="138"/>
      <c r="E979" s="138"/>
      <c r="G979" s="136"/>
      <c r="I979" s="3"/>
    </row>
    <row r="980" spans="1:26" x14ac:dyDescent="0.25">
      <c r="B980" s="22" t="s">
        <v>374</v>
      </c>
      <c r="F980" s="144">
        <f>G302</f>
        <v>425255</v>
      </c>
      <c r="G980" s="136"/>
    </row>
    <row r="981" spans="1:26" x14ac:dyDescent="0.25">
      <c r="G981" s="136"/>
    </row>
    <row r="982" spans="1:26" ht="17.25" customHeight="1" x14ac:dyDescent="0.25">
      <c r="B982" s="22" t="s">
        <v>122</v>
      </c>
      <c r="F982" s="144">
        <f>G347</f>
        <v>4356660</v>
      </c>
      <c r="G982" s="136"/>
    </row>
    <row r="983" spans="1:26" ht="17.25" customHeight="1" x14ac:dyDescent="0.25">
      <c r="G983" s="136"/>
    </row>
    <row r="984" spans="1:26" x14ac:dyDescent="0.25">
      <c r="B984" s="22" t="s">
        <v>149</v>
      </c>
      <c r="F984" s="144">
        <f>G396</f>
        <v>2598440</v>
      </c>
      <c r="G984" s="136"/>
    </row>
    <row r="985" spans="1:26" ht="17.25" customHeight="1" x14ac:dyDescent="0.25">
      <c r="G985" s="136"/>
    </row>
    <row r="986" spans="1:26" ht="17.25" customHeight="1" x14ac:dyDescent="0.25">
      <c r="B986" s="22" t="s">
        <v>163</v>
      </c>
      <c r="F986" s="144">
        <f>G443</f>
        <v>796010</v>
      </c>
      <c r="G986" s="136"/>
    </row>
    <row r="987" spans="1:26" ht="17.25" customHeight="1" x14ac:dyDescent="0.25">
      <c r="G987" s="136"/>
    </row>
    <row r="988" spans="1:26" ht="17.25" customHeight="1" x14ac:dyDescent="0.25">
      <c r="B988" s="22" t="s">
        <v>176</v>
      </c>
      <c r="F988" s="144">
        <f>G477</f>
        <v>2440700</v>
      </c>
      <c r="G988" s="136"/>
    </row>
    <row r="989" spans="1:26" ht="17.25" customHeight="1" x14ac:dyDescent="0.25">
      <c r="G989" s="136"/>
    </row>
    <row r="990" spans="1:26" ht="17.25" customHeight="1" x14ac:dyDescent="0.25">
      <c r="B990" s="22" t="s">
        <v>178</v>
      </c>
      <c r="F990" s="144">
        <f>G506</f>
        <v>360000</v>
      </c>
      <c r="G990" s="136"/>
    </row>
    <row r="991" spans="1:26" s="21" customFormat="1" ht="17.25" customHeight="1" x14ac:dyDescent="0.25">
      <c r="A991" s="2"/>
      <c r="B991" s="22"/>
      <c r="C991" s="2"/>
      <c r="D991" s="2"/>
      <c r="E991" s="2"/>
      <c r="F991" s="144"/>
      <c r="G991" s="136"/>
      <c r="I991" s="22"/>
      <c r="J991" s="22"/>
      <c r="K991" s="22"/>
      <c r="L991" s="22"/>
      <c r="M991" s="22"/>
      <c r="N991" s="22"/>
      <c r="O991" s="22"/>
      <c r="P991" s="22"/>
      <c r="Q991" s="22"/>
      <c r="R991" s="22"/>
      <c r="S991" s="22"/>
      <c r="T991" s="22"/>
      <c r="U991" s="22"/>
      <c r="V991" s="22"/>
      <c r="W991" s="22"/>
      <c r="X991" s="22"/>
      <c r="Y991" s="22"/>
      <c r="Z991" s="22"/>
    </row>
    <row r="992" spans="1:26" s="21" customFormat="1" ht="17.25" customHeight="1" x14ac:dyDescent="0.25">
      <c r="A992" s="2"/>
      <c r="B992" s="22" t="s">
        <v>375</v>
      </c>
      <c r="C992" s="2"/>
      <c r="D992" s="2"/>
      <c r="E992" s="2"/>
      <c r="F992" s="144">
        <f>G549</f>
        <v>665000</v>
      </c>
      <c r="G992" s="136"/>
      <c r="I992" s="22"/>
      <c r="J992" s="22"/>
      <c r="K992" s="22"/>
      <c r="L992" s="22"/>
      <c r="M992" s="22"/>
      <c r="N992" s="22"/>
      <c r="O992" s="22"/>
      <c r="P992" s="22"/>
      <c r="Q992" s="22"/>
      <c r="R992" s="22"/>
      <c r="S992" s="22"/>
      <c r="T992" s="22"/>
      <c r="U992" s="22"/>
      <c r="V992" s="22"/>
      <c r="W992" s="22"/>
      <c r="X992" s="22"/>
      <c r="Y992" s="22"/>
      <c r="Z992" s="22"/>
    </row>
    <row r="993" spans="1:26" s="21" customFormat="1" ht="17.25" customHeight="1" x14ac:dyDescent="0.25">
      <c r="A993" s="2"/>
      <c r="B993" s="22"/>
      <c r="C993" s="2"/>
      <c r="D993" s="2"/>
      <c r="E993" s="2"/>
      <c r="F993" s="144"/>
      <c r="G993" s="136"/>
      <c r="I993" s="22"/>
      <c r="J993" s="22"/>
      <c r="K993" s="22"/>
      <c r="L993" s="22"/>
      <c r="M993" s="22"/>
      <c r="N993" s="22"/>
      <c r="O993" s="22"/>
      <c r="P993" s="22"/>
      <c r="Q993" s="22"/>
      <c r="R993" s="22"/>
      <c r="S993" s="22"/>
      <c r="T993" s="22"/>
      <c r="U993" s="22"/>
      <c r="V993" s="22"/>
      <c r="W993" s="22"/>
      <c r="X993" s="22"/>
      <c r="Y993" s="22"/>
      <c r="Z993" s="22"/>
    </row>
    <row r="994" spans="1:26" s="21" customFormat="1" ht="17.25" customHeight="1" x14ac:dyDescent="0.25">
      <c r="A994" s="2"/>
      <c r="B994" s="22" t="s">
        <v>196</v>
      </c>
      <c r="C994" s="2"/>
      <c r="D994" s="2"/>
      <c r="E994" s="2"/>
      <c r="F994" s="144">
        <f>G646</f>
        <v>10296600</v>
      </c>
      <c r="G994" s="136"/>
      <c r="I994" s="22"/>
      <c r="J994" s="22"/>
      <c r="K994" s="22"/>
      <c r="L994" s="22"/>
      <c r="M994" s="22"/>
      <c r="N994" s="22"/>
      <c r="O994" s="22"/>
      <c r="P994" s="22"/>
      <c r="Q994" s="22"/>
      <c r="R994" s="22"/>
      <c r="S994" s="22"/>
      <c r="T994" s="22"/>
      <c r="U994" s="22"/>
      <c r="V994" s="22"/>
      <c r="W994" s="22"/>
      <c r="X994" s="22"/>
      <c r="Y994" s="22"/>
      <c r="Z994" s="22"/>
    </row>
    <row r="995" spans="1:26" s="21" customFormat="1" ht="17.25" customHeight="1" x14ac:dyDescent="0.25">
      <c r="A995" s="2"/>
      <c r="B995" s="22"/>
      <c r="C995" s="2"/>
      <c r="D995" s="2"/>
      <c r="E995" s="2"/>
      <c r="F995" s="144"/>
      <c r="G995" s="136"/>
      <c r="I995" s="22"/>
      <c r="J995" s="22"/>
      <c r="K995" s="22"/>
      <c r="L995" s="22"/>
      <c r="M995" s="22"/>
      <c r="N995" s="22"/>
      <c r="O995" s="22"/>
      <c r="P995" s="22"/>
      <c r="Q995" s="22"/>
      <c r="R995" s="22"/>
      <c r="S995" s="22"/>
      <c r="T995" s="22"/>
      <c r="U995" s="22"/>
      <c r="V995" s="22"/>
      <c r="W995" s="22"/>
      <c r="X995" s="22"/>
      <c r="Y995" s="22"/>
      <c r="Z995" s="22"/>
    </row>
    <row r="996" spans="1:26" s="21" customFormat="1" ht="17.25" customHeight="1" x14ac:dyDescent="0.25">
      <c r="A996" s="2"/>
      <c r="B996" s="22" t="s">
        <v>233</v>
      </c>
      <c r="C996" s="2"/>
      <c r="D996" s="2"/>
      <c r="E996" s="2"/>
      <c r="F996" s="144">
        <f>G668</f>
        <v>1584687.5</v>
      </c>
      <c r="G996" s="136"/>
      <c r="I996" s="22"/>
      <c r="J996" s="22"/>
      <c r="K996" s="22"/>
      <c r="L996" s="22"/>
      <c r="M996" s="22"/>
      <c r="N996" s="22"/>
      <c r="O996" s="22"/>
      <c r="P996" s="22"/>
      <c r="Q996" s="22"/>
      <c r="R996" s="22"/>
      <c r="S996" s="22"/>
      <c r="T996" s="22"/>
      <c r="U996" s="22"/>
      <c r="V996" s="22"/>
      <c r="W996" s="22"/>
      <c r="X996" s="22"/>
      <c r="Y996" s="22"/>
      <c r="Z996" s="22"/>
    </row>
    <row r="997" spans="1:26" s="21" customFormat="1" ht="17.25" customHeight="1" x14ac:dyDescent="0.25">
      <c r="A997" s="2"/>
      <c r="B997" s="22"/>
      <c r="C997" s="2"/>
      <c r="D997" s="2"/>
      <c r="E997" s="2"/>
      <c r="F997" s="144"/>
      <c r="G997" s="136"/>
      <c r="I997" s="22"/>
      <c r="J997" s="22"/>
      <c r="K997" s="22"/>
      <c r="L997" s="22"/>
      <c r="M997" s="22"/>
      <c r="N997" s="22"/>
      <c r="O997" s="22"/>
      <c r="P997" s="22"/>
      <c r="Q997" s="22"/>
      <c r="R997" s="22"/>
      <c r="S997" s="22"/>
      <c r="T997" s="22"/>
      <c r="U997" s="22"/>
      <c r="V997" s="22"/>
      <c r="W997" s="22"/>
      <c r="X997" s="22"/>
      <c r="Y997" s="22"/>
      <c r="Z997" s="22"/>
    </row>
    <row r="998" spans="1:26" s="21" customFormat="1" ht="17.25" customHeight="1" x14ac:dyDescent="0.25">
      <c r="A998" s="2"/>
      <c r="B998" s="22" t="s">
        <v>376</v>
      </c>
      <c r="C998" s="2"/>
      <c r="D998" s="2"/>
      <c r="E998" s="2"/>
      <c r="F998" s="144">
        <f>G717</f>
        <v>1712935</v>
      </c>
      <c r="G998" s="136"/>
      <c r="I998" s="22"/>
      <c r="J998" s="22"/>
      <c r="K998" s="22"/>
      <c r="L998" s="22"/>
      <c r="M998" s="22"/>
      <c r="N998" s="22"/>
      <c r="O998" s="22"/>
      <c r="P998" s="22"/>
      <c r="Q998" s="22"/>
      <c r="R998" s="22"/>
      <c r="S998" s="22"/>
      <c r="T998" s="22"/>
      <c r="U998" s="22"/>
      <c r="V998" s="22"/>
      <c r="W998" s="22"/>
      <c r="X998" s="22"/>
      <c r="Y998" s="22"/>
      <c r="Z998" s="22"/>
    </row>
    <row r="999" spans="1:26" s="21" customFormat="1" ht="17.25" customHeight="1" x14ac:dyDescent="0.25">
      <c r="A999" s="2"/>
      <c r="B999" s="22"/>
      <c r="C999" s="2"/>
      <c r="D999" s="2"/>
      <c r="E999" s="2"/>
      <c r="F999" s="144"/>
      <c r="G999" s="136"/>
      <c r="I999" s="22"/>
      <c r="J999" s="22"/>
      <c r="K999" s="22"/>
      <c r="L999" s="22"/>
      <c r="M999" s="22"/>
      <c r="N999" s="22"/>
      <c r="O999" s="22"/>
      <c r="P999" s="22"/>
      <c r="Q999" s="22"/>
      <c r="R999" s="22"/>
      <c r="S999" s="22"/>
      <c r="T999" s="22"/>
      <c r="U999" s="22"/>
      <c r="V999" s="22"/>
      <c r="W999" s="22"/>
      <c r="X999" s="22"/>
      <c r="Y999" s="22"/>
      <c r="Z999" s="22"/>
    </row>
    <row r="1000" spans="1:26" s="21" customFormat="1" ht="17.25" customHeight="1" x14ac:dyDescent="0.25">
      <c r="A1000" s="2"/>
      <c r="B1000" s="22" t="s">
        <v>256</v>
      </c>
      <c r="C1000" s="2"/>
      <c r="D1000" s="2"/>
      <c r="E1000" s="2"/>
      <c r="F1000" s="144">
        <f>G884</f>
        <v>1031972</v>
      </c>
      <c r="G1000" s="136"/>
      <c r="I1000" s="22"/>
      <c r="J1000" s="22"/>
      <c r="K1000" s="22"/>
      <c r="L1000" s="22"/>
      <c r="M1000" s="22"/>
      <c r="N1000" s="22"/>
      <c r="O1000" s="22"/>
      <c r="P1000" s="22"/>
      <c r="Q1000" s="22"/>
      <c r="R1000" s="22"/>
      <c r="S1000" s="22"/>
      <c r="T1000" s="22"/>
      <c r="U1000" s="22"/>
      <c r="V1000" s="22"/>
      <c r="W1000" s="22"/>
      <c r="X1000" s="22"/>
      <c r="Y1000" s="22"/>
      <c r="Z1000" s="22"/>
    </row>
    <row r="1001" spans="1:26" s="21" customFormat="1" ht="17.25" customHeight="1" x14ac:dyDescent="0.25">
      <c r="A1001" s="2"/>
      <c r="B1001" s="22"/>
      <c r="C1001" s="138"/>
      <c r="D1001" s="138"/>
      <c r="E1001" s="138"/>
      <c r="F1001" s="144"/>
      <c r="G1001" s="136"/>
      <c r="I1001" s="22"/>
      <c r="J1001" s="22"/>
      <c r="K1001" s="22"/>
      <c r="L1001" s="22"/>
      <c r="M1001" s="22"/>
      <c r="N1001" s="22"/>
      <c r="O1001" s="22"/>
      <c r="P1001" s="22"/>
      <c r="Q1001" s="22"/>
      <c r="R1001" s="22"/>
      <c r="S1001" s="22"/>
      <c r="T1001" s="22"/>
      <c r="U1001" s="22"/>
      <c r="V1001" s="22"/>
      <c r="W1001" s="22"/>
      <c r="X1001" s="22"/>
      <c r="Y1001" s="22"/>
      <c r="Z1001" s="22"/>
    </row>
    <row r="1002" spans="1:26" s="21" customFormat="1" ht="17.25" customHeight="1" x14ac:dyDescent="0.25">
      <c r="A1002" s="2"/>
      <c r="B1002" s="22" t="s">
        <v>377</v>
      </c>
      <c r="C1002" s="2"/>
      <c r="D1002" s="2"/>
      <c r="E1002" s="138"/>
      <c r="F1002" s="144">
        <f>G970</f>
        <v>1826577.5</v>
      </c>
      <c r="G1002" s="136"/>
      <c r="I1002" s="22"/>
      <c r="J1002" s="22"/>
      <c r="K1002" s="22"/>
      <c r="L1002" s="22"/>
      <c r="M1002" s="22"/>
      <c r="N1002" s="22"/>
      <c r="O1002" s="22"/>
      <c r="P1002" s="22"/>
      <c r="Q1002" s="22"/>
      <c r="R1002" s="22"/>
      <c r="S1002" s="22"/>
      <c r="T1002" s="22"/>
      <c r="U1002" s="22"/>
      <c r="V1002" s="22"/>
      <c r="W1002" s="22"/>
      <c r="X1002" s="22"/>
      <c r="Y1002" s="22"/>
      <c r="Z1002" s="22"/>
    </row>
    <row r="1003" spans="1:26" ht="17.25" customHeight="1" x14ac:dyDescent="0.25">
      <c r="B1003" s="31"/>
      <c r="E1003" s="2" t="s">
        <v>182</v>
      </c>
    </row>
    <row r="1004" spans="1:26" x14ac:dyDescent="0.25">
      <c r="B1004" s="31"/>
    </row>
    <row r="1005" spans="1:26" ht="18" x14ac:dyDescent="0.25">
      <c r="B1005" s="23" t="s">
        <v>378</v>
      </c>
      <c r="C1005" s="7"/>
      <c r="D1005" s="7"/>
      <c r="E1005" s="7"/>
      <c r="F1005" s="141"/>
      <c r="G1005" s="36"/>
    </row>
    <row r="1006" spans="1:26" ht="18" x14ac:dyDescent="0.25">
      <c r="B1006" s="34" t="s">
        <v>379</v>
      </c>
      <c r="C1006" s="7"/>
      <c r="D1006" s="7"/>
      <c r="E1006" s="7"/>
      <c r="F1006" s="141" t="s">
        <v>28</v>
      </c>
      <c r="G1006" s="58">
        <f>SUM(F974:F1002)</f>
        <v>42554205</v>
      </c>
      <c r="H1006" s="37"/>
    </row>
    <row r="1007" spans="1:26" ht="18" x14ac:dyDescent="0.25">
      <c r="B1007" s="34"/>
      <c r="C1007" s="7"/>
      <c r="D1007" s="7"/>
      <c r="E1007" s="7"/>
      <c r="F1007" s="141"/>
      <c r="G1007" s="58"/>
    </row>
    <row r="1008" spans="1:26" ht="18" x14ac:dyDescent="0.25">
      <c r="B1008" s="34" t="s">
        <v>380</v>
      </c>
      <c r="C1008" s="7"/>
      <c r="D1008" s="7"/>
      <c r="E1008" s="7"/>
      <c r="F1008" s="144">
        <f>G1006</f>
        <v>42554205</v>
      </c>
      <c r="G1008" s="58"/>
      <c r="H1008" s="22"/>
    </row>
    <row r="1009" spans="1:8" ht="18" x14ac:dyDescent="0.25">
      <c r="B1009" s="34" t="s">
        <v>320</v>
      </c>
      <c r="C1009" s="7"/>
      <c r="D1009" s="7"/>
      <c r="E1009" s="7"/>
      <c r="F1009" s="163">
        <f>F1008*18%</f>
        <v>7659756.8999999994</v>
      </c>
      <c r="G1009" s="58"/>
      <c r="H1009" s="22"/>
    </row>
    <row r="1010" spans="1:8" ht="18" x14ac:dyDescent="0.25">
      <c r="B1010" s="34" t="s">
        <v>381</v>
      </c>
      <c r="C1010" s="7"/>
      <c r="D1010" s="7"/>
      <c r="E1010" s="7"/>
      <c r="F1010" s="141">
        <f>SUM(F1008:F1009)</f>
        <v>50213961.899999999</v>
      </c>
      <c r="G1010" s="58"/>
      <c r="H1010" s="22"/>
    </row>
    <row r="1011" spans="1:8" ht="14.25" customHeight="1" x14ac:dyDescent="0.25">
      <c r="B1011" s="34" t="s">
        <v>417</v>
      </c>
      <c r="C1011" s="139"/>
      <c r="D1011" s="139"/>
      <c r="E1011" s="7"/>
      <c r="F1011" s="163">
        <f>F1010*3%</f>
        <v>1506418.8569999998</v>
      </c>
      <c r="G1011" s="58"/>
      <c r="H1011" s="22"/>
    </row>
    <row r="1012" spans="1:8" ht="18" x14ac:dyDescent="0.25">
      <c r="B1012" s="34"/>
      <c r="C1012" s="7"/>
      <c r="D1012" s="7"/>
      <c r="E1012" s="22"/>
      <c r="F1012" s="141">
        <f>SUM(F1010:F1011)</f>
        <v>51720380.756999999</v>
      </c>
      <c r="G1012" s="58"/>
      <c r="H1012" s="22"/>
    </row>
    <row r="1013" spans="1:8" ht="18" x14ac:dyDescent="0.25">
      <c r="B1013" s="34" t="s">
        <v>381</v>
      </c>
      <c r="C1013" s="7"/>
      <c r="D1013" s="7"/>
      <c r="E1013" s="7"/>
      <c r="F1013" s="141"/>
      <c r="G1013" s="58"/>
      <c r="H1013" s="22"/>
    </row>
    <row r="1014" spans="1:8" ht="18" x14ac:dyDescent="0.25">
      <c r="B1014" s="34" t="s">
        <v>382</v>
      </c>
      <c r="C1014" s="7"/>
      <c r="D1014" s="7"/>
      <c r="E1014" s="7"/>
      <c r="F1014" s="144">
        <f>F1012*7.5%</f>
        <v>3879028.5567749999</v>
      </c>
      <c r="G1014" s="58"/>
      <c r="H1014" s="22"/>
    </row>
    <row r="1015" spans="1:8" ht="18" x14ac:dyDescent="0.25">
      <c r="B1015" s="34" t="s">
        <v>383</v>
      </c>
      <c r="C1015" s="7"/>
      <c r="D1015" s="7"/>
      <c r="E1015" s="7" t="s">
        <v>28</v>
      </c>
      <c r="F1015" s="162">
        <f>SUM(F1012:F1014)</f>
        <v>55599409.313775003</v>
      </c>
      <c r="G1015" s="58"/>
      <c r="H1015" s="22"/>
    </row>
    <row r="1016" spans="1:8" ht="18" x14ac:dyDescent="0.25">
      <c r="B1016" s="34"/>
      <c r="C1016" s="7"/>
      <c r="D1016" s="7"/>
      <c r="E1016" s="7"/>
      <c r="F1016" s="141"/>
      <c r="G1016" s="58"/>
      <c r="H1016" s="22"/>
    </row>
    <row r="1017" spans="1:8" ht="18" x14ac:dyDescent="0.25">
      <c r="B1017" s="34"/>
      <c r="C1017" s="7"/>
      <c r="D1017" s="7"/>
      <c r="E1017" s="7"/>
      <c r="F1017" s="141"/>
      <c r="G1017" s="140"/>
      <c r="H1017" s="22"/>
    </row>
    <row r="1018" spans="1:8" ht="18" x14ac:dyDescent="0.25">
      <c r="B1018" s="141"/>
      <c r="C1018" s="22"/>
      <c r="D1018" s="22"/>
      <c r="E1018" s="7"/>
      <c r="F1018" s="161"/>
      <c r="G1018" s="140"/>
    </row>
    <row r="1019" spans="1:8" ht="18" x14ac:dyDescent="0.25">
      <c r="B1019" s="55"/>
      <c r="C1019" s="55"/>
      <c r="D1019" s="55"/>
      <c r="E1019" s="55"/>
      <c r="F1019" s="54"/>
      <c r="G1019" s="35"/>
    </row>
    <row r="1020" spans="1:8" ht="18" x14ac:dyDescent="0.25">
      <c r="B1020" s="23"/>
      <c r="C1020" s="7"/>
      <c r="D1020" s="7"/>
      <c r="E1020" s="7"/>
      <c r="F1020" s="141"/>
      <c r="G1020" s="140"/>
    </row>
    <row r="1021" spans="1:8" ht="27" customHeight="1" x14ac:dyDescent="0.25">
      <c r="B1021" s="55"/>
      <c r="C1021" s="7"/>
      <c r="D1021" s="7"/>
      <c r="E1021" s="55"/>
      <c r="F1021" s="54"/>
      <c r="G1021" s="35"/>
    </row>
    <row r="1022" spans="1:8" ht="18" x14ac:dyDescent="0.25">
      <c r="B1022" s="34"/>
      <c r="C1022" s="7"/>
      <c r="D1022" s="7"/>
      <c r="E1022" s="7"/>
      <c r="F1022" s="141"/>
      <c r="G1022" s="58"/>
    </row>
    <row r="1023" spans="1:8" ht="18" x14ac:dyDescent="0.25">
      <c r="C1023" s="7"/>
      <c r="D1023" s="7"/>
      <c r="E1023" s="7"/>
      <c r="F1023" s="141"/>
      <c r="G1023" s="58"/>
    </row>
    <row r="1024" spans="1:8" x14ac:dyDescent="0.25">
      <c r="A1024" s="22"/>
      <c r="G1024" s="22"/>
    </row>
    <row r="1025" spans="1:8" ht="18" x14ac:dyDescent="0.25">
      <c r="G1025" s="58"/>
    </row>
    <row r="1039" spans="1:8" s="34" customFormat="1" ht="18" x14ac:dyDescent="0.25">
      <c r="A1039" s="2"/>
      <c r="B1039" s="22"/>
      <c r="C1039" s="2"/>
      <c r="D1039" s="2"/>
      <c r="E1039" s="2"/>
      <c r="F1039" s="144"/>
      <c r="G1039" s="20"/>
      <c r="H1039" s="37"/>
    </row>
    <row r="1040" spans="1:8" s="34" customFormat="1" ht="18" x14ac:dyDescent="0.25">
      <c r="A1040" s="2"/>
      <c r="B1040" s="22"/>
      <c r="C1040" s="2"/>
      <c r="D1040" s="2"/>
      <c r="E1040" s="2"/>
      <c r="F1040" s="144"/>
      <c r="G1040" s="20"/>
      <c r="H1040" s="37"/>
    </row>
    <row r="1041" spans="1:8" s="34" customFormat="1" ht="18" x14ac:dyDescent="0.25">
      <c r="A1041" s="2"/>
      <c r="B1041" s="22"/>
      <c r="C1041" s="2"/>
      <c r="D1041" s="2"/>
      <c r="E1041" s="2"/>
      <c r="F1041" s="144"/>
      <c r="G1041" s="20"/>
      <c r="H1041" s="37"/>
    </row>
    <row r="1042" spans="1:8" s="34" customFormat="1" ht="18" x14ac:dyDescent="0.25">
      <c r="A1042" s="2"/>
      <c r="B1042" s="22"/>
      <c r="C1042" s="2"/>
      <c r="D1042" s="2"/>
      <c r="E1042" s="2"/>
      <c r="F1042" s="144"/>
      <c r="G1042" s="20"/>
      <c r="H1042" s="37"/>
    </row>
    <row r="1043" spans="1:8" s="34" customFormat="1" ht="18" x14ac:dyDescent="0.25">
      <c r="A1043" s="2"/>
      <c r="B1043" s="22"/>
      <c r="C1043" s="2"/>
      <c r="D1043" s="2"/>
      <c r="E1043" s="2"/>
      <c r="F1043" s="144"/>
      <c r="G1043" s="20"/>
      <c r="H1043" s="37"/>
    </row>
    <row r="1044" spans="1:8" s="34" customFormat="1" ht="18" x14ac:dyDescent="0.25">
      <c r="A1044" s="2"/>
      <c r="B1044" s="22"/>
      <c r="C1044" s="2"/>
      <c r="D1044" s="2"/>
      <c r="E1044" s="2"/>
      <c r="F1044" s="144"/>
      <c r="G1044" s="20"/>
      <c r="H1044" s="37"/>
    </row>
    <row r="1068" spans="1:8" s="34" customFormat="1" ht="18" x14ac:dyDescent="0.25">
      <c r="A1068" s="2"/>
      <c r="B1068" s="22"/>
      <c r="C1068" s="2"/>
      <c r="D1068" s="2"/>
      <c r="E1068" s="2"/>
      <c r="F1068" s="144"/>
      <c r="G1068" s="20"/>
      <c r="H1068" s="37"/>
    </row>
    <row r="1069" spans="1:8" ht="21" customHeight="1" x14ac:dyDescent="0.25"/>
    <row r="1106" spans="1:8" s="34" customFormat="1" ht="18" x14ac:dyDescent="0.25">
      <c r="A1106" s="2"/>
      <c r="B1106" s="22"/>
      <c r="C1106" s="2"/>
      <c r="D1106" s="2"/>
      <c r="E1106" s="2"/>
      <c r="F1106" s="144"/>
      <c r="G1106" s="20"/>
      <c r="H1106" s="37"/>
    </row>
    <row r="1107" spans="1:8" s="34" customFormat="1" ht="18" x14ac:dyDescent="0.25">
      <c r="A1107" s="2"/>
      <c r="B1107" s="22"/>
      <c r="C1107" s="2"/>
      <c r="D1107" s="2"/>
      <c r="E1107" s="2"/>
      <c r="F1107" s="144"/>
      <c r="G1107" s="20"/>
      <c r="H1107" s="37"/>
    </row>
    <row r="1138" spans="1:8" s="34" customFormat="1" ht="18" x14ac:dyDescent="0.25">
      <c r="A1138" s="2"/>
      <c r="B1138" s="22"/>
      <c r="C1138" s="2"/>
      <c r="D1138" s="2"/>
      <c r="E1138" s="2"/>
      <c r="F1138" s="144"/>
      <c r="G1138" s="20"/>
      <c r="H1138" s="37"/>
    </row>
    <row r="1139" spans="1:8" s="34" customFormat="1" ht="18" x14ac:dyDescent="0.25">
      <c r="A1139" s="2"/>
      <c r="B1139" s="22"/>
      <c r="C1139" s="2"/>
      <c r="D1139" s="2"/>
      <c r="E1139" s="2"/>
      <c r="F1139" s="144"/>
      <c r="G1139" s="20"/>
      <c r="H1139" s="37"/>
    </row>
  </sheetData>
  <printOptions gridLines="1"/>
  <pageMargins left="0.70866141732283505" right="0.70866141732283505" top="0.74803149606299202" bottom="0.74803149606299202" header="0.31496062992126" footer="0.31496062992126"/>
  <pageSetup paperSize="9" scale="80" orientation="portrait" r:id="rId1"/>
  <headerFooter alignWithMargins="0">
    <oddHeader>&amp;L&amp;"-,Bold Italic"Retail Shop-Urban Shelter Estate, Ajah&amp;RURBAN SHELTER LTD</oddHeader>
    <oddFooter>&amp;R&amp;"Comic Sans MS,Bold Italic"Page /&amp;P</oddFooter>
  </headerFooter>
  <rowBreaks count="25" manualBreakCount="25">
    <brk id="25" max="5" man="1"/>
    <brk id="61" max="5" man="1"/>
    <brk id="98" max="5" man="1"/>
    <brk id="139" max="5" man="1"/>
    <brk id="178" max="5" man="1"/>
    <brk id="222" max="5" man="1"/>
    <brk id="261" max="5" man="1"/>
    <brk id="302" max="5" man="1"/>
    <brk id="347" max="5" man="1"/>
    <brk id="396" max="5" man="1"/>
    <brk id="443" max="5" man="1"/>
    <brk id="477" max="5" man="1"/>
    <brk id="506" max="5" man="1"/>
    <brk id="549" max="5" man="1"/>
    <brk id="593" max="5" man="1"/>
    <brk id="646" max="5" man="1"/>
    <brk id="668" max="5" man="1"/>
    <brk id="717" max="5" man="1"/>
    <brk id="753" max="5" man="1"/>
    <brk id="795" max="5" man="1"/>
    <brk id="840" max="5" man="1"/>
    <brk id="884" max="5" man="1"/>
    <brk id="915" max="5" man="1"/>
    <brk id="955" max="5" man="1"/>
    <brk id="970"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3CC12-04AE-4791-B86B-4EED66449748}">
  <dimension ref="A1:Z1139"/>
  <sheetViews>
    <sheetView tabSelected="1" view="pageBreakPreview" topLeftCell="A596" zoomScaleNormal="100" zoomScaleSheetLayoutView="100" workbookViewId="0">
      <selection activeCell="D605" sqref="D605"/>
    </sheetView>
  </sheetViews>
  <sheetFormatPr defaultColWidth="9.140625" defaultRowHeight="16.5" x14ac:dyDescent="0.25"/>
  <cols>
    <col min="1" max="1" width="3.5703125" style="2" customWidth="1"/>
    <col min="2" max="2" width="43.42578125" style="22" customWidth="1"/>
    <col min="3" max="3" width="9.5703125" style="2" customWidth="1"/>
    <col min="4" max="4" width="7.85546875" style="2" customWidth="1"/>
    <col min="5" max="5" width="6.85546875" style="2" bestFit="1" customWidth="1"/>
    <col min="6" max="6" width="20" style="144" bestFit="1" customWidth="1"/>
    <col min="7" max="7" width="19.85546875" style="20" customWidth="1"/>
    <col min="8" max="8" width="4.140625" style="21" customWidth="1"/>
    <col min="9" max="9" width="10.28515625" style="22" bestFit="1" customWidth="1"/>
    <col min="10" max="10" width="12.7109375" style="22" bestFit="1" customWidth="1"/>
    <col min="11" max="18" width="5.5703125" style="22" customWidth="1"/>
    <col min="19" max="21" width="5.7109375" style="22" customWidth="1"/>
    <col min="22" max="26" width="5" style="22" customWidth="1"/>
    <col min="27" max="16384" width="9.140625" style="22"/>
  </cols>
  <sheetData>
    <row r="1" spans="1:8" ht="18" x14ac:dyDescent="0.25">
      <c r="A1" s="17"/>
      <c r="B1" s="18" t="s">
        <v>0</v>
      </c>
    </row>
    <row r="2" spans="1:8" ht="18" x14ac:dyDescent="0.25">
      <c r="B2" s="7"/>
    </row>
    <row r="3" spans="1:8" ht="18" x14ac:dyDescent="0.25">
      <c r="B3" s="23" t="s">
        <v>1</v>
      </c>
    </row>
    <row r="4" spans="1:8" ht="18" x14ac:dyDescent="0.25">
      <c r="B4" s="23"/>
    </row>
    <row r="5" spans="1:8" ht="18" x14ac:dyDescent="0.25">
      <c r="B5" s="24" t="s">
        <v>2</v>
      </c>
      <c r="G5" s="25"/>
    </row>
    <row r="6" spans="1:8" ht="18" x14ac:dyDescent="0.25">
      <c r="B6" s="24"/>
      <c r="G6" s="25"/>
    </row>
    <row r="7" spans="1:8" ht="18" x14ac:dyDescent="0.25">
      <c r="B7" s="24" t="s">
        <v>3</v>
      </c>
      <c r="G7" s="25"/>
    </row>
    <row r="8" spans="1:8" ht="17.25" customHeight="1" x14ac:dyDescent="0.25"/>
    <row r="9" spans="1:8" ht="40.5" customHeight="1" x14ac:dyDescent="0.25">
      <c r="A9" s="2" t="s">
        <v>4</v>
      </c>
      <c r="B9" s="26" t="s">
        <v>5</v>
      </c>
      <c r="C9" s="27">
        <v>126</v>
      </c>
      <c r="D9" s="27"/>
      <c r="E9" s="28" t="s">
        <v>6</v>
      </c>
      <c r="F9" s="145">
        <v>83</v>
      </c>
      <c r="G9" s="20">
        <f>C9*F9</f>
        <v>10458</v>
      </c>
      <c r="H9" s="29"/>
    </row>
    <row r="10" spans="1:8" ht="51.75" customHeight="1" x14ac:dyDescent="0.25">
      <c r="A10" s="2" t="s">
        <v>7</v>
      </c>
      <c r="B10" s="26" t="s">
        <v>8</v>
      </c>
      <c r="C10" s="30">
        <v>0</v>
      </c>
      <c r="D10" s="30"/>
      <c r="E10" s="2" t="s">
        <v>9</v>
      </c>
      <c r="F10" s="144">
        <v>1200</v>
      </c>
      <c r="G10" s="20">
        <f t="shared" ref="G10:G18" si="0">C10*F10</f>
        <v>0</v>
      </c>
      <c r="H10" s="29"/>
    </row>
    <row r="11" spans="1:8" ht="51.75" customHeight="1" x14ac:dyDescent="0.25">
      <c r="A11" s="2" t="s">
        <v>10</v>
      </c>
      <c r="B11" s="26" t="s">
        <v>11</v>
      </c>
      <c r="C11" s="30">
        <v>74</v>
      </c>
      <c r="D11" s="30"/>
      <c r="E11" s="2" t="s">
        <v>9</v>
      </c>
      <c r="F11" s="144">
        <f>F10</f>
        <v>1200</v>
      </c>
      <c r="G11" s="20">
        <f t="shared" si="0"/>
        <v>88800</v>
      </c>
      <c r="H11" s="29"/>
    </row>
    <row r="12" spans="1:8" ht="49.5" x14ac:dyDescent="0.25">
      <c r="A12" s="2" t="s">
        <v>12</v>
      </c>
      <c r="B12" s="26" t="s">
        <v>13</v>
      </c>
      <c r="C12" s="30">
        <v>49</v>
      </c>
      <c r="D12" s="30"/>
      <c r="E12" s="2" t="s">
        <v>9</v>
      </c>
      <c r="F12" s="144">
        <f>F11</f>
        <v>1200</v>
      </c>
      <c r="G12" s="20">
        <f t="shared" si="0"/>
        <v>58800</v>
      </c>
      <c r="H12" s="29"/>
    </row>
    <row r="13" spans="1:8" ht="30.75" customHeight="1" x14ac:dyDescent="0.25">
      <c r="A13" s="2" t="s">
        <v>16</v>
      </c>
      <c r="B13" s="26" t="s">
        <v>17</v>
      </c>
      <c r="C13" s="30">
        <v>70</v>
      </c>
      <c r="D13" s="30"/>
      <c r="E13" s="2" t="s">
        <v>18</v>
      </c>
      <c r="F13" s="144">
        <v>150</v>
      </c>
      <c r="G13" s="20">
        <f t="shared" si="0"/>
        <v>10500</v>
      </c>
      <c r="H13" s="29"/>
    </row>
    <row r="14" spans="1:8" ht="30.75" customHeight="1" x14ac:dyDescent="0.25">
      <c r="A14" s="2" t="s">
        <v>19</v>
      </c>
      <c r="B14" s="26" t="s">
        <v>20</v>
      </c>
      <c r="C14" s="30">
        <f>I14*J14*K14</f>
        <v>0</v>
      </c>
      <c r="D14" s="30"/>
      <c r="E14" s="2" t="s">
        <v>18</v>
      </c>
      <c r="F14" s="144">
        <v>1200</v>
      </c>
      <c r="G14" s="20">
        <f t="shared" si="0"/>
        <v>0</v>
      </c>
      <c r="H14" s="29"/>
    </row>
    <row r="15" spans="1:8" ht="30.75" customHeight="1" x14ac:dyDescent="0.25">
      <c r="A15" s="2" t="s">
        <v>21</v>
      </c>
      <c r="B15" s="26" t="s">
        <v>22</v>
      </c>
      <c r="C15" s="2">
        <v>23</v>
      </c>
      <c r="E15" s="2" t="s">
        <v>9</v>
      </c>
      <c r="F15" s="144">
        <v>450</v>
      </c>
      <c r="G15" s="20">
        <f t="shared" si="0"/>
        <v>10350</v>
      </c>
      <c r="H15" s="29"/>
    </row>
    <row r="16" spans="1:8" ht="44.25" customHeight="1" x14ac:dyDescent="0.25">
      <c r="A16" s="2" t="s">
        <v>23</v>
      </c>
      <c r="B16" s="26" t="s">
        <v>24</v>
      </c>
      <c r="C16" s="2">
        <v>100</v>
      </c>
      <c r="E16" s="2" t="s">
        <v>9</v>
      </c>
      <c r="F16" s="144">
        <v>400</v>
      </c>
      <c r="G16" s="20">
        <f>C16*F16</f>
        <v>40000</v>
      </c>
      <c r="H16" s="29"/>
    </row>
    <row r="17" spans="1:8" ht="49.5" x14ac:dyDescent="0.25">
      <c r="A17" s="2" t="s">
        <v>25</v>
      </c>
      <c r="B17" s="31" t="s">
        <v>411</v>
      </c>
      <c r="C17" s="30">
        <v>105</v>
      </c>
      <c r="D17" s="30"/>
      <c r="E17" s="2" t="s">
        <v>9</v>
      </c>
      <c r="F17" s="144">
        <v>5200</v>
      </c>
      <c r="G17" s="20">
        <f t="shared" si="0"/>
        <v>546000</v>
      </c>
      <c r="H17" s="29"/>
    </row>
    <row r="18" spans="1:8" ht="36" customHeight="1" x14ac:dyDescent="0.25">
      <c r="A18" s="2" t="s">
        <v>26</v>
      </c>
      <c r="B18" s="26" t="s">
        <v>27</v>
      </c>
      <c r="C18" s="32">
        <v>0</v>
      </c>
      <c r="D18" s="32"/>
      <c r="E18" s="2" t="s">
        <v>18</v>
      </c>
      <c r="F18" s="144">
        <v>900</v>
      </c>
      <c r="G18" s="20">
        <f t="shared" si="0"/>
        <v>0</v>
      </c>
      <c r="H18" s="29"/>
    </row>
    <row r="19" spans="1:8" ht="36" customHeight="1" x14ac:dyDescent="0.25">
      <c r="A19" s="2" t="s">
        <v>28</v>
      </c>
      <c r="B19" s="26" t="s">
        <v>29</v>
      </c>
      <c r="C19" s="32">
        <v>313</v>
      </c>
      <c r="D19" s="32"/>
      <c r="E19" s="2" t="s">
        <v>18</v>
      </c>
      <c r="F19" s="144">
        <v>150</v>
      </c>
      <c r="G19" s="20">
        <f>C19*F19</f>
        <v>46950</v>
      </c>
      <c r="H19" s="29"/>
    </row>
    <row r="20" spans="1:8" x14ac:dyDescent="0.25">
      <c r="B20" s="26"/>
      <c r="C20" s="32"/>
      <c r="D20" s="32"/>
      <c r="H20" s="29"/>
    </row>
    <row r="21" spans="1:8" ht="18" x14ac:dyDescent="0.25">
      <c r="B21" s="24" t="s">
        <v>30</v>
      </c>
    </row>
    <row r="22" spans="1:8" ht="17.25" customHeight="1" x14ac:dyDescent="0.3">
      <c r="B22" s="33" t="s">
        <v>31</v>
      </c>
    </row>
    <row r="23" spans="1:8" ht="17.25" customHeight="1" x14ac:dyDescent="0.25">
      <c r="A23" s="2" t="s">
        <v>32</v>
      </c>
      <c r="B23" s="22" t="s">
        <v>33</v>
      </c>
      <c r="C23" s="30">
        <f>69+106</f>
        <v>175</v>
      </c>
      <c r="D23" s="30"/>
      <c r="E23" s="2" t="s">
        <v>18</v>
      </c>
      <c r="F23" s="144">
        <v>1800</v>
      </c>
      <c r="G23" s="20">
        <f>C23*F23</f>
        <v>315000</v>
      </c>
      <c r="H23" s="29"/>
    </row>
    <row r="24" spans="1:8" ht="17.25" customHeight="1" x14ac:dyDescent="0.25">
      <c r="C24" s="30"/>
      <c r="D24" s="30"/>
      <c r="H24" s="29"/>
    </row>
    <row r="25" spans="1:8" ht="17.25" customHeight="1" x14ac:dyDescent="0.25">
      <c r="B25" s="34" t="s">
        <v>34</v>
      </c>
      <c r="C25" s="7"/>
      <c r="D25" s="7"/>
      <c r="E25" s="7"/>
      <c r="F25" s="141" t="s">
        <v>28</v>
      </c>
      <c r="G25" s="36">
        <f>SUM(G9:G23)</f>
        <v>1126858</v>
      </c>
    </row>
    <row r="26" spans="1:8" s="34" customFormat="1" ht="17.25" customHeight="1" x14ac:dyDescent="0.25">
      <c r="A26" s="7"/>
      <c r="B26" s="23" t="s">
        <v>35</v>
      </c>
      <c r="C26" s="7"/>
      <c r="D26" s="7"/>
      <c r="E26" s="7"/>
      <c r="F26" s="141"/>
      <c r="G26" s="20"/>
      <c r="H26" s="37"/>
    </row>
    <row r="27" spans="1:8" s="34" customFormat="1" ht="18" x14ac:dyDescent="0.25">
      <c r="A27" s="7"/>
      <c r="B27" s="23"/>
      <c r="C27" s="7"/>
      <c r="D27" s="7"/>
      <c r="E27" s="7"/>
      <c r="F27" s="141"/>
      <c r="G27" s="20"/>
      <c r="H27" s="37"/>
    </row>
    <row r="28" spans="1:8" ht="33" x14ac:dyDescent="0.3">
      <c r="B28" s="38" t="s">
        <v>36</v>
      </c>
    </row>
    <row r="29" spans="1:8" x14ac:dyDescent="0.3">
      <c r="B29" s="38"/>
    </row>
    <row r="30" spans="1:8" ht="17.25" customHeight="1" x14ac:dyDescent="0.25">
      <c r="A30" s="2" t="s">
        <v>4</v>
      </c>
      <c r="B30" s="22" t="s">
        <v>37</v>
      </c>
      <c r="C30" s="30">
        <v>23</v>
      </c>
      <c r="D30" s="30"/>
      <c r="E30" s="2" t="s">
        <v>9</v>
      </c>
      <c r="F30" s="144">
        <v>48000</v>
      </c>
      <c r="G30" s="20">
        <f>C30*F30</f>
        <v>1104000</v>
      </c>
      <c r="H30" s="29"/>
    </row>
    <row r="31" spans="1:8" ht="17.25" customHeight="1" x14ac:dyDescent="0.25">
      <c r="A31" s="2" t="s">
        <v>7</v>
      </c>
      <c r="B31" s="22" t="s">
        <v>38</v>
      </c>
      <c r="C31" s="30">
        <v>23</v>
      </c>
      <c r="D31" s="30"/>
      <c r="E31" s="2" t="s">
        <v>9</v>
      </c>
      <c r="F31" s="144">
        <f>F30</f>
        <v>48000</v>
      </c>
      <c r="G31" s="20">
        <f t="shared" ref="G31:G51" si="1">C31*F31</f>
        <v>1104000</v>
      </c>
      <c r="H31" s="29"/>
    </row>
    <row r="32" spans="1:8" ht="21.75" customHeight="1" x14ac:dyDescent="0.25">
      <c r="A32" s="2" t="s">
        <v>10</v>
      </c>
      <c r="B32" s="22" t="s">
        <v>39</v>
      </c>
      <c r="C32" s="2">
        <v>3</v>
      </c>
      <c r="E32" s="2" t="s">
        <v>9</v>
      </c>
      <c r="F32" s="144">
        <f>F31</f>
        <v>48000</v>
      </c>
      <c r="G32" s="20">
        <f t="shared" si="1"/>
        <v>144000</v>
      </c>
      <c r="H32" s="29"/>
    </row>
    <row r="33" spans="1:18" ht="21.75" customHeight="1" x14ac:dyDescent="0.25">
      <c r="H33" s="29"/>
    </row>
    <row r="34" spans="1:18" ht="21.75" customHeight="1" x14ac:dyDescent="0.25">
      <c r="H34" s="29"/>
    </row>
    <row r="35" spans="1:18" ht="21" customHeight="1" x14ac:dyDescent="0.25">
      <c r="B35" s="24" t="s">
        <v>40</v>
      </c>
    </row>
    <row r="36" spans="1:18" ht="48.75" customHeight="1" x14ac:dyDescent="0.25">
      <c r="B36" s="39" t="s">
        <v>41</v>
      </c>
    </row>
    <row r="37" spans="1:18" s="43" customFormat="1" x14ac:dyDescent="0.3">
      <c r="A37" s="11" t="s">
        <v>12</v>
      </c>
      <c r="B37" s="40" t="s">
        <v>42</v>
      </c>
      <c r="C37" s="41">
        <v>0</v>
      </c>
      <c r="D37" s="41"/>
      <c r="E37" s="11" t="s">
        <v>43</v>
      </c>
      <c r="F37" s="146">
        <v>580</v>
      </c>
      <c r="G37" s="20">
        <f t="shared" si="1"/>
        <v>0</v>
      </c>
      <c r="H37" s="42"/>
    </row>
    <row r="38" spans="1:18" s="43" customFormat="1" ht="17.25" customHeight="1" x14ac:dyDescent="0.4">
      <c r="A38" s="11" t="s">
        <v>14</v>
      </c>
      <c r="B38" s="40" t="s">
        <v>44</v>
      </c>
      <c r="C38" s="41">
        <v>521</v>
      </c>
      <c r="D38" s="41"/>
      <c r="E38" s="11" t="s">
        <v>43</v>
      </c>
      <c r="F38" s="146">
        <f>F37</f>
        <v>580</v>
      </c>
      <c r="G38" s="20">
        <f t="shared" si="1"/>
        <v>302180</v>
      </c>
      <c r="H38" s="42"/>
      <c r="I38" s="44"/>
      <c r="L38" s="45"/>
    </row>
    <row r="39" spans="1:18" s="43" customFormat="1" ht="17.25" customHeight="1" x14ac:dyDescent="0.4">
      <c r="A39" s="11" t="s">
        <v>15</v>
      </c>
      <c r="B39" s="40" t="s">
        <v>45</v>
      </c>
      <c r="C39" s="41">
        <v>1161</v>
      </c>
      <c r="D39" s="41"/>
      <c r="E39" s="11" t="s">
        <v>43</v>
      </c>
      <c r="F39" s="146">
        <f>F38</f>
        <v>580</v>
      </c>
      <c r="G39" s="20">
        <f t="shared" si="1"/>
        <v>673380</v>
      </c>
      <c r="H39" s="42"/>
      <c r="I39" s="44"/>
      <c r="L39" s="45"/>
    </row>
    <row r="40" spans="1:18" s="43" customFormat="1" ht="17.25" customHeight="1" x14ac:dyDescent="0.4">
      <c r="A40" s="11" t="s">
        <v>16</v>
      </c>
      <c r="B40" s="40" t="s">
        <v>46</v>
      </c>
      <c r="C40" s="41">
        <v>2656</v>
      </c>
      <c r="D40" s="41"/>
      <c r="E40" s="11" t="s">
        <v>43</v>
      </c>
      <c r="F40" s="146">
        <f>F39</f>
        <v>580</v>
      </c>
      <c r="G40" s="20">
        <f t="shared" si="1"/>
        <v>1540480</v>
      </c>
      <c r="H40" s="46"/>
      <c r="R40" s="44"/>
    </row>
    <row r="41" spans="1:18" s="43" customFormat="1" ht="17.25" customHeight="1" x14ac:dyDescent="0.4">
      <c r="A41" s="11" t="s">
        <v>19</v>
      </c>
      <c r="B41" s="40" t="s">
        <v>47</v>
      </c>
      <c r="C41" s="41">
        <v>805</v>
      </c>
      <c r="D41" s="41"/>
      <c r="E41" s="11" t="s">
        <v>43</v>
      </c>
      <c r="F41" s="146">
        <f>F39</f>
        <v>580</v>
      </c>
      <c r="G41" s="20">
        <f t="shared" si="1"/>
        <v>466900</v>
      </c>
      <c r="H41" s="42"/>
      <c r="L41" s="47"/>
      <c r="N41" s="47"/>
      <c r="R41" s="44"/>
    </row>
    <row r="42" spans="1:18" s="43" customFormat="1" ht="17.25" customHeight="1" x14ac:dyDescent="0.3">
      <c r="A42" s="11" t="s">
        <v>21</v>
      </c>
      <c r="B42" s="40" t="s">
        <v>48</v>
      </c>
      <c r="C42" s="41">
        <v>0</v>
      </c>
      <c r="D42" s="41"/>
      <c r="E42" s="11" t="s">
        <v>43</v>
      </c>
      <c r="F42" s="146">
        <f>F40</f>
        <v>580</v>
      </c>
      <c r="G42" s="20">
        <f t="shared" si="1"/>
        <v>0</v>
      </c>
      <c r="H42" s="42"/>
    </row>
    <row r="43" spans="1:18" s="43" customFormat="1" ht="17.25" customHeight="1" x14ac:dyDescent="0.3">
      <c r="A43" s="11"/>
      <c r="B43" s="40"/>
      <c r="C43" s="41"/>
      <c r="D43" s="41"/>
      <c r="E43" s="11"/>
      <c r="F43" s="146"/>
      <c r="G43" s="20"/>
      <c r="H43" s="42"/>
    </row>
    <row r="44" spans="1:18" s="43" customFormat="1" ht="49.5" x14ac:dyDescent="0.3">
      <c r="A44" s="11"/>
      <c r="B44" s="48" t="s">
        <v>49</v>
      </c>
      <c r="C44" s="11"/>
      <c r="D44" s="11"/>
      <c r="E44" s="11"/>
      <c r="F44" s="146"/>
      <c r="G44" s="20"/>
      <c r="H44" s="42"/>
    </row>
    <row r="45" spans="1:18" s="43" customFormat="1" ht="21.6" customHeight="1" x14ac:dyDescent="0.3">
      <c r="A45" s="11" t="s">
        <v>23</v>
      </c>
      <c r="B45" s="40" t="s">
        <v>50</v>
      </c>
      <c r="C45" s="12">
        <v>113</v>
      </c>
      <c r="D45" s="12"/>
      <c r="E45" s="11" t="s">
        <v>6</v>
      </c>
      <c r="F45" s="146">
        <v>650</v>
      </c>
      <c r="G45" s="20">
        <f t="shared" si="1"/>
        <v>73450</v>
      </c>
      <c r="H45" s="42"/>
      <c r="I45" s="22"/>
      <c r="J45" s="22"/>
    </row>
    <row r="46" spans="1:18" s="43" customFormat="1" ht="21.6" customHeight="1" x14ac:dyDescent="0.3">
      <c r="A46" s="11"/>
      <c r="B46" s="40"/>
      <c r="C46" s="12"/>
      <c r="D46" s="12"/>
      <c r="E46" s="11"/>
      <c r="F46" s="146"/>
      <c r="G46" s="20"/>
      <c r="H46" s="42"/>
      <c r="I46" s="22"/>
      <c r="J46" s="22"/>
    </row>
    <row r="47" spans="1:18" s="43" customFormat="1" ht="21.6" customHeight="1" x14ac:dyDescent="0.35">
      <c r="A47" s="11"/>
      <c r="B47" s="49" t="s">
        <v>412</v>
      </c>
      <c r="C47" s="12"/>
      <c r="D47" s="12"/>
      <c r="E47" s="11"/>
      <c r="F47" s="146"/>
      <c r="G47" s="20"/>
      <c r="H47" s="42"/>
      <c r="I47" s="22"/>
      <c r="J47" s="22"/>
    </row>
    <row r="48" spans="1:18" x14ac:dyDescent="0.25">
      <c r="B48" s="22" t="s">
        <v>51</v>
      </c>
    </row>
    <row r="49" spans="1:10" s="43" customFormat="1" ht="17.25" customHeight="1" x14ac:dyDescent="0.3">
      <c r="F49" s="147"/>
      <c r="H49" s="42"/>
      <c r="I49" s="22"/>
      <c r="J49" s="22"/>
    </row>
    <row r="50" spans="1:10" s="43" customFormat="1" ht="17.25" customHeight="1" x14ac:dyDescent="0.3">
      <c r="A50" s="11" t="s">
        <v>25</v>
      </c>
      <c r="B50" s="40" t="s">
        <v>57</v>
      </c>
      <c r="C50" s="11">
        <v>8</v>
      </c>
      <c r="D50" s="11"/>
      <c r="E50" s="11" t="s">
        <v>6</v>
      </c>
      <c r="F50" s="146">
        <v>4500</v>
      </c>
      <c r="G50" s="20">
        <f t="shared" si="1"/>
        <v>36000</v>
      </c>
      <c r="H50" s="42"/>
    </row>
    <row r="51" spans="1:10" s="43" customFormat="1" ht="17.25" customHeight="1" x14ac:dyDescent="0.3">
      <c r="A51" s="11" t="s">
        <v>26</v>
      </c>
      <c r="B51" s="40" t="s">
        <v>59</v>
      </c>
      <c r="C51" s="12">
        <v>203</v>
      </c>
      <c r="D51" s="12"/>
      <c r="E51" s="11" t="s">
        <v>6</v>
      </c>
      <c r="F51" s="146">
        <f>F50</f>
        <v>4500</v>
      </c>
      <c r="G51" s="20">
        <f t="shared" si="1"/>
        <v>913500</v>
      </c>
      <c r="H51" s="42"/>
      <c r="I51" s="22"/>
    </row>
    <row r="52" spans="1:10" x14ac:dyDescent="0.3">
      <c r="A52" s="11" t="s">
        <v>28</v>
      </c>
      <c r="B52" s="40" t="s">
        <v>54</v>
      </c>
      <c r="C52" s="12">
        <v>54</v>
      </c>
      <c r="D52" s="12"/>
      <c r="E52" s="11" t="s">
        <v>55</v>
      </c>
      <c r="F52" s="146">
        <f>F51*0.15</f>
        <v>675</v>
      </c>
      <c r="G52" s="20">
        <f>C52*F52</f>
        <v>36450</v>
      </c>
    </row>
    <row r="53" spans="1:10" x14ac:dyDescent="0.25">
      <c r="B53" s="50"/>
    </row>
    <row r="54" spans="1:10" x14ac:dyDescent="0.25">
      <c r="B54" s="50" t="s">
        <v>64</v>
      </c>
      <c r="G54" s="51"/>
    </row>
    <row r="55" spans="1:10" x14ac:dyDescent="0.25">
      <c r="G55" s="51"/>
      <c r="H55" s="29"/>
    </row>
    <row r="56" spans="1:10" ht="49.5" x14ac:dyDescent="0.25">
      <c r="A56" s="2" t="s">
        <v>399</v>
      </c>
      <c r="B56" s="26" t="s">
        <v>65</v>
      </c>
      <c r="C56" s="52">
        <v>113</v>
      </c>
      <c r="D56" s="52"/>
      <c r="E56" s="28" t="s">
        <v>6</v>
      </c>
      <c r="F56" s="145">
        <v>600</v>
      </c>
      <c r="G56" s="20">
        <f>C56*F56</f>
        <v>67800</v>
      </c>
      <c r="H56" s="29"/>
    </row>
    <row r="61" spans="1:10" ht="18" x14ac:dyDescent="0.25">
      <c r="B61" s="53" t="s">
        <v>62</v>
      </c>
      <c r="F61" s="141" t="s">
        <v>28</v>
      </c>
      <c r="G61" s="36">
        <f>SUM(G28:G60)</f>
        <v>6462140</v>
      </c>
    </row>
    <row r="62" spans="1:10" ht="18" x14ac:dyDescent="0.25">
      <c r="B62" s="23" t="s">
        <v>35</v>
      </c>
    </row>
    <row r="63" spans="1:10" x14ac:dyDescent="0.25">
      <c r="H63" s="29"/>
    </row>
    <row r="64" spans="1:10" x14ac:dyDescent="0.25">
      <c r="A64" s="22"/>
      <c r="C64" s="22"/>
      <c r="D64" s="22"/>
      <c r="E64" s="22"/>
      <c r="F64" s="54"/>
      <c r="G64" s="22"/>
    </row>
    <row r="65" spans="1:8" x14ac:dyDescent="0.25">
      <c r="A65" s="22"/>
      <c r="C65" s="22"/>
      <c r="D65" s="22"/>
      <c r="E65" s="22"/>
      <c r="F65" s="54"/>
      <c r="G65" s="22"/>
    </row>
    <row r="66" spans="1:8" x14ac:dyDescent="0.25">
      <c r="A66" s="22"/>
      <c r="C66" s="22"/>
      <c r="D66" s="22"/>
      <c r="E66" s="22"/>
      <c r="F66" s="54"/>
      <c r="G66" s="22"/>
      <c r="H66" s="29"/>
    </row>
    <row r="67" spans="1:8" ht="18" x14ac:dyDescent="0.25">
      <c r="B67" s="24" t="s">
        <v>66</v>
      </c>
      <c r="F67" s="141"/>
      <c r="H67" s="29"/>
    </row>
    <row r="68" spans="1:8" x14ac:dyDescent="0.25">
      <c r="G68" s="51"/>
    </row>
    <row r="69" spans="1:8" x14ac:dyDescent="0.25">
      <c r="A69" s="22"/>
      <c r="B69" s="54" t="s">
        <v>67</v>
      </c>
      <c r="F69" s="144">
        <f>G25</f>
        <v>1126858</v>
      </c>
      <c r="G69" s="22"/>
    </row>
    <row r="70" spans="1:8" ht="18" x14ac:dyDescent="0.25">
      <c r="A70" s="22"/>
      <c r="B70" s="55"/>
      <c r="G70" s="22"/>
    </row>
    <row r="71" spans="1:8" x14ac:dyDescent="0.25">
      <c r="A71" s="22"/>
      <c r="B71" s="54" t="s">
        <v>68</v>
      </c>
      <c r="F71" s="144">
        <f>G61</f>
        <v>6462140</v>
      </c>
      <c r="G71" s="22"/>
    </row>
    <row r="72" spans="1:8" x14ac:dyDescent="0.25">
      <c r="B72" s="54"/>
      <c r="G72" s="51"/>
    </row>
    <row r="73" spans="1:8" x14ac:dyDescent="0.25">
      <c r="B73" s="54"/>
      <c r="G73" s="56"/>
    </row>
    <row r="74" spans="1:8" x14ac:dyDescent="0.25">
      <c r="B74" s="4"/>
      <c r="G74" s="56"/>
    </row>
    <row r="75" spans="1:8" x14ac:dyDescent="0.25">
      <c r="B75" s="57"/>
    </row>
    <row r="76" spans="1:8" x14ac:dyDescent="0.25">
      <c r="B76" s="26"/>
      <c r="G76" s="51"/>
    </row>
    <row r="77" spans="1:8" ht="18.75" customHeight="1" x14ac:dyDescent="0.25">
      <c r="B77" s="53"/>
      <c r="F77" s="141"/>
      <c r="G77" s="36"/>
    </row>
    <row r="78" spans="1:8" x14ac:dyDescent="0.25">
      <c r="B78" s="26"/>
      <c r="G78" s="51"/>
    </row>
    <row r="79" spans="1:8" ht="18" x14ac:dyDescent="0.25">
      <c r="B79" s="53"/>
      <c r="F79" s="141"/>
      <c r="G79" s="58"/>
    </row>
    <row r="80" spans="1:8" ht="18" x14ac:dyDescent="0.25">
      <c r="C80" s="22"/>
      <c r="D80" s="22"/>
      <c r="E80" s="22"/>
      <c r="F80" s="54"/>
      <c r="G80" s="58"/>
    </row>
    <row r="81" spans="2:7" x14ac:dyDescent="0.25">
      <c r="C81" s="22"/>
      <c r="D81" s="22"/>
      <c r="E81" s="22"/>
      <c r="F81" s="54"/>
      <c r="G81" s="56"/>
    </row>
    <row r="82" spans="2:7" x14ac:dyDescent="0.25">
      <c r="C82" s="22"/>
      <c r="D82" s="22"/>
      <c r="E82" s="22"/>
      <c r="F82" s="54"/>
      <c r="G82" s="56"/>
    </row>
    <row r="83" spans="2:7" x14ac:dyDescent="0.25">
      <c r="C83" s="22"/>
      <c r="D83" s="22"/>
      <c r="E83" s="22"/>
      <c r="F83" s="54"/>
      <c r="G83" s="56"/>
    </row>
    <row r="84" spans="2:7" x14ac:dyDescent="0.25">
      <c r="C84" s="22"/>
      <c r="D84" s="22"/>
      <c r="E84" s="22"/>
      <c r="F84" s="54"/>
      <c r="G84" s="56"/>
    </row>
    <row r="85" spans="2:7" x14ac:dyDescent="0.25">
      <c r="C85" s="22"/>
      <c r="D85" s="22"/>
      <c r="E85" s="22"/>
      <c r="F85" s="54"/>
      <c r="G85" s="56"/>
    </row>
    <row r="86" spans="2:7" x14ac:dyDescent="0.25">
      <c r="C86" s="22"/>
      <c r="D86" s="22"/>
      <c r="E86" s="22"/>
      <c r="F86" s="54"/>
      <c r="G86" s="56"/>
    </row>
    <row r="87" spans="2:7" x14ac:dyDescent="0.25">
      <c r="B87" s="57"/>
      <c r="G87" s="56"/>
    </row>
    <row r="88" spans="2:7" x14ac:dyDescent="0.25">
      <c r="B88" s="57"/>
      <c r="G88" s="56"/>
    </row>
    <row r="89" spans="2:7" x14ac:dyDescent="0.25">
      <c r="B89" s="57"/>
      <c r="G89" s="56"/>
    </row>
    <row r="90" spans="2:7" x14ac:dyDescent="0.25">
      <c r="B90" s="57"/>
      <c r="G90" s="56"/>
    </row>
    <row r="91" spans="2:7" x14ac:dyDescent="0.25">
      <c r="B91" s="57"/>
      <c r="G91" s="56"/>
    </row>
    <row r="92" spans="2:7" x14ac:dyDescent="0.25">
      <c r="B92" s="57"/>
      <c r="G92" s="56"/>
    </row>
    <row r="93" spans="2:7" x14ac:dyDescent="0.25">
      <c r="B93" s="57"/>
      <c r="G93" s="56"/>
    </row>
    <row r="94" spans="2:7" x14ac:dyDescent="0.25">
      <c r="B94" s="57"/>
      <c r="G94" s="56"/>
    </row>
    <row r="95" spans="2:7" x14ac:dyDescent="0.25">
      <c r="B95" s="57"/>
      <c r="G95" s="56"/>
    </row>
    <row r="96" spans="2:7" x14ac:dyDescent="0.25">
      <c r="B96" s="57"/>
      <c r="G96" s="56"/>
    </row>
    <row r="97" spans="1:7" ht="18" x14ac:dyDescent="0.25">
      <c r="B97" s="59" t="s">
        <v>69</v>
      </c>
      <c r="C97" s="7"/>
      <c r="D97" s="7"/>
      <c r="E97" s="7"/>
      <c r="G97" s="60"/>
    </row>
    <row r="98" spans="1:7" ht="18" x14ac:dyDescent="0.25">
      <c r="B98" s="34" t="s">
        <v>70</v>
      </c>
      <c r="C98" s="7"/>
      <c r="D98" s="7"/>
      <c r="E98" s="7"/>
      <c r="F98" s="141" t="s">
        <v>28</v>
      </c>
      <c r="G98" s="61">
        <f>SUM(F69:F72)</f>
        <v>7588998</v>
      </c>
    </row>
    <row r="99" spans="1:7" ht="18" x14ac:dyDescent="0.25">
      <c r="B99" s="18" t="s">
        <v>71</v>
      </c>
    </row>
    <row r="101" spans="1:7" ht="18" x14ac:dyDescent="0.25">
      <c r="B101" s="23" t="s">
        <v>72</v>
      </c>
    </row>
    <row r="102" spans="1:7" ht="18" x14ac:dyDescent="0.25">
      <c r="B102" s="23"/>
    </row>
    <row r="103" spans="1:7" ht="18" x14ac:dyDescent="0.25">
      <c r="B103" s="24" t="s">
        <v>30</v>
      </c>
    </row>
    <row r="104" spans="1:7" x14ac:dyDescent="0.25">
      <c r="B104" s="50"/>
    </row>
    <row r="105" spans="1:7" ht="30.6" customHeight="1" x14ac:dyDescent="0.3">
      <c r="B105" s="38" t="s">
        <v>36</v>
      </c>
    </row>
    <row r="107" spans="1:7" ht="18" x14ac:dyDescent="0.25">
      <c r="A107" s="2" t="s">
        <v>4</v>
      </c>
      <c r="B107" s="22" t="s">
        <v>73</v>
      </c>
      <c r="C107" s="30">
        <v>8</v>
      </c>
      <c r="D107" s="30"/>
      <c r="E107" s="2" t="s">
        <v>9</v>
      </c>
      <c r="F107" s="144">
        <f>F30</f>
        <v>48000</v>
      </c>
      <c r="G107" s="20">
        <f>C107*F107</f>
        <v>384000</v>
      </c>
    </row>
    <row r="109" spans="1:7" ht="18" x14ac:dyDescent="0.3">
      <c r="A109" s="2" t="s">
        <v>7</v>
      </c>
      <c r="B109" s="22" t="s">
        <v>74</v>
      </c>
      <c r="C109" s="12">
        <v>11</v>
      </c>
      <c r="D109" s="12"/>
      <c r="E109" s="2" t="s">
        <v>9</v>
      </c>
      <c r="F109" s="144">
        <f>F107</f>
        <v>48000</v>
      </c>
      <c r="G109" s="20">
        <f>C109*F109</f>
        <v>528000</v>
      </c>
    </row>
    <row r="111" spans="1:7" ht="18" x14ac:dyDescent="0.25">
      <c r="B111" s="24" t="s">
        <v>40</v>
      </c>
    </row>
    <row r="113" spans="1:14" ht="33" x14ac:dyDescent="0.25">
      <c r="B113" s="39" t="s">
        <v>75</v>
      </c>
    </row>
    <row r="114" spans="1:14" x14ac:dyDescent="0.25">
      <c r="B114" s="39"/>
    </row>
    <row r="115" spans="1:14" x14ac:dyDescent="0.3">
      <c r="A115" s="2" t="s">
        <v>10</v>
      </c>
      <c r="B115" s="22" t="s">
        <v>42</v>
      </c>
      <c r="C115" s="41">
        <v>0</v>
      </c>
      <c r="D115" s="41"/>
      <c r="E115" s="2" t="s">
        <v>43</v>
      </c>
      <c r="F115" s="144">
        <f>F37</f>
        <v>580</v>
      </c>
      <c r="G115" s="20">
        <f>F115*C115</f>
        <v>0</v>
      </c>
    </row>
    <row r="116" spans="1:14" x14ac:dyDescent="0.25">
      <c r="C116" s="62"/>
      <c r="D116" s="62"/>
    </row>
    <row r="117" spans="1:14" x14ac:dyDescent="0.3">
      <c r="A117" s="2" t="s">
        <v>12</v>
      </c>
      <c r="B117" s="22" t="s">
        <v>44</v>
      </c>
      <c r="C117" s="41">
        <v>0</v>
      </c>
      <c r="D117" s="41"/>
      <c r="E117" s="2" t="s">
        <v>43</v>
      </c>
      <c r="F117" s="144">
        <f>F115</f>
        <v>580</v>
      </c>
      <c r="G117" s="20">
        <f>C117*F117</f>
        <v>0</v>
      </c>
    </row>
    <row r="118" spans="1:14" ht="18" x14ac:dyDescent="0.25">
      <c r="C118" s="62"/>
      <c r="D118" s="62"/>
      <c r="N118" s="34"/>
    </row>
    <row r="119" spans="1:14" x14ac:dyDescent="0.3">
      <c r="A119" s="2" t="s">
        <v>14</v>
      </c>
      <c r="B119" s="22" t="s">
        <v>45</v>
      </c>
      <c r="C119" s="41">
        <v>3470</v>
      </c>
      <c r="D119" s="41"/>
      <c r="E119" s="2" t="s">
        <v>43</v>
      </c>
      <c r="F119" s="144">
        <f>F117</f>
        <v>580</v>
      </c>
      <c r="G119" s="20">
        <f>C119*F119</f>
        <v>2012600</v>
      </c>
    </row>
    <row r="120" spans="1:14" x14ac:dyDescent="0.25">
      <c r="C120" s="62"/>
      <c r="D120" s="62"/>
    </row>
    <row r="121" spans="1:14" x14ac:dyDescent="0.25">
      <c r="A121" s="2" t="s">
        <v>15</v>
      </c>
      <c r="B121" s="22" t="s">
        <v>46</v>
      </c>
      <c r="C121" s="62">
        <v>0</v>
      </c>
      <c r="D121" s="62"/>
      <c r="E121" s="2" t="s">
        <v>43</v>
      </c>
      <c r="F121" s="144">
        <f>F119</f>
        <v>580</v>
      </c>
      <c r="G121" s="20">
        <f>C121*F121</f>
        <v>0</v>
      </c>
    </row>
    <row r="122" spans="1:14" x14ac:dyDescent="0.25">
      <c r="C122" s="62"/>
      <c r="D122" s="62"/>
    </row>
    <row r="123" spans="1:14" x14ac:dyDescent="0.3">
      <c r="A123" s="2" t="s">
        <v>16</v>
      </c>
      <c r="B123" s="22" t="s">
        <v>76</v>
      </c>
      <c r="C123" s="41">
        <v>722</v>
      </c>
      <c r="D123" s="41"/>
      <c r="E123" s="2" t="s">
        <v>43</v>
      </c>
      <c r="F123" s="144">
        <f>F119</f>
        <v>580</v>
      </c>
      <c r="G123" s="20">
        <f>C123*F123</f>
        <v>418760</v>
      </c>
    </row>
    <row r="125" spans="1:14" ht="18" x14ac:dyDescent="0.25">
      <c r="B125" s="24" t="s">
        <v>77</v>
      </c>
    </row>
    <row r="127" spans="1:14" x14ac:dyDescent="0.25">
      <c r="B127" s="50" t="s">
        <v>51</v>
      </c>
    </row>
    <row r="129" spans="1:8" ht="18" x14ac:dyDescent="0.3">
      <c r="A129" s="2" t="s">
        <v>19</v>
      </c>
      <c r="B129" s="22" t="s">
        <v>78</v>
      </c>
      <c r="C129" s="41">
        <v>128</v>
      </c>
      <c r="D129" s="41"/>
      <c r="E129" s="2" t="s">
        <v>18</v>
      </c>
      <c r="F129" s="144">
        <f>F51</f>
        <v>4500</v>
      </c>
      <c r="G129" s="20">
        <f>C129*F129</f>
        <v>576000</v>
      </c>
    </row>
    <row r="130" spans="1:8" x14ac:dyDescent="0.25">
      <c r="C130" s="62"/>
      <c r="D130" s="62"/>
    </row>
    <row r="131" spans="1:8" ht="18" x14ac:dyDescent="0.3">
      <c r="A131" s="2" t="s">
        <v>21</v>
      </c>
      <c r="B131" s="22" t="s">
        <v>79</v>
      </c>
      <c r="C131" s="41">
        <v>118</v>
      </c>
      <c r="D131" s="41"/>
      <c r="E131" s="2" t="s">
        <v>18</v>
      </c>
      <c r="F131" s="144">
        <f>F129</f>
        <v>4500</v>
      </c>
      <c r="G131" s="20">
        <f>C131*F131</f>
        <v>531000</v>
      </c>
    </row>
    <row r="132" spans="1:8" x14ac:dyDescent="0.25">
      <c r="C132" s="62"/>
      <c r="D132" s="62"/>
    </row>
    <row r="138" spans="1:8" ht="18" x14ac:dyDescent="0.25">
      <c r="B138" s="23" t="s">
        <v>72</v>
      </c>
    </row>
    <row r="139" spans="1:8" ht="18" x14ac:dyDescent="0.25">
      <c r="B139" s="34" t="s">
        <v>80</v>
      </c>
      <c r="F139" s="141" t="s">
        <v>28</v>
      </c>
      <c r="G139" s="58">
        <f>SUM(G104:G137)</f>
        <v>4450360</v>
      </c>
    </row>
    <row r="140" spans="1:8" ht="18" x14ac:dyDescent="0.25">
      <c r="B140" s="18" t="s">
        <v>81</v>
      </c>
    </row>
    <row r="142" spans="1:8" ht="18" x14ac:dyDescent="0.25">
      <c r="B142" s="23" t="s">
        <v>82</v>
      </c>
      <c r="G142" s="51"/>
    </row>
    <row r="143" spans="1:8" s="31" customFormat="1" x14ac:dyDescent="0.25">
      <c r="A143" s="2"/>
      <c r="B143" s="22"/>
      <c r="C143" s="2"/>
      <c r="D143" s="2"/>
      <c r="E143" s="2"/>
      <c r="F143" s="144"/>
      <c r="G143" s="51"/>
      <c r="H143" s="63"/>
    </row>
    <row r="144" spans="1:8" ht="18" x14ac:dyDescent="0.25">
      <c r="B144" s="24" t="s">
        <v>30</v>
      </c>
    </row>
    <row r="145" spans="1:18" s="31" customFormat="1" x14ac:dyDescent="0.25">
      <c r="A145" s="2"/>
      <c r="B145" s="50"/>
      <c r="C145" s="2"/>
      <c r="D145" s="2"/>
      <c r="E145" s="2"/>
      <c r="F145" s="144"/>
      <c r="G145" s="20"/>
      <c r="H145" s="63"/>
    </row>
    <row r="146" spans="1:18" ht="33" x14ac:dyDescent="0.3">
      <c r="B146" s="38" t="s">
        <v>36</v>
      </c>
    </row>
    <row r="147" spans="1:18" x14ac:dyDescent="0.25">
      <c r="C147" s="64"/>
      <c r="D147" s="64"/>
    </row>
    <row r="148" spans="1:18" ht="18" x14ac:dyDescent="0.3">
      <c r="A148" s="2" t="s">
        <v>4</v>
      </c>
      <c r="B148" s="22" t="s">
        <v>83</v>
      </c>
      <c r="C148" s="65">
        <v>21</v>
      </c>
      <c r="D148" s="65"/>
      <c r="E148" s="2" t="s">
        <v>9</v>
      </c>
      <c r="F148" s="144">
        <f>F107</f>
        <v>48000</v>
      </c>
      <c r="G148" s="20">
        <f>C148*F148</f>
        <v>1008000</v>
      </c>
    </row>
    <row r="149" spans="1:18" x14ac:dyDescent="0.25">
      <c r="C149" s="64"/>
      <c r="D149" s="64"/>
    </row>
    <row r="150" spans="1:18" ht="18" x14ac:dyDescent="0.25">
      <c r="B150" s="24" t="s">
        <v>40</v>
      </c>
      <c r="C150" s="64"/>
      <c r="D150" s="64"/>
    </row>
    <row r="151" spans="1:18" x14ac:dyDescent="0.25">
      <c r="C151" s="64"/>
      <c r="D151" s="64"/>
    </row>
    <row r="152" spans="1:18" ht="33" x14ac:dyDescent="0.25">
      <c r="B152" s="39" t="s">
        <v>84</v>
      </c>
      <c r="C152" s="64"/>
      <c r="D152" s="64"/>
    </row>
    <row r="153" spans="1:18" x14ac:dyDescent="0.25">
      <c r="B153" s="39"/>
    </row>
    <row r="154" spans="1:18" ht="18" x14ac:dyDescent="0.3">
      <c r="A154" s="2" t="s">
        <v>7</v>
      </c>
      <c r="B154" s="22" t="s">
        <v>85</v>
      </c>
      <c r="C154" s="41">
        <v>1592</v>
      </c>
      <c r="D154" s="41"/>
      <c r="E154" s="2" t="s">
        <v>43</v>
      </c>
      <c r="F154" s="144">
        <f>F115</f>
        <v>580</v>
      </c>
      <c r="G154" s="20">
        <f>C154*F154</f>
        <v>923360</v>
      </c>
      <c r="R154" s="34"/>
    </row>
    <row r="156" spans="1:18" ht="18" x14ac:dyDescent="0.25">
      <c r="A156" s="2" t="s">
        <v>10</v>
      </c>
      <c r="B156" s="22" t="s">
        <v>86</v>
      </c>
      <c r="C156" s="32">
        <v>55</v>
      </c>
      <c r="D156" s="32"/>
      <c r="E156" s="2" t="s">
        <v>43</v>
      </c>
      <c r="F156" s="144">
        <f>F154</f>
        <v>580</v>
      </c>
      <c r="G156" s="20">
        <f>C156*F156</f>
        <v>31900</v>
      </c>
      <c r="R156" s="34"/>
    </row>
    <row r="158" spans="1:18" ht="18" x14ac:dyDescent="0.25">
      <c r="B158" s="24" t="s">
        <v>77</v>
      </c>
    </row>
    <row r="160" spans="1:18" ht="18" x14ac:dyDescent="0.25">
      <c r="B160" s="50" t="s">
        <v>51</v>
      </c>
      <c r="C160" s="64"/>
      <c r="D160" s="64"/>
      <c r="E160" s="64"/>
      <c r="F160" s="141"/>
      <c r="G160" s="58"/>
    </row>
    <row r="161" spans="1:7" ht="18" x14ac:dyDescent="0.25">
      <c r="C161" s="64"/>
      <c r="D161" s="64"/>
      <c r="E161" s="64"/>
      <c r="F161" s="141"/>
      <c r="G161" s="58"/>
    </row>
    <row r="162" spans="1:7" ht="18" x14ac:dyDescent="0.3">
      <c r="A162" s="2" t="s">
        <v>12</v>
      </c>
      <c r="B162" s="22" t="s">
        <v>87</v>
      </c>
      <c r="C162" s="66">
        <v>85</v>
      </c>
      <c r="D162" s="66"/>
      <c r="E162" s="64" t="s">
        <v>18</v>
      </c>
      <c r="F162" s="144">
        <f>F129</f>
        <v>4500</v>
      </c>
      <c r="G162" s="20">
        <f>C162*F162</f>
        <v>382500</v>
      </c>
    </row>
    <row r="163" spans="1:7" x14ac:dyDescent="0.25">
      <c r="C163" s="64"/>
      <c r="D163" s="64"/>
      <c r="E163" s="64"/>
    </row>
    <row r="164" spans="1:7" x14ac:dyDescent="0.3">
      <c r="A164" s="2" t="s">
        <v>14</v>
      </c>
      <c r="B164" s="22" t="s">
        <v>88</v>
      </c>
      <c r="C164" s="66">
        <v>66</v>
      </c>
      <c r="D164" s="66"/>
      <c r="E164" s="64" t="s">
        <v>55</v>
      </c>
      <c r="F164" s="144">
        <f>F162*0.25</f>
        <v>1125</v>
      </c>
      <c r="G164" s="20">
        <f>C164*F164</f>
        <v>74250</v>
      </c>
    </row>
    <row r="165" spans="1:7" ht="18" x14ac:dyDescent="0.25">
      <c r="A165" s="7"/>
      <c r="C165" s="67"/>
      <c r="D165" s="67"/>
      <c r="E165" s="67"/>
      <c r="F165" s="141"/>
      <c r="G165" s="58"/>
    </row>
    <row r="166" spans="1:7" ht="18" x14ac:dyDescent="0.25">
      <c r="A166" s="7"/>
      <c r="E166" s="7"/>
      <c r="F166" s="141"/>
      <c r="G166" s="58"/>
    </row>
    <row r="167" spans="1:7" ht="18" x14ac:dyDescent="0.25">
      <c r="A167" s="7"/>
      <c r="C167" s="7"/>
      <c r="D167" s="7"/>
      <c r="E167" s="7"/>
      <c r="F167" s="141"/>
      <c r="G167" s="58"/>
    </row>
    <row r="168" spans="1:7" ht="18" x14ac:dyDescent="0.25">
      <c r="A168" s="7"/>
      <c r="E168" s="7"/>
      <c r="F168" s="141"/>
      <c r="G168" s="58"/>
    </row>
    <row r="169" spans="1:7" ht="18" x14ac:dyDescent="0.25">
      <c r="A169" s="7"/>
      <c r="C169" s="7"/>
      <c r="D169" s="7"/>
      <c r="E169" s="7"/>
      <c r="F169" s="141"/>
      <c r="G169" s="58"/>
    </row>
    <row r="170" spans="1:7" ht="18" x14ac:dyDescent="0.25">
      <c r="A170" s="7"/>
      <c r="C170" s="7"/>
      <c r="D170" s="7"/>
      <c r="E170" s="7"/>
      <c r="F170" s="141"/>
      <c r="G170" s="58"/>
    </row>
    <row r="171" spans="1:7" ht="18" x14ac:dyDescent="0.25">
      <c r="A171" s="7"/>
      <c r="C171" s="7"/>
      <c r="D171" s="7"/>
      <c r="E171" s="7"/>
      <c r="F171" s="141"/>
      <c r="G171" s="58"/>
    </row>
    <row r="172" spans="1:7" ht="18" x14ac:dyDescent="0.25">
      <c r="A172" s="7"/>
      <c r="C172" s="7"/>
      <c r="D172" s="7"/>
      <c r="E172" s="7"/>
      <c r="F172" s="141"/>
      <c r="G172" s="58"/>
    </row>
    <row r="173" spans="1:7" ht="18" x14ac:dyDescent="0.25">
      <c r="A173" s="7"/>
      <c r="C173" s="7"/>
      <c r="D173" s="7"/>
      <c r="E173" s="7"/>
      <c r="F173" s="141"/>
      <c r="G173" s="58"/>
    </row>
    <row r="174" spans="1:7" ht="18" x14ac:dyDescent="0.25">
      <c r="A174" s="7"/>
      <c r="C174" s="7"/>
      <c r="D174" s="7"/>
      <c r="E174" s="7"/>
      <c r="F174" s="141"/>
      <c r="G174" s="58"/>
    </row>
    <row r="175" spans="1:7" ht="18" x14ac:dyDescent="0.25">
      <c r="A175" s="7"/>
      <c r="C175" s="7"/>
      <c r="D175" s="7"/>
      <c r="E175" s="7"/>
      <c r="F175" s="141"/>
      <c r="G175" s="58"/>
    </row>
    <row r="176" spans="1:7" ht="18" x14ac:dyDescent="0.25">
      <c r="A176" s="7"/>
      <c r="C176" s="7"/>
      <c r="D176" s="7"/>
      <c r="E176" s="7"/>
      <c r="F176" s="141"/>
      <c r="G176" s="58"/>
    </row>
    <row r="177" spans="1:8" ht="18" x14ac:dyDescent="0.25">
      <c r="B177" s="23" t="s">
        <v>89</v>
      </c>
    </row>
    <row r="178" spans="1:8" ht="23.45" customHeight="1" x14ac:dyDescent="0.25">
      <c r="B178" s="34" t="s">
        <v>70</v>
      </c>
      <c r="F178" s="141" t="s">
        <v>28</v>
      </c>
      <c r="G178" s="58">
        <f>SUM(G145:G176)</f>
        <v>2420010</v>
      </c>
    </row>
    <row r="179" spans="1:8" ht="18" x14ac:dyDescent="0.25">
      <c r="B179" s="18" t="s">
        <v>90</v>
      </c>
      <c r="G179" s="56"/>
    </row>
    <row r="180" spans="1:8" x14ac:dyDescent="0.25">
      <c r="B180" s="2"/>
      <c r="G180" s="56"/>
    </row>
    <row r="181" spans="1:8" ht="18" x14ac:dyDescent="0.25">
      <c r="B181" s="23" t="s">
        <v>91</v>
      </c>
      <c r="G181" s="56"/>
    </row>
    <row r="182" spans="1:8" ht="10.5" customHeight="1" x14ac:dyDescent="0.25">
      <c r="A182" s="68"/>
      <c r="B182" s="23"/>
      <c r="G182" s="56"/>
    </row>
    <row r="183" spans="1:8" ht="18" x14ac:dyDescent="0.25">
      <c r="A183" s="68"/>
      <c r="B183" s="24" t="s">
        <v>30</v>
      </c>
      <c r="G183" s="56"/>
    </row>
    <row r="184" spans="1:8" ht="11.25" customHeight="1" x14ac:dyDescent="0.25">
      <c r="A184" s="68"/>
      <c r="B184" s="50"/>
      <c r="G184" s="56"/>
    </row>
    <row r="185" spans="1:8" ht="33" x14ac:dyDescent="0.3">
      <c r="A185" s="68"/>
      <c r="B185" s="38" t="s">
        <v>36</v>
      </c>
      <c r="G185" s="56"/>
    </row>
    <row r="186" spans="1:8" ht="9" customHeight="1" x14ac:dyDescent="0.25">
      <c r="A186" s="68"/>
      <c r="G186" s="56"/>
    </row>
    <row r="187" spans="1:8" ht="18" x14ac:dyDescent="0.3">
      <c r="A187" s="2" t="s">
        <v>4</v>
      </c>
      <c r="B187" s="22" t="s">
        <v>92</v>
      </c>
      <c r="C187" s="11">
        <v>2</v>
      </c>
      <c r="D187" s="11"/>
      <c r="E187" s="2" t="s">
        <v>9</v>
      </c>
      <c r="F187" s="144">
        <f>F148</f>
        <v>48000</v>
      </c>
      <c r="G187" s="69">
        <f>C187*F187</f>
        <v>96000</v>
      </c>
      <c r="H187" s="29"/>
    </row>
    <row r="188" spans="1:8" ht="10.5" customHeight="1" x14ac:dyDescent="0.25">
      <c r="G188" s="69"/>
      <c r="H188" s="29"/>
    </row>
    <row r="189" spans="1:8" ht="18" x14ac:dyDescent="0.25">
      <c r="A189" s="68"/>
      <c r="B189" s="24" t="s">
        <v>40</v>
      </c>
      <c r="G189" s="56"/>
    </row>
    <row r="190" spans="1:8" x14ac:dyDescent="0.25">
      <c r="G190" s="56"/>
    </row>
    <row r="191" spans="1:8" ht="33" x14ac:dyDescent="0.25">
      <c r="B191" s="39" t="s">
        <v>93</v>
      </c>
    </row>
    <row r="192" spans="1:8" ht="15.75" customHeight="1" x14ac:dyDescent="0.25">
      <c r="B192" s="39"/>
    </row>
    <row r="193" spans="1:8" x14ac:dyDescent="0.25">
      <c r="A193" s="2" t="s">
        <v>7</v>
      </c>
      <c r="B193" s="22" t="s">
        <v>45</v>
      </c>
      <c r="C193" s="2">
        <v>0</v>
      </c>
      <c r="E193" s="2" t="s">
        <v>43</v>
      </c>
      <c r="F193" s="144">
        <f>F154</f>
        <v>580</v>
      </c>
      <c r="G193" s="20">
        <f>C193*F193</f>
        <v>0</v>
      </c>
      <c r="H193" s="29"/>
    </row>
    <row r="194" spans="1:8" x14ac:dyDescent="0.25">
      <c r="C194" s="32"/>
      <c r="D194" s="32"/>
      <c r="H194" s="29"/>
    </row>
    <row r="195" spans="1:8" ht="17.25" customHeight="1" x14ac:dyDescent="0.25">
      <c r="A195" s="2" t="s">
        <v>10</v>
      </c>
      <c r="B195" s="22" t="s">
        <v>46</v>
      </c>
      <c r="C195" s="2">
        <v>166</v>
      </c>
      <c r="E195" s="2" t="s">
        <v>43</v>
      </c>
      <c r="F195" s="144">
        <f>F193</f>
        <v>580</v>
      </c>
      <c r="G195" s="20">
        <f>C195*F195</f>
        <v>96280</v>
      </c>
      <c r="H195" s="29"/>
    </row>
    <row r="196" spans="1:8" x14ac:dyDescent="0.25">
      <c r="B196" s="39"/>
    </row>
    <row r="197" spans="1:8" x14ac:dyDescent="0.25">
      <c r="A197" s="2" t="s">
        <v>12</v>
      </c>
      <c r="B197" s="22" t="s">
        <v>76</v>
      </c>
      <c r="C197" s="2">
        <v>0</v>
      </c>
      <c r="E197" s="2" t="s">
        <v>43</v>
      </c>
      <c r="F197" s="144">
        <f>F195</f>
        <v>580</v>
      </c>
      <c r="G197" s="20">
        <f>C197*F197</f>
        <v>0</v>
      </c>
    </row>
    <row r="198" spans="1:8" s="31" customFormat="1" x14ac:dyDescent="0.25">
      <c r="A198" s="70"/>
      <c r="C198" s="71"/>
      <c r="D198" s="71"/>
      <c r="E198" s="71"/>
      <c r="F198" s="148"/>
      <c r="G198" s="72"/>
      <c r="H198" s="63"/>
    </row>
    <row r="199" spans="1:8" ht="18" x14ac:dyDescent="0.25">
      <c r="A199" s="68"/>
      <c r="B199" s="24" t="s">
        <v>77</v>
      </c>
      <c r="G199" s="56"/>
    </row>
    <row r="200" spans="1:8" x14ac:dyDescent="0.25">
      <c r="G200" s="56"/>
    </row>
    <row r="201" spans="1:8" x14ac:dyDescent="0.25">
      <c r="B201" s="50" t="s">
        <v>51</v>
      </c>
      <c r="G201" s="56"/>
    </row>
    <row r="202" spans="1:8" x14ac:dyDescent="0.25">
      <c r="G202" s="56"/>
    </row>
    <row r="203" spans="1:8" ht="18" x14ac:dyDescent="0.25">
      <c r="A203" s="2" t="s">
        <v>14</v>
      </c>
      <c r="B203" s="22" t="s">
        <v>94</v>
      </c>
      <c r="C203" s="2">
        <v>7</v>
      </c>
      <c r="E203" s="2" t="s">
        <v>18</v>
      </c>
      <c r="F203" s="144">
        <f>F162</f>
        <v>4500</v>
      </c>
      <c r="G203" s="20">
        <f>C203*F203</f>
        <v>31500</v>
      </c>
      <c r="H203" s="29"/>
    </row>
    <row r="204" spans="1:8" x14ac:dyDescent="0.25">
      <c r="G204" s="56"/>
    </row>
    <row r="205" spans="1:8" ht="18" x14ac:dyDescent="0.25">
      <c r="A205" s="2" t="s">
        <v>15</v>
      </c>
      <c r="B205" s="22" t="s">
        <v>95</v>
      </c>
      <c r="C205" s="2">
        <v>2</v>
      </c>
      <c r="E205" s="2" t="s">
        <v>18</v>
      </c>
      <c r="F205" s="144">
        <f>F203</f>
        <v>4500</v>
      </c>
      <c r="G205" s="20">
        <f>C205*F205</f>
        <v>9000</v>
      </c>
      <c r="H205" s="29"/>
    </row>
    <row r="206" spans="1:8" x14ac:dyDescent="0.25">
      <c r="G206" s="56"/>
    </row>
    <row r="207" spans="1:8" ht="33" x14ac:dyDescent="0.3">
      <c r="A207" s="2" t="s">
        <v>16</v>
      </c>
      <c r="B207" s="26" t="s">
        <v>96</v>
      </c>
      <c r="C207" s="11">
        <v>4</v>
      </c>
      <c r="D207" s="11"/>
      <c r="E207" s="2" t="s">
        <v>18</v>
      </c>
      <c r="F207" s="144">
        <f>F205</f>
        <v>4500</v>
      </c>
      <c r="G207" s="20">
        <f>C207*F207</f>
        <v>18000</v>
      </c>
      <c r="H207" s="29"/>
    </row>
    <row r="208" spans="1:8" x14ac:dyDescent="0.25">
      <c r="B208" s="26"/>
      <c r="G208" s="56"/>
    </row>
    <row r="209" spans="1:8" x14ac:dyDescent="0.25">
      <c r="A209" s="2" t="s">
        <v>19</v>
      </c>
      <c r="B209" s="22" t="s">
        <v>97</v>
      </c>
      <c r="C209" s="2">
        <v>23</v>
      </c>
      <c r="E209" s="2" t="s">
        <v>55</v>
      </c>
      <c r="F209" s="144">
        <f>F207*0.15</f>
        <v>675</v>
      </c>
      <c r="G209" s="20">
        <f>C209*F209</f>
        <v>15525</v>
      </c>
      <c r="H209" s="29"/>
    </row>
    <row r="211" spans="1:8" x14ac:dyDescent="0.25">
      <c r="A211" s="2" t="s">
        <v>21</v>
      </c>
      <c r="B211" s="22" t="s">
        <v>98</v>
      </c>
      <c r="C211" s="2">
        <v>4</v>
      </c>
      <c r="E211" s="2" t="s">
        <v>55</v>
      </c>
      <c r="F211" s="144">
        <f>F209</f>
        <v>675</v>
      </c>
      <c r="G211" s="20">
        <f>C211*F211</f>
        <v>2700</v>
      </c>
      <c r="H211" s="29"/>
    </row>
    <row r="222" spans="1:8" ht="18" x14ac:dyDescent="0.25">
      <c r="B222" s="34" t="s">
        <v>34</v>
      </c>
      <c r="C222" s="7"/>
      <c r="D222" s="7"/>
      <c r="E222" s="7"/>
      <c r="F222" s="141" t="s">
        <v>28</v>
      </c>
      <c r="G222" s="20">
        <f>SUM(G182:G218)</f>
        <v>269005</v>
      </c>
    </row>
    <row r="223" spans="1:8" ht="18" x14ac:dyDescent="0.25">
      <c r="B223" s="23" t="s">
        <v>99</v>
      </c>
    </row>
    <row r="224" spans="1:8" ht="18" x14ac:dyDescent="0.25">
      <c r="B224" s="23"/>
    </row>
    <row r="225" spans="1:8" ht="37.5" customHeight="1" x14ac:dyDescent="0.25">
      <c r="B225" s="6" t="s">
        <v>100</v>
      </c>
      <c r="G225" s="73"/>
    </row>
    <row r="226" spans="1:8" ht="90.75" customHeight="1" x14ac:dyDescent="0.3">
      <c r="B226" s="74" t="s">
        <v>101</v>
      </c>
      <c r="G226" s="56"/>
    </row>
    <row r="227" spans="1:8" ht="18" x14ac:dyDescent="0.25">
      <c r="B227" s="24"/>
      <c r="G227" s="56"/>
    </row>
    <row r="228" spans="1:8" s="43" customFormat="1" ht="17.25" customHeight="1" x14ac:dyDescent="0.3">
      <c r="A228" s="11" t="s">
        <v>4</v>
      </c>
      <c r="B228" s="75" t="s">
        <v>102</v>
      </c>
      <c r="C228" s="2">
        <v>3</v>
      </c>
      <c r="D228" s="2"/>
      <c r="E228" s="11" t="s">
        <v>6</v>
      </c>
      <c r="F228" s="146">
        <v>6000</v>
      </c>
      <c r="G228" s="16">
        <f>C228*F228</f>
        <v>18000</v>
      </c>
      <c r="H228" s="42"/>
    </row>
    <row r="229" spans="1:8" x14ac:dyDescent="0.25">
      <c r="B229" s="57"/>
      <c r="G229" s="56"/>
      <c r="H229" s="76"/>
    </row>
    <row r="230" spans="1:8" x14ac:dyDescent="0.25">
      <c r="A230" s="2" t="s">
        <v>7</v>
      </c>
      <c r="B230" s="22" t="s">
        <v>103</v>
      </c>
      <c r="C230" s="2">
        <v>20</v>
      </c>
      <c r="E230" s="2" t="s">
        <v>55</v>
      </c>
      <c r="F230" s="144">
        <f>F228*0.3</f>
        <v>1800</v>
      </c>
      <c r="G230" s="20">
        <f>C230*F230</f>
        <v>36000</v>
      </c>
      <c r="H230" s="76"/>
    </row>
    <row r="231" spans="1:8" x14ac:dyDescent="0.25">
      <c r="H231" s="76"/>
    </row>
    <row r="232" spans="1:8" x14ac:dyDescent="0.25">
      <c r="A232" s="2" t="s">
        <v>10</v>
      </c>
      <c r="B232" s="22" t="s">
        <v>104</v>
      </c>
      <c r="C232" s="2">
        <v>21</v>
      </c>
      <c r="E232" s="2" t="s">
        <v>55</v>
      </c>
      <c r="F232" s="144">
        <v>1000</v>
      </c>
      <c r="G232" s="20">
        <f>C232*F232</f>
        <v>21000</v>
      </c>
      <c r="H232" s="76"/>
    </row>
    <row r="233" spans="1:8" x14ac:dyDescent="0.25">
      <c r="G233" s="56"/>
      <c r="H233" s="76"/>
    </row>
    <row r="234" spans="1:8" s="34" customFormat="1" ht="15" customHeight="1" x14ac:dyDescent="0.25">
      <c r="A234" s="2" t="s">
        <v>12</v>
      </c>
      <c r="B234" s="31" t="s">
        <v>105</v>
      </c>
      <c r="C234" s="2">
        <v>9</v>
      </c>
      <c r="D234" s="2"/>
      <c r="E234" s="2" t="s">
        <v>55</v>
      </c>
      <c r="F234" s="144">
        <f>'[1]2 BEDROOM TERRACE 5 units '!E127</f>
        <v>600</v>
      </c>
      <c r="G234" s="20">
        <f>C234*F234</f>
        <v>5400</v>
      </c>
      <c r="H234" s="76"/>
    </row>
    <row r="235" spans="1:8" s="34" customFormat="1" ht="15" customHeight="1" x14ac:dyDescent="0.25">
      <c r="A235" s="2"/>
      <c r="B235" s="31"/>
      <c r="C235" s="2"/>
      <c r="D235" s="2"/>
      <c r="E235" s="2"/>
      <c r="F235" s="144"/>
      <c r="G235" s="20"/>
      <c r="H235" s="29"/>
    </row>
    <row r="236" spans="1:8" ht="35.25" customHeight="1" x14ac:dyDescent="0.25">
      <c r="B236" s="6" t="s">
        <v>413</v>
      </c>
      <c r="C236" s="7"/>
      <c r="D236" s="7"/>
      <c r="E236" s="7"/>
      <c r="F236" s="141"/>
      <c r="G236" s="61"/>
    </row>
    <row r="237" spans="1:8" ht="18" x14ac:dyDescent="0.25">
      <c r="B237" s="34"/>
      <c r="C237" s="7"/>
      <c r="D237" s="7"/>
      <c r="E237" s="7"/>
      <c r="F237" s="141"/>
      <c r="G237" s="61"/>
    </row>
    <row r="238" spans="1:8" x14ac:dyDescent="0.25">
      <c r="B238" s="50" t="s">
        <v>106</v>
      </c>
      <c r="G238" s="56"/>
    </row>
    <row r="239" spans="1:8" x14ac:dyDescent="0.25">
      <c r="B239" s="50"/>
      <c r="G239" s="56"/>
    </row>
    <row r="240" spans="1:8" ht="18" x14ac:dyDescent="0.25">
      <c r="A240" s="2" t="s">
        <v>14</v>
      </c>
      <c r="B240" s="57" t="s">
        <v>107</v>
      </c>
      <c r="C240" s="2">
        <f>C228+6</f>
        <v>9</v>
      </c>
      <c r="E240" s="2" t="s">
        <v>18</v>
      </c>
      <c r="F240" s="144">
        <v>2500</v>
      </c>
      <c r="G240" s="20">
        <f>C240*F240</f>
        <v>22500</v>
      </c>
      <c r="H240" s="29"/>
    </row>
    <row r="241" spans="1:8" x14ac:dyDescent="0.25">
      <c r="B241" s="50"/>
      <c r="G241" s="56"/>
    </row>
    <row r="242" spans="1:8" s="43" customFormat="1" ht="17.25" customHeight="1" x14ac:dyDescent="0.3">
      <c r="A242" s="11" t="s">
        <v>15</v>
      </c>
      <c r="B242" s="40" t="s">
        <v>108</v>
      </c>
      <c r="C242" s="11">
        <f>C232+C234</f>
        <v>30</v>
      </c>
      <c r="D242" s="11"/>
      <c r="E242" s="11" t="s">
        <v>55</v>
      </c>
      <c r="F242" s="146">
        <v>500</v>
      </c>
      <c r="G242" s="16">
        <f>C242*F242</f>
        <v>15000</v>
      </c>
      <c r="H242" s="42"/>
    </row>
    <row r="243" spans="1:8" x14ac:dyDescent="0.25">
      <c r="G243" s="56"/>
    </row>
    <row r="244" spans="1:8" ht="18" x14ac:dyDescent="0.25">
      <c r="B244" s="53" t="s">
        <v>414</v>
      </c>
      <c r="G244" s="56"/>
    </row>
    <row r="245" spans="1:8" x14ac:dyDescent="0.25">
      <c r="G245" s="56"/>
    </row>
    <row r="246" spans="1:8" ht="33" x14ac:dyDescent="0.25">
      <c r="B246" s="39" t="s">
        <v>109</v>
      </c>
      <c r="G246" s="56"/>
    </row>
    <row r="247" spans="1:8" x14ac:dyDescent="0.25">
      <c r="B247" s="39"/>
      <c r="G247" s="56"/>
    </row>
    <row r="248" spans="1:8" ht="18" x14ac:dyDescent="0.25">
      <c r="A248" s="2" t="s">
        <v>16</v>
      </c>
      <c r="B248" s="57" t="s">
        <v>110</v>
      </c>
      <c r="C248" s="2">
        <f>C203</f>
        <v>7</v>
      </c>
      <c r="E248" s="2" t="s">
        <v>18</v>
      </c>
      <c r="F248" s="144">
        <v>1200</v>
      </c>
      <c r="G248" s="20">
        <f>C248*F248</f>
        <v>8400</v>
      </c>
      <c r="H248" s="29"/>
    </row>
    <row r="249" spans="1:8" x14ac:dyDescent="0.25">
      <c r="B249" s="57"/>
    </row>
    <row r="250" spans="1:8" ht="18" x14ac:dyDescent="0.25">
      <c r="A250" s="2" t="s">
        <v>19</v>
      </c>
      <c r="B250" s="22" t="s">
        <v>111</v>
      </c>
      <c r="C250" s="2">
        <f>C205</f>
        <v>2</v>
      </c>
      <c r="E250" s="2" t="s">
        <v>18</v>
      </c>
      <c r="F250" s="144">
        <f>F248</f>
        <v>1200</v>
      </c>
      <c r="G250" s="20">
        <f>C250*F250</f>
        <v>2400</v>
      </c>
      <c r="H250" s="29"/>
    </row>
    <row r="252" spans="1:8" ht="18" x14ac:dyDescent="0.25">
      <c r="A252" s="2" t="s">
        <v>21</v>
      </c>
      <c r="B252" s="22" t="s">
        <v>112</v>
      </c>
      <c r="C252" s="2">
        <f>C207</f>
        <v>4</v>
      </c>
      <c r="E252" s="2" t="s">
        <v>18</v>
      </c>
      <c r="F252" s="144">
        <f>F250</f>
        <v>1200</v>
      </c>
      <c r="G252" s="20">
        <f>C252*F252</f>
        <v>4800</v>
      </c>
      <c r="H252" s="29"/>
    </row>
    <row r="253" spans="1:8" x14ac:dyDescent="0.25">
      <c r="G253" s="56"/>
    </row>
    <row r="254" spans="1:8" x14ac:dyDescent="0.25">
      <c r="G254" s="56"/>
    </row>
    <row r="255" spans="1:8" x14ac:dyDescent="0.25">
      <c r="G255" s="56"/>
    </row>
    <row r="256" spans="1:8" x14ac:dyDescent="0.25">
      <c r="G256" s="56"/>
    </row>
    <row r="257" spans="1:8" x14ac:dyDescent="0.25">
      <c r="G257" s="56"/>
    </row>
    <row r="258" spans="1:8" x14ac:dyDescent="0.25">
      <c r="G258" s="56"/>
    </row>
    <row r="259" spans="1:8" x14ac:dyDescent="0.25">
      <c r="G259" s="56"/>
    </row>
    <row r="260" spans="1:8" x14ac:dyDescent="0.25">
      <c r="G260" s="56"/>
    </row>
    <row r="261" spans="1:8" ht="18" x14ac:dyDescent="0.25">
      <c r="B261" s="34" t="s">
        <v>34</v>
      </c>
      <c r="C261" s="7"/>
      <c r="D261" s="7"/>
      <c r="E261" s="7"/>
      <c r="F261" s="141" t="s">
        <v>28</v>
      </c>
      <c r="G261" s="56">
        <f>SUM(G226:G258)</f>
        <v>133500</v>
      </c>
    </row>
    <row r="262" spans="1:8" ht="18" x14ac:dyDescent="0.25">
      <c r="B262" s="23" t="s">
        <v>99</v>
      </c>
      <c r="G262" s="56"/>
    </row>
    <row r="263" spans="1:8" x14ac:dyDescent="0.25">
      <c r="G263" s="56"/>
    </row>
    <row r="264" spans="1:8" ht="18" x14ac:dyDescent="0.25">
      <c r="B264" s="34" t="s">
        <v>113</v>
      </c>
      <c r="C264" s="30"/>
      <c r="D264" s="30"/>
      <c r="G264" s="56"/>
    </row>
    <row r="265" spans="1:8" x14ac:dyDescent="0.25">
      <c r="C265" s="30"/>
      <c r="D265" s="30"/>
      <c r="G265" s="56"/>
    </row>
    <row r="266" spans="1:8" ht="49.5" x14ac:dyDescent="0.25">
      <c r="B266" s="39" t="s">
        <v>114</v>
      </c>
      <c r="C266" s="30"/>
      <c r="D266" s="30"/>
      <c r="G266" s="56"/>
    </row>
    <row r="267" spans="1:8" x14ac:dyDescent="0.25">
      <c r="C267" s="30"/>
      <c r="D267" s="30"/>
      <c r="G267" s="56"/>
    </row>
    <row r="268" spans="1:8" ht="18" x14ac:dyDescent="0.25">
      <c r="A268" s="2" t="s">
        <v>4</v>
      </c>
      <c r="B268" s="57" t="s">
        <v>110</v>
      </c>
      <c r="C268" s="2">
        <f>C248</f>
        <v>7</v>
      </c>
      <c r="E268" s="2" t="s">
        <v>18</v>
      </c>
      <c r="F268" s="144">
        <v>800</v>
      </c>
      <c r="G268" s="20">
        <f>C268*F268</f>
        <v>5600</v>
      </c>
      <c r="H268" s="29"/>
    </row>
    <row r="269" spans="1:8" x14ac:dyDescent="0.25">
      <c r="B269" s="57"/>
    </row>
    <row r="270" spans="1:8" ht="18" x14ac:dyDescent="0.25">
      <c r="A270" s="2" t="s">
        <v>7</v>
      </c>
      <c r="B270" s="22" t="s">
        <v>111</v>
      </c>
      <c r="C270" s="2">
        <f>C250</f>
        <v>2</v>
      </c>
      <c r="E270" s="2" t="s">
        <v>18</v>
      </c>
      <c r="F270" s="144">
        <f>F268</f>
        <v>800</v>
      </c>
      <c r="G270" s="20">
        <f>C270*F270</f>
        <v>1600</v>
      </c>
      <c r="H270" s="29"/>
    </row>
    <row r="272" spans="1:8" ht="18" x14ac:dyDescent="0.25">
      <c r="A272" s="2" t="s">
        <v>10</v>
      </c>
      <c r="B272" s="22" t="s">
        <v>112</v>
      </c>
      <c r="C272" s="2">
        <f>C252</f>
        <v>4</v>
      </c>
      <c r="E272" s="2" t="s">
        <v>18</v>
      </c>
      <c r="F272" s="144">
        <f>F270</f>
        <v>800</v>
      </c>
      <c r="G272" s="20">
        <f>C272*F272</f>
        <v>3200</v>
      </c>
      <c r="H272" s="29"/>
    </row>
    <row r="273" spans="1:8" x14ac:dyDescent="0.25">
      <c r="B273" s="57"/>
      <c r="C273" s="30"/>
      <c r="D273" s="30"/>
      <c r="G273" s="56"/>
    </row>
    <row r="274" spans="1:8" ht="18" x14ac:dyDescent="0.25">
      <c r="B274" s="53" t="s">
        <v>115</v>
      </c>
      <c r="G274" s="56"/>
    </row>
    <row r="275" spans="1:8" x14ac:dyDescent="0.25">
      <c r="G275" s="56"/>
    </row>
    <row r="276" spans="1:8" ht="33" x14ac:dyDescent="0.25">
      <c r="B276" s="39" t="s">
        <v>116</v>
      </c>
      <c r="G276" s="56"/>
    </row>
    <row r="277" spans="1:8" x14ac:dyDescent="0.25">
      <c r="G277" s="56"/>
    </row>
    <row r="278" spans="1:8" ht="18" x14ac:dyDescent="0.25">
      <c r="A278" s="2" t="s">
        <v>12</v>
      </c>
      <c r="B278" s="57" t="s">
        <v>110</v>
      </c>
      <c r="C278" s="2">
        <f>C268</f>
        <v>7</v>
      </c>
      <c r="E278" s="2" t="s">
        <v>18</v>
      </c>
      <c r="F278" s="144">
        <v>950</v>
      </c>
      <c r="G278" s="20">
        <f>C278*F278</f>
        <v>6650</v>
      </c>
      <c r="H278" s="29"/>
    </row>
    <row r="279" spans="1:8" x14ac:dyDescent="0.25">
      <c r="B279" s="57"/>
    </row>
    <row r="280" spans="1:8" ht="18" x14ac:dyDescent="0.25">
      <c r="A280" s="2" t="s">
        <v>14</v>
      </c>
      <c r="B280" s="22" t="s">
        <v>111</v>
      </c>
      <c r="C280" s="2">
        <f>C270</f>
        <v>2</v>
      </c>
      <c r="E280" s="2" t="s">
        <v>18</v>
      </c>
      <c r="F280" s="144">
        <f>F278</f>
        <v>950</v>
      </c>
      <c r="G280" s="20">
        <f>C280*F280</f>
        <v>1900</v>
      </c>
      <c r="H280" s="29"/>
    </row>
    <row r="282" spans="1:8" ht="18" x14ac:dyDescent="0.25">
      <c r="A282" s="2" t="s">
        <v>15</v>
      </c>
      <c r="B282" s="22" t="s">
        <v>112</v>
      </c>
      <c r="C282" s="2">
        <f>C272</f>
        <v>4</v>
      </c>
      <c r="E282" s="2" t="s">
        <v>18</v>
      </c>
      <c r="F282" s="144">
        <f>F280</f>
        <v>950</v>
      </c>
      <c r="G282" s="20">
        <f>C282*F282</f>
        <v>3800</v>
      </c>
      <c r="H282" s="29"/>
    </row>
    <row r="284" spans="1:8" x14ac:dyDescent="0.25">
      <c r="G284" s="56"/>
    </row>
    <row r="285" spans="1:8" ht="18" x14ac:dyDescent="0.25">
      <c r="B285" s="34" t="s">
        <v>34</v>
      </c>
      <c r="F285" s="141" t="s">
        <v>28</v>
      </c>
      <c r="G285" s="36">
        <f>SUM(G265:G283)</f>
        <v>22750</v>
      </c>
    </row>
    <row r="287" spans="1:8" x14ac:dyDescent="0.25">
      <c r="B287" s="77" t="s">
        <v>66</v>
      </c>
      <c r="G287" s="56"/>
    </row>
    <row r="288" spans="1:8" x14ac:dyDescent="0.25">
      <c r="B288" s="54" t="s">
        <v>117</v>
      </c>
      <c r="F288" s="144">
        <f>G222</f>
        <v>269005</v>
      </c>
      <c r="G288" s="56"/>
    </row>
    <row r="289" spans="1:8" x14ac:dyDescent="0.25">
      <c r="B289" s="78"/>
      <c r="G289" s="56"/>
    </row>
    <row r="290" spans="1:8" x14ac:dyDescent="0.25">
      <c r="B290" s="54" t="s">
        <v>118</v>
      </c>
      <c r="F290" s="144">
        <f>G261</f>
        <v>133500</v>
      </c>
      <c r="G290" s="56"/>
    </row>
    <row r="291" spans="1:8" x14ac:dyDescent="0.25">
      <c r="B291" s="79"/>
      <c r="G291" s="56"/>
    </row>
    <row r="292" spans="1:8" x14ac:dyDescent="0.25">
      <c r="B292" s="54" t="s">
        <v>119</v>
      </c>
      <c r="F292" s="144">
        <f>G285</f>
        <v>22750</v>
      </c>
      <c r="G292" s="56"/>
    </row>
    <row r="293" spans="1:8" x14ac:dyDescent="0.25">
      <c r="B293" s="54"/>
      <c r="G293" s="56"/>
    </row>
    <row r="294" spans="1:8" x14ac:dyDescent="0.25">
      <c r="B294" s="54"/>
      <c r="G294" s="56"/>
    </row>
    <row r="295" spans="1:8" x14ac:dyDescent="0.25">
      <c r="B295" s="54"/>
      <c r="G295" s="56"/>
    </row>
    <row r="296" spans="1:8" x14ac:dyDescent="0.25">
      <c r="B296" s="54"/>
      <c r="G296" s="56"/>
    </row>
    <row r="297" spans="1:8" x14ac:dyDescent="0.25">
      <c r="B297" s="54"/>
      <c r="G297" s="56"/>
    </row>
    <row r="298" spans="1:8" x14ac:dyDescent="0.25">
      <c r="B298" s="54"/>
      <c r="G298" s="56"/>
    </row>
    <row r="299" spans="1:8" x14ac:dyDescent="0.25">
      <c r="B299" s="54"/>
      <c r="G299" s="56"/>
    </row>
    <row r="300" spans="1:8" x14ac:dyDescent="0.25">
      <c r="B300" s="54"/>
      <c r="G300" s="56"/>
    </row>
    <row r="301" spans="1:8" ht="18" x14ac:dyDescent="0.25">
      <c r="B301" s="23" t="s">
        <v>120</v>
      </c>
      <c r="G301" s="56"/>
    </row>
    <row r="302" spans="1:8" ht="18" x14ac:dyDescent="0.25">
      <c r="B302" s="34" t="s">
        <v>70</v>
      </c>
      <c r="F302" s="141" t="s">
        <v>28</v>
      </c>
      <c r="G302" s="61">
        <f>SUM(F287:F294)</f>
        <v>425255</v>
      </c>
    </row>
    <row r="303" spans="1:8" s="43" customFormat="1" ht="19.5" customHeight="1" x14ac:dyDescent="0.3">
      <c r="A303" s="11"/>
      <c r="B303" s="23" t="s">
        <v>121</v>
      </c>
      <c r="C303" s="11"/>
      <c r="D303" s="11"/>
      <c r="E303" s="11"/>
      <c r="F303" s="146"/>
      <c r="H303" s="42"/>
    </row>
    <row r="304" spans="1:8" s="43" customFormat="1" ht="19.5" customHeight="1" x14ac:dyDescent="0.35">
      <c r="A304" s="11"/>
      <c r="B304" s="80" t="s">
        <v>122</v>
      </c>
      <c r="C304" s="11"/>
      <c r="D304" s="11"/>
      <c r="E304" s="11"/>
      <c r="F304" s="146"/>
      <c r="H304" s="42"/>
    </row>
    <row r="305" spans="1:8" s="43" customFormat="1" ht="36" x14ac:dyDescent="0.35">
      <c r="A305" s="11"/>
      <c r="B305" s="81" t="s">
        <v>36</v>
      </c>
      <c r="C305" s="11"/>
      <c r="D305" s="11"/>
      <c r="E305" s="11"/>
      <c r="F305" s="146"/>
      <c r="H305" s="42"/>
    </row>
    <row r="306" spans="1:8" s="43" customFormat="1" ht="33" x14ac:dyDescent="0.3">
      <c r="A306" s="11"/>
      <c r="B306" s="82" t="s">
        <v>123</v>
      </c>
      <c r="C306" s="11"/>
      <c r="D306" s="11"/>
      <c r="E306" s="11"/>
      <c r="F306" s="146"/>
      <c r="H306" s="42"/>
    </row>
    <row r="307" spans="1:8" s="43" customFormat="1" ht="17.25" customHeight="1" x14ac:dyDescent="0.3">
      <c r="A307" s="11" t="s">
        <v>4</v>
      </c>
      <c r="B307" s="40" t="s">
        <v>124</v>
      </c>
      <c r="C307" s="41">
        <v>7</v>
      </c>
      <c r="D307" s="41"/>
      <c r="E307" s="11" t="s">
        <v>125</v>
      </c>
      <c r="F307" s="146">
        <f>F187</f>
        <v>48000</v>
      </c>
      <c r="G307" s="16">
        <f>F307*C307</f>
        <v>336000</v>
      </c>
      <c r="H307" s="42"/>
    </row>
    <row r="308" spans="1:8" s="43" customFormat="1" ht="17.25" customHeight="1" x14ac:dyDescent="0.3">
      <c r="A308" s="11"/>
      <c r="B308" s="40"/>
      <c r="C308" s="41"/>
      <c r="D308" s="41"/>
      <c r="E308" s="11"/>
      <c r="F308" s="146"/>
      <c r="G308" s="16"/>
      <c r="H308" s="42"/>
    </row>
    <row r="309" spans="1:8" s="43" customFormat="1" ht="18" x14ac:dyDescent="0.35">
      <c r="A309" s="11"/>
      <c r="B309" s="83" t="s">
        <v>126</v>
      </c>
      <c r="C309" s="41"/>
      <c r="D309" s="41"/>
      <c r="E309" s="11"/>
      <c r="F309" s="146"/>
      <c r="G309" s="16"/>
      <c r="H309" s="42"/>
    </row>
    <row r="310" spans="1:8" s="43" customFormat="1" ht="33" x14ac:dyDescent="0.3">
      <c r="A310" s="11"/>
      <c r="B310" s="48" t="s">
        <v>127</v>
      </c>
      <c r="C310" s="41"/>
      <c r="D310" s="41"/>
      <c r="E310" s="11"/>
      <c r="F310" s="146"/>
      <c r="G310" s="16"/>
      <c r="H310" s="42"/>
    </row>
    <row r="311" spans="1:8" s="43" customFormat="1" x14ac:dyDescent="0.3">
      <c r="A311" s="11"/>
      <c r="B311" s="48"/>
      <c r="C311" s="41"/>
      <c r="D311" s="41"/>
      <c r="E311" s="11"/>
      <c r="F311" s="146"/>
      <c r="G311" s="16"/>
      <c r="H311" s="42"/>
    </row>
    <row r="312" spans="1:8" s="43" customFormat="1" ht="17.25" customHeight="1" x14ac:dyDescent="0.3">
      <c r="A312" s="11" t="s">
        <v>10</v>
      </c>
      <c r="B312" s="40" t="s">
        <v>128</v>
      </c>
      <c r="C312" s="41">
        <v>381</v>
      </c>
      <c r="D312" s="41"/>
      <c r="E312" s="11" t="s">
        <v>43</v>
      </c>
      <c r="F312" s="146">
        <f>F193</f>
        <v>580</v>
      </c>
      <c r="G312" s="16">
        <f>F312*C312</f>
        <v>220980</v>
      </c>
      <c r="H312" s="42"/>
    </row>
    <row r="313" spans="1:8" s="43" customFormat="1" x14ac:dyDescent="0.3">
      <c r="A313" s="11" t="s">
        <v>12</v>
      </c>
      <c r="B313" s="84" t="s">
        <v>47</v>
      </c>
      <c r="C313" s="41">
        <v>265</v>
      </c>
      <c r="D313" s="41"/>
      <c r="E313" s="11" t="s">
        <v>43</v>
      </c>
      <c r="F313" s="146">
        <f>F312</f>
        <v>580</v>
      </c>
      <c r="G313" s="16">
        <f>F313*C313</f>
        <v>153700</v>
      </c>
      <c r="H313" s="42"/>
    </row>
    <row r="314" spans="1:8" s="43" customFormat="1" ht="17.25" customHeight="1" x14ac:dyDescent="0.3">
      <c r="A314" s="11"/>
      <c r="B314" s="22"/>
      <c r="C314" s="41"/>
      <c r="D314" s="41"/>
      <c r="E314" s="11"/>
      <c r="F314" s="146"/>
      <c r="G314" s="16"/>
      <c r="H314" s="42"/>
    </row>
    <row r="315" spans="1:8" s="43" customFormat="1" ht="17.25" customHeight="1" x14ac:dyDescent="0.35">
      <c r="A315" s="11"/>
      <c r="B315" s="49" t="s">
        <v>129</v>
      </c>
      <c r="C315" s="41"/>
      <c r="D315" s="41"/>
      <c r="E315" s="11"/>
      <c r="F315" s="146"/>
      <c r="G315" s="16"/>
      <c r="H315" s="42"/>
    </row>
    <row r="316" spans="1:8" s="43" customFormat="1" ht="17.25" customHeight="1" x14ac:dyDescent="0.3">
      <c r="A316" s="85"/>
      <c r="B316" s="40" t="s">
        <v>51</v>
      </c>
      <c r="C316" s="41"/>
      <c r="D316" s="41"/>
      <c r="E316" s="11"/>
      <c r="F316" s="146"/>
      <c r="G316" s="16"/>
      <c r="H316" s="42"/>
    </row>
    <row r="317" spans="1:8" s="43" customFormat="1" ht="19.5" customHeight="1" x14ac:dyDescent="0.3">
      <c r="A317" s="11" t="s">
        <v>15</v>
      </c>
      <c r="B317" s="40" t="s">
        <v>130</v>
      </c>
      <c r="C317" s="41">
        <v>85</v>
      </c>
      <c r="D317" s="41"/>
      <c r="E317" s="11" t="s">
        <v>6</v>
      </c>
      <c r="F317" s="146">
        <f>F129</f>
        <v>4500</v>
      </c>
      <c r="G317" s="16">
        <f>F317*C317</f>
        <v>382500</v>
      </c>
      <c r="H317" s="42"/>
    </row>
    <row r="318" spans="1:8" s="88" customFormat="1" ht="17.25" customHeight="1" x14ac:dyDescent="0.3">
      <c r="A318" s="14"/>
      <c r="B318" s="86"/>
      <c r="C318" s="15"/>
      <c r="D318" s="15"/>
      <c r="E318" s="14"/>
      <c r="F318" s="149"/>
      <c r="G318" s="16"/>
      <c r="H318" s="87"/>
    </row>
    <row r="319" spans="1:8" s="88" customFormat="1" ht="18" x14ac:dyDescent="0.35">
      <c r="A319" s="14"/>
      <c r="B319" s="89" t="s">
        <v>131</v>
      </c>
      <c r="C319" s="14"/>
      <c r="D319" s="14"/>
      <c r="E319" s="11"/>
      <c r="F319" s="149"/>
      <c r="G319" s="16"/>
      <c r="H319" s="87"/>
    </row>
    <row r="320" spans="1:8" ht="33" x14ac:dyDescent="0.3">
      <c r="B320" s="4" t="s">
        <v>132</v>
      </c>
      <c r="F320" s="150"/>
      <c r="G320" s="16"/>
    </row>
    <row r="321" spans="1:8" x14ac:dyDescent="0.3">
      <c r="A321" s="2" t="s">
        <v>19</v>
      </c>
      <c r="B321" s="57" t="s">
        <v>133</v>
      </c>
      <c r="C321" s="2">
        <v>35</v>
      </c>
      <c r="E321" s="2" t="s">
        <v>6</v>
      </c>
      <c r="F321" s="150">
        <f>F356</f>
        <v>5200</v>
      </c>
      <c r="G321" s="16">
        <f>F321*C321</f>
        <v>182000</v>
      </c>
    </row>
    <row r="322" spans="1:8" x14ac:dyDescent="0.3">
      <c r="B322" s="57"/>
      <c r="F322" s="150"/>
      <c r="G322" s="16"/>
    </row>
    <row r="323" spans="1:8" ht="36" x14ac:dyDescent="0.3">
      <c r="B323" s="6" t="s">
        <v>415</v>
      </c>
      <c r="C323" s="32"/>
      <c r="D323" s="32"/>
      <c r="F323" s="151"/>
      <c r="G323" s="16"/>
      <c r="H323" s="29"/>
    </row>
    <row r="324" spans="1:8" s="43" customFormat="1" ht="49.5" x14ac:dyDescent="0.3">
      <c r="A324" s="11" t="s">
        <v>21</v>
      </c>
      <c r="B324" s="84" t="s">
        <v>384</v>
      </c>
      <c r="C324" s="41"/>
      <c r="D324" s="41"/>
      <c r="E324" s="11"/>
      <c r="F324" s="145"/>
      <c r="G324" s="16">
        <v>1900000</v>
      </c>
      <c r="H324" s="42"/>
    </row>
    <row r="325" spans="1:8" s="43" customFormat="1" x14ac:dyDescent="0.3">
      <c r="A325" s="11"/>
      <c r="B325" s="84"/>
      <c r="C325" s="41"/>
      <c r="D325" s="41"/>
      <c r="E325" s="11"/>
      <c r="F325" s="145"/>
      <c r="G325" s="16"/>
      <c r="H325" s="42"/>
    </row>
    <row r="326" spans="1:8" s="43" customFormat="1" ht="49.5" x14ac:dyDescent="0.3">
      <c r="A326" s="40"/>
      <c r="B326" s="90" t="s">
        <v>135</v>
      </c>
      <c r="C326" s="11"/>
      <c r="D326" s="11"/>
      <c r="E326" s="13"/>
      <c r="F326" s="69"/>
      <c r="G326" s="16"/>
      <c r="H326" s="42"/>
    </row>
    <row r="327" spans="1:8" s="43" customFormat="1" x14ac:dyDescent="0.3">
      <c r="A327" s="40"/>
      <c r="B327" s="90"/>
      <c r="C327" s="11"/>
      <c r="D327" s="11"/>
      <c r="E327" s="13"/>
      <c r="F327" s="69"/>
      <c r="G327" s="16"/>
      <c r="H327" s="42"/>
    </row>
    <row r="328" spans="1:8" ht="18" x14ac:dyDescent="0.3">
      <c r="A328" s="2" t="s">
        <v>23</v>
      </c>
      <c r="B328" s="1" t="s">
        <v>136</v>
      </c>
      <c r="C328" s="41">
        <v>146</v>
      </c>
      <c r="D328" s="41"/>
      <c r="E328" s="2" t="s">
        <v>18</v>
      </c>
      <c r="F328" s="151">
        <v>6200</v>
      </c>
      <c r="G328" s="16">
        <f>C328*F328</f>
        <v>905200</v>
      </c>
      <c r="H328" s="20"/>
    </row>
    <row r="329" spans="1:8" s="43" customFormat="1" x14ac:dyDescent="0.3">
      <c r="A329" s="11" t="s">
        <v>25</v>
      </c>
      <c r="B329" s="92" t="s">
        <v>137</v>
      </c>
      <c r="C329" s="41"/>
      <c r="D329" s="41"/>
      <c r="E329" s="11" t="s">
        <v>55</v>
      </c>
      <c r="F329" s="152"/>
      <c r="G329" s="16">
        <f>C329*F329</f>
        <v>0</v>
      </c>
      <c r="H329" s="13"/>
    </row>
    <row r="330" spans="1:8" s="43" customFormat="1" x14ac:dyDescent="0.3">
      <c r="A330" s="11" t="s">
        <v>26</v>
      </c>
      <c r="B330" s="93" t="s">
        <v>138</v>
      </c>
      <c r="C330" s="41">
        <v>57</v>
      </c>
      <c r="D330" s="41"/>
      <c r="E330" s="11" t="s">
        <v>55</v>
      </c>
      <c r="F330" s="152">
        <f>F328*0.45</f>
        <v>2790</v>
      </c>
      <c r="G330" s="16">
        <f>C330*F330</f>
        <v>159030</v>
      </c>
      <c r="H330" s="13"/>
    </row>
    <row r="331" spans="1:8" s="43" customFormat="1" ht="17.25" customHeight="1" x14ac:dyDescent="0.3">
      <c r="A331" s="11"/>
      <c r="B331" s="40"/>
      <c r="C331" s="41"/>
      <c r="D331" s="41"/>
      <c r="E331" s="11"/>
      <c r="F331" s="146"/>
      <c r="G331" s="16"/>
      <c r="H331" s="42"/>
    </row>
    <row r="332" spans="1:8" s="43" customFormat="1" ht="17.25" customHeight="1" x14ac:dyDescent="0.3">
      <c r="A332" s="11"/>
      <c r="B332" s="40"/>
      <c r="C332" s="41"/>
      <c r="D332" s="41"/>
      <c r="E332" s="11"/>
      <c r="F332" s="146"/>
      <c r="G332" s="16"/>
      <c r="H332" s="42"/>
    </row>
    <row r="333" spans="1:8" s="43" customFormat="1" ht="17.25" customHeight="1" x14ac:dyDescent="0.35">
      <c r="A333" s="11"/>
      <c r="B333" s="49" t="s">
        <v>139</v>
      </c>
      <c r="C333" s="41"/>
      <c r="D333" s="41"/>
      <c r="E333" s="11"/>
      <c r="F333" s="146"/>
      <c r="G333" s="16"/>
      <c r="H333" s="42"/>
    </row>
    <row r="334" spans="1:8" s="43" customFormat="1" ht="36" x14ac:dyDescent="0.35">
      <c r="A334" s="11"/>
      <c r="B334" s="94" t="s">
        <v>140</v>
      </c>
      <c r="C334" s="41"/>
      <c r="D334" s="41"/>
      <c r="E334" s="11"/>
      <c r="F334" s="146"/>
      <c r="G334" s="16"/>
      <c r="H334" s="42"/>
    </row>
    <row r="335" spans="1:8" s="43" customFormat="1" ht="17.25" customHeight="1" x14ac:dyDescent="0.3">
      <c r="A335" s="11" t="s">
        <v>28</v>
      </c>
      <c r="B335" s="40" t="s">
        <v>141</v>
      </c>
      <c r="C335" s="41">
        <f>C321</f>
        <v>35</v>
      </c>
      <c r="D335" s="41"/>
      <c r="E335" s="11" t="s">
        <v>6</v>
      </c>
      <c r="F335" s="146">
        <f>F248</f>
        <v>1200</v>
      </c>
      <c r="G335" s="16">
        <f>F335*C335</f>
        <v>42000</v>
      </c>
      <c r="H335" s="42"/>
    </row>
    <row r="336" spans="1:8" s="43" customFormat="1" ht="17.25" customHeight="1" x14ac:dyDescent="0.3">
      <c r="A336" s="11"/>
      <c r="B336" s="40"/>
      <c r="C336" s="41"/>
      <c r="D336" s="41"/>
      <c r="E336" s="11"/>
      <c r="F336" s="146"/>
      <c r="G336" s="16"/>
      <c r="H336" s="42"/>
    </row>
    <row r="337" spans="1:8" s="43" customFormat="1" ht="17.25" customHeight="1" x14ac:dyDescent="0.35">
      <c r="A337" s="11"/>
      <c r="B337" s="49" t="s">
        <v>142</v>
      </c>
      <c r="C337" s="41"/>
      <c r="D337" s="41"/>
      <c r="E337" s="11"/>
      <c r="F337" s="146"/>
      <c r="G337" s="16"/>
      <c r="H337" s="42"/>
    </row>
    <row r="338" spans="1:8" s="43" customFormat="1" ht="49.5" x14ac:dyDescent="0.3">
      <c r="A338" s="11"/>
      <c r="B338" s="48" t="s">
        <v>143</v>
      </c>
      <c r="C338" s="41"/>
      <c r="D338" s="41"/>
      <c r="E338" s="11"/>
      <c r="F338" s="146"/>
      <c r="G338" s="16"/>
      <c r="H338" s="42"/>
    </row>
    <row r="339" spans="1:8" s="43" customFormat="1" ht="17.25" customHeight="1" x14ac:dyDescent="0.3">
      <c r="A339" s="11" t="s">
        <v>52</v>
      </c>
      <c r="B339" s="40" t="s">
        <v>144</v>
      </c>
      <c r="C339" s="41">
        <v>35</v>
      </c>
      <c r="D339" s="41"/>
      <c r="E339" s="11" t="s">
        <v>6</v>
      </c>
      <c r="F339" s="146">
        <v>800</v>
      </c>
      <c r="G339" s="16">
        <f>F339*C339</f>
        <v>28000</v>
      </c>
      <c r="H339" s="42"/>
    </row>
    <row r="340" spans="1:8" s="43" customFormat="1" ht="17.25" customHeight="1" x14ac:dyDescent="0.3">
      <c r="A340" s="11"/>
      <c r="B340" s="40"/>
      <c r="C340" s="41"/>
      <c r="D340" s="41"/>
      <c r="E340" s="11"/>
      <c r="F340" s="146"/>
      <c r="G340" s="16"/>
      <c r="H340" s="42"/>
    </row>
    <row r="341" spans="1:8" s="43" customFormat="1" ht="17.25" customHeight="1" x14ac:dyDescent="0.35">
      <c r="A341" s="11"/>
      <c r="B341" s="49" t="s">
        <v>115</v>
      </c>
      <c r="C341" s="41"/>
      <c r="D341" s="41"/>
      <c r="E341" s="11"/>
      <c r="F341" s="146"/>
      <c r="G341" s="16"/>
      <c r="H341" s="42"/>
    </row>
    <row r="342" spans="1:8" s="43" customFormat="1" ht="49.5" x14ac:dyDescent="0.3">
      <c r="A342" s="11"/>
      <c r="B342" s="74" t="s">
        <v>145</v>
      </c>
      <c r="C342" s="41"/>
      <c r="D342" s="41"/>
      <c r="E342" s="11"/>
      <c r="F342" s="146"/>
      <c r="G342" s="16"/>
      <c r="H342" s="42"/>
    </row>
    <row r="343" spans="1:8" s="43" customFormat="1" ht="17.25" customHeight="1" x14ac:dyDescent="0.3">
      <c r="A343" s="11" t="s">
        <v>53</v>
      </c>
      <c r="B343" s="40" t="s">
        <v>146</v>
      </c>
      <c r="C343" s="41">
        <f>C339</f>
        <v>35</v>
      </c>
      <c r="D343" s="41"/>
      <c r="E343" s="11" t="s">
        <v>6</v>
      </c>
      <c r="F343" s="146">
        <f>'[1]2 BEDROOM TERRACE 5 units '!E195</f>
        <v>1350</v>
      </c>
      <c r="G343" s="16">
        <f>F343*C343</f>
        <v>47250</v>
      </c>
      <c r="H343" s="42"/>
    </row>
    <row r="344" spans="1:8" s="43" customFormat="1" ht="17.25" customHeight="1" x14ac:dyDescent="0.3">
      <c r="A344" s="11"/>
      <c r="B344" s="40"/>
      <c r="C344" s="41"/>
      <c r="D344" s="41"/>
      <c r="E344" s="11"/>
      <c r="F344" s="146"/>
      <c r="G344" s="16"/>
      <c r="H344" s="42"/>
    </row>
    <row r="345" spans="1:8" s="43" customFormat="1" ht="17.25" customHeight="1" x14ac:dyDescent="0.3">
      <c r="A345" s="11"/>
      <c r="B345" s="40"/>
      <c r="C345" s="41"/>
      <c r="D345" s="41"/>
      <c r="E345" s="11"/>
      <c r="F345" s="146"/>
      <c r="G345" s="16"/>
      <c r="H345" s="42"/>
    </row>
    <row r="346" spans="1:8" s="43" customFormat="1" ht="18.600000000000001" customHeight="1" x14ac:dyDescent="0.35">
      <c r="A346" s="40"/>
      <c r="B346" s="95" t="s">
        <v>122</v>
      </c>
      <c r="C346" s="41"/>
      <c r="D346" s="41"/>
      <c r="E346" s="11"/>
      <c r="F346" s="146"/>
      <c r="G346" s="16"/>
      <c r="H346" s="42"/>
    </row>
    <row r="347" spans="1:8" s="43" customFormat="1" ht="18" x14ac:dyDescent="0.35">
      <c r="A347" s="96"/>
      <c r="B347" s="97" t="s">
        <v>147</v>
      </c>
      <c r="C347" s="98"/>
      <c r="D347" s="98"/>
      <c r="E347" s="28"/>
      <c r="F347" s="153" t="s">
        <v>28</v>
      </c>
      <c r="G347" s="99">
        <f>SUM(G307:G346)</f>
        <v>4356660</v>
      </c>
      <c r="H347" s="42"/>
    </row>
    <row r="348" spans="1:8" ht="18" x14ac:dyDescent="0.25">
      <c r="B348" s="18" t="s">
        <v>148</v>
      </c>
      <c r="G348" s="56"/>
    </row>
    <row r="349" spans="1:8" x14ac:dyDescent="0.25">
      <c r="G349" s="56"/>
    </row>
    <row r="350" spans="1:8" ht="18" x14ac:dyDescent="0.25">
      <c r="B350" s="23" t="s">
        <v>149</v>
      </c>
      <c r="G350" s="56"/>
    </row>
    <row r="351" spans="1:8" ht="18" x14ac:dyDescent="0.25">
      <c r="B351" s="23"/>
      <c r="G351" s="56"/>
    </row>
    <row r="352" spans="1:8" ht="18" x14ac:dyDescent="0.25">
      <c r="B352" s="24" t="s">
        <v>63</v>
      </c>
      <c r="C352" s="7"/>
      <c r="D352" s="7"/>
      <c r="E352" s="7"/>
      <c r="F352" s="141"/>
      <c r="G352" s="61"/>
    </row>
    <row r="353" spans="1:7" ht="18" x14ac:dyDescent="0.25">
      <c r="B353" s="4"/>
      <c r="C353" s="7"/>
      <c r="D353" s="7"/>
      <c r="E353" s="7"/>
      <c r="F353" s="141"/>
      <c r="G353" s="61"/>
    </row>
    <row r="354" spans="1:7" ht="33" x14ac:dyDescent="0.25">
      <c r="B354" s="39" t="s">
        <v>150</v>
      </c>
      <c r="C354" s="7"/>
      <c r="D354" s="7"/>
      <c r="E354" s="7"/>
      <c r="F354" s="141"/>
      <c r="G354" s="61"/>
    </row>
    <row r="355" spans="1:7" ht="18" x14ac:dyDescent="0.25">
      <c r="B355" s="39"/>
      <c r="C355" s="7"/>
      <c r="D355" s="7"/>
      <c r="E355" s="7"/>
      <c r="F355" s="141"/>
      <c r="G355" s="61"/>
    </row>
    <row r="356" spans="1:7" ht="18" x14ac:dyDescent="0.3">
      <c r="A356" s="2" t="s">
        <v>4</v>
      </c>
      <c r="B356" s="22" t="s">
        <v>151</v>
      </c>
      <c r="C356" s="164">
        <f>D356</f>
        <v>227</v>
      </c>
      <c r="D356" s="41">
        <v>227</v>
      </c>
      <c r="E356" s="2" t="s">
        <v>18</v>
      </c>
      <c r="F356" s="144">
        <v>5200</v>
      </c>
      <c r="G356" s="91">
        <f>C356*F356</f>
        <v>1180400</v>
      </c>
    </row>
    <row r="357" spans="1:7" ht="18" x14ac:dyDescent="0.25">
      <c r="B357" s="23"/>
      <c r="G357" s="100"/>
    </row>
    <row r="358" spans="1:7" ht="18" x14ac:dyDescent="0.25">
      <c r="A358" s="2" t="s">
        <v>7</v>
      </c>
      <c r="B358" s="22" t="s">
        <v>152</v>
      </c>
      <c r="C358" s="32"/>
      <c r="D358" s="32"/>
      <c r="E358" s="2" t="s">
        <v>18</v>
      </c>
      <c r="F358" s="144">
        <v>4850</v>
      </c>
      <c r="G358" s="91">
        <f>C358*F358</f>
        <v>0</v>
      </c>
    </row>
    <row r="359" spans="1:7" x14ac:dyDescent="0.25">
      <c r="C359" s="68"/>
      <c r="D359" s="68"/>
      <c r="G359" s="101"/>
    </row>
    <row r="360" spans="1:7" ht="18" x14ac:dyDescent="0.25">
      <c r="B360" s="24" t="s">
        <v>30</v>
      </c>
      <c r="G360" s="56"/>
    </row>
    <row r="361" spans="1:7" x14ac:dyDescent="0.25">
      <c r="G361" s="56"/>
    </row>
    <row r="362" spans="1:7" ht="33" x14ac:dyDescent="0.3">
      <c r="B362" s="38" t="s">
        <v>36</v>
      </c>
      <c r="G362" s="56"/>
    </row>
    <row r="363" spans="1:7" ht="14.25" customHeight="1" x14ac:dyDescent="0.25">
      <c r="B363" s="50"/>
      <c r="G363" s="56"/>
    </row>
    <row r="364" spans="1:7" ht="18" x14ac:dyDescent="0.25">
      <c r="A364" s="2" t="s">
        <v>10</v>
      </c>
      <c r="B364" s="22" t="s">
        <v>153</v>
      </c>
      <c r="C364" s="165">
        <f>D364</f>
        <v>2</v>
      </c>
      <c r="D364" s="2">
        <v>2</v>
      </c>
      <c r="E364" s="2" t="s">
        <v>9</v>
      </c>
      <c r="F364" s="144">
        <f>F307</f>
        <v>48000</v>
      </c>
      <c r="G364" s="56">
        <f>F364*C364</f>
        <v>96000</v>
      </c>
    </row>
    <row r="365" spans="1:7" x14ac:dyDescent="0.25">
      <c r="G365" s="56"/>
    </row>
    <row r="366" spans="1:7" x14ac:dyDescent="0.25">
      <c r="B366" s="50" t="s">
        <v>154</v>
      </c>
      <c r="G366" s="56"/>
    </row>
    <row r="367" spans="1:7" x14ac:dyDescent="0.25">
      <c r="B367" s="50"/>
      <c r="G367" s="56"/>
    </row>
    <row r="368" spans="1:7" ht="18" x14ac:dyDescent="0.25">
      <c r="A368" s="2" t="s">
        <v>12</v>
      </c>
      <c r="B368" s="22" t="s">
        <v>155</v>
      </c>
      <c r="C368" s="2">
        <v>0</v>
      </c>
      <c r="E368" s="2" t="s">
        <v>9</v>
      </c>
      <c r="F368" s="144">
        <f>F364</f>
        <v>48000</v>
      </c>
      <c r="G368" s="56">
        <f>F368*C368</f>
        <v>0</v>
      </c>
    </row>
    <row r="369" spans="1:7" ht="18.75" customHeight="1" x14ac:dyDescent="0.25">
      <c r="G369" s="56"/>
    </row>
    <row r="370" spans="1:7" ht="18" x14ac:dyDescent="0.25">
      <c r="B370" s="24" t="s">
        <v>40</v>
      </c>
      <c r="G370" s="56"/>
    </row>
    <row r="371" spans="1:7" ht="14.25" customHeight="1" x14ac:dyDescent="0.25">
      <c r="B371" s="50"/>
      <c r="G371" s="56"/>
    </row>
    <row r="372" spans="1:7" x14ac:dyDescent="0.25">
      <c r="B372" s="50" t="s">
        <v>156</v>
      </c>
      <c r="G372" s="56"/>
    </row>
    <row r="373" spans="1:7" ht="12.75" customHeight="1" x14ac:dyDescent="0.25">
      <c r="G373" s="56"/>
    </row>
    <row r="374" spans="1:7" x14ac:dyDescent="0.25">
      <c r="A374" s="2" t="s">
        <v>14</v>
      </c>
      <c r="B374" s="22" t="s">
        <v>85</v>
      </c>
      <c r="C374" s="165">
        <f>D374</f>
        <v>113</v>
      </c>
      <c r="D374" s="2">
        <v>113</v>
      </c>
      <c r="E374" s="2" t="s">
        <v>43</v>
      </c>
      <c r="F374" s="144">
        <f>F193</f>
        <v>580</v>
      </c>
      <c r="G374" s="56">
        <f>C374*F374</f>
        <v>65540</v>
      </c>
    </row>
    <row r="375" spans="1:7" x14ac:dyDescent="0.25">
      <c r="G375" s="56"/>
    </row>
    <row r="376" spans="1:7" x14ac:dyDescent="0.25">
      <c r="A376" s="2" t="s">
        <v>15</v>
      </c>
      <c r="B376" s="22" t="s">
        <v>157</v>
      </c>
      <c r="C376" s="165">
        <f>D376</f>
        <v>96</v>
      </c>
      <c r="D376" s="2">
        <v>96</v>
      </c>
      <c r="E376" s="2" t="s">
        <v>43</v>
      </c>
      <c r="F376" s="144">
        <f>F374</f>
        <v>580</v>
      </c>
      <c r="G376" s="56">
        <f>C376*F376</f>
        <v>55680</v>
      </c>
    </row>
    <row r="377" spans="1:7" ht="14.25" customHeight="1" x14ac:dyDescent="0.25">
      <c r="G377" s="56"/>
    </row>
    <row r="378" spans="1:7" ht="14.25" customHeight="1" x14ac:dyDescent="0.25">
      <c r="A378" s="2" t="s">
        <v>16</v>
      </c>
      <c r="B378" s="22" t="s">
        <v>158</v>
      </c>
      <c r="E378" s="2" t="s">
        <v>43</v>
      </c>
      <c r="F378" s="144">
        <f>F376</f>
        <v>580</v>
      </c>
      <c r="G378" s="56">
        <f>C378*F378</f>
        <v>0</v>
      </c>
    </row>
    <row r="379" spans="1:7" ht="14.25" customHeight="1" x14ac:dyDescent="0.25">
      <c r="G379" s="56"/>
    </row>
    <row r="380" spans="1:7" ht="18" x14ac:dyDescent="0.25">
      <c r="B380" s="24" t="s">
        <v>77</v>
      </c>
      <c r="G380" s="56"/>
    </row>
    <row r="381" spans="1:7" ht="15" customHeight="1" x14ac:dyDescent="0.25">
      <c r="G381" s="56"/>
    </row>
    <row r="382" spans="1:7" x14ac:dyDescent="0.25">
      <c r="B382" s="50" t="s">
        <v>51</v>
      </c>
      <c r="G382" s="56"/>
    </row>
    <row r="383" spans="1:7" ht="9.75" customHeight="1" x14ac:dyDescent="0.25">
      <c r="G383" s="56"/>
    </row>
    <row r="384" spans="1:7" ht="18" x14ac:dyDescent="0.25">
      <c r="A384" s="2" t="s">
        <v>19</v>
      </c>
      <c r="B384" s="22" t="s">
        <v>159</v>
      </c>
      <c r="C384" s="165">
        <f>D384</f>
        <v>23</v>
      </c>
      <c r="D384" s="2">
        <v>23</v>
      </c>
      <c r="E384" s="2" t="s">
        <v>18</v>
      </c>
      <c r="F384" s="144">
        <f>F317</f>
        <v>4500</v>
      </c>
      <c r="G384" s="56">
        <f>C384*F384</f>
        <v>103500</v>
      </c>
    </row>
    <row r="385" spans="1:7" x14ac:dyDescent="0.25">
      <c r="B385" s="50"/>
      <c r="G385" s="56"/>
    </row>
    <row r="386" spans="1:7" x14ac:dyDescent="0.25">
      <c r="A386" s="2" t="s">
        <v>21</v>
      </c>
      <c r="B386" s="22" t="s">
        <v>160</v>
      </c>
      <c r="C386" s="2">
        <v>0</v>
      </c>
      <c r="E386" s="2" t="s">
        <v>6</v>
      </c>
      <c r="F386" s="144">
        <f>F384</f>
        <v>4500</v>
      </c>
      <c r="G386" s="56">
        <f>C386*F386</f>
        <v>0</v>
      </c>
    </row>
    <row r="387" spans="1:7" x14ac:dyDescent="0.25">
      <c r="B387" s="39"/>
      <c r="G387" s="56"/>
    </row>
    <row r="388" spans="1:7" x14ac:dyDescent="0.25">
      <c r="A388" s="2" t="s">
        <v>23</v>
      </c>
      <c r="B388" s="22" t="s">
        <v>161</v>
      </c>
      <c r="C388" s="2">
        <v>0</v>
      </c>
      <c r="E388" s="2" t="s">
        <v>6</v>
      </c>
      <c r="F388" s="144">
        <f>F386*0.1</f>
        <v>450</v>
      </c>
      <c r="G388" s="56">
        <f>C388*F388</f>
        <v>0</v>
      </c>
    </row>
    <row r="389" spans="1:7" x14ac:dyDescent="0.25">
      <c r="B389" s="39"/>
      <c r="G389" s="56"/>
    </row>
    <row r="390" spans="1:7" x14ac:dyDescent="0.25">
      <c r="B390" s="39"/>
      <c r="G390" s="101"/>
    </row>
    <row r="391" spans="1:7" x14ac:dyDescent="0.25">
      <c r="G391" s="101"/>
    </row>
    <row r="392" spans="1:7" x14ac:dyDescent="0.25">
      <c r="C392" s="68"/>
      <c r="D392" s="68"/>
      <c r="G392" s="101"/>
    </row>
    <row r="393" spans="1:7" x14ac:dyDescent="0.25">
      <c r="C393" s="68"/>
      <c r="D393" s="68"/>
      <c r="G393" s="101"/>
    </row>
    <row r="394" spans="1:7" x14ac:dyDescent="0.25">
      <c r="C394" s="68"/>
      <c r="D394" s="68"/>
      <c r="G394" s="101"/>
    </row>
    <row r="395" spans="1:7" ht="18" x14ac:dyDescent="0.25">
      <c r="B395" s="23" t="s">
        <v>149</v>
      </c>
      <c r="C395" s="7"/>
      <c r="D395" s="7"/>
      <c r="E395" s="7"/>
      <c r="F395" s="141"/>
      <c r="G395" s="60"/>
    </row>
    <row r="396" spans="1:7" ht="18.75" customHeight="1" x14ac:dyDescent="0.25">
      <c r="B396" s="34" t="s">
        <v>70</v>
      </c>
      <c r="C396" s="7"/>
      <c r="D396" s="7"/>
      <c r="E396" s="7"/>
      <c r="F396" s="141" t="s">
        <v>28</v>
      </c>
      <c r="G396" s="60">
        <f>SUM(G354:G395)</f>
        <v>1501120</v>
      </c>
    </row>
    <row r="397" spans="1:7" x14ac:dyDescent="0.25">
      <c r="G397" s="56"/>
    </row>
    <row r="398" spans="1:7" ht="18" x14ac:dyDescent="0.25">
      <c r="B398" s="18" t="s">
        <v>162</v>
      </c>
      <c r="G398" s="56"/>
    </row>
    <row r="399" spans="1:7" x14ac:dyDescent="0.25">
      <c r="G399" s="56"/>
    </row>
    <row r="400" spans="1:7" ht="18" x14ac:dyDescent="0.25">
      <c r="B400" s="23" t="s">
        <v>163</v>
      </c>
      <c r="G400" s="56"/>
    </row>
    <row r="401" spans="1:7" ht="18" x14ac:dyDescent="0.25">
      <c r="B401" s="23"/>
      <c r="G401" s="56"/>
    </row>
    <row r="402" spans="1:7" ht="18" x14ac:dyDescent="0.25">
      <c r="B402" s="24" t="s">
        <v>63</v>
      </c>
      <c r="C402" s="7"/>
      <c r="D402" s="7"/>
      <c r="E402" s="7"/>
      <c r="F402" s="141"/>
      <c r="G402" s="61"/>
    </row>
    <row r="403" spans="1:7" ht="18" x14ac:dyDescent="0.25">
      <c r="B403" s="4"/>
      <c r="C403" s="7"/>
      <c r="D403" s="7"/>
      <c r="E403" s="7"/>
      <c r="F403" s="141"/>
      <c r="G403" s="61"/>
    </row>
    <row r="404" spans="1:7" ht="33" x14ac:dyDescent="0.25">
      <c r="B404" s="39" t="s">
        <v>150</v>
      </c>
      <c r="C404" s="7"/>
      <c r="D404" s="7"/>
      <c r="E404" s="7"/>
      <c r="F404" s="141"/>
      <c r="G404" s="61"/>
    </row>
    <row r="405" spans="1:7" ht="18" x14ac:dyDescent="0.25">
      <c r="B405" s="39"/>
      <c r="C405" s="7"/>
      <c r="D405" s="7"/>
      <c r="E405" s="7"/>
      <c r="F405" s="141"/>
      <c r="G405" s="61"/>
    </row>
    <row r="406" spans="1:7" ht="18" x14ac:dyDescent="0.3">
      <c r="A406" s="2" t="s">
        <v>4</v>
      </c>
      <c r="B406" s="22" t="s">
        <v>151</v>
      </c>
      <c r="C406" s="166">
        <f>D406</f>
        <v>88</v>
      </c>
      <c r="D406" s="11">
        <v>88</v>
      </c>
      <c r="E406" s="2" t="s">
        <v>18</v>
      </c>
      <c r="F406" s="144">
        <f>F356</f>
        <v>5200</v>
      </c>
      <c r="G406" s="91">
        <f>C406*F406</f>
        <v>457600</v>
      </c>
    </row>
    <row r="407" spans="1:7" ht="18" x14ac:dyDescent="0.25">
      <c r="B407" s="23"/>
      <c r="G407" s="100"/>
    </row>
    <row r="408" spans="1:7" ht="18" x14ac:dyDescent="0.25">
      <c r="A408" s="2" t="s">
        <v>7</v>
      </c>
      <c r="B408" s="22" t="s">
        <v>152</v>
      </c>
      <c r="C408" s="167">
        <f>D408</f>
        <v>75</v>
      </c>
      <c r="D408" s="32">
        <v>75</v>
      </c>
      <c r="E408" s="2" t="s">
        <v>18</v>
      </c>
      <c r="F408" s="144">
        <f>F358</f>
        <v>4850</v>
      </c>
      <c r="G408" s="91">
        <f>C408*F408</f>
        <v>363750</v>
      </c>
    </row>
    <row r="409" spans="1:7" x14ac:dyDescent="0.25">
      <c r="C409" s="68"/>
      <c r="D409" s="68"/>
      <c r="G409" s="101"/>
    </row>
    <row r="410" spans="1:7" ht="18" x14ac:dyDescent="0.25">
      <c r="B410" s="24" t="s">
        <v>30</v>
      </c>
      <c r="G410" s="56"/>
    </row>
    <row r="411" spans="1:7" x14ac:dyDescent="0.25">
      <c r="G411" s="56"/>
    </row>
    <row r="412" spans="1:7" ht="33" x14ac:dyDescent="0.3">
      <c r="B412" s="38" t="s">
        <v>36</v>
      </c>
      <c r="G412" s="56"/>
    </row>
    <row r="413" spans="1:7" x14ac:dyDescent="0.25">
      <c r="G413" s="56"/>
    </row>
    <row r="414" spans="1:7" ht="18" x14ac:dyDescent="0.25">
      <c r="A414" s="2" t="s">
        <v>10</v>
      </c>
      <c r="B414" s="22" t="s">
        <v>153</v>
      </c>
      <c r="C414" s="2">
        <v>1</v>
      </c>
      <c r="E414" s="2" t="s">
        <v>9</v>
      </c>
      <c r="F414" s="144">
        <f>F364</f>
        <v>48000</v>
      </c>
      <c r="G414" s="91">
        <f>C414*F414</f>
        <v>48000</v>
      </c>
    </row>
    <row r="415" spans="1:7" x14ac:dyDescent="0.25">
      <c r="G415" s="56"/>
    </row>
    <row r="416" spans="1:7" ht="18" x14ac:dyDescent="0.25">
      <c r="B416" s="53" t="s">
        <v>40</v>
      </c>
      <c r="G416" s="56"/>
    </row>
    <row r="417" spans="1:7" x14ac:dyDescent="0.25">
      <c r="B417" s="50"/>
      <c r="G417" s="56"/>
    </row>
    <row r="418" spans="1:7" x14ac:dyDescent="0.25">
      <c r="B418" s="50" t="s">
        <v>156</v>
      </c>
      <c r="G418" s="56"/>
    </row>
    <row r="419" spans="1:7" x14ac:dyDescent="0.25">
      <c r="G419" s="56"/>
    </row>
    <row r="420" spans="1:7" x14ac:dyDescent="0.25">
      <c r="A420" s="2" t="s">
        <v>12</v>
      </c>
      <c r="B420" s="22" t="s">
        <v>85</v>
      </c>
      <c r="C420" s="62">
        <v>35</v>
      </c>
      <c r="D420" s="62"/>
      <c r="E420" s="2" t="s">
        <v>43</v>
      </c>
      <c r="F420" s="144">
        <f>F374</f>
        <v>580</v>
      </c>
      <c r="G420" s="56">
        <f>C420*F420</f>
        <v>20300</v>
      </c>
    </row>
    <row r="421" spans="1:7" x14ac:dyDescent="0.25">
      <c r="C421" s="62"/>
      <c r="D421" s="62"/>
      <c r="G421" s="56"/>
    </row>
    <row r="422" spans="1:7" ht="18.600000000000001" customHeight="1" x14ac:dyDescent="0.25">
      <c r="A422" s="2" t="s">
        <v>14</v>
      </c>
      <c r="B422" s="22" t="s">
        <v>157</v>
      </c>
      <c r="C422" s="62">
        <v>12</v>
      </c>
      <c r="D422" s="62"/>
      <c r="E422" s="2" t="s">
        <v>43</v>
      </c>
      <c r="F422" s="144">
        <f>F420</f>
        <v>580</v>
      </c>
      <c r="G422" s="56">
        <f>C422*F422</f>
        <v>6960</v>
      </c>
    </row>
    <row r="423" spans="1:7" x14ac:dyDescent="0.25">
      <c r="G423" s="56"/>
    </row>
    <row r="424" spans="1:7" ht="18" x14ac:dyDescent="0.25">
      <c r="B424" s="53" t="s">
        <v>77</v>
      </c>
      <c r="G424" s="56"/>
    </row>
    <row r="425" spans="1:7" x14ac:dyDescent="0.25">
      <c r="G425" s="56"/>
    </row>
    <row r="426" spans="1:7" x14ac:dyDescent="0.25">
      <c r="B426" s="50" t="s">
        <v>51</v>
      </c>
      <c r="G426" s="56"/>
    </row>
    <row r="427" spans="1:7" x14ac:dyDescent="0.25">
      <c r="G427" s="56"/>
    </row>
    <row r="428" spans="1:7" ht="18" x14ac:dyDescent="0.25">
      <c r="A428" s="2" t="s">
        <v>15</v>
      </c>
      <c r="B428" s="22" t="s">
        <v>159</v>
      </c>
      <c r="C428" s="62">
        <v>5</v>
      </c>
      <c r="D428" s="62"/>
      <c r="E428" s="2" t="s">
        <v>18</v>
      </c>
      <c r="F428" s="144">
        <f>F384</f>
        <v>4500</v>
      </c>
      <c r="G428" s="56">
        <f>C428*F428</f>
        <v>22500</v>
      </c>
    </row>
    <row r="429" spans="1:7" x14ac:dyDescent="0.25">
      <c r="B429" s="50"/>
      <c r="G429" s="51"/>
    </row>
    <row r="430" spans="1:7" x14ac:dyDescent="0.25">
      <c r="G430" s="51"/>
    </row>
    <row r="431" spans="1:7" x14ac:dyDescent="0.25">
      <c r="B431" s="39"/>
      <c r="G431" s="51"/>
    </row>
    <row r="432" spans="1:7" x14ac:dyDescent="0.25">
      <c r="B432" s="39"/>
      <c r="G432" s="51"/>
    </row>
    <row r="433" spans="1:10" x14ac:dyDescent="0.25">
      <c r="G433" s="102"/>
    </row>
    <row r="434" spans="1:10" x14ac:dyDescent="0.25">
      <c r="G434" s="51"/>
    </row>
    <row r="435" spans="1:10" x14ac:dyDescent="0.25">
      <c r="B435" s="50"/>
      <c r="G435" s="56"/>
    </row>
    <row r="436" spans="1:10" x14ac:dyDescent="0.25">
      <c r="B436" s="50"/>
      <c r="G436" s="56"/>
    </row>
    <row r="437" spans="1:10" x14ac:dyDescent="0.25">
      <c r="B437" s="39"/>
      <c r="G437" s="56"/>
    </row>
    <row r="438" spans="1:10" x14ac:dyDescent="0.25">
      <c r="B438" s="39"/>
      <c r="G438" s="101"/>
    </row>
    <row r="439" spans="1:10" x14ac:dyDescent="0.25">
      <c r="B439" s="39"/>
      <c r="G439" s="101"/>
    </row>
    <row r="440" spans="1:10" x14ac:dyDescent="0.25">
      <c r="B440" s="39"/>
      <c r="G440" s="101"/>
    </row>
    <row r="441" spans="1:10" x14ac:dyDescent="0.25">
      <c r="B441" s="39"/>
      <c r="G441" s="101"/>
    </row>
    <row r="442" spans="1:10" ht="18" x14ac:dyDescent="0.25">
      <c r="B442" s="23" t="s">
        <v>163</v>
      </c>
      <c r="C442" s="7"/>
      <c r="D442" s="7"/>
      <c r="E442" s="7"/>
      <c r="F442" s="141"/>
      <c r="G442" s="60"/>
    </row>
    <row r="443" spans="1:10" ht="18" x14ac:dyDescent="0.25">
      <c r="B443" s="34" t="s">
        <v>70</v>
      </c>
      <c r="C443" s="7"/>
      <c r="D443" s="7"/>
      <c r="E443" s="7"/>
      <c r="F443" s="141" t="s">
        <v>28</v>
      </c>
      <c r="G443" s="60">
        <f>SUM(G402:G442)</f>
        <v>919110</v>
      </c>
    </row>
    <row r="444" spans="1:10" ht="18" x14ac:dyDescent="0.25">
      <c r="B444" s="23" t="s">
        <v>164</v>
      </c>
      <c r="G444" s="56"/>
    </row>
    <row r="445" spans="1:10" ht="18" x14ac:dyDescent="0.25">
      <c r="B445" s="23" t="s">
        <v>165</v>
      </c>
      <c r="G445" s="56"/>
    </row>
    <row r="446" spans="1:10" ht="18" x14ac:dyDescent="0.25">
      <c r="B446" s="24" t="s">
        <v>166</v>
      </c>
      <c r="C446" s="7"/>
      <c r="D446" s="7"/>
      <c r="E446" s="7"/>
      <c r="F446" s="141"/>
      <c r="G446" s="61"/>
    </row>
    <row r="447" spans="1:10" ht="99" x14ac:dyDescent="0.25">
      <c r="B447" s="39" t="s">
        <v>167</v>
      </c>
    </row>
    <row r="448" spans="1:10" ht="24.75" customHeight="1" x14ac:dyDescent="0.25">
      <c r="A448" s="2" t="s">
        <v>4</v>
      </c>
      <c r="B448" s="22" t="s">
        <v>168</v>
      </c>
      <c r="C448" s="2">
        <v>4</v>
      </c>
      <c r="E448" s="2" t="s">
        <v>169</v>
      </c>
      <c r="F448" s="154">
        <v>40000</v>
      </c>
      <c r="G448" s="20">
        <f>C448*F448</f>
        <v>160000</v>
      </c>
      <c r="I448" s="22">
        <f>1.5*0.5</f>
        <v>0.75</v>
      </c>
      <c r="J448" s="104">
        <f>F448/I448</f>
        <v>53333.333333333336</v>
      </c>
    </row>
    <row r="449" spans="1:8" ht="24.75" customHeight="1" x14ac:dyDescent="0.25">
      <c r="B449" s="22" t="s">
        <v>170</v>
      </c>
      <c r="C449" s="2">
        <v>1</v>
      </c>
      <c r="E449" s="2" t="s">
        <v>169</v>
      </c>
      <c r="F449" s="154">
        <v>90700</v>
      </c>
      <c r="G449" s="20">
        <f>C449*F449</f>
        <v>90700</v>
      </c>
    </row>
    <row r="450" spans="1:8" x14ac:dyDescent="0.25">
      <c r="A450" s="2" t="s">
        <v>7</v>
      </c>
      <c r="B450" s="22" t="s">
        <v>171</v>
      </c>
      <c r="C450" s="2">
        <v>14</v>
      </c>
      <c r="E450" s="2" t="s">
        <v>169</v>
      </c>
      <c r="F450" s="154">
        <v>65000</v>
      </c>
      <c r="G450" s="20">
        <f>C450*F450</f>
        <v>910000</v>
      </c>
    </row>
    <row r="451" spans="1:8" x14ac:dyDescent="0.25">
      <c r="A451" s="2" t="s">
        <v>10</v>
      </c>
      <c r="B451" s="22" t="s">
        <v>172</v>
      </c>
      <c r="C451" s="2">
        <v>4</v>
      </c>
      <c r="E451" s="2" t="s">
        <v>169</v>
      </c>
      <c r="F451" s="154">
        <v>35000</v>
      </c>
      <c r="G451" s="20">
        <f>C451*F451</f>
        <v>140000</v>
      </c>
    </row>
    <row r="452" spans="1:8" x14ac:dyDescent="0.25">
      <c r="F452" s="154"/>
    </row>
    <row r="453" spans="1:8" x14ac:dyDescent="0.25">
      <c r="B453" s="39"/>
      <c r="F453" s="154"/>
    </row>
    <row r="454" spans="1:8" ht="18.75" customHeight="1" x14ac:dyDescent="0.25">
      <c r="F454" s="154"/>
    </row>
    <row r="455" spans="1:8" ht="27.75" customHeight="1" x14ac:dyDescent="0.25">
      <c r="F455" s="154"/>
    </row>
    <row r="456" spans="1:8" ht="18" x14ac:dyDescent="0.25">
      <c r="B456" s="23" t="s">
        <v>173</v>
      </c>
      <c r="F456" s="154"/>
    </row>
    <row r="457" spans="1:8" s="106" customFormat="1" ht="82.5" x14ac:dyDescent="0.3">
      <c r="A457" s="2"/>
      <c r="B457" s="39" t="s">
        <v>174</v>
      </c>
      <c r="C457" s="22"/>
      <c r="D457" s="22"/>
      <c r="E457" s="54"/>
      <c r="F457" s="154"/>
      <c r="G457" s="20"/>
      <c r="H457" s="105"/>
    </row>
    <row r="458" spans="1:8" ht="27" customHeight="1" x14ac:dyDescent="0.25">
      <c r="A458" s="2" t="s">
        <v>12</v>
      </c>
      <c r="B458" s="22" t="s">
        <v>175</v>
      </c>
      <c r="C458" s="2">
        <v>6</v>
      </c>
      <c r="E458" s="2" t="s">
        <v>169</v>
      </c>
      <c r="F458" s="144">
        <v>190000</v>
      </c>
      <c r="G458" s="20">
        <f>C458*F458</f>
        <v>1140000</v>
      </c>
    </row>
    <row r="459" spans="1:8" ht="26.25" customHeight="1" x14ac:dyDescent="0.25"/>
    <row r="460" spans="1:8" x14ac:dyDescent="0.25">
      <c r="B460" s="39"/>
      <c r="G460" s="56"/>
    </row>
    <row r="461" spans="1:8" x14ac:dyDescent="0.25">
      <c r="G461" s="56"/>
    </row>
    <row r="462" spans="1:8" x14ac:dyDescent="0.25">
      <c r="G462" s="56"/>
    </row>
    <row r="463" spans="1:8" ht="18" x14ac:dyDescent="0.25">
      <c r="B463" s="23"/>
      <c r="G463" s="56"/>
    </row>
    <row r="464" spans="1:8" x14ac:dyDescent="0.25">
      <c r="G464" s="56"/>
    </row>
    <row r="465" spans="2:7" ht="18" x14ac:dyDescent="0.25">
      <c r="B465" s="23"/>
      <c r="G465" s="56"/>
    </row>
    <row r="466" spans="2:7" ht="18" x14ac:dyDescent="0.25">
      <c r="B466" s="23"/>
      <c r="G466" s="56"/>
    </row>
    <row r="467" spans="2:7" ht="18" x14ac:dyDescent="0.25">
      <c r="B467" s="23"/>
      <c r="G467" s="56"/>
    </row>
    <row r="468" spans="2:7" ht="18" x14ac:dyDescent="0.25">
      <c r="B468" s="23"/>
      <c r="G468" s="56"/>
    </row>
    <row r="469" spans="2:7" ht="18" x14ac:dyDescent="0.25">
      <c r="B469" s="23"/>
      <c r="G469" s="56"/>
    </row>
    <row r="470" spans="2:7" ht="18" x14ac:dyDescent="0.25">
      <c r="B470" s="23"/>
      <c r="G470" s="56"/>
    </row>
    <row r="471" spans="2:7" ht="18" x14ac:dyDescent="0.25">
      <c r="B471" s="23"/>
      <c r="G471" s="56"/>
    </row>
    <row r="472" spans="2:7" ht="18" x14ac:dyDescent="0.25">
      <c r="B472" s="23"/>
      <c r="G472" s="56"/>
    </row>
    <row r="473" spans="2:7" ht="18" x14ac:dyDescent="0.25">
      <c r="B473" s="23"/>
      <c r="G473" s="56"/>
    </row>
    <row r="474" spans="2:7" ht="18" x14ac:dyDescent="0.25">
      <c r="B474" s="23"/>
      <c r="G474" s="56"/>
    </row>
    <row r="475" spans="2:7" ht="18" x14ac:dyDescent="0.25">
      <c r="B475" s="23"/>
      <c r="G475" s="56"/>
    </row>
    <row r="476" spans="2:7" ht="18" x14ac:dyDescent="0.25">
      <c r="B476" s="23" t="s">
        <v>176</v>
      </c>
      <c r="G476" s="56"/>
    </row>
    <row r="477" spans="2:7" ht="21" customHeight="1" x14ac:dyDescent="0.25">
      <c r="B477" s="34" t="s">
        <v>70</v>
      </c>
      <c r="C477" s="7"/>
      <c r="D477" s="7"/>
      <c r="E477" s="7"/>
      <c r="F477" s="141" t="s">
        <v>28</v>
      </c>
      <c r="G477" s="60">
        <f>SUM(G446:G461)</f>
        <v>2440700</v>
      </c>
    </row>
    <row r="478" spans="2:7" ht="18" x14ac:dyDescent="0.25">
      <c r="B478" s="23" t="s">
        <v>177</v>
      </c>
      <c r="G478" s="56"/>
    </row>
    <row r="479" spans="2:7" ht="18" x14ac:dyDescent="0.25">
      <c r="B479" s="34"/>
      <c r="G479" s="56"/>
    </row>
    <row r="480" spans="2:7" ht="18" x14ac:dyDescent="0.25">
      <c r="B480" s="23" t="s">
        <v>178</v>
      </c>
      <c r="G480" s="56"/>
    </row>
    <row r="481" spans="1:8" x14ac:dyDescent="0.25">
      <c r="G481" s="56"/>
    </row>
    <row r="482" spans="1:8" s="106" customFormat="1" ht="66" x14ac:dyDescent="0.3">
      <c r="A482" s="107"/>
      <c r="B482" s="39" t="s">
        <v>179</v>
      </c>
      <c r="C482" s="2"/>
      <c r="D482" s="2"/>
      <c r="E482" s="2"/>
      <c r="F482" s="144"/>
      <c r="G482" s="56"/>
      <c r="H482" s="105"/>
    </row>
    <row r="483" spans="1:8" s="106" customFormat="1" ht="15.6" customHeight="1" x14ac:dyDescent="0.3">
      <c r="A483" s="107"/>
      <c r="B483" s="22"/>
      <c r="C483" s="2"/>
      <c r="D483" s="2"/>
      <c r="E483" s="2"/>
      <c r="F483" s="144"/>
      <c r="G483" s="56"/>
      <c r="H483" s="105"/>
    </row>
    <row r="484" spans="1:8" ht="22.5" customHeight="1" x14ac:dyDescent="0.25">
      <c r="A484" s="2" t="s">
        <v>4</v>
      </c>
      <c r="B484" s="22" t="s">
        <v>180</v>
      </c>
      <c r="C484" s="2">
        <v>4</v>
      </c>
      <c r="E484" s="2" t="s">
        <v>169</v>
      </c>
      <c r="F484" s="144">
        <v>45000</v>
      </c>
      <c r="G484" s="56">
        <f>F484*C484</f>
        <v>180000</v>
      </c>
    </row>
    <row r="485" spans="1:8" ht="22.5" customHeight="1" x14ac:dyDescent="0.25">
      <c r="B485" s="23"/>
      <c r="G485" s="56"/>
    </row>
    <row r="486" spans="1:8" ht="28.5" customHeight="1" x14ac:dyDescent="0.25">
      <c r="A486" s="2" t="s">
        <v>7</v>
      </c>
      <c r="B486" s="22" t="s">
        <v>181</v>
      </c>
      <c r="C486" s="2">
        <v>4</v>
      </c>
      <c r="E486" s="2" t="s">
        <v>169</v>
      </c>
      <c r="F486" s="144">
        <f>F484</f>
        <v>45000</v>
      </c>
      <c r="G486" s="56">
        <f>F486*C486</f>
        <v>180000</v>
      </c>
    </row>
    <row r="487" spans="1:8" x14ac:dyDescent="0.25">
      <c r="G487" s="56"/>
    </row>
    <row r="488" spans="1:8" ht="22.5" customHeight="1" x14ac:dyDescent="0.25">
      <c r="G488" s="56"/>
    </row>
    <row r="489" spans="1:8" x14ac:dyDescent="0.25">
      <c r="G489" s="56"/>
    </row>
    <row r="490" spans="1:8" x14ac:dyDescent="0.25">
      <c r="G490" s="56"/>
    </row>
    <row r="491" spans="1:8" x14ac:dyDescent="0.25">
      <c r="C491" s="2" t="s">
        <v>182</v>
      </c>
      <c r="G491" s="56"/>
    </row>
    <row r="492" spans="1:8" x14ac:dyDescent="0.25">
      <c r="G492" s="91"/>
    </row>
    <row r="493" spans="1:8" ht="18" x14ac:dyDescent="0.25">
      <c r="B493" s="23"/>
      <c r="G493" s="56"/>
    </row>
    <row r="494" spans="1:8" x14ac:dyDescent="0.25">
      <c r="G494" s="91"/>
    </row>
    <row r="495" spans="1:8" ht="18" x14ac:dyDescent="0.25">
      <c r="B495" s="23"/>
      <c r="G495" s="56"/>
    </row>
    <row r="496" spans="1:8" x14ac:dyDescent="0.25">
      <c r="B496" s="50"/>
      <c r="G496" s="56"/>
    </row>
    <row r="497" spans="1:8" ht="18" x14ac:dyDescent="0.25">
      <c r="B497" s="23"/>
      <c r="G497" s="56"/>
    </row>
    <row r="498" spans="1:8" x14ac:dyDescent="0.25">
      <c r="G498" s="91"/>
    </row>
    <row r="499" spans="1:8" x14ac:dyDescent="0.25">
      <c r="B499" s="50"/>
      <c r="G499" s="56"/>
    </row>
    <row r="500" spans="1:8" x14ac:dyDescent="0.25">
      <c r="B500" s="50"/>
      <c r="G500" s="56"/>
    </row>
    <row r="501" spans="1:8" x14ac:dyDescent="0.25">
      <c r="B501" s="50"/>
      <c r="G501" s="56"/>
    </row>
    <row r="502" spans="1:8" ht="18" x14ac:dyDescent="0.25">
      <c r="B502" s="34"/>
      <c r="C502" s="7"/>
      <c r="D502" s="7"/>
      <c r="E502" s="7"/>
      <c r="F502" s="141"/>
      <c r="G502" s="61"/>
    </row>
    <row r="503" spans="1:8" ht="18" x14ac:dyDescent="0.25">
      <c r="B503" s="34"/>
      <c r="C503" s="7"/>
      <c r="D503" s="7"/>
      <c r="E503" s="7"/>
      <c r="F503" s="141"/>
      <c r="G503" s="61"/>
    </row>
    <row r="504" spans="1:8" ht="18" x14ac:dyDescent="0.25">
      <c r="B504" s="34"/>
      <c r="C504" s="7"/>
      <c r="D504" s="7"/>
      <c r="E504" s="7"/>
      <c r="F504" s="141"/>
      <c r="G504" s="61"/>
    </row>
    <row r="505" spans="1:8" ht="18" x14ac:dyDescent="0.25">
      <c r="B505" s="23" t="s">
        <v>183</v>
      </c>
      <c r="C505" s="7"/>
      <c r="D505" s="7"/>
      <c r="E505" s="7"/>
      <c r="F505" s="141"/>
      <c r="G505" s="60"/>
    </row>
    <row r="506" spans="1:8" ht="18" x14ac:dyDescent="0.25">
      <c r="B506" s="34" t="s">
        <v>70</v>
      </c>
      <c r="C506" s="7"/>
      <c r="D506" s="7"/>
      <c r="E506" s="7"/>
      <c r="F506" s="141" t="s">
        <v>28</v>
      </c>
      <c r="G506" s="61">
        <f>SUM(G483:G505)</f>
        <v>360000</v>
      </c>
    </row>
    <row r="507" spans="1:8" ht="18" x14ac:dyDescent="0.25">
      <c r="B507" s="23" t="s">
        <v>184</v>
      </c>
      <c r="H507" s="29"/>
    </row>
    <row r="508" spans="1:8" ht="12" customHeight="1" x14ac:dyDescent="0.25">
      <c r="B508" s="23"/>
    </row>
    <row r="509" spans="1:8" ht="18" x14ac:dyDescent="0.25">
      <c r="B509" s="23" t="s">
        <v>185</v>
      </c>
      <c r="H509" s="29"/>
    </row>
    <row r="510" spans="1:8" ht="12" customHeight="1" x14ac:dyDescent="0.25">
      <c r="B510" s="23"/>
    </row>
    <row r="511" spans="1:8" s="43" customFormat="1" ht="17.25" customHeight="1" x14ac:dyDescent="0.35">
      <c r="A511" s="11"/>
      <c r="B511" s="108" t="s">
        <v>186</v>
      </c>
      <c r="C511" s="11"/>
      <c r="D511" s="11"/>
      <c r="E511" s="11"/>
      <c r="F511" s="146"/>
      <c r="G511" s="16"/>
      <c r="H511" s="42"/>
    </row>
    <row r="512" spans="1:8" s="43" customFormat="1" ht="33" customHeight="1" x14ac:dyDescent="0.3">
      <c r="A512" s="11"/>
      <c r="B512" s="48" t="s">
        <v>187</v>
      </c>
      <c r="C512" s="11"/>
      <c r="D512" s="11"/>
      <c r="E512" s="11"/>
      <c r="F512" s="146"/>
      <c r="G512" s="16"/>
      <c r="H512" s="42"/>
    </row>
    <row r="513" spans="1:8" s="43" customFormat="1" ht="33" customHeight="1" x14ac:dyDescent="0.3">
      <c r="A513" s="11"/>
      <c r="B513" s="48"/>
      <c r="C513" s="11"/>
      <c r="D513" s="11"/>
      <c r="E513" s="11"/>
      <c r="F513" s="146"/>
      <c r="G513" s="16"/>
      <c r="H513" s="42"/>
    </row>
    <row r="514" spans="1:8" s="43" customFormat="1" x14ac:dyDescent="0.3">
      <c r="A514" s="11" t="s">
        <v>4</v>
      </c>
      <c r="B514" s="1" t="s">
        <v>188</v>
      </c>
      <c r="C514" s="109">
        <v>7</v>
      </c>
      <c r="D514" s="109"/>
      <c r="E514" s="11" t="s">
        <v>55</v>
      </c>
      <c r="F514" s="146">
        <v>35000</v>
      </c>
      <c r="G514" s="16">
        <f>F514*C514</f>
        <v>245000</v>
      </c>
      <c r="H514" s="42"/>
    </row>
    <row r="515" spans="1:8" s="43" customFormat="1" ht="13.5" customHeight="1" x14ac:dyDescent="0.3">
      <c r="A515" s="11"/>
      <c r="B515" s="1"/>
      <c r="C515" s="109"/>
      <c r="D515" s="109"/>
      <c r="E515" s="11"/>
      <c r="F515" s="146"/>
      <c r="G515" s="16"/>
      <c r="H515" s="42"/>
    </row>
    <row r="516" spans="1:8" s="43" customFormat="1" ht="16.5" customHeight="1" x14ac:dyDescent="0.3">
      <c r="A516" s="11" t="s">
        <v>7</v>
      </c>
      <c r="B516" s="40" t="s">
        <v>189</v>
      </c>
      <c r="C516" s="109">
        <v>10</v>
      </c>
      <c r="D516" s="109"/>
      <c r="E516" s="11" t="s">
        <v>55</v>
      </c>
      <c r="F516" s="146">
        <v>25000</v>
      </c>
      <c r="G516" s="16">
        <f>F516*C516</f>
        <v>250000</v>
      </c>
      <c r="H516" s="42"/>
    </row>
    <row r="517" spans="1:8" s="43" customFormat="1" ht="16.5" customHeight="1" x14ac:dyDescent="0.3">
      <c r="A517" s="11"/>
      <c r="B517" s="40"/>
      <c r="C517" s="109"/>
      <c r="D517" s="109"/>
      <c r="E517" s="11"/>
      <c r="F517" s="146"/>
      <c r="G517" s="16"/>
      <c r="H517" s="42"/>
    </row>
    <row r="518" spans="1:8" s="43" customFormat="1" ht="18" x14ac:dyDescent="0.35">
      <c r="A518" s="11"/>
      <c r="B518" s="142" t="s">
        <v>190</v>
      </c>
      <c r="C518" s="110"/>
      <c r="D518" s="110"/>
      <c r="E518" s="109"/>
      <c r="F518" s="155"/>
      <c r="G518" s="111"/>
      <c r="H518" s="42"/>
    </row>
    <row r="519" spans="1:8" s="43" customFormat="1" ht="33" x14ac:dyDescent="0.3">
      <c r="A519" s="11" t="s">
        <v>10</v>
      </c>
      <c r="B519" s="112" t="s">
        <v>191</v>
      </c>
      <c r="C519" s="110"/>
      <c r="D519" s="110"/>
      <c r="E519" s="109"/>
      <c r="F519" s="155"/>
      <c r="G519" s="111"/>
      <c r="H519" s="42"/>
    </row>
    <row r="520" spans="1:8" s="43" customFormat="1" x14ac:dyDescent="0.3">
      <c r="A520" s="11"/>
      <c r="B520" s="93" t="s">
        <v>192</v>
      </c>
      <c r="C520" s="113">
        <v>1</v>
      </c>
      <c r="D520" s="113"/>
      <c r="E520" s="109" t="s">
        <v>193</v>
      </c>
      <c r="F520" s="155">
        <v>170000</v>
      </c>
      <c r="G520" s="111">
        <f>F520*C520</f>
        <v>170000</v>
      </c>
      <c r="H520" s="42"/>
    </row>
    <row r="521" spans="1:8" x14ac:dyDescent="0.25">
      <c r="B521" s="1"/>
      <c r="F521" s="151"/>
      <c r="H521" s="22"/>
    </row>
    <row r="522" spans="1:8" x14ac:dyDescent="0.25">
      <c r="B522" s="1"/>
      <c r="F522" s="151"/>
      <c r="H522" s="22"/>
    </row>
    <row r="523" spans="1:8" x14ac:dyDescent="0.25">
      <c r="B523" s="1"/>
      <c r="F523" s="151"/>
      <c r="H523" s="22"/>
    </row>
    <row r="524" spans="1:8" x14ac:dyDescent="0.25">
      <c r="B524" s="1"/>
      <c r="F524" s="151"/>
      <c r="H524" s="22"/>
    </row>
    <row r="525" spans="1:8" x14ac:dyDescent="0.25">
      <c r="B525" s="1"/>
      <c r="F525" s="151"/>
      <c r="H525" s="22"/>
    </row>
    <row r="526" spans="1:8" x14ac:dyDescent="0.25">
      <c r="B526" s="1"/>
      <c r="F526" s="156"/>
      <c r="H526" s="22"/>
    </row>
    <row r="527" spans="1:8" ht="18" x14ac:dyDescent="0.25">
      <c r="B527" s="24"/>
      <c r="F527" s="150"/>
      <c r="G527" s="56"/>
      <c r="H527" s="22"/>
    </row>
    <row r="528" spans="1:8" x14ac:dyDescent="0.25">
      <c r="B528" s="1"/>
      <c r="F528" s="150"/>
      <c r="H528" s="22"/>
    </row>
    <row r="529" spans="1:8" x14ac:dyDescent="0.25">
      <c r="B529" s="1"/>
      <c r="F529" s="150"/>
      <c r="H529" s="22"/>
    </row>
    <row r="530" spans="1:8" x14ac:dyDescent="0.25">
      <c r="B530" s="1"/>
      <c r="F530" s="150"/>
      <c r="H530" s="22"/>
    </row>
    <row r="531" spans="1:8" x14ac:dyDescent="0.25">
      <c r="B531" s="1"/>
      <c r="F531" s="150"/>
      <c r="H531" s="22"/>
    </row>
    <row r="532" spans="1:8" x14ac:dyDescent="0.25">
      <c r="B532" s="1"/>
      <c r="F532" s="150"/>
      <c r="H532" s="22"/>
    </row>
    <row r="533" spans="1:8" x14ac:dyDescent="0.25">
      <c r="B533" s="1"/>
      <c r="F533" s="150"/>
      <c r="H533" s="22"/>
    </row>
    <row r="534" spans="1:8" s="43" customFormat="1" ht="15" customHeight="1" x14ac:dyDescent="0.3">
      <c r="A534" s="11"/>
      <c r="B534" s="114"/>
      <c r="C534" s="11"/>
      <c r="D534" s="11"/>
      <c r="E534" s="11"/>
      <c r="F534" s="146"/>
      <c r="G534" s="16"/>
      <c r="H534" s="42"/>
    </row>
    <row r="535" spans="1:8" s="43" customFormat="1" ht="16.5" customHeight="1" x14ac:dyDescent="0.35">
      <c r="A535" s="11"/>
      <c r="B535" s="80"/>
      <c r="C535" s="11"/>
      <c r="D535" s="11"/>
      <c r="E535" s="11"/>
      <c r="F535" s="146"/>
      <c r="G535" s="16"/>
      <c r="H535" s="42"/>
    </row>
    <row r="536" spans="1:8" ht="18" x14ac:dyDescent="0.3">
      <c r="B536" s="39"/>
      <c r="C536" s="7"/>
      <c r="D536" s="7"/>
      <c r="E536" s="7"/>
      <c r="F536" s="141"/>
      <c r="G536" s="16"/>
    </row>
    <row r="537" spans="1:8" x14ac:dyDescent="0.3">
      <c r="B537" s="40"/>
      <c r="G537" s="16"/>
    </row>
    <row r="538" spans="1:8" x14ac:dyDescent="0.3">
      <c r="B538" s="40"/>
      <c r="G538" s="16"/>
    </row>
    <row r="539" spans="1:8" x14ac:dyDescent="0.3">
      <c r="B539" s="40"/>
      <c r="G539" s="16"/>
    </row>
    <row r="540" spans="1:8" x14ac:dyDescent="0.3">
      <c r="B540" s="40"/>
      <c r="G540" s="16"/>
    </row>
    <row r="541" spans="1:8" x14ac:dyDescent="0.3">
      <c r="B541" s="40"/>
      <c r="G541" s="16"/>
    </row>
    <row r="542" spans="1:8" ht="18" x14ac:dyDescent="0.3">
      <c r="B542" s="23"/>
      <c r="C542" s="22"/>
      <c r="D542" s="22"/>
      <c r="E542" s="22"/>
      <c r="F542" s="54"/>
      <c r="G542" s="16"/>
    </row>
    <row r="543" spans="1:8" s="43" customFormat="1" x14ac:dyDescent="0.3">
      <c r="A543" s="11"/>
      <c r="B543" s="115"/>
      <c r="C543" s="11"/>
      <c r="D543" s="11"/>
      <c r="E543" s="11"/>
      <c r="F543" s="146"/>
      <c r="G543" s="16"/>
      <c r="H543" s="42"/>
    </row>
    <row r="544" spans="1:8" s="43" customFormat="1" x14ac:dyDescent="0.3">
      <c r="A544" s="11"/>
      <c r="B544" s="116"/>
      <c r="C544" s="11"/>
      <c r="D544" s="11"/>
      <c r="E544" s="11"/>
      <c r="F544" s="146"/>
      <c r="G544" s="16"/>
      <c r="H544" s="42"/>
    </row>
    <row r="545" spans="1:12" s="43" customFormat="1" x14ac:dyDescent="0.3">
      <c r="A545" s="11"/>
      <c r="B545" s="22"/>
      <c r="C545" s="11"/>
      <c r="D545" s="11"/>
      <c r="E545" s="2"/>
      <c r="F545" s="146"/>
      <c r="G545" s="16"/>
      <c r="H545" s="42"/>
    </row>
    <row r="546" spans="1:12" s="43" customFormat="1" ht="18" x14ac:dyDescent="0.3">
      <c r="A546" s="11"/>
      <c r="B546" s="23"/>
      <c r="C546" s="11"/>
      <c r="D546" s="11"/>
      <c r="E546" s="2"/>
      <c r="F546" s="146"/>
      <c r="G546" s="16"/>
      <c r="H546" s="13"/>
    </row>
    <row r="547" spans="1:12" s="43" customFormat="1" x14ac:dyDescent="0.3">
      <c r="A547" s="11"/>
      <c r="B547" s="71"/>
      <c r="C547" s="11"/>
      <c r="D547" s="11"/>
      <c r="E547" s="117"/>
      <c r="F547" s="146"/>
      <c r="G547" s="16"/>
      <c r="H547" s="13"/>
    </row>
    <row r="548" spans="1:12" s="43" customFormat="1" ht="18" x14ac:dyDescent="0.3">
      <c r="A548" s="11"/>
      <c r="B548" s="23" t="s">
        <v>185</v>
      </c>
      <c r="C548" s="11"/>
      <c r="D548" s="11"/>
      <c r="E548" s="2"/>
      <c r="F548" s="146"/>
      <c r="G548" s="16"/>
      <c r="H548" s="42"/>
    </row>
    <row r="549" spans="1:12" ht="18.600000000000001" customHeight="1" x14ac:dyDescent="0.3">
      <c r="B549" s="34" t="s">
        <v>194</v>
      </c>
      <c r="C549" s="7"/>
      <c r="D549" s="7"/>
      <c r="E549" s="7"/>
      <c r="F549" s="141" t="s">
        <v>28</v>
      </c>
      <c r="G549" s="16">
        <f>SUM(G508:G547)</f>
        <v>665000</v>
      </c>
    </row>
    <row r="550" spans="1:12" ht="4.5" customHeight="1" x14ac:dyDescent="0.25">
      <c r="B550" s="34"/>
      <c r="C550" s="7"/>
      <c r="D550" s="7"/>
      <c r="E550" s="7"/>
      <c r="F550" s="141"/>
      <c r="G550" s="61"/>
    </row>
    <row r="551" spans="1:12" ht="18" x14ac:dyDescent="0.3">
      <c r="B551" s="23" t="s">
        <v>195</v>
      </c>
      <c r="L551" s="43"/>
    </row>
    <row r="552" spans="1:12" ht="12.75" customHeight="1" x14ac:dyDescent="0.3">
      <c r="B552" s="34"/>
      <c r="L552" s="43"/>
    </row>
    <row r="553" spans="1:12" ht="18" x14ac:dyDescent="0.3">
      <c r="B553" s="23" t="s">
        <v>196</v>
      </c>
      <c r="L553" s="43"/>
    </row>
    <row r="554" spans="1:12" ht="10.5" customHeight="1" x14ac:dyDescent="0.3">
      <c r="B554" s="23"/>
      <c r="L554" s="43"/>
    </row>
    <row r="555" spans="1:12" x14ac:dyDescent="0.3">
      <c r="B555" s="50" t="s">
        <v>197</v>
      </c>
      <c r="L555" s="43"/>
    </row>
    <row r="556" spans="1:12" x14ac:dyDescent="0.3">
      <c r="L556" s="43"/>
    </row>
    <row r="557" spans="1:12" ht="18" x14ac:dyDescent="0.3">
      <c r="B557" s="24" t="s">
        <v>198</v>
      </c>
      <c r="L557" s="43"/>
    </row>
    <row r="558" spans="1:12" ht="33" x14ac:dyDescent="0.3">
      <c r="B558" s="39" t="s">
        <v>199</v>
      </c>
      <c r="L558" s="43"/>
    </row>
    <row r="560" spans="1:12" s="43" customFormat="1" ht="17.25" customHeight="1" x14ac:dyDescent="0.3">
      <c r="A560" s="11" t="s">
        <v>4</v>
      </c>
      <c r="B560" s="40" t="s">
        <v>200</v>
      </c>
      <c r="C560" s="168">
        <v>553</v>
      </c>
      <c r="D560" s="12">
        <v>553</v>
      </c>
      <c r="E560" s="11" t="s">
        <v>6</v>
      </c>
      <c r="F560" s="146">
        <f>F248</f>
        <v>1200</v>
      </c>
      <c r="G560" s="16">
        <f>C560*F560</f>
        <v>663600</v>
      </c>
      <c r="H560" s="42"/>
    </row>
    <row r="561" spans="1:8" s="43" customFormat="1" ht="33" x14ac:dyDescent="0.3">
      <c r="A561" s="11" t="s">
        <v>7</v>
      </c>
      <c r="B561" s="84" t="s">
        <v>201</v>
      </c>
      <c r="C561" s="166">
        <v>78</v>
      </c>
      <c r="D561" s="11">
        <v>78</v>
      </c>
      <c r="E561" s="11" t="s">
        <v>55</v>
      </c>
      <c r="F561" s="146">
        <f>F560*0.3</f>
        <v>360</v>
      </c>
      <c r="G561" s="16">
        <f>C561*F561</f>
        <v>28080</v>
      </c>
      <c r="H561" s="42"/>
    </row>
    <row r="562" spans="1:8" s="43" customFormat="1" x14ac:dyDescent="0.3">
      <c r="A562" s="11"/>
      <c r="B562" s="84"/>
      <c r="C562" s="11"/>
      <c r="D562" s="11"/>
      <c r="E562" s="11"/>
      <c r="F562" s="146"/>
      <c r="G562" s="16"/>
      <c r="H562" s="42"/>
    </row>
    <row r="563" spans="1:8" s="43" customFormat="1" ht="17.25" customHeight="1" x14ac:dyDescent="0.35">
      <c r="A563" s="11"/>
      <c r="B563" s="80" t="s">
        <v>202</v>
      </c>
      <c r="C563" s="11"/>
      <c r="D563" s="11"/>
      <c r="E563" s="11"/>
      <c r="F563" s="146"/>
      <c r="G563" s="16"/>
      <c r="H563" s="42"/>
    </row>
    <row r="564" spans="1:8" s="43" customFormat="1" x14ac:dyDescent="0.3">
      <c r="A564" s="11"/>
      <c r="B564" s="40" t="s">
        <v>142</v>
      </c>
      <c r="C564" s="11"/>
      <c r="D564" s="11"/>
      <c r="E564" s="11"/>
      <c r="F564" s="146"/>
      <c r="G564" s="16"/>
      <c r="H564" s="42"/>
    </row>
    <row r="565" spans="1:8" s="43" customFormat="1" ht="49.5" x14ac:dyDescent="0.3">
      <c r="A565" s="11"/>
      <c r="B565" s="48" t="s">
        <v>143</v>
      </c>
      <c r="C565" s="11"/>
      <c r="D565" s="11"/>
      <c r="E565" s="11"/>
      <c r="F565" s="146"/>
      <c r="G565" s="16"/>
      <c r="H565" s="42"/>
    </row>
    <row r="566" spans="1:8" s="43" customFormat="1" ht="17.25" customHeight="1" x14ac:dyDescent="0.3">
      <c r="A566" s="11" t="s">
        <v>10</v>
      </c>
      <c r="B566" s="40" t="s">
        <v>203</v>
      </c>
      <c r="C566" s="168">
        <v>518</v>
      </c>
      <c r="D566" s="12">
        <f>D560-35</f>
        <v>518</v>
      </c>
      <c r="E566" s="11" t="s">
        <v>6</v>
      </c>
      <c r="F566" s="146">
        <f>F272</f>
        <v>800</v>
      </c>
      <c r="G566" s="16">
        <f>C566*F566</f>
        <v>414400</v>
      </c>
      <c r="H566" s="42"/>
    </row>
    <row r="567" spans="1:8" s="43" customFormat="1" ht="30.75" customHeight="1" x14ac:dyDescent="0.3">
      <c r="A567" s="11" t="s">
        <v>12</v>
      </c>
      <c r="B567" s="84" t="s">
        <v>204</v>
      </c>
      <c r="C567" s="166">
        <v>78</v>
      </c>
      <c r="D567" s="11">
        <f>D561</f>
        <v>78</v>
      </c>
      <c r="E567" s="11" t="s">
        <v>55</v>
      </c>
      <c r="F567" s="146">
        <f>'[1]2 BEDROOM TERRACE 5 units '!E331</f>
        <v>150</v>
      </c>
      <c r="G567" s="16">
        <f>C567*F567</f>
        <v>11700</v>
      </c>
      <c r="H567" s="42"/>
    </row>
    <row r="568" spans="1:8" s="43" customFormat="1" ht="34.5" customHeight="1" x14ac:dyDescent="0.3">
      <c r="A568" s="11" t="s">
        <v>14</v>
      </c>
      <c r="B568" s="84" t="s">
        <v>205</v>
      </c>
      <c r="C568" s="11">
        <v>82</v>
      </c>
      <c r="D568" s="11"/>
      <c r="E568" s="11" t="s">
        <v>55</v>
      </c>
      <c r="F568" s="146">
        <f>F567</f>
        <v>150</v>
      </c>
      <c r="G568" s="16">
        <f>C568*F568</f>
        <v>12300</v>
      </c>
      <c r="H568" s="42"/>
    </row>
    <row r="569" spans="1:8" s="43" customFormat="1" x14ac:dyDescent="0.3">
      <c r="A569" s="11"/>
      <c r="B569" s="84"/>
      <c r="C569" s="11"/>
      <c r="D569" s="11"/>
      <c r="E569" s="11"/>
      <c r="F569" s="146"/>
      <c r="G569" s="16"/>
      <c r="H569" s="42"/>
    </row>
    <row r="570" spans="1:8" s="43" customFormat="1" ht="17.25" customHeight="1" x14ac:dyDescent="0.35">
      <c r="A570" s="11"/>
      <c r="B570" s="80" t="s">
        <v>115</v>
      </c>
      <c r="C570" s="11"/>
      <c r="D570" s="11"/>
      <c r="E570" s="11"/>
      <c r="F570" s="146"/>
      <c r="G570" s="16"/>
      <c r="H570" s="42"/>
    </row>
    <row r="571" spans="1:8" s="43" customFormat="1" ht="33" x14ac:dyDescent="0.3">
      <c r="A571" s="11"/>
      <c r="B571" s="48" t="s">
        <v>206</v>
      </c>
      <c r="C571" s="11"/>
      <c r="D571" s="11"/>
      <c r="E571" s="11"/>
      <c r="F571" s="146"/>
      <c r="G571" s="16"/>
      <c r="H571" s="42"/>
    </row>
    <row r="572" spans="1:8" s="43" customFormat="1" ht="17.25" customHeight="1" x14ac:dyDescent="0.3">
      <c r="A572" s="11" t="s">
        <v>15</v>
      </c>
      <c r="B572" s="40" t="s">
        <v>200</v>
      </c>
      <c r="C572" s="168">
        <f>C566</f>
        <v>518</v>
      </c>
      <c r="D572" s="12">
        <f>D566</f>
        <v>518</v>
      </c>
      <c r="E572" s="11" t="s">
        <v>6</v>
      </c>
      <c r="F572" s="146">
        <f>F282</f>
        <v>950</v>
      </c>
      <c r="G572" s="16">
        <f>C572*F572</f>
        <v>492100</v>
      </c>
      <c r="H572" s="42"/>
    </row>
    <row r="573" spans="1:8" s="43" customFormat="1" ht="17.25" customHeight="1" x14ac:dyDescent="0.3">
      <c r="A573" s="11" t="s">
        <v>16</v>
      </c>
      <c r="B573" s="40" t="s">
        <v>207</v>
      </c>
      <c r="C573" s="166">
        <f>C567</f>
        <v>78</v>
      </c>
      <c r="D573" s="11">
        <f>D567</f>
        <v>78</v>
      </c>
      <c r="E573" s="11" t="s">
        <v>55</v>
      </c>
      <c r="F573" s="146">
        <f>F572*0.3</f>
        <v>285</v>
      </c>
      <c r="G573" s="16">
        <f>C573*F573</f>
        <v>22230</v>
      </c>
      <c r="H573" s="42"/>
    </row>
    <row r="574" spans="1:8" s="43" customFormat="1" ht="33" x14ac:dyDescent="0.3">
      <c r="A574" s="11" t="s">
        <v>19</v>
      </c>
      <c r="B574" s="84" t="s">
        <v>205</v>
      </c>
      <c r="C574" s="11">
        <f>C568</f>
        <v>82</v>
      </c>
      <c r="D574" s="11"/>
      <c r="E574" s="11" t="s">
        <v>55</v>
      </c>
      <c r="F574" s="146">
        <f>F573</f>
        <v>285</v>
      </c>
      <c r="G574" s="16">
        <f>C574*F574</f>
        <v>23370</v>
      </c>
      <c r="H574" s="42"/>
    </row>
    <row r="575" spans="1:8" s="43" customFormat="1" ht="42.75" customHeight="1" x14ac:dyDescent="0.35">
      <c r="A575" s="11"/>
      <c r="B575" s="83" t="s">
        <v>208</v>
      </c>
      <c r="C575" s="11"/>
      <c r="D575" s="11"/>
      <c r="E575" s="11"/>
      <c r="F575" s="146"/>
      <c r="G575" s="16"/>
      <c r="H575" s="42"/>
    </row>
    <row r="576" spans="1:8" s="43" customFormat="1" ht="64.5" customHeight="1" x14ac:dyDescent="0.3">
      <c r="A576" s="11"/>
      <c r="B576" s="48" t="s">
        <v>209</v>
      </c>
      <c r="C576" s="11"/>
      <c r="D576" s="11"/>
      <c r="E576" s="11"/>
      <c r="F576" s="146"/>
      <c r="G576" s="16"/>
      <c r="H576" s="42"/>
    </row>
    <row r="577" spans="1:11" s="43" customFormat="1" ht="17.25" customHeight="1" x14ac:dyDescent="0.3">
      <c r="A577" s="11" t="s">
        <v>21</v>
      </c>
      <c r="B577" s="40" t="s">
        <v>210</v>
      </c>
      <c r="C577" s="166">
        <v>35</v>
      </c>
      <c r="D577" s="11">
        <v>35</v>
      </c>
      <c r="E577" s="11" t="s">
        <v>6</v>
      </c>
      <c r="F577" s="157">
        <v>4500</v>
      </c>
      <c r="G577" s="16">
        <f>C577*F577</f>
        <v>157500</v>
      </c>
      <c r="H577" s="42"/>
      <c r="J577" s="22"/>
      <c r="K577" s="22"/>
    </row>
    <row r="578" spans="1:11" s="43" customFormat="1" ht="17.25" customHeight="1" x14ac:dyDescent="0.3">
      <c r="A578" s="11" t="s">
        <v>23</v>
      </c>
      <c r="B578" s="40" t="s">
        <v>211</v>
      </c>
      <c r="C578" s="11">
        <v>22</v>
      </c>
      <c r="D578" s="11"/>
      <c r="E578" s="11" t="s">
        <v>55</v>
      </c>
      <c r="F578" s="146">
        <f>F577*0.3</f>
        <v>1350</v>
      </c>
      <c r="G578" s="16">
        <f>C578*F578</f>
        <v>29700</v>
      </c>
      <c r="H578" s="42"/>
    </row>
    <row r="579" spans="1:11" s="43" customFormat="1" ht="17.25" customHeight="1" x14ac:dyDescent="0.3">
      <c r="A579" s="11"/>
      <c r="B579" s="40"/>
      <c r="C579" s="11"/>
      <c r="D579" s="11"/>
      <c r="E579" s="11"/>
      <c r="F579" s="146"/>
      <c r="G579" s="16"/>
      <c r="H579" s="42"/>
    </row>
    <row r="580" spans="1:11" s="43" customFormat="1" ht="36" x14ac:dyDescent="0.35">
      <c r="A580" s="11"/>
      <c r="B580" s="83" t="s">
        <v>416</v>
      </c>
      <c r="C580" s="11"/>
      <c r="D580" s="11"/>
      <c r="E580" s="11"/>
      <c r="F580" s="146"/>
      <c r="G580" s="16"/>
      <c r="H580" s="42"/>
    </row>
    <row r="581" spans="1:11" s="43" customFormat="1" ht="17.25" customHeight="1" x14ac:dyDescent="0.3">
      <c r="A581" s="11"/>
      <c r="B581" s="40" t="s">
        <v>213</v>
      </c>
      <c r="C581" s="11"/>
      <c r="D581" s="11"/>
      <c r="E581" s="11"/>
      <c r="F581" s="146"/>
      <c r="G581" s="16"/>
      <c r="H581" s="42"/>
    </row>
    <row r="582" spans="1:11" s="43" customFormat="1" ht="17.25" customHeight="1" x14ac:dyDescent="0.3">
      <c r="A582" s="11" t="s">
        <v>25</v>
      </c>
      <c r="B582" s="40" t="s">
        <v>214</v>
      </c>
      <c r="C582" s="166">
        <f>C577</f>
        <v>35</v>
      </c>
      <c r="D582" s="11">
        <f>D577</f>
        <v>35</v>
      </c>
      <c r="E582" s="11" t="s">
        <v>6</v>
      </c>
      <c r="F582" s="146">
        <v>1800</v>
      </c>
      <c r="G582" s="16">
        <f>C582*F582</f>
        <v>63000</v>
      </c>
      <c r="H582" s="42"/>
    </row>
    <row r="583" spans="1:11" s="43" customFormat="1" ht="17.25" customHeight="1" x14ac:dyDescent="0.3">
      <c r="A583" s="11" t="s">
        <v>26</v>
      </c>
      <c r="B583" s="40" t="s">
        <v>211</v>
      </c>
      <c r="C583" s="11">
        <f>C578</f>
        <v>22</v>
      </c>
      <c r="D583" s="11"/>
      <c r="E583" s="11" t="s">
        <v>55</v>
      </c>
      <c r="F583" s="146">
        <f>F582*0.3</f>
        <v>540</v>
      </c>
      <c r="G583" s="16">
        <f>C583*F583</f>
        <v>11880</v>
      </c>
      <c r="H583" s="42"/>
    </row>
    <row r="584" spans="1:11" s="43" customFormat="1" ht="17.25" customHeight="1" x14ac:dyDescent="0.3">
      <c r="A584" s="11"/>
      <c r="B584" s="40"/>
      <c r="C584" s="11"/>
      <c r="D584" s="11"/>
      <c r="E584" s="11"/>
      <c r="F584" s="146"/>
      <c r="G584" s="16"/>
      <c r="H584" s="42"/>
    </row>
    <row r="585" spans="1:11" s="43" customFormat="1" ht="17.25" customHeight="1" x14ac:dyDescent="0.35">
      <c r="A585" s="11"/>
      <c r="B585" s="80" t="s">
        <v>215</v>
      </c>
      <c r="C585" s="11"/>
      <c r="D585" s="11"/>
      <c r="E585" s="11"/>
      <c r="F585" s="146"/>
      <c r="G585" s="16"/>
      <c r="H585" s="42"/>
    </row>
    <row r="586" spans="1:11" s="43" customFormat="1" ht="17.25" customHeight="1" x14ac:dyDescent="0.35">
      <c r="A586" s="11"/>
      <c r="B586" s="80" t="s">
        <v>140</v>
      </c>
      <c r="C586" s="11"/>
      <c r="D586" s="11"/>
      <c r="E586" s="11"/>
      <c r="F586" s="146"/>
      <c r="G586" s="16"/>
      <c r="H586" s="42"/>
    </row>
    <row r="587" spans="1:11" s="43" customFormat="1" ht="33" x14ac:dyDescent="0.3">
      <c r="A587" s="11"/>
      <c r="B587" s="48" t="s">
        <v>216</v>
      </c>
      <c r="C587" s="11"/>
      <c r="D587" s="11"/>
      <c r="E587" s="11"/>
      <c r="F587" s="146"/>
      <c r="G587" s="16"/>
      <c r="H587" s="42"/>
    </row>
    <row r="588" spans="1:11" s="43" customFormat="1" ht="17.25" customHeight="1" x14ac:dyDescent="0.3">
      <c r="A588" s="11" t="s">
        <v>28</v>
      </c>
      <c r="B588" s="40" t="s">
        <v>200</v>
      </c>
      <c r="C588" s="166">
        <v>227</v>
      </c>
      <c r="D588" s="11">
        <v>227</v>
      </c>
      <c r="E588" s="11" t="s">
        <v>6</v>
      </c>
      <c r="F588" s="146">
        <f>F560</f>
        <v>1200</v>
      </c>
      <c r="G588" s="16">
        <f>C588*F588</f>
        <v>272400</v>
      </c>
      <c r="H588" s="42"/>
    </row>
    <row r="589" spans="1:11" s="43" customFormat="1" ht="33" x14ac:dyDescent="0.3">
      <c r="A589" s="11" t="s">
        <v>32</v>
      </c>
      <c r="B589" s="84" t="s">
        <v>217</v>
      </c>
      <c r="C589" s="166">
        <v>112</v>
      </c>
      <c r="D589" s="11">
        <v>112</v>
      </c>
      <c r="E589" s="11" t="s">
        <v>55</v>
      </c>
      <c r="F589" s="146">
        <f>F588*0.3</f>
        <v>360</v>
      </c>
      <c r="G589" s="16">
        <f>C589*F589</f>
        <v>40320</v>
      </c>
      <c r="H589" s="42"/>
    </row>
    <row r="590" spans="1:11" s="43" customFormat="1" ht="33" x14ac:dyDescent="0.3">
      <c r="A590" s="11" t="s">
        <v>52</v>
      </c>
      <c r="B590" s="84" t="s">
        <v>218</v>
      </c>
      <c r="C590" s="11">
        <v>45</v>
      </c>
      <c r="D590" s="11"/>
      <c r="E590" s="11" t="s">
        <v>55</v>
      </c>
      <c r="F590" s="146">
        <f>F588*0.1</f>
        <v>120</v>
      </c>
      <c r="G590" s="16">
        <f>C590*F590</f>
        <v>5400</v>
      </c>
      <c r="H590" s="42"/>
    </row>
    <row r="591" spans="1:11" s="43" customFormat="1" ht="18.75" customHeight="1" x14ac:dyDescent="0.3">
      <c r="A591" s="11"/>
      <c r="B591" s="84"/>
      <c r="C591" s="11"/>
      <c r="D591" s="11"/>
      <c r="E591" s="11"/>
      <c r="F591" s="146"/>
      <c r="G591" s="16"/>
      <c r="H591" s="42"/>
    </row>
    <row r="592" spans="1:11" s="43" customFormat="1" ht="18" customHeight="1" x14ac:dyDescent="0.3">
      <c r="A592" s="11"/>
      <c r="B592" s="84"/>
      <c r="C592" s="11"/>
      <c r="D592" s="11"/>
      <c r="E592" s="11"/>
      <c r="F592" s="146"/>
      <c r="G592" s="16"/>
      <c r="H592" s="42"/>
    </row>
    <row r="593" spans="1:8" ht="18.75" customHeight="1" x14ac:dyDescent="0.25">
      <c r="B593" s="34" t="s">
        <v>34</v>
      </c>
      <c r="C593" s="7"/>
      <c r="D593" s="7"/>
      <c r="E593" s="7"/>
      <c r="F593" s="141" t="s">
        <v>28</v>
      </c>
      <c r="G593" s="20">
        <f>SUM(G555:G591)</f>
        <v>2247980</v>
      </c>
    </row>
    <row r="594" spans="1:8" ht="18" customHeight="1" x14ac:dyDescent="0.25">
      <c r="B594" s="23" t="s">
        <v>219</v>
      </c>
    </row>
    <row r="595" spans="1:8" ht="36" customHeight="1" x14ac:dyDescent="0.3">
      <c r="B595" s="74" t="s">
        <v>220</v>
      </c>
      <c r="C595" s="110"/>
      <c r="D595" s="110"/>
      <c r="E595" s="118"/>
      <c r="F595" s="155"/>
      <c r="G595" s="111"/>
    </row>
    <row r="596" spans="1:8" x14ac:dyDescent="0.3">
      <c r="A596" s="2" t="s">
        <v>4</v>
      </c>
      <c r="B596" s="119" t="s">
        <v>221</v>
      </c>
      <c r="C596" s="110">
        <v>111</v>
      </c>
      <c r="D596" s="110"/>
      <c r="E596" s="118" t="s">
        <v>55</v>
      </c>
      <c r="F596" s="155">
        <v>650</v>
      </c>
      <c r="G596" s="111">
        <f>C596*F596</f>
        <v>72150</v>
      </c>
    </row>
    <row r="597" spans="1:8" ht="18" customHeight="1" x14ac:dyDescent="0.25">
      <c r="B597" s="23"/>
    </row>
    <row r="598" spans="1:8" ht="32.25" customHeight="1" x14ac:dyDescent="0.25">
      <c r="B598" s="6" t="s">
        <v>208</v>
      </c>
      <c r="C598" s="30"/>
      <c r="D598" s="30"/>
    </row>
    <row r="599" spans="1:8" s="43" customFormat="1" ht="66" x14ac:dyDescent="0.3">
      <c r="A599" s="11"/>
      <c r="B599" s="48" t="s">
        <v>222</v>
      </c>
      <c r="C599" s="11"/>
      <c r="D599" s="11"/>
      <c r="E599" s="11"/>
      <c r="F599" s="146"/>
      <c r="H599" s="42"/>
    </row>
    <row r="600" spans="1:8" s="93" customFormat="1" x14ac:dyDescent="0.3">
      <c r="A600" s="120" t="s">
        <v>7</v>
      </c>
      <c r="B600" s="121" t="s">
        <v>223</v>
      </c>
      <c r="C600" s="120"/>
      <c r="D600" s="120"/>
      <c r="E600" s="120" t="s">
        <v>6</v>
      </c>
      <c r="F600" s="157">
        <f>F577</f>
        <v>4500</v>
      </c>
      <c r="G600" s="122">
        <f>F600*C600</f>
        <v>0</v>
      </c>
      <c r="H600" s="111"/>
    </row>
    <row r="601" spans="1:8" s="93" customFormat="1" x14ac:dyDescent="0.3">
      <c r="A601" s="120"/>
      <c r="B601" s="121"/>
      <c r="C601" s="120"/>
      <c r="D601" s="120"/>
      <c r="E601" s="120"/>
      <c r="F601" s="157"/>
      <c r="G601" s="122"/>
      <c r="H601" s="111"/>
    </row>
    <row r="602" spans="1:8" s="43" customFormat="1" ht="18" x14ac:dyDescent="0.35">
      <c r="A602" s="11"/>
      <c r="B602" s="80" t="s">
        <v>115</v>
      </c>
      <c r="C602" s="11"/>
      <c r="D602" s="11"/>
      <c r="E602" s="11"/>
      <c r="F602" s="146"/>
      <c r="H602" s="42"/>
    </row>
    <row r="603" spans="1:8" ht="33" x14ac:dyDescent="0.3">
      <c r="B603" s="48" t="s">
        <v>225</v>
      </c>
      <c r="C603" s="11"/>
      <c r="D603" s="11"/>
      <c r="E603" s="11"/>
      <c r="F603" s="146"/>
      <c r="G603" s="43"/>
      <c r="H603" s="22"/>
    </row>
    <row r="604" spans="1:8" x14ac:dyDescent="0.3">
      <c r="A604" s="2" t="s">
        <v>10</v>
      </c>
      <c r="B604" s="40" t="s">
        <v>200</v>
      </c>
      <c r="C604" s="166">
        <f>C588</f>
        <v>227</v>
      </c>
      <c r="D604" s="11">
        <f>D588</f>
        <v>227</v>
      </c>
      <c r="E604" s="11" t="s">
        <v>6</v>
      </c>
      <c r="F604" s="146">
        <f>'[1]2 BEDROOM TERRACE 5 units '!E362</f>
        <v>1350</v>
      </c>
      <c r="G604" s="16">
        <f>C604*F604</f>
        <v>306450</v>
      </c>
      <c r="H604" s="22"/>
    </row>
    <row r="605" spans="1:8" ht="33" x14ac:dyDescent="0.3">
      <c r="A605" s="2" t="s">
        <v>12</v>
      </c>
      <c r="B605" s="84" t="s">
        <v>217</v>
      </c>
      <c r="C605" s="166">
        <v>112</v>
      </c>
      <c r="D605" s="11">
        <f>D589</f>
        <v>112</v>
      </c>
      <c r="E605" s="11" t="s">
        <v>55</v>
      </c>
      <c r="F605" s="146">
        <f>F604*0.3</f>
        <v>405</v>
      </c>
      <c r="G605" s="16">
        <f>C605*F605</f>
        <v>45360</v>
      </c>
      <c r="H605" s="22"/>
    </row>
    <row r="606" spans="1:8" s="43" customFormat="1" x14ac:dyDescent="0.3">
      <c r="A606" s="11" t="s">
        <v>14</v>
      </c>
      <c r="B606" s="133" t="s">
        <v>226</v>
      </c>
      <c r="C606" s="11"/>
      <c r="D606" s="11"/>
      <c r="E606" s="11" t="s">
        <v>55</v>
      </c>
      <c r="F606" s="146">
        <f>'[1]2 BEDROOM TERRACE 5 units '!E363</f>
        <v>700</v>
      </c>
      <c r="G606" s="16">
        <f>C606*F606</f>
        <v>0</v>
      </c>
      <c r="H606" s="42"/>
    </row>
    <row r="607" spans="1:8" s="43" customFormat="1" ht="18.75" customHeight="1" x14ac:dyDescent="0.3">
      <c r="A607" s="11" t="s">
        <v>15</v>
      </c>
      <c r="B607" s="40" t="s">
        <v>224</v>
      </c>
      <c r="C607" s="11">
        <v>157</v>
      </c>
      <c r="D607" s="11"/>
      <c r="E607" s="11" t="s">
        <v>6</v>
      </c>
      <c r="F607" s="146">
        <f>F606</f>
        <v>700</v>
      </c>
      <c r="G607" s="16">
        <f>C607*F607</f>
        <v>109900</v>
      </c>
      <c r="H607" s="42"/>
    </row>
    <row r="608" spans="1:8" s="43" customFormat="1" x14ac:dyDescent="0.3">
      <c r="A608" s="11"/>
      <c r="B608" s="84"/>
      <c r="C608" s="11"/>
      <c r="D608" s="11"/>
      <c r="E608" s="11"/>
      <c r="F608" s="146"/>
      <c r="G608" s="16"/>
      <c r="H608" s="42"/>
    </row>
    <row r="609" spans="1:8" s="43" customFormat="1" ht="18" x14ac:dyDescent="0.35">
      <c r="A609" s="11"/>
      <c r="B609" s="80" t="s">
        <v>227</v>
      </c>
      <c r="C609" s="11"/>
      <c r="D609" s="11"/>
      <c r="E609" s="11"/>
      <c r="F609" s="146"/>
      <c r="G609" s="16"/>
      <c r="H609" s="42"/>
    </row>
    <row r="610" spans="1:8" s="43" customFormat="1" ht="33" x14ac:dyDescent="0.3">
      <c r="A610" s="11"/>
      <c r="B610" s="31" t="s">
        <v>228</v>
      </c>
      <c r="C610" s="2">
        <f>C607</f>
        <v>157</v>
      </c>
      <c r="D610" s="2"/>
      <c r="E610" s="2" t="s">
        <v>55</v>
      </c>
      <c r="F610" s="144">
        <v>2500</v>
      </c>
      <c r="G610" s="123">
        <f>C610*F610</f>
        <v>392500</v>
      </c>
      <c r="H610" s="42"/>
    </row>
    <row r="611" spans="1:8" s="43" customFormat="1" ht="18.75" customHeight="1" x14ac:dyDescent="0.3">
      <c r="A611" s="11"/>
      <c r="B611" s="84"/>
      <c r="C611" s="11"/>
      <c r="D611" s="11"/>
      <c r="E611" s="11"/>
      <c r="F611" s="146"/>
      <c r="G611" s="16"/>
      <c r="H611" s="42"/>
    </row>
    <row r="612" spans="1:8" s="43" customFormat="1" ht="18" customHeight="1" x14ac:dyDescent="0.3">
      <c r="A612" s="40"/>
      <c r="B612" s="84"/>
      <c r="C612" s="11"/>
      <c r="D612" s="11"/>
      <c r="E612" s="11"/>
      <c r="F612" s="146"/>
      <c r="G612" s="16"/>
      <c r="H612" s="42"/>
    </row>
    <row r="613" spans="1:8" s="43" customFormat="1" x14ac:dyDescent="0.3">
      <c r="A613" s="11"/>
      <c r="B613" s="40"/>
      <c r="C613" s="11"/>
      <c r="D613" s="11"/>
      <c r="E613" s="11"/>
      <c r="F613" s="146"/>
      <c r="G613" s="16"/>
      <c r="H613" s="42"/>
    </row>
    <row r="614" spans="1:8" s="43" customFormat="1" ht="17.25" customHeight="1" x14ac:dyDescent="0.3">
      <c r="A614" s="11"/>
      <c r="F614" s="147"/>
      <c r="H614" s="42"/>
    </row>
    <row r="615" spans="1:8" s="43" customFormat="1" x14ac:dyDescent="0.3">
      <c r="A615" s="11"/>
      <c r="F615" s="147"/>
      <c r="H615" s="42"/>
    </row>
    <row r="616" spans="1:8" s="43" customFormat="1" ht="18.75" customHeight="1" x14ac:dyDescent="0.3">
      <c r="A616" s="11"/>
      <c r="F616" s="147"/>
      <c r="H616" s="42"/>
    </row>
    <row r="617" spans="1:8" s="43" customFormat="1" x14ac:dyDescent="0.3">
      <c r="A617" s="11"/>
      <c r="F617" s="147"/>
      <c r="H617" s="42"/>
    </row>
    <row r="618" spans="1:8" s="43" customFormat="1" x14ac:dyDescent="0.3">
      <c r="A618" s="11"/>
      <c r="F618" s="147"/>
      <c r="H618" s="42"/>
    </row>
    <row r="619" spans="1:8" s="43" customFormat="1" ht="17.25" customHeight="1" x14ac:dyDescent="0.3">
      <c r="A619" s="11"/>
      <c r="F619" s="147"/>
      <c r="H619" s="42"/>
    </row>
    <row r="620" spans="1:8" s="43" customFormat="1" ht="18.75" customHeight="1" x14ac:dyDescent="0.3">
      <c r="A620" s="11"/>
      <c r="F620" s="147"/>
      <c r="H620" s="42"/>
    </row>
    <row r="621" spans="1:8" s="43" customFormat="1" x14ac:dyDescent="0.3">
      <c r="A621" s="40"/>
      <c r="F621" s="147"/>
      <c r="H621" s="42"/>
    </row>
    <row r="622" spans="1:8" s="43" customFormat="1" x14ac:dyDescent="0.3">
      <c r="A622" s="96"/>
      <c r="F622" s="147"/>
      <c r="H622" s="42"/>
    </row>
    <row r="623" spans="1:8" ht="18.75" customHeight="1" x14ac:dyDescent="0.25">
      <c r="B623" s="124" t="s">
        <v>66</v>
      </c>
      <c r="C623" s="7"/>
      <c r="D623" s="7"/>
      <c r="E623" s="7"/>
      <c r="F623" s="141"/>
      <c r="G623" s="58">
        <f>SUM(G594:G621)</f>
        <v>926360</v>
      </c>
    </row>
    <row r="624" spans="1:8" ht="18" x14ac:dyDescent="0.25">
      <c r="B624" s="23"/>
      <c r="C624" s="7"/>
      <c r="D624" s="7"/>
      <c r="E624" s="7"/>
      <c r="F624" s="141"/>
      <c r="G624" s="58"/>
    </row>
    <row r="625" spans="2:7" ht="17.25" customHeight="1" x14ac:dyDescent="0.25">
      <c r="B625" s="54" t="s">
        <v>229</v>
      </c>
      <c r="C625" s="7"/>
      <c r="D625" s="7"/>
      <c r="E625" s="7"/>
      <c r="F625" s="144">
        <f>G593</f>
        <v>2247980</v>
      </c>
      <c r="G625" s="58"/>
    </row>
    <row r="626" spans="2:7" ht="18" x14ac:dyDescent="0.25">
      <c r="B626" s="54"/>
      <c r="C626" s="7"/>
      <c r="D626" s="7"/>
      <c r="E626" s="7"/>
      <c r="G626" s="58"/>
    </row>
    <row r="627" spans="2:7" ht="17.25" customHeight="1" x14ac:dyDescent="0.25">
      <c r="B627" s="54" t="s">
        <v>230</v>
      </c>
      <c r="C627" s="7"/>
      <c r="D627" s="7"/>
      <c r="E627" s="7"/>
      <c r="F627" s="144">
        <f>G623</f>
        <v>926360</v>
      </c>
      <c r="G627" s="58"/>
    </row>
    <row r="628" spans="2:7" ht="18" x14ac:dyDescent="0.25">
      <c r="B628" s="34"/>
      <c r="C628" s="7"/>
      <c r="D628" s="7"/>
      <c r="E628" s="7"/>
      <c r="G628" s="58"/>
    </row>
    <row r="629" spans="2:7" ht="12" customHeight="1" x14ac:dyDescent="0.25">
      <c r="B629" s="34"/>
      <c r="C629" s="7"/>
      <c r="D629" s="7"/>
      <c r="E629" s="7"/>
      <c r="F629" s="141"/>
      <c r="G629" s="58"/>
    </row>
    <row r="630" spans="2:7" ht="12" customHeight="1" x14ac:dyDescent="0.25">
      <c r="B630" s="34"/>
      <c r="C630" s="7"/>
      <c r="D630" s="7"/>
      <c r="E630" s="7"/>
      <c r="F630" s="141"/>
      <c r="G630" s="58"/>
    </row>
    <row r="631" spans="2:7" ht="12" customHeight="1" x14ac:dyDescent="0.25">
      <c r="B631" s="34"/>
      <c r="C631" s="7"/>
      <c r="D631" s="7"/>
      <c r="E631" s="7"/>
      <c r="F631" s="141"/>
      <c r="G631" s="58"/>
    </row>
    <row r="632" spans="2:7" ht="12" customHeight="1" x14ac:dyDescent="0.25">
      <c r="B632" s="34"/>
      <c r="C632" s="7"/>
      <c r="D632" s="7"/>
      <c r="E632" s="7"/>
      <c r="F632" s="141"/>
      <c r="G632" s="58"/>
    </row>
    <row r="633" spans="2:7" ht="12" customHeight="1" x14ac:dyDescent="0.25">
      <c r="B633" s="34"/>
      <c r="C633" s="7"/>
      <c r="D633" s="7"/>
      <c r="E633" s="7"/>
      <c r="F633" s="141"/>
      <c r="G633" s="58"/>
    </row>
    <row r="634" spans="2:7" ht="12" customHeight="1" x14ac:dyDescent="0.25">
      <c r="B634" s="34"/>
      <c r="C634" s="7"/>
      <c r="D634" s="7"/>
      <c r="E634" s="7"/>
      <c r="F634" s="141"/>
      <c r="G634" s="58"/>
    </row>
    <row r="635" spans="2:7" ht="12" customHeight="1" x14ac:dyDescent="0.25">
      <c r="B635" s="34"/>
      <c r="C635" s="7"/>
      <c r="D635" s="7"/>
      <c r="E635" s="7"/>
      <c r="F635" s="141"/>
      <c r="G635" s="58"/>
    </row>
    <row r="636" spans="2:7" ht="12" customHeight="1" x14ac:dyDescent="0.25">
      <c r="B636" s="34"/>
      <c r="C636" s="7"/>
      <c r="D636" s="7"/>
      <c r="E636" s="7"/>
      <c r="F636" s="141"/>
      <c r="G636" s="58"/>
    </row>
    <row r="637" spans="2:7" ht="12" customHeight="1" x14ac:dyDescent="0.25">
      <c r="B637" s="34"/>
      <c r="C637" s="7"/>
      <c r="D637" s="7"/>
      <c r="E637" s="7"/>
      <c r="F637" s="141"/>
      <c r="G637" s="58"/>
    </row>
    <row r="638" spans="2:7" ht="12" customHeight="1" x14ac:dyDescent="0.25">
      <c r="B638" s="34"/>
      <c r="C638" s="7"/>
      <c r="D638" s="7"/>
      <c r="E638" s="7"/>
      <c r="F638" s="141"/>
      <c r="G638" s="58"/>
    </row>
    <row r="639" spans="2:7" ht="12" customHeight="1" x14ac:dyDescent="0.25">
      <c r="B639" s="34"/>
      <c r="C639" s="7"/>
      <c r="D639" s="7"/>
      <c r="E639" s="7"/>
      <c r="F639" s="141"/>
      <c r="G639" s="58"/>
    </row>
    <row r="640" spans="2:7" ht="12" customHeight="1" x14ac:dyDescent="0.25">
      <c r="B640" s="34"/>
      <c r="C640" s="7"/>
      <c r="D640" s="7"/>
      <c r="E640" s="7"/>
      <c r="F640" s="141"/>
      <c r="G640" s="58"/>
    </row>
    <row r="641" spans="1:8" ht="12" customHeight="1" x14ac:dyDescent="0.25">
      <c r="B641" s="34"/>
      <c r="C641" s="7"/>
      <c r="D641" s="7"/>
      <c r="E641" s="7"/>
      <c r="F641" s="141"/>
      <c r="G641" s="58"/>
    </row>
    <row r="642" spans="1:8" ht="12" customHeight="1" x14ac:dyDescent="0.25">
      <c r="B642" s="34"/>
      <c r="C642" s="7"/>
      <c r="D642" s="7"/>
      <c r="E642" s="7"/>
      <c r="F642" s="141"/>
      <c r="G642" s="58"/>
    </row>
    <row r="643" spans="1:8" ht="12" customHeight="1" x14ac:dyDescent="0.25">
      <c r="B643" s="34"/>
      <c r="C643" s="7"/>
      <c r="D643" s="7"/>
      <c r="E643" s="7"/>
      <c r="F643" s="141"/>
      <c r="G643" s="58"/>
    </row>
    <row r="644" spans="1:8" ht="12" customHeight="1" x14ac:dyDescent="0.25">
      <c r="B644" s="34"/>
      <c r="C644" s="7"/>
      <c r="D644" s="7"/>
      <c r="E644" s="7"/>
      <c r="F644" s="141"/>
      <c r="G644" s="58"/>
    </row>
    <row r="645" spans="1:8" ht="15" customHeight="1" x14ac:dyDescent="0.25">
      <c r="B645" s="23" t="s">
        <v>196</v>
      </c>
      <c r="C645" s="7"/>
      <c r="D645" s="7"/>
      <c r="E645" s="7"/>
      <c r="F645" s="141"/>
      <c r="G645" s="58"/>
    </row>
    <row r="646" spans="1:8" ht="18" customHeight="1" x14ac:dyDescent="0.25">
      <c r="B646" s="34" t="s">
        <v>231</v>
      </c>
      <c r="C646" s="7"/>
      <c r="D646" s="7"/>
      <c r="E646" s="7"/>
      <c r="F646" s="141" t="s">
        <v>28</v>
      </c>
      <c r="G646" s="58">
        <f>SUM(F624:F628)</f>
        <v>3174340</v>
      </c>
    </row>
    <row r="647" spans="1:8" ht="18" x14ac:dyDescent="0.25">
      <c r="B647" s="23" t="s">
        <v>232</v>
      </c>
    </row>
    <row r="648" spans="1:8" ht="8.25" customHeight="1" x14ac:dyDescent="0.25">
      <c r="B648" s="34"/>
    </row>
    <row r="649" spans="1:8" ht="18" x14ac:dyDescent="0.25">
      <c r="B649" s="23" t="s">
        <v>233</v>
      </c>
    </row>
    <row r="650" spans="1:8" x14ac:dyDescent="0.25">
      <c r="B650" s="50" t="s">
        <v>197</v>
      </c>
    </row>
    <row r="651" spans="1:8" ht="82.5" customHeight="1" x14ac:dyDescent="0.25">
      <c r="B651" s="39" t="s">
        <v>234</v>
      </c>
      <c r="H651" s="76"/>
    </row>
    <row r="652" spans="1:8" x14ac:dyDescent="0.25">
      <c r="A652" s="2" t="s">
        <v>4</v>
      </c>
      <c r="B652" s="22" t="s">
        <v>235</v>
      </c>
      <c r="C652" s="30">
        <f>179*1.1</f>
        <v>196.9</v>
      </c>
      <c r="D652" s="30"/>
      <c r="E652" s="2" t="s">
        <v>6</v>
      </c>
      <c r="F652" s="144">
        <v>5000</v>
      </c>
      <c r="G652" s="20">
        <f t="shared" ref="G652:G653" si="2">F652*C652</f>
        <v>984500</v>
      </c>
      <c r="H652" s="76"/>
    </row>
    <row r="653" spans="1:8" ht="15.75" customHeight="1" x14ac:dyDescent="0.25">
      <c r="A653" s="2" t="s">
        <v>7</v>
      </c>
      <c r="B653" s="22" t="s">
        <v>236</v>
      </c>
      <c r="C653" s="30">
        <f>157*1.1</f>
        <v>172.70000000000002</v>
      </c>
      <c r="D653" s="30"/>
      <c r="E653" s="2" t="s">
        <v>55</v>
      </c>
      <c r="F653" s="144">
        <f>F652*0.075</f>
        <v>375</v>
      </c>
      <c r="G653" s="20">
        <f t="shared" si="2"/>
        <v>64762.500000000007</v>
      </c>
      <c r="H653" s="76"/>
    </row>
    <row r="654" spans="1:8" x14ac:dyDescent="0.25">
      <c r="B654" s="4"/>
      <c r="H654" s="76"/>
    </row>
    <row r="655" spans="1:8" ht="31.5" customHeight="1" x14ac:dyDescent="0.25">
      <c r="B655" s="39" t="s">
        <v>212</v>
      </c>
      <c r="H655" s="76"/>
    </row>
    <row r="656" spans="1:8" ht="18.600000000000001" customHeight="1" x14ac:dyDescent="0.25">
      <c r="B656" s="22" t="s">
        <v>237</v>
      </c>
      <c r="H656" s="76"/>
    </row>
    <row r="657" spans="1:8" x14ac:dyDescent="0.25">
      <c r="A657" s="2" t="s">
        <v>10</v>
      </c>
      <c r="B657" s="22" t="s">
        <v>238</v>
      </c>
      <c r="C657" s="30">
        <f>C652</f>
        <v>196.9</v>
      </c>
      <c r="D657" s="30"/>
      <c r="E657" s="2" t="s">
        <v>6</v>
      </c>
      <c r="F657" s="144">
        <v>2500</v>
      </c>
      <c r="G657" s="20">
        <f>F657*C657</f>
        <v>492250</v>
      </c>
      <c r="H657" s="76"/>
    </row>
    <row r="658" spans="1:8" ht="31.5" customHeight="1" x14ac:dyDescent="0.25">
      <c r="A658" s="2" t="s">
        <v>12</v>
      </c>
      <c r="B658" s="22" t="s">
        <v>214</v>
      </c>
      <c r="C658" s="30">
        <f>C653</f>
        <v>172.70000000000002</v>
      </c>
      <c r="D658" s="30"/>
      <c r="E658" s="2" t="s">
        <v>55</v>
      </c>
      <c r="F658" s="144">
        <f>F657*0.1</f>
        <v>250</v>
      </c>
      <c r="G658" s="20">
        <f>F658*C658</f>
        <v>43175.000000000007</v>
      </c>
      <c r="H658" s="76"/>
    </row>
    <row r="659" spans="1:8" ht="18.600000000000001" customHeight="1" x14ac:dyDescent="0.25">
      <c r="H659" s="76"/>
    </row>
    <row r="660" spans="1:8" x14ac:dyDescent="0.25">
      <c r="B660" s="4"/>
      <c r="H660" s="76"/>
    </row>
    <row r="661" spans="1:8" ht="31.5" customHeight="1" x14ac:dyDescent="0.25">
      <c r="B661" s="31"/>
      <c r="H661" s="76"/>
    </row>
    <row r="662" spans="1:8" ht="18.600000000000001" customHeight="1" x14ac:dyDescent="0.25">
      <c r="H662" s="76"/>
    </row>
    <row r="663" spans="1:8" x14ac:dyDescent="0.25">
      <c r="B663" s="39"/>
    </row>
    <row r="664" spans="1:8" ht="15.75" customHeight="1" x14ac:dyDescent="0.25"/>
    <row r="665" spans="1:8" ht="16.5" customHeight="1" x14ac:dyDescent="0.25"/>
    <row r="666" spans="1:8" ht="17.25" customHeight="1" x14ac:dyDescent="0.25"/>
    <row r="667" spans="1:8" ht="18" x14ac:dyDescent="0.25">
      <c r="B667" s="23" t="s">
        <v>233</v>
      </c>
    </row>
    <row r="668" spans="1:8" ht="18" x14ac:dyDescent="0.25">
      <c r="B668" s="34" t="s">
        <v>70</v>
      </c>
      <c r="C668" s="7"/>
      <c r="D668" s="7"/>
      <c r="E668" s="7"/>
      <c r="F668" s="141" t="s">
        <v>28</v>
      </c>
      <c r="G668" s="58">
        <f>SUM(G651:G667)</f>
        <v>1584687.5</v>
      </c>
    </row>
    <row r="669" spans="1:8" ht="18" x14ac:dyDescent="0.25">
      <c r="B669" s="23" t="s">
        <v>239</v>
      </c>
    </row>
    <row r="670" spans="1:8" ht="18" x14ac:dyDescent="0.25">
      <c r="B670" s="23"/>
    </row>
    <row r="671" spans="1:8" ht="18" x14ac:dyDescent="0.25">
      <c r="B671" s="23" t="s">
        <v>240</v>
      </c>
    </row>
    <row r="672" spans="1:8" ht="18" x14ac:dyDescent="0.25">
      <c r="B672" s="23"/>
    </row>
    <row r="673" spans="1:14" ht="18" x14ac:dyDescent="0.25">
      <c r="B673" s="23" t="s">
        <v>241</v>
      </c>
    </row>
    <row r="674" spans="1:14" ht="18" x14ac:dyDescent="0.25">
      <c r="B674" s="23"/>
    </row>
    <row r="675" spans="1:14" ht="18" x14ac:dyDescent="0.25">
      <c r="B675" s="34" t="s">
        <v>140</v>
      </c>
      <c r="G675" s="91"/>
    </row>
    <row r="676" spans="1:14" ht="33" x14ac:dyDescent="0.25">
      <c r="B676" s="39" t="s">
        <v>242</v>
      </c>
      <c r="G676" s="91"/>
    </row>
    <row r="677" spans="1:14" x14ac:dyDescent="0.25">
      <c r="A677" s="2" t="s">
        <v>4</v>
      </c>
      <c r="B677" s="22" t="s">
        <v>243</v>
      </c>
      <c r="C677" s="2">
        <v>88</v>
      </c>
      <c r="E677" s="2" t="s">
        <v>6</v>
      </c>
      <c r="F677" s="144">
        <f>F560</f>
        <v>1200</v>
      </c>
      <c r="G677" s="20">
        <f>F677*C677</f>
        <v>105600</v>
      </c>
    </row>
    <row r="678" spans="1:14" ht="19.5" customHeight="1" x14ac:dyDescent="0.25">
      <c r="B678" s="34" t="s">
        <v>202</v>
      </c>
      <c r="C678" s="32"/>
      <c r="D678" s="32"/>
    </row>
    <row r="679" spans="1:14" ht="16.5" customHeight="1" x14ac:dyDescent="0.25">
      <c r="B679" s="23" t="s">
        <v>244</v>
      </c>
    </row>
    <row r="680" spans="1:14" x14ac:dyDescent="0.3">
      <c r="A680" s="2" t="s">
        <v>7</v>
      </c>
      <c r="B680" s="31" t="s">
        <v>245</v>
      </c>
      <c r="C680" s="120">
        <v>143</v>
      </c>
      <c r="D680" s="120"/>
      <c r="E680" s="11" t="s">
        <v>6</v>
      </c>
      <c r="F680" s="146">
        <v>4650</v>
      </c>
      <c r="G680" s="20">
        <f t="shared" ref="G680:G693" si="3">F680*C680</f>
        <v>664950</v>
      </c>
    </row>
    <row r="681" spans="1:14" ht="18" x14ac:dyDescent="0.25">
      <c r="B681" s="34" t="s">
        <v>134</v>
      </c>
    </row>
    <row r="682" spans="1:14" ht="17.25" customHeight="1" x14ac:dyDescent="0.25">
      <c r="B682" s="125" t="s">
        <v>246</v>
      </c>
    </row>
    <row r="683" spans="1:14" x14ac:dyDescent="0.25">
      <c r="A683" s="2" t="s">
        <v>10</v>
      </c>
      <c r="B683" s="22" t="s">
        <v>247</v>
      </c>
      <c r="C683" s="2">
        <v>177</v>
      </c>
      <c r="E683" s="2" t="s">
        <v>55</v>
      </c>
      <c r="F683" s="144">
        <v>500</v>
      </c>
      <c r="G683" s="20">
        <f t="shared" si="3"/>
        <v>88500</v>
      </c>
    </row>
    <row r="684" spans="1:14" s="88" customFormat="1" x14ac:dyDescent="0.3">
      <c r="A684" s="126" t="s">
        <v>12</v>
      </c>
      <c r="B684" s="143" t="s">
        <v>248</v>
      </c>
      <c r="C684" s="127">
        <v>47</v>
      </c>
      <c r="D684" s="127"/>
      <c r="E684" s="127" t="s">
        <v>6</v>
      </c>
      <c r="F684" s="158">
        <v>12500</v>
      </c>
      <c r="G684" s="128">
        <f>F684*C684</f>
        <v>587500</v>
      </c>
      <c r="H684" s="129"/>
      <c r="I684" s="130"/>
      <c r="J684" s="130"/>
      <c r="K684" s="130"/>
      <c r="L684" s="130"/>
      <c r="M684" s="130"/>
      <c r="N684" s="130"/>
    </row>
    <row r="685" spans="1:14" ht="18" x14ac:dyDescent="0.25">
      <c r="B685" s="23" t="s">
        <v>202</v>
      </c>
    </row>
    <row r="686" spans="1:14" x14ac:dyDescent="0.25">
      <c r="B686" s="22" t="s">
        <v>142</v>
      </c>
    </row>
    <row r="687" spans="1:14" ht="49.5" x14ac:dyDescent="0.25">
      <c r="B687" s="39" t="s">
        <v>249</v>
      </c>
    </row>
    <row r="688" spans="1:14" x14ac:dyDescent="0.25">
      <c r="A688" s="2" t="s">
        <v>14</v>
      </c>
      <c r="B688" s="22" t="s">
        <v>250</v>
      </c>
      <c r="C688" s="2">
        <f>C677</f>
        <v>88</v>
      </c>
      <c r="E688" s="2" t="s">
        <v>6</v>
      </c>
      <c r="F688" s="144">
        <f>F566</f>
        <v>800</v>
      </c>
      <c r="G688" s="20">
        <f t="shared" si="3"/>
        <v>70400</v>
      </c>
    </row>
    <row r="689" spans="1:7" ht="17.25" customHeight="1" x14ac:dyDescent="0.25">
      <c r="B689" s="34" t="s">
        <v>115</v>
      </c>
      <c r="C689" s="32"/>
      <c r="D689" s="32"/>
    </row>
    <row r="690" spans="1:7" ht="33" x14ac:dyDescent="0.25">
      <c r="B690" s="31" t="s">
        <v>251</v>
      </c>
      <c r="C690" s="32"/>
      <c r="D690" s="32"/>
    </row>
    <row r="691" spans="1:7" ht="18" customHeight="1" x14ac:dyDescent="0.3">
      <c r="A691" s="2" t="s">
        <v>15</v>
      </c>
      <c r="B691" s="22" t="s">
        <v>252</v>
      </c>
      <c r="C691" s="11">
        <f>C680/2</f>
        <v>71.5</v>
      </c>
      <c r="D691" s="11"/>
      <c r="E691" s="11" t="s">
        <v>6</v>
      </c>
      <c r="F691" s="146">
        <f>F572</f>
        <v>950</v>
      </c>
      <c r="G691" s="20">
        <f t="shared" si="3"/>
        <v>67925</v>
      </c>
    </row>
    <row r="692" spans="1:7" ht="18.75" customHeight="1" x14ac:dyDescent="0.3">
      <c r="A692" s="2" t="s">
        <v>16</v>
      </c>
      <c r="B692" s="22" t="s">
        <v>253</v>
      </c>
      <c r="C692" s="11">
        <f>C688</f>
        <v>88</v>
      </c>
      <c r="D692" s="11"/>
      <c r="E692" s="11" t="s">
        <v>6</v>
      </c>
      <c r="F692" s="146">
        <f>F691</f>
        <v>950</v>
      </c>
      <c r="G692" s="20">
        <f t="shared" si="3"/>
        <v>83600</v>
      </c>
    </row>
    <row r="693" spans="1:7" x14ac:dyDescent="0.25">
      <c r="A693" s="2" t="s">
        <v>19</v>
      </c>
      <c r="B693" s="22" t="s">
        <v>254</v>
      </c>
      <c r="C693" s="2">
        <v>78</v>
      </c>
      <c r="E693" s="2" t="s">
        <v>55</v>
      </c>
      <c r="F693" s="144">
        <f>F692*0.6</f>
        <v>570</v>
      </c>
      <c r="G693" s="20">
        <f t="shared" si="3"/>
        <v>44460</v>
      </c>
    </row>
    <row r="694" spans="1:7" x14ac:dyDescent="0.25">
      <c r="G694" s="91"/>
    </row>
    <row r="695" spans="1:7" x14ac:dyDescent="0.25">
      <c r="B695" s="50"/>
      <c r="G695" s="131"/>
    </row>
    <row r="696" spans="1:7" x14ac:dyDescent="0.25">
      <c r="G696" s="131"/>
    </row>
    <row r="697" spans="1:7" x14ac:dyDescent="0.25">
      <c r="B697" s="26"/>
      <c r="G697" s="91"/>
    </row>
    <row r="698" spans="1:7" x14ac:dyDescent="0.25">
      <c r="B698" s="26"/>
      <c r="G698" s="91"/>
    </row>
    <row r="699" spans="1:7" x14ac:dyDescent="0.25">
      <c r="B699" s="26"/>
      <c r="G699" s="91"/>
    </row>
    <row r="700" spans="1:7" x14ac:dyDescent="0.25">
      <c r="B700" s="26"/>
      <c r="G700" s="91"/>
    </row>
    <row r="701" spans="1:7" x14ac:dyDescent="0.25">
      <c r="B701" s="26"/>
      <c r="G701" s="91"/>
    </row>
    <row r="702" spans="1:7" x14ac:dyDescent="0.25">
      <c r="B702" s="26"/>
      <c r="G702" s="91"/>
    </row>
    <row r="703" spans="1:7" x14ac:dyDescent="0.25">
      <c r="B703" s="26"/>
      <c r="G703" s="91"/>
    </row>
    <row r="704" spans="1:7" x14ac:dyDescent="0.25">
      <c r="B704" s="26"/>
      <c r="G704" s="91"/>
    </row>
    <row r="705" spans="2:7" x14ac:dyDescent="0.25">
      <c r="B705" s="26"/>
      <c r="G705" s="91"/>
    </row>
    <row r="706" spans="2:7" x14ac:dyDescent="0.25">
      <c r="B706" s="26"/>
      <c r="G706" s="91"/>
    </row>
    <row r="707" spans="2:7" x14ac:dyDescent="0.25">
      <c r="B707" s="26"/>
      <c r="G707" s="91"/>
    </row>
    <row r="708" spans="2:7" x14ac:dyDescent="0.25">
      <c r="B708" s="26"/>
      <c r="G708" s="91"/>
    </row>
    <row r="709" spans="2:7" x14ac:dyDescent="0.25">
      <c r="B709" s="26"/>
      <c r="G709" s="91"/>
    </row>
    <row r="710" spans="2:7" x14ac:dyDescent="0.25">
      <c r="B710" s="26"/>
      <c r="G710" s="91"/>
    </row>
    <row r="711" spans="2:7" x14ac:dyDescent="0.25">
      <c r="B711" s="26"/>
      <c r="G711" s="91"/>
    </row>
    <row r="712" spans="2:7" x14ac:dyDescent="0.25">
      <c r="B712" s="26"/>
      <c r="G712" s="91"/>
    </row>
    <row r="713" spans="2:7" x14ac:dyDescent="0.25">
      <c r="B713" s="26"/>
      <c r="G713" s="91"/>
    </row>
    <row r="714" spans="2:7" x14ac:dyDescent="0.25">
      <c r="B714" s="26"/>
      <c r="G714" s="91"/>
    </row>
    <row r="715" spans="2:7" x14ac:dyDescent="0.25">
      <c r="B715" s="26"/>
      <c r="G715" s="91"/>
    </row>
    <row r="716" spans="2:7" ht="18" x14ac:dyDescent="0.25">
      <c r="B716" s="23" t="s">
        <v>240</v>
      </c>
      <c r="C716" s="7"/>
      <c r="D716" s="7"/>
      <c r="E716" s="7"/>
      <c r="F716" s="141"/>
      <c r="G716" s="36"/>
    </row>
    <row r="717" spans="2:7" ht="18" x14ac:dyDescent="0.25">
      <c r="B717" s="34" t="s">
        <v>70</v>
      </c>
      <c r="C717" s="7"/>
      <c r="D717" s="7"/>
      <c r="E717" s="7"/>
      <c r="F717" s="141" t="s">
        <v>28</v>
      </c>
      <c r="G717" s="58">
        <f>SUM(G675:G716)</f>
        <v>1712935</v>
      </c>
    </row>
    <row r="718" spans="2:7" ht="18" x14ac:dyDescent="0.25">
      <c r="B718" s="23" t="s">
        <v>255</v>
      </c>
      <c r="C718" s="7"/>
      <c r="D718" s="7"/>
      <c r="E718" s="7"/>
      <c r="F718" s="141"/>
      <c r="G718" s="58"/>
    </row>
    <row r="719" spans="2:7" ht="10.5" customHeight="1" x14ac:dyDescent="0.25">
      <c r="B719" s="23"/>
      <c r="C719" s="7"/>
      <c r="D719" s="7"/>
      <c r="E719" s="7"/>
      <c r="F719" s="141"/>
      <c r="G719" s="58"/>
    </row>
    <row r="720" spans="2:7" ht="18" x14ac:dyDescent="0.25">
      <c r="B720" s="59" t="s">
        <v>256</v>
      </c>
      <c r="C720" s="7"/>
      <c r="D720" s="7"/>
      <c r="F720" s="141"/>
      <c r="G720" s="91"/>
    </row>
    <row r="721" spans="1:7" x14ac:dyDescent="0.25">
      <c r="B721" s="22" t="s">
        <v>257</v>
      </c>
      <c r="G721" s="91"/>
    </row>
    <row r="722" spans="1:7" ht="66" x14ac:dyDescent="0.25">
      <c r="B722" s="39" t="s">
        <v>258</v>
      </c>
      <c r="G722" s="91"/>
    </row>
    <row r="723" spans="1:7" x14ac:dyDescent="0.25">
      <c r="A723" s="2" t="s">
        <v>4</v>
      </c>
      <c r="B723" s="22" t="s">
        <v>259</v>
      </c>
      <c r="C723" s="2">
        <v>27</v>
      </c>
      <c r="E723" s="2" t="s">
        <v>55</v>
      </c>
      <c r="F723" s="144">
        <v>1900</v>
      </c>
      <c r="G723" s="20">
        <f>F723*C723</f>
        <v>51300</v>
      </c>
    </row>
    <row r="724" spans="1:7" x14ac:dyDescent="0.25">
      <c r="A724" s="2" t="s">
        <v>7</v>
      </c>
      <c r="B724" s="22" t="s">
        <v>260</v>
      </c>
      <c r="C724" s="2">
        <v>26</v>
      </c>
      <c r="E724" s="2" t="s">
        <v>55</v>
      </c>
      <c r="F724" s="144">
        <v>1400</v>
      </c>
      <c r="G724" s="20">
        <f t="shared" ref="G724:G737" si="4">F724*C724</f>
        <v>36400</v>
      </c>
    </row>
    <row r="725" spans="1:7" x14ac:dyDescent="0.25">
      <c r="B725" s="50" t="s">
        <v>261</v>
      </c>
    </row>
    <row r="726" spans="1:7" x14ac:dyDescent="0.25">
      <c r="A726" s="2" t="s">
        <v>10</v>
      </c>
      <c r="B726" s="22" t="s">
        <v>262</v>
      </c>
      <c r="E726" s="2" t="s">
        <v>263</v>
      </c>
      <c r="G726" s="20">
        <f t="shared" si="4"/>
        <v>0</v>
      </c>
    </row>
    <row r="727" spans="1:7" x14ac:dyDescent="0.25">
      <c r="A727" s="2" t="s">
        <v>12</v>
      </c>
      <c r="B727" s="22" t="s">
        <v>264</v>
      </c>
      <c r="C727" s="2">
        <v>3</v>
      </c>
      <c r="E727" s="2" t="s">
        <v>263</v>
      </c>
      <c r="F727" s="144">
        <v>1050</v>
      </c>
      <c r="G727" s="20">
        <f t="shared" si="4"/>
        <v>3150</v>
      </c>
    </row>
    <row r="728" spans="1:7" x14ac:dyDescent="0.25">
      <c r="A728" s="2" t="s">
        <v>14</v>
      </c>
      <c r="B728" s="22" t="s">
        <v>265</v>
      </c>
      <c r="C728" s="2">
        <v>6</v>
      </c>
      <c r="E728" s="2" t="s">
        <v>263</v>
      </c>
      <c r="F728" s="144">
        <v>480</v>
      </c>
      <c r="G728" s="20">
        <f>F728*C75</f>
        <v>0</v>
      </c>
    </row>
    <row r="729" spans="1:7" x14ac:dyDescent="0.25">
      <c r="A729" s="2" t="s">
        <v>15</v>
      </c>
      <c r="B729" s="31" t="s">
        <v>266</v>
      </c>
      <c r="C729" s="2">
        <v>3</v>
      </c>
      <c r="E729" s="2" t="s">
        <v>263</v>
      </c>
      <c r="F729" s="144">
        <v>850</v>
      </c>
      <c r="G729" s="20">
        <f>F729*C729</f>
        <v>2550</v>
      </c>
    </row>
    <row r="730" spans="1:7" x14ac:dyDescent="0.25">
      <c r="A730" s="2" t="s">
        <v>16</v>
      </c>
      <c r="B730" s="31" t="s">
        <v>267</v>
      </c>
      <c r="C730" s="2">
        <v>5</v>
      </c>
      <c r="E730" s="2" t="s">
        <v>263</v>
      </c>
      <c r="F730" s="144">
        <v>850</v>
      </c>
      <c r="G730" s="20">
        <f>F730*C730</f>
        <v>4250</v>
      </c>
    </row>
    <row r="731" spans="1:7" x14ac:dyDescent="0.25">
      <c r="A731" s="2" t="s">
        <v>19</v>
      </c>
      <c r="B731" s="22" t="s">
        <v>268</v>
      </c>
      <c r="C731" s="2">
        <v>9</v>
      </c>
      <c r="E731" s="2" t="s">
        <v>263</v>
      </c>
      <c r="F731" s="144">
        <v>1050</v>
      </c>
      <c r="G731" s="20">
        <f t="shared" si="4"/>
        <v>9450</v>
      </c>
    </row>
    <row r="732" spans="1:7" x14ac:dyDescent="0.25">
      <c r="A732" s="2" t="s">
        <v>21</v>
      </c>
      <c r="B732" s="22" t="s">
        <v>269</v>
      </c>
      <c r="C732" s="2">
        <v>3</v>
      </c>
      <c r="E732" s="2" t="s">
        <v>263</v>
      </c>
      <c r="F732" s="144">
        <v>350</v>
      </c>
      <c r="G732" s="20">
        <f t="shared" si="4"/>
        <v>1050</v>
      </c>
    </row>
    <row r="733" spans="1:7" x14ac:dyDescent="0.25">
      <c r="B733" s="22" t="s">
        <v>270</v>
      </c>
    </row>
    <row r="734" spans="1:7" x14ac:dyDescent="0.25">
      <c r="A734" s="2" t="s">
        <v>23</v>
      </c>
      <c r="B734" s="22" t="s">
        <v>264</v>
      </c>
      <c r="C734" s="2">
        <v>8</v>
      </c>
      <c r="E734" s="2" t="s">
        <v>263</v>
      </c>
      <c r="F734" s="144">
        <v>450</v>
      </c>
      <c r="G734" s="20">
        <f t="shared" si="4"/>
        <v>3600</v>
      </c>
    </row>
    <row r="735" spans="1:7" x14ac:dyDescent="0.25">
      <c r="A735" s="2" t="s">
        <v>25</v>
      </c>
      <c r="B735" s="22" t="s">
        <v>271</v>
      </c>
      <c r="C735" s="2">
        <v>12</v>
      </c>
      <c r="E735" s="2" t="s">
        <v>263</v>
      </c>
      <c r="F735" s="144">
        <v>700</v>
      </c>
      <c r="G735" s="20">
        <f t="shared" si="4"/>
        <v>8400</v>
      </c>
    </row>
    <row r="736" spans="1:7" x14ac:dyDescent="0.25">
      <c r="A736" s="2" t="s">
        <v>26</v>
      </c>
      <c r="B736" s="22" t="s">
        <v>272</v>
      </c>
      <c r="C736" s="2">
        <v>16</v>
      </c>
      <c r="E736" s="2" t="s">
        <v>263</v>
      </c>
      <c r="F736" s="144">
        <v>600</v>
      </c>
      <c r="G736" s="20">
        <f t="shared" si="4"/>
        <v>9600</v>
      </c>
    </row>
    <row r="737" spans="1:8" x14ac:dyDescent="0.25">
      <c r="A737" s="2" t="s">
        <v>28</v>
      </c>
      <c r="B737" s="22" t="s">
        <v>273</v>
      </c>
      <c r="C737" s="2">
        <v>1</v>
      </c>
      <c r="E737" s="2" t="s">
        <v>263</v>
      </c>
      <c r="F737" s="144">
        <v>8000</v>
      </c>
      <c r="G737" s="20">
        <f t="shared" si="4"/>
        <v>8000</v>
      </c>
    </row>
    <row r="739" spans="1:8" x14ac:dyDescent="0.25">
      <c r="B739" s="22" t="s">
        <v>274</v>
      </c>
    </row>
    <row r="740" spans="1:8" ht="66" x14ac:dyDescent="0.25">
      <c r="A740" s="2" t="s">
        <v>32</v>
      </c>
      <c r="B740" s="31" t="s">
        <v>275</v>
      </c>
      <c r="E740" s="2" t="s">
        <v>276</v>
      </c>
      <c r="F740" s="144">
        <v>20000</v>
      </c>
      <c r="G740" s="20">
        <f>F740</f>
        <v>20000</v>
      </c>
    </row>
    <row r="741" spans="1:8" ht="33" x14ac:dyDescent="0.25">
      <c r="A741" s="2" t="s">
        <v>52</v>
      </c>
      <c r="B741" s="31" t="s">
        <v>277</v>
      </c>
      <c r="E741" s="2" t="s">
        <v>276</v>
      </c>
      <c r="F741" s="144">
        <v>20000</v>
      </c>
      <c r="G741" s="20">
        <f>F741</f>
        <v>20000</v>
      </c>
    </row>
    <row r="742" spans="1:8" ht="18" x14ac:dyDescent="0.25">
      <c r="B742" s="34" t="s">
        <v>278</v>
      </c>
    </row>
    <row r="743" spans="1:8" ht="66" x14ac:dyDescent="0.25">
      <c r="B743" s="39" t="s">
        <v>279</v>
      </c>
      <c r="H743" s="22"/>
    </row>
    <row r="744" spans="1:8" ht="49.5" x14ac:dyDescent="0.25">
      <c r="A744" s="2" t="s">
        <v>53</v>
      </c>
      <c r="B744" s="31" t="s">
        <v>280</v>
      </c>
      <c r="C744" s="2">
        <v>3</v>
      </c>
      <c r="E744" s="2" t="s">
        <v>263</v>
      </c>
      <c r="F744" s="144">
        <v>98000</v>
      </c>
      <c r="G744" s="20">
        <f>F744*C744</f>
        <v>294000</v>
      </c>
      <c r="H744" s="22"/>
    </row>
    <row r="745" spans="1:8" ht="49.5" x14ac:dyDescent="0.25">
      <c r="A745" s="2" t="s">
        <v>56</v>
      </c>
      <c r="B745" s="31" t="s">
        <v>281</v>
      </c>
      <c r="C745" s="2">
        <v>3</v>
      </c>
      <c r="E745" s="2" t="s">
        <v>263</v>
      </c>
      <c r="F745" s="144">
        <v>24000</v>
      </c>
      <c r="G745" s="20">
        <f>F745*C745</f>
        <v>72000</v>
      </c>
      <c r="H745" s="19"/>
    </row>
    <row r="746" spans="1:8" ht="33" x14ac:dyDescent="0.25">
      <c r="A746" s="2" t="s">
        <v>58</v>
      </c>
      <c r="B746" s="31" t="s">
        <v>283</v>
      </c>
      <c r="C746" s="2">
        <v>3</v>
      </c>
      <c r="E746" s="2" t="s">
        <v>263</v>
      </c>
      <c r="F746" s="144">
        <v>15000</v>
      </c>
      <c r="G746" s="20">
        <f>F746*C746</f>
        <v>45000</v>
      </c>
      <c r="H746" s="19"/>
    </row>
    <row r="748" spans="1:8" x14ac:dyDescent="0.25">
      <c r="G748" s="91"/>
    </row>
    <row r="749" spans="1:8" x14ac:dyDescent="0.25">
      <c r="G749" s="91"/>
    </row>
    <row r="750" spans="1:8" ht="17.25" customHeight="1" x14ac:dyDescent="0.25">
      <c r="B750" s="54"/>
      <c r="C750" s="7"/>
      <c r="D750" s="7"/>
      <c r="E750" s="7"/>
      <c r="G750" s="58"/>
    </row>
    <row r="751" spans="1:8" ht="17.25" customHeight="1" x14ac:dyDescent="0.25">
      <c r="B751" s="23" t="s">
        <v>256</v>
      </c>
      <c r="C751" s="7"/>
      <c r="D751" s="7"/>
      <c r="E751" s="7"/>
      <c r="F751" s="141"/>
      <c r="G751" s="58"/>
    </row>
    <row r="752" spans="1:8" ht="17.25" customHeight="1" x14ac:dyDescent="0.25">
      <c r="B752" s="34" t="s">
        <v>231</v>
      </c>
      <c r="C752" s="7"/>
      <c r="D752" s="7"/>
      <c r="E752" s="7"/>
      <c r="F752" s="141" t="s">
        <v>28</v>
      </c>
      <c r="G752" s="58">
        <f>SUM(G719:G751)</f>
        <v>588750</v>
      </c>
    </row>
    <row r="753" spans="1:7" ht="18" x14ac:dyDescent="0.25">
      <c r="B753" s="24"/>
    </row>
    <row r="754" spans="1:7" ht="36" x14ac:dyDescent="0.25">
      <c r="B754" s="59" t="s">
        <v>284</v>
      </c>
      <c r="C754" s="7"/>
      <c r="D754" s="7"/>
      <c r="F754" s="141"/>
      <c r="G754" s="91"/>
    </row>
    <row r="755" spans="1:7" x14ac:dyDescent="0.25">
      <c r="B755" s="50" t="s">
        <v>285</v>
      </c>
      <c r="G755" s="91"/>
    </row>
    <row r="756" spans="1:7" x14ac:dyDescent="0.25">
      <c r="B756" s="50"/>
      <c r="G756" s="91"/>
    </row>
    <row r="757" spans="1:7" ht="18" x14ac:dyDescent="0.25">
      <c r="B757" s="23" t="s">
        <v>286</v>
      </c>
      <c r="G757" s="91"/>
    </row>
    <row r="758" spans="1:7" x14ac:dyDescent="0.25">
      <c r="B758" s="50" t="s">
        <v>287</v>
      </c>
      <c r="G758" s="91"/>
    </row>
    <row r="759" spans="1:7" ht="49.5" x14ac:dyDescent="0.25">
      <c r="B759" s="39" t="s">
        <v>288</v>
      </c>
      <c r="G759" s="91"/>
    </row>
    <row r="760" spans="1:7" ht="18" customHeight="1" x14ac:dyDescent="0.25">
      <c r="A760" s="2" t="s">
        <v>4</v>
      </c>
      <c r="B760" s="22" t="s">
        <v>289</v>
      </c>
      <c r="C760" s="2">
        <v>27</v>
      </c>
      <c r="E760" s="2" t="s">
        <v>55</v>
      </c>
      <c r="F760" s="150">
        <v>1000</v>
      </c>
      <c r="G760" s="20">
        <f>F760*C760</f>
        <v>27000</v>
      </c>
    </row>
    <row r="761" spans="1:7" ht="18" customHeight="1" x14ac:dyDescent="0.25">
      <c r="A761" s="2" t="s">
        <v>7</v>
      </c>
      <c r="B761" s="22" t="s">
        <v>290</v>
      </c>
      <c r="C761" s="2">
        <v>32</v>
      </c>
      <c r="E761" s="2" t="s">
        <v>55</v>
      </c>
      <c r="F761" s="150">
        <v>870</v>
      </c>
      <c r="G761" s="20">
        <f>F761*C761</f>
        <v>27840</v>
      </c>
    </row>
    <row r="762" spans="1:7" ht="17.25" customHeight="1" x14ac:dyDescent="0.25">
      <c r="A762" s="2" t="s">
        <v>10</v>
      </c>
      <c r="B762" s="22" t="s">
        <v>291</v>
      </c>
      <c r="C762" s="2">
        <v>21</v>
      </c>
      <c r="E762" s="2" t="s">
        <v>55</v>
      </c>
      <c r="F762" s="150">
        <v>1675</v>
      </c>
      <c r="G762" s="20">
        <f t="shared" ref="G762:G781" si="5">F762*C762</f>
        <v>35175</v>
      </c>
    </row>
    <row r="763" spans="1:7" x14ac:dyDescent="0.25">
      <c r="B763" s="22" t="s">
        <v>292</v>
      </c>
      <c r="F763" s="150"/>
    </row>
    <row r="764" spans="1:7" ht="20.25" customHeight="1" x14ac:dyDescent="0.25">
      <c r="A764" s="2" t="s">
        <v>12</v>
      </c>
      <c r="B764" s="22" t="s">
        <v>293</v>
      </c>
      <c r="C764" s="2">
        <v>25</v>
      </c>
      <c r="E764" s="2" t="s">
        <v>263</v>
      </c>
      <c r="F764" s="150">
        <v>150</v>
      </c>
      <c r="G764" s="20">
        <f t="shared" si="5"/>
        <v>3750</v>
      </c>
    </row>
    <row r="765" spans="1:7" ht="18.75" customHeight="1" x14ac:dyDescent="0.25">
      <c r="A765" s="2" t="s">
        <v>14</v>
      </c>
      <c r="B765" s="22" t="s">
        <v>294</v>
      </c>
      <c r="C765" s="2">
        <v>3</v>
      </c>
      <c r="E765" s="2" t="s">
        <v>263</v>
      </c>
      <c r="F765" s="150">
        <v>290</v>
      </c>
      <c r="G765" s="20">
        <f t="shared" si="5"/>
        <v>870</v>
      </c>
    </row>
    <row r="766" spans="1:7" ht="18.75" customHeight="1" x14ac:dyDescent="0.25">
      <c r="A766" s="2" t="s">
        <v>15</v>
      </c>
      <c r="B766" s="22" t="s">
        <v>295</v>
      </c>
      <c r="C766" s="2">
        <v>25</v>
      </c>
      <c r="E766" s="2" t="s">
        <v>263</v>
      </c>
      <c r="F766" s="150">
        <v>120</v>
      </c>
      <c r="G766" s="20">
        <f t="shared" si="5"/>
        <v>3000</v>
      </c>
    </row>
    <row r="767" spans="1:7" ht="18.75" customHeight="1" x14ac:dyDescent="0.25">
      <c r="A767" s="2" t="s">
        <v>16</v>
      </c>
      <c r="B767" s="22" t="s">
        <v>296</v>
      </c>
      <c r="C767" s="2">
        <v>12</v>
      </c>
      <c r="E767" s="2" t="s">
        <v>263</v>
      </c>
      <c r="F767" s="150">
        <v>132</v>
      </c>
      <c r="G767" s="20">
        <f t="shared" si="5"/>
        <v>1584</v>
      </c>
    </row>
    <row r="768" spans="1:7" ht="18.75" customHeight="1" x14ac:dyDescent="0.25">
      <c r="A768" s="2" t="s">
        <v>19</v>
      </c>
      <c r="B768" s="22" t="s">
        <v>297</v>
      </c>
      <c r="C768" s="2">
        <v>18</v>
      </c>
      <c r="E768" s="2" t="s">
        <v>263</v>
      </c>
      <c r="F768" s="150">
        <v>170</v>
      </c>
      <c r="G768" s="20">
        <f t="shared" si="5"/>
        <v>3060</v>
      </c>
    </row>
    <row r="769" spans="1:7" ht="18.75" customHeight="1" x14ac:dyDescent="0.25">
      <c r="A769" s="2" t="s">
        <v>21</v>
      </c>
      <c r="B769" s="22" t="s">
        <v>298</v>
      </c>
      <c r="C769" s="2">
        <v>10</v>
      </c>
      <c r="E769" s="2" t="s">
        <v>263</v>
      </c>
      <c r="F769" s="150">
        <v>100</v>
      </c>
      <c r="G769" s="20">
        <f t="shared" si="5"/>
        <v>1000</v>
      </c>
    </row>
    <row r="770" spans="1:7" ht="18.75" customHeight="1" x14ac:dyDescent="0.25">
      <c r="A770" s="2" t="s">
        <v>23</v>
      </c>
      <c r="B770" s="22" t="s">
        <v>299</v>
      </c>
      <c r="C770" s="2">
        <v>10</v>
      </c>
      <c r="E770" s="2" t="s">
        <v>263</v>
      </c>
      <c r="F770" s="150">
        <v>125</v>
      </c>
      <c r="G770" s="20">
        <f t="shared" si="5"/>
        <v>1250</v>
      </c>
    </row>
    <row r="771" spans="1:7" ht="18.75" customHeight="1" x14ac:dyDescent="0.25">
      <c r="A771" s="2" t="s">
        <v>25</v>
      </c>
      <c r="B771" s="22" t="s">
        <v>300</v>
      </c>
      <c r="C771" s="2">
        <v>45</v>
      </c>
      <c r="E771" s="2" t="s">
        <v>263</v>
      </c>
      <c r="F771" s="150">
        <v>140</v>
      </c>
      <c r="G771" s="20">
        <f>F771*C771</f>
        <v>6300</v>
      </c>
    </row>
    <row r="772" spans="1:7" x14ac:dyDescent="0.25">
      <c r="A772" s="2" t="s">
        <v>26</v>
      </c>
      <c r="B772" s="22" t="s">
        <v>301</v>
      </c>
      <c r="C772" s="2">
        <v>10</v>
      </c>
      <c r="E772" s="2" t="s">
        <v>263</v>
      </c>
      <c r="F772" s="150">
        <v>205</v>
      </c>
      <c r="G772" s="20">
        <f t="shared" si="5"/>
        <v>2050</v>
      </c>
    </row>
    <row r="773" spans="1:7" x14ac:dyDescent="0.25">
      <c r="A773" s="2" t="s">
        <v>28</v>
      </c>
      <c r="B773" s="22" t="s">
        <v>302</v>
      </c>
      <c r="C773" s="2">
        <v>18</v>
      </c>
      <c r="E773" s="2" t="s">
        <v>263</v>
      </c>
      <c r="F773" s="150">
        <v>615</v>
      </c>
      <c r="G773" s="20">
        <f t="shared" si="5"/>
        <v>11070</v>
      </c>
    </row>
    <row r="774" spans="1:7" x14ac:dyDescent="0.25">
      <c r="A774" s="2" t="s">
        <v>32</v>
      </c>
      <c r="B774" s="22" t="s">
        <v>303</v>
      </c>
      <c r="C774" s="2">
        <v>16</v>
      </c>
      <c r="E774" s="2" t="s">
        <v>263</v>
      </c>
      <c r="F774" s="150">
        <v>180</v>
      </c>
      <c r="G774" s="20">
        <f t="shared" si="5"/>
        <v>2880</v>
      </c>
    </row>
    <row r="775" spans="1:7" ht="18.75" customHeight="1" x14ac:dyDescent="0.25">
      <c r="A775" s="2" t="s">
        <v>52</v>
      </c>
      <c r="B775" s="22" t="s">
        <v>304</v>
      </c>
      <c r="C775" s="2">
        <v>7</v>
      </c>
      <c r="E775" s="2" t="s">
        <v>263</v>
      </c>
      <c r="F775" s="150">
        <v>325</v>
      </c>
      <c r="G775" s="20">
        <f t="shared" si="5"/>
        <v>2275</v>
      </c>
    </row>
    <row r="776" spans="1:7" ht="18.75" customHeight="1" x14ac:dyDescent="0.25">
      <c r="A776" s="2" t="s">
        <v>53</v>
      </c>
      <c r="B776" s="22" t="s">
        <v>305</v>
      </c>
      <c r="C776" s="2">
        <v>4</v>
      </c>
      <c r="E776" s="2" t="s">
        <v>263</v>
      </c>
      <c r="F776" s="150">
        <v>276</v>
      </c>
      <c r="G776" s="20">
        <f t="shared" si="5"/>
        <v>1104</v>
      </c>
    </row>
    <row r="777" spans="1:7" ht="18.75" customHeight="1" x14ac:dyDescent="0.25">
      <c r="A777" s="2" t="s">
        <v>56</v>
      </c>
      <c r="B777" s="22" t="s">
        <v>306</v>
      </c>
      <c r="C777" s="2">
        <v>2</v>
      </c>
      <c r="E777" s="2" t="s">
        <v>263</v>
      </c>
      <c r="F777" s="150">
        <v>168</v>
      </c>
      <c r="G777" s="20">
        <f t="shared" si="5"/>
        <v>336</v>
      </c>
    </row>
    <row r="778" spans="1:7" ht="18.75" customHeight="1" x14ac:dyDescent="0.25">
      <c r="A778" s="2" t="s">
        <v>58</v>
      </c>
      <c r="B778" s="22" t="s">
        <v>307</v>
      </c>
      <c r="C778" s="2">
        <v>2</v>
      </c>
      <c r="E778" s="2" t="s">
        <v>263</v>
      </c>
      <c r="F778" s="150">
        <v>325</v>
      </c>
      <c r="G778" s="20">
        <f t="shared" si="5"/>
        <v>650</v>
      </c>
    </row>
    <row r="779" spans="1:7" ht="17.25" customHeight="1" x14ac:dyDescent="0.25">
      <c r="A779" s="2" t="s">
        <v>60</v>
      </c>
      <c r="B779" s="22" t="s">
        <v>308</v>
      </c>
      <c r="C779" s="2">
        <v>2</v>
      </c>
      <c r="E779" s="2" t="s">
        <v>263</v>
      </c>
      <c r="F779" s="150">
        <v>215</v>
      </c>
      <c r="G779" s="20">
        <f>F779*C779</f>
        <v>430</v>
      </c>
    </row>
    <row r="780" spans="1:7" ht="18.75" customHeight="1" x14ac:dyDescent="0.25">
      <c r="A780" s="2" t="s">
        <v>61</v>
      </c>
      <c r="B780" s="22" t="s">
        <v>309</v>
      </c>
      <c r="C780" s="2">
        <v>2</v>
      </c>
      <c r="E780" s="2" t="s">
        <v>263</v>
      </c>
      <c r="F780" s="150">
        <v>145</v>
      </c>
      <c r="G780" s="20">
        <f t="shared" si="5"/>
        <v>290</v>
      </c>
    </row>
    <row r="781" spans="1:7" ht="18.75" customHeight="1" x14ac:dyDescent="0.25">
      <c r="A781" s="2" t="s">
        <v>282</v>
      </c>
      <c r="B781" s="22" t="s">
        <v>310</v>
      </c>
      <c r="C781" s="2">
        <v>5</v>
      </c>
      <c r="E781" s="2" t="s">
        <v>263</v>
      </c>
      <c r="F781" s="150">
        <v>110</v>
      </c>
      <c r="G781" s="20">
        <f t="shared" si="5"/>
        <v>550</v>
      </c>
    </row>
    <row r="782" spans="1:7" ht="18.75" customHeight="1" x14ac:dyDescent="0.25">
      <c r="A782" s="2" t="s">
        <v>311</v>
      </c>
      <c r="B782" s="22" t="s">
        <v>312</v>
      </c>
      <c r="C782" s="2">
        <v>5</v>
      </c>
      <c r="E782" s="2" t="s">
        <v>263</v>
      </c>
      <c r="F782" s="150">
        <v>120</v>
      </c>
      <c r="G782" s="20">
        <f>F782*C782</f>
        <v>600</v>
      </c>
    </row>
    <row r="783" spans="1:7" x14ac:dyDescent="0.25">
      <c r="B783" s="22" t="s">
        <v>313</v>
      </c>
      <c r="F783" s="150"/>
    </row>
    <row r="784" spans="1:7" ht="49.5" x14ac:dyDescent="0.25">
      <c r="A784" s="2" t="s">
        <v>314</v>
      </c>
      <c r="B784" s="31" t="s">
        <v>315</v>
      </c>
      <c r="C784" s="2">
        <v>3</v>
      </c>
      <c r="E784" s="2" t="s">
        <v>263</v>
      </c>
      <c r="F784" s="150">
        <v>4200</v>
      </c>
      <c r="G784" s="20">
        <f>F784*C784</f>
        <v>12600</v>
      </c>
    </row>
    <row r="785" spans="1:7" x14ac:dyDescent="0.25">
      <c r="A785" s="2" t="s">
        <v>316</v>
      </c>
      <c r="B785" s="22" t="s">
        <v>317</v>
      </c>
      <c r="C785" s="2">
        <v>1</v>
      </c>
      <c r="E785" s="2" t="s">
        <v>263</v>
      </c>
      <c r="F785" s="150">
        <v>7800</v>
      </c>
      <c r="G785" s="20">
        <f>F785*C785</f>
        <v>7800</v>
      </c>
    </row>
    <row r="786" spans="1:7" ht="66" x14ac:dyDescent="0.25">
      <c r="A786" s="2" t="s">
        <v>4</v>
      </c>
      <c r="B786" s="31" t="s">
        <v>318</v>
      </c>
      <c r="C786" s="2">
        <v>1</v>
      </c>
      <c r="E786" s="2" t="s">
        <v>263</v>
      </c>
      <c r="F786" s="150">
        <v>3960</v>
      </c>
      <c r="G786" s="20">
        <f>F786*C786</f>
        <v>3960</v>
      </c>
    </row>
    <row r="787" spans="1:7" x14ac:dyDescent="0.25">
      <c r="G787" s="91"/>
    </row>
    <row r="788" spans="1:7" ht="18" x14ac:dyDescent="0.25">
      <c r="B788" s="34"/>
      <c r="C788" s="7"/>
      <c r="D788" s="7"/>
      <c r="E788" s="7"/>
      <c r="F788" s="141"/>
      <c r="G788" s="58"/>
    </row>
    <row r="789" spans="1:7" ht="18" x14ac:dyDescent="0.25">
      <c r="B789" s="34"/>
      <c r="C789" s="7"/>
      <c r="D789" s="7"/>
      <c r="E789" s="7"/>
      <c r="F789" s="141"/>
      <c r="G789" s="58"/>
    </row>
    <row r="790" spans="1:7" ht="18" x14ac:dyDescent="0.25">
      <c r="B790" s="34"/>
      <c r="C790" s="7"/>
      <c r="D790" s="7"/>
      <c r="E790" s="7"/>
      <c r="F790" s="141"/>
      <c r="G790" s="58"/>
    </row>
    <row r="791" spans="1:7" ht="18" x14ac:dyDescent="0.25">
      <c r="B791" s="34"/>
      <c r="C791" s="7"/>
      <c r="D791" s="7"/>
      <c r="E791" s="7"/>
      <c r="F791" s="141"/>
      <c r="G791" s="58"/>
    </row>
    <row r="792" spans="1:7" ht="18" x14ac:dyDescent="0.25">
      <c r="B792" s="34"/>
      <c r="C792" s="7"/>
      <c r="D792" s="7"/>
      <c r="E792" s="7"/>
      <c r="F792" s="141"/>
      <c r="G792" s="58"/>
    </row>
    <row r="793" spans="1:7" ht="18" x14ac:dyDescent="0.25">
      <c r="B793" s="34"/>
      <c r="C793" s="7"/>
      <c r="D793" s="7"/>
      <c r="E793" s="7"/>
      <c r="F793" s="141"/>
      <c r="G793" s="58"/>
    </row>
    <row r="794" spans="1:7" ht="18" x14ac:dyDescent="0.25">
      <c r="B794" s="34"/>
      <c r="C794" s="7"/>
      <c r="D794" s="7"/>
      <c r="E794" s="7"/>
      <c r="F794" s="141"/>
      <c r="G794" s="58"/>
    </row>
    <row r="795" spans="1:7" ht="18" x14ac:dyDescent="0.25">
      <c r="B795" s="34" t="s">
        <v>34</v>
      </c>
      <c r="C795" s="7"/>
      <c r="D795" s="7"/>
      <c r="E795" s="7"/>
      <c r="F795" s="141" t="s">
        <v>28</v>
      </c>
      <c r="G795" s="58">
        <f>SUM(G759:G793)</f>
        <v>157424</v>
      </c>
    </row>
    <row r="796" spans="1:7" ht="18" x14ac:dyDescent="0.25">
      <c r="B796" s="34" t="s">
        <v>319</v>
      </c>
      <c r="G796" s="91"/>
    </row>
    <row r="797" spans="1:7" x14ac:dyDescent="0.25">
      <c r="B797" s="50" t="s">
        <v>320</v>
      </c>
      <c r="G797" s="91"/>
    </row>
    <row r="798" spans="1:7" ht="49.5" x14ac:dyDescent="0.25">
      <c r="B798" s="39" t="s">
        <v>321</v>
      </c>
      <c r="G798" s="91"/>
    </row>
    <row r="799" spans="1:7" x14ac:dyDescent="0.25">
      <c r="A799" s="2" t="s">
        <v>4</v>
      </c>
      <c r="B799" s="22" t="s">
        <v>322</v>
      </c>
      <c r="C799" s="2">
        <v>19</v>
      </c>
      <c r="E799" s="2" t="s">
        <v>55</v>
      </c>
      <c r="F799" s="144">
        <v>1120</v>
      </c>
      <c r="G799" s="91">
        <f>F799*C799</f>
        <v>21280</v>
      </c>
    </row>
    <row r="800" spans="1:7" x14ac:dyDescent="0.25">
      <c r="B800" s="22" t="s">
        <v>323</v>
      </c>
      <c r="G800" s="91"/>
    </row>
    <row r="801" spans="1:7" x14ac:dyDescent="0.25">
      <c r="A801" s="2" t="s">
        <v>7</v>
      </c>
      <c r="B801" s="22" t="s">
        <v>271</v>
      </c>
      <c r="C801" s="2">
        <v>3</v>
      </c>
      <c r="E801" s="2" t="s">
        <v>263</v>
      </c>
      <c r="F801" s="144">
        <v>306</v>
      </c>
      <c r="G801" s="91">
        <f>F801*C801</f>
        <v>918</v>
      </c>
    </row>
    <row r="802" spans="1:7" x14ac:dyDescent="0.25">
      <c r="A802" s="2" t="s">
        <v>10</v>
      </c>
      <c r="B802" s="31" t="s">
        <v>264</v>
      </c>
      <c r="C802" s="2">
        <v>2</v>
      </c>
      <c r="E802" s="2" t="s">
        <v>263</v>
      </c>
      <c r="F802" s="144">
        <v>410</v>
      </c>
      <c r="G802" s="91">
        <f t="shared" ref="G802:G808" si="6">F802*C802</f>
        <v>820</v>
      </c>
    </row>
    <row r="803" spans="1:7" x14ac:dyDescent="0.25">
      <c r="A803" s="2" t="s">
        <v>12</v>
      </c>
      <c r="B803" s="22" t="s">
        <v>324</v>
      </c>
      <c r="C803" s="2">
        <v>4</v>
      </c>
      <c r="E803" s="2" t="s">
        <v>263</v>
      </c>
      <c r="F803" s="144">
        <v>410</v>
      </c>
      <c r="G803" s="91">
        <f t="shared" si="6"/>
        <v>1640</v>
      </c>
    </row>
    <row r="804" spans="1:7" x14ac:dyDescent="0.25">
      <c r="A804" s="2" t="s">
        <v>14</v>
      </c>
      <c r="B804" s="22" t="s">
        <v>325</v>
      </c>
      <c r="C804" s="2">
        <v>3</v>
      </c>
      <c r="E804" s="2" t="s">
        <v>263</v>
      </c>
      <c r="F804" s="144">
        <v>410</v>
      </c>
      <c r="G804" s="91">
        <f t="shared" si="6"/>
        <v>1230</v>
      </c>
    </row>
    <row r="805" spans="1:7" x14ac:dyDescent="0.25">
      <c r="A805" s="2" t="s">
        <v>15</v>
      </c>
      <c r="B805" s="22" t="s">
        <v>326</v>
      </c>
      <c r="C805" s="2">
        <v>3</v>
      </c>
      <c r="E805" s="2" t="s">
        <v>263</v>
      </c>
      <c r="F805" s="144">
        <v>410</v>
      </c>
      <c r="G805" s="91">
        <f>F805*C805</f>
        <v>1230</v>
      </c>
    </row>
    <row r="806" spans="1:7" x14ac:dyDescent="0.25">
      <c r="B806" s="22" t="s">
        <v>327</v>
      </c>
      <c r="G806" s="91"/>
    </row>
    <row r="807" spans="1:7" x14ac:dyDescent="0.25">
      <c r="A807" s="2" t="s">
        <v>16</v>
      </c>
      <c r="B807" s="22" t="s">
        <v>328</v>
      </c>
      <c r="C807" s="2">
        <v>3</v>
      </c>
      <c r="E807" s="2" t="s">
        <v>263</v>
      </c>
      <c r="F807" s="144">
        <v>4500</v>
      </c>
      <c r="G807" s="91">
        <f>F807*C807</f>
        <v>13500</v>
      </c>
    </row>
    <row r="808" spans="1:7" x14ac:dyDescent="0.25">
      <c r="A808" s="2" t="s">
        <v>19</v>
      </c>
      <c r="B808" s="22" t="s">
        <v>329</v>
      </c>
      <c r="C808" s="2">
        <v>3</v>
      </c>
      <c r="E808" s="2" t="s">
        <v>263</v>
      </c>
      <c r="F808" s="144">
        <v>720</v>
      </c>
      <c r="G808" s="91">
        <f t="shared" si="6"/>
        <v>2160</v>
      </c>
    </row>
    <row r="809" spans="1:7" ht="66" x14ac:dyDescent="0.25">
      <c r="B809" s="39" t="s">
        <v>330</v>
      </c>
      <c r="G809" s="91"/>
    </row>
    <row r="810" spans="1:7" x14ac:dyDescent="0.25">
      <c r="A810" s="2" t="s">
        <v>21</v>
      </c>
      <c r="B810" s="31" t="s">
        <v>331</v>
      </c>
      <c r="C810" s="2">
        <v>13</v>
      </c>
      <c r="E810" s="2" t="s">
        <v>55</v>
      </c>
      <c r="F810" s="144">
        <v>1440</v>
      </c>
      <c r="G810" s="91">
        <f>F810*C810</f>
        <v>18720</v>
      </c>
    </row>
    <row r="811" spans="1:7" x14ac:dyDescent="0.25">
      <c r="B811" s="39" t="s">
        <v>274</v>
      </c>
      <c r="G811" s="91"/>
    </row>
    <row r="812" spans="1:7" ht="49.5" x14ac:dyDescent="0.25">
      <c r="A812" s="2" t="s">
        <v>23</v>
      </c>
      <c r="B812" s="31" t="s">
        <v>332</v>
      </c>
      <c r="E812" s="2" t="s">
        <v>276</v>
      </c>
      <c r="F812" s="144">
        <v>18000</v>
      </c>
      <c r="G812" s="91">
        <f>F812</f>
        <v>18000</v>
      </c>
    </row>
    <row r="813" spans="1:7" x14ac:dyDescent="0.25">
      <c r="A813" s="2" t="s">
        <v>25</v>
      </c>
      <c r="B813" s="31" t="s">
        <v>333</v>
      </c>
      <c r="C813" s="2">
        <v>1</v>
      </c>
      <c r="E813" s="2" t="s">
        <v>334</v>
      </c>
      <c r="F813" s="144">
        <v>1800</v>
      </c>
      <c r="G813" s="91">
        <f>F813*C813</f>
        <v>1800</v>
      </c>
    </row>
    <row r="814" spans="1:7" x14ac:dyDescent="0.25">
      <c r="B814" s="31"/>
      <c r="G814" s="91"/>
    </row>
    <row r="815" spans="1:7" x14ac:dyDescent="0.25">
      <c r="B815" s="31"/>
      <c r="G815" s="91"/>
    </row>
    <row r="816" spans="1:7" x14ac:dyDescent="0.25">
      <c r="B816" s="31"/>
      <c r="G816" s="91"/>
    </row>
    <row r="817" spans="2:8" x14ac:dyDescent="0.25">
      <c r="B817" s="31"/>
      <c r="G817" s="91"/>
    </row>
    <row r="818" spans="2:8" x14ac:dyDescent="0.25">
      <c r="C818" s="22"/>
      <c r="D818" s="22"/>
      <c r="E818" s="22"/>
      <c r="G818" s="22"/>
    </row>
    <row r="819" spans="2:8" ht="18" x14ac:dyDescent="0.25">
      <c r="B819" s="34"/>
      <c r="C819" s="7"/>
      <c r="D819" s="7"/>
      <c r="E819" s="7"/>
      <c r="F819" s="141"/>
      <c r="G819" s="58"/>
      <c r="H819" s="37"/>
    </row>
    <row r="820" spans="2:8" ht="18" x14ac:dyDescent="0.25">
      <c r="B820" s="34"/>
      <c r="C820" s="7"/>
      <c r="D820" s="7"/>
      <c r="E820" s="7"/>
      <c r="F820" s="141"/>
      <c r="G820" s="58"/>
      <c r="H820" s="37"/>
    </row>
    <row r="821" spans="2:8" ht="18" x14ac:dyDescent="0.25">
      <c r="B821" s="34"/>
      <c r="C821" s="7"/>
      <c r="D821" s="7"/>
      <c r="E821" s="7"/>
      <c r="F821" s="141"/>
      <c r="G821" s="58"/>
      <c r="H821" s="37"/>
    </row>
    <row r="822" spans="2:8" ht="18" x14ac:dyDescent="0.25">
      <c r="B822" s="34"/>
      <c r="C822" s="7"/>
      <c r="D822" s="7"/>
      <c r="E822" s="7"/>
      <c r="F822" s="141"/>
      <c r="G822" s="58"/>
      <c r="H822" s="37"/>
    </row>
    <row r="823" spans="2:8" ht="18" x14ac:dyDescent="0.25">
      <c r="B823" s="34"/>
      <c r="C823" s="7"/>
      <c r="D823" s="7"/>
      <c r="E823" s="7"/>
      <c r="F823" s="141"/>
      <c r="G823" s="58"/>
      <c r="H823" s="37"/>
    </row>
    <row r="824" spans="2:8" ht="18" x14ac:dyDescent="0.25">
      <c r="B824" s="34"/>
      <c r="C824" s="7"/>
      <c r="D824" s="7"/>
      <c r="E824" s="7"/>
      <c r="F824" s="141"/>
      <c r="G824" s="58"/>
      <c r="H824" s="37"/>
    </row>
    <row r="825" spans="2:8" ht="18" x14ac:dyDescent="0.25">
      <c r="B825" s="34"/>
      <c r="C825" s="7"/>
      <c r="D825" s="7"/>
      <c r="E825" s="7"/>
      <c r="F825" s="141"/>
      <c r="G825" s="58"/>
      <c r="H825" s="37"/>
    </row>
    <row r="826" spans="2:8" ht="18" x14ac:dyDescent="0.25">
      <c r="B826" s="34"/>
      <c r="C826" s="7"/>
      <c r="D826" s="7"/>
      <c r="E826" s="7"/>
      <c r="F826" s="141"/>
      <c r="G826" s="58"/>
      <c r="H826" s="37"/>
    </row>
    <row r="827" spans="2:8" ht="18" x14ac:dyDescent="0.25">
      <c r="B827" s="34"/>
      <c r="C827" s="7"/>
      <c r="D827" s="7"/>
      <c r="E827" s="7"/>
      <c r="F827" s="141"/>
      <c r="G827" s="58"/>
      <c r="H827" s="37"/>
    </row>
    <row r="828" spans="2:8" ht="18" x14ac:dyDescent="0.25">
      <c r="B828" s="34"/>
      <c r="C828" s="7"/>
      <c r="D828" s="7"/>
      <c r="E828" s="7"/>
      <c r="F828" s="141"/>
      <c r="G828" s="58"/>
      <c r="H828" s="37"/>
    </row>
    <row r="829" spans="2:8" ht="18" x14ac:dyDescent="0.25">
      <c r="B829" s="34"/>
      <c r="C829" s="7"/>
      <c r="D829" s="7"/>
      <c r="E829" s="7"/>
      <c r="F829" s="141"/>
      <c r="G829" s="58"/>
      <c r="H829" s="37"/>
    </row>
    <row r="830" spans="2:8" ht="18" x14ac:dyDescent="0.25">
      <c r="B830" s="34"/>
      <c r="C830" s="7"/>
      <c r="D830" s="7"/>
      <c r="E830" s="7"/>
      <c r="F830" s="141"/>
      <c r="G830" s="58"/>
      <c r="H830" s="37"/>
    </row>
    <row r="831" spans="2:8" ht="18" x14ac:dyDescent="0.25">
      <c r="B831" s="34"/>
      <c r="C831" s="7"/>
      <c r="D831" s="7"/>
      <c r="E831" s="7"/>
      <c r="F831" s="141"/>
      <c r="G831" s="58"/>
      <c r="H831" s="37"/>
    </row>
    <row r="832" spans="2:8" ht="18" x14ac:dyDescent="0.25">
      <c r="B832" s="34"/>
      <c r="C832" s="7"/>
      <c r="D832" s="7"/>
      <c r="E832" s="7"/>
      <c r="F832" s="141"/>
      <c r="G832" s="58"/>
    </row>
    <row r="833" spans="1:9" ht="18" x14ac:dyDescent="0.25">
      <c r="B833" s="34"/>
      <c r="C833" s="7"/>
      <c r="D833" s="7"/>
      <c r="E833" s="7"/>
      <c r="F833" s="141"/>
      <c r="G833" s="58"/>
    </row>
    <row r="834" spans="1:9" ht="18" x14ac:dyDescent="0.25">
      <c r="B834" s="34"/>
      <c r="C834" s="7"/>
      <c r="D834" s="7"/>
      <c r="E834" s="7"/>
      <c r="F834" s="141"/>
      <c r="G834" s="58"/>
    </row>
    <row r="835" spans="1:9" s="21" customFormat="1" ht="18" x14ac:dyDescent="0.25">
      <c r="A835" s="2"/>
      <c r="B835" s="34"/>
      <c r="C835" s="7"/>
      <c r="D835" s="7"/>
      <c r="E835" s="7"/>
      <c r="F835" s="141"/>
      <c r="G835" s="58"/>
      <c r="I835" s="22"/>
    </row>
    <row r="836" spans="1:9" s="21" customFormat="1" ht="18" x14ac:dyDescent="0.25">
      <c r="A836" s="2"/>
      <c r="B836" s="34"/>
      <c r="C836" s="7"/>
      <c r="D836" s="7"/>
      <c r="E836" s="7"/>
      <c r="F836" s="141"/>
      <c r="G836" s="58"/>
      <c r="I836" s="22"/>
    </row>
    <row r="837" spans="1:9" s="21" customFormat="1" ht="18" x14ac:dyDescent="0.25">
      <c r="A837" s="2"/>
      <c r="B837" s="34"/>
      <c r="C837" s="7"/>
      <c r="D837" s="7"/>
      <c r="E837" s="7"/>
      <c r="F837" s="141"/>
      <c r="G837" s="58"/>
      <c r="I837" s="22"/>
    </row>
    <row r="838" spans="1:9" s="21" customFormat="1" ht="18" x14ac:dyDescent="0.25">
      <c r="A838" s="2"/>
      <c r="B838" s="34"/>
      <c r="C838" s="7"/>
      <c r="D838" s="7"/>
      <c r="E838" s="7"/>
      <c r="F838" s="141"/>
      <c r="G838" s="58"/>
      <c r="I838" s="22"/>
    </row>
    <row r="839" spans="1:9" s="21" customFormat="1" ht="18" x14ac:dyDescent="0.25">
      <c r="A839" s="2"/>
      <c r="B839" s="34"/>
      <c r="C839" s="7"/>
      <c r="D839" s="7"/>
      <c r="E839" s="7"/>
      <c r="F839" s="141"/>
      <c r="G839" s="58"/>
      <c r="I839" s="22"/>
    </row>
    <row r="840" spans="1:9" s="21" customFormat="1" ht="18" x14ac:dyDescent="0.25">
      <c r="A840" s="2"/>
      <c r="B840" s="34" t="s">
        <v>34</v>
      </c>
      <c r="C840" s="7"/>
      <c r="D840" s="7"/>
      <c r="E840" s="7"/>
      <c r="F840" s="141" t="s">
        <v>28</v>
      </c>
      <c r="G840" s="58">
        <f>SUM(G797:G817)</f>
        <v>81298</v>
      </c>
      <c r="I840" s="22"/>
    </row>
    <row r="841" spans="1:9" s="21" customFormat="1" ht="18" x14ac:dyDescent="0.25">
      <c r="A841" s="2"/>
      <c r="B841" s="34"/>
      <c r="C841" s="7"/>
      <c r="D841" s="7"/>
      <c r="E841" s="7"/>
      <c r="F841" s="141"/>
      <c r="G841" s="58"/>
      <c r="I841" s="22"/>
    </row>
    <row r="842" spans="1:9" s="21" customFormat="1" ht="18" x14ac:dyDescent="0.25">
      <c r="A842" s="2"/>
      <c r="B842" s="34" t="s">
        <v>319</v>
      </c>
      <c r="C842" s="7"/>
      <c r="D842" s="7"/>
      <c r="E842" s="7"/>
      <c r="F842" s="141"/>
      <c r="G842" s="58"/>
      <c r="I842" s="22"/>
    </row>
    <row r="843" spans="1:9" s="21" customFormat="1" ht="18" x14ac:dyDescent="0.25">
      <c r="A843" s="2"/>
      <c r="B843" s="34" t="s">
        <v>335</v>
      </c>
      <c r="C843" s="7"/>
      <c r="D843" s="7"/>
      <c r="E843" s="7"/>
      <c r="F843" s="141"/>
      <c r="G843" s="58"/>
      <c r="I843" s="22"/>
    </row>
    <row r="844" spans="1:9" s="21" customFormat="1" ht="66" x14ac:dyDescent="0.25">
      <c r="A844" s="2" t="s">
        <v>4</v>
      </c>
      <c r="B844" s="31" t="s">
        <v>336</v>
      </c>
      <c r="C844" s="2">
        <v>2</v>
      </c>
      <c r="D844" s="2"/>
      <c r="E844" s="2" t="s">
        <v>263</v>
      </c>
      <c r="F844" s="144">
        <v>30000</v>
      </c>
      <c r="G844" s="91">
        <f>F844*C844</f>
        <v>60000</v>
      </c>
      <c r="I844" s="22"/>
    </row>
    <row r="845" spans="1:9" s="21" customFormat="1" x14ac:dyDescent="0.25">
      <c r="A845" s="2"/>
      <c r="B845" s="22"/>
      <c r="C845" s="2"/>
      <c r="D845" s="2"/>
      <c r="E845" s="2"/>
      <c r="F845" s="144"/>
      <c r="G845" s="91"/>
      <c r="I845" s="22"/>
    </row>
    <row r="846" spans="1:9" s="21" customFormat="1" x14ac:dyDescent="0.25">
      <c r="A846" s="2"/>
      <c r="B846" s="22" t="s">
        <v>337</v>
      </c>
      <c r="C846" s="2"/>
      <c r="D846" s="2"/>
      <c r="E846" s="2"/>
      <c r="F846" s="144"/>
      <c r="G846" s="91"/>
      <c r="I846" s="22"/>
    </row>
    <row r="847" spans="1:9" s="21" customFormat="1" ht="33" x14ac:dyDescent="0.25">
      <c r="A847" s="2"/>
      <c r="B847" s="31" t="s">
        <v>338</v>
      </c>
      <c r="C847" s="2"/>
      <c r="D847" s="2"/>
      <c r="E847" s="2"/>
      <c r="F847" s="144"/>
      <c r="G847" s="91"/>
      <c r="I847" s="22"/>
    </row>
    <row r="848" spans="1:9" s="21" customFormat="1" x14ac:dyDescent="0.25">
      <c r="A848" s="2" t="s">
        <v>7</v>
      </c>
      <c r="B848" s="22" t="s">
        <v>339</v>
      </c>
      <c r="C848" s="2">
        <v>25</v>
      </c>
      <c r="D848" s="2"/>
      <c r="E848" s="2" t="s">
        <v>55</v>
      </c>
      <c r="F848" s="144">
        <v>3500</v>
      </c>
      <c r="G848" s="91">
        <f>F848*C848</f>
        <v>87500</v>
      </c>
      <c r="I848" s="22"/>
    </row>
    <row r="849" spans="1:9" s="21" customFormat="1" ht="49.5" x14ac:dyDescent="0.25">
      <c r="A849" s="2" t="s">
        <v>10</v>
      </c>
      <c r="B849" s="1" t="s">
        <v>340</v>
      </c>
      <c r="C849" s="2">
        <v>3</v>
      </c>
      <c r="D849" s="2"/>
      <c r="E849" s="2" t="s">
        <v>263</v>
      </c>
      <c r="F849" s="144">
        <v>19000</v>
      </c>
      <c r="G849" s="91">
        <f>F849*C849</f>
        <v>57000</v>
      </c>
      <c r="I849" s="22"/>
    </row>
    <row r="850" spans="1:9" s="21" customFormat="1" x14ac:dyDescent="0.25">
      <c r="A850" s="2"/>
      <c r="B850" s="22"/>
      <c r="C850" s="2"/>
      <c r="D850" s="2"/>
      <c r="E850" s="2"/>
      <c r="F850" s="144"/>
      <c r="G850" s="91"/>
      <c r="I850" s="22"/>
    </row>
    <row r="851" spans="1:9" x14ac:dyDescent="0.25">
      <c r="G851" s="91"/>
    </row>
    <row r="852" spans="1:9" x14ac:dyDescent="0.25">
      <c r="G852" s="91"/>
    </row>
    <row r="853" spans="1:9" x14ac:dyDescent="0.25">
      <c r="G853" s="91"/>
    </row>
    <row r="854" spans="1:9" x14ac:dyDescent="0.25">
      <c r="B854" s="31"/>
      <c r="G854" s="91"/>
    </row>
    <row r="855" spans="1:9" x14ac:dyDescent="0.25">
      <c r="G855" s="91"/>
    </row>
    <row r="856" spans="1:9" x14ac:dyDescent="0.25">
      <c r="G856" s="91"/>
    </row>
    <row r="857" spans="1:9" x14ac:dyDescent="0.25">
      <c r="G857" s="22"/>
    </row>
    <row r="858" spans="1:9" ht="18" x14ac:dyDescent="0.25">
      <c r="B858" s="34"/>
      <c r="C858" s="7"/>
      <c r="D858" s="7"/>
      <c r="E858" s="7"/>
      <c r="F858" s="141"/>
      <c r="G858" s="58"/>
    </row>
    <row r="859" spans="1:9" ht="18" x14ac:dyDescent="0.25">
      <c r="B859" s="34"/>
      <c r="C859" s="7"/>
      <c r="D859" s="7"/>
      <c r="E859" s="7"/>
      <c r="F859" s="141"/>
      <c r="G859" s="58"/>
    </row>
    <row r="860" spans="1:9" ht="18" x14ac:dyDescent="0.25">
      <c r="B860" s="34"/>
      <c r="C860" s="7"/>
      <c r="D860" s="7"/>
      <c r="E860" s="7"/>
      <c r="F860" s="141"/>
      <c r="G860" s="58"/>
    </row>
    <row r="861" spans="1:9" ht="18" x14ac:dyDescent="0.25">
      <c r="B861" s="34"/>
      <c r="C861" s="7"/>
      <c r="D861" s="7"/>
      <c r="E861" s="7"/>
      <c r="F861" s="141"/>
      <c r="G861" s="58"/>
    </row>
    <row r="862" spans="1:9" ht="18" x14ac:dyDescent="0.25">
      <c r="B862" s="34"/>
      <c r="C862" s="7"/>
      <c r="D862" s="7"/>
      <c r="E862" s="7"/>
      <c r="F862" s="141"/>
      <c r="G862" s="58"/>
    </row>
    <row r="863" spans="1:9" ht="18" x14ac:dyDescent="0.25">
      <c r="B863" s="34" t="s">
        <v>34</v>
      </c>
      <c r="C863" s="7"/>
      <c r="D863" s="7"/>
      <c r="E863" s="7"/>
      <c r="F863" s="141" t="s">
        <v>28</v>
      </c>
      <c r="G863" s="58">
        <f>SUM(G844:G862)</f>
        <v>204500</v>
      </c>
    </row>
    <row r="864" spans="1:9" ht="18" x14ac:dyDescent="0.25">
      <c r="B864" s="34"/>
      <c r="C864" s="7"/>
      <c r="D864" s="7"/>
      <c r="E864" s="7"/>
      <c r="F864" s="141"/>
      <c r="G864" s="22"/>
    </row>
    <row r="865" spans="2:7" ht="18" x14ac:dyDescent="0.25">
      <c r="B865" s="34"/>
      <c r="C865" s="7"/>
      <c r="D865" s="7"/>
      <c r="E865" s="7"/>
      <c r="F865" s="141"/>
      <c r="G865" s="58"/>
    </row>
    <row r="866" spans="2:7" ht="18" x14ac:dyDescent="0.25">
      <c r="B866" s="34"/>
      <c r="C866" s="7"/>
      <c r="D866" s="7"/>
      <c r="E866" s="7"/>
      <c r="F866" s="141"/>
      <c r="G866" s="58"/>
    </row>
    <row r="867" spans="2:7" ht="18" x14ac:dyDescent="0.25">
      <c r="B867" s="34"/>
      <c r="C867" s="7"/>
      <c r="D867" s="7"/>
      <c r="E867" s="7"/>
      <c r="F867" s="141"/>
      <c r="G867" s="58"/>
    </row>
    <row r="868" spans="2:7" ht="18" x14ac:dyDescent="0.25">
      <c r="B868" s="34"/>
      <c r="C868" s="7"/>
      <c r="D868" s="7"/>
      <c r="E868" s="7"/>
      <c r="F868" s="141"/>
      <c r="G868" s="58"/>
    </row>
    <row r="869" spans="2:7" ht="18" x14ac:dyDescent="0.25">
      <c r="B869" s="34"/>
      <c r="C869" s="7"/>
      <c r="D869" s="7"/>
      <c r="E869" s="7"/>
      <c r="F869" s="141"/>
      <c r="G869" s="58"/>
    </row>
    <row r="870" spans="2:7" x14ac:dyDescent="0.25">
      <c r="B870" s="31"/>
      <c r="G870" s="91"/>
    </row>
    <row r="871" spans="2:7" x14ac:dyDescent="0.25">
      <c r="B871" s="31"/>
      <c r="G871" s="91"/>
    </row>
    <row r="872" spans="2:7" x14ac:dyDescent="0.25">
      <c r="B872" s="31"/>
      <c r="G872" s="91"/>
    </row>
    <row r="873" spans="2:7" ht="18.75" customHeight="1" x14ac:dyDescent="0.25">
      <c r="B873" s="23" t="s">
        <v>66</v>
      </c>
      <c r="C873" s="7"/>
      <c r="D873" s="7"/>
      <c r="E873" s="7"/>
      <c r="F873" s="141"/>
      <c r="G873" s="58"/>
    </row>
    <row r="874" spans="2:7" ht="18" x14ac:dyDescent="0.25">
      <c r="B874" s="23"/>
      <c r="C874" s="7"/>
      <c r="D874" s="7"/>
      <c r="E874" s="7"/>
      <c r="F874" s="141"/>
      <c r="G874" s="58"/>
    </row>
    <row r="875" spans="2:7" ht="17.25" customHeight="1" x14ac:dyDescent="0.25">
      <c r="B875" s="54" t="s">
        <v>341</v>
      </c>
      <c r="C875" s="7"/>
      <c r="D875" s="7"/>
      <c r="E875" s="7"/>
      <c r="F875" s="144">
        <f>G752</f>
        <v>588750</v>
      </c>
      <c r="G875" s="58"/>
    </row>
    <row r="876" spans="2:7" ht="18" x14ac:dyDescent="0.25">
      <c r="B876" s="54"/>
      <c r="C876" s="7"/>
      <c r="D876" s="7"/>
      <c r="E876" s="7"/>
      <c r="G876" s="58"/>
    </row>
    <row r="877" spans="2:7" ht="17.25" customHeight="1" x14ac:dyDescent="0.25">
      <c r="B877" s="54" t="s">
        <v>342</v>
      </c>
      <c r="C877" s="7"/>
      <c r="D877" s="7"/>
      <c r="E877" s="7"/>
      <c r="F877" s="144">
        <f>G795</f>
        <v>157424</v>
      </c>
      <c r="G877" s="58"/>
    </row>
    <row r="878" spans="2:7" x14ac:dyDescent="0.25">
      <c r="B878" s="31"/>
      <c r="G878" s="91"/>
    </row>
    <row r="879" spans="2:7" ht="17.25" customHeight="1" x14ac:dyDescent="0.25">
      <c r="B879" s="54" t="s">
        <v>343</v>
      </c>
      <c r="C879" s="7"/>
      <c r="D879" s="7"/>
      <c r="E879" s="7"/>
      <c r="F879" s="144">
        <f>G840</f>
        <v>81298</v>
      </c>
      <c r="G879" s="58"/>
    </row>
    <row r="880" spans="2:7" ht="17.25" customHeight="1" x14ac:dyDescent="0.25">
      <c r="B880" s="54"/>
      <c r="C880" s="7"/>
      <c r="D880" s="7"/>
      <c r="E880" s="7"/>
      <c r="G880" s="58"/>
    </row>
    <row r="881" spans="1:7" ht="17.25" customHeight="1" x14ac:dyDescent="0.25">
      <c r="B881" s="54" t="s">
        <v>344</v>
      </c>
      <c r="C881" s="7"/>
      <c r="D881" s="7"/>
      <c r="E881" s="7"/>
      <c r="F881" s="144">
        <f>G863</f>
        <v>204500</v>
      </c>
      <c r="G881" s="58"/>
    </row>
    <row r="882" spans="1:7" ht="17.25" customHeight="1" x14ac:dyDescent="0.25">
      <c r="B882" s="54"/>
      <c r="C882" s="7"/>
      <c r="D882" s="7"/>
      <c r="E882" s="7"/>
      <c r="G882" s="58"/>
    </row>
    <row r="883" spans="1:7" ht="17.25" customHeight="1" x14ac:dyDescent="0.25">
      <c r="B883" s="23" t="s">
        <v>256</v>
      </c>
      <c r="C883" s="7"/>
      <c r="D883" s="7"/>
      <c r="E883" s="7"/>
      <c r="F883" s="141"/>
      <c r="G883" s="58"/>
    </row>
    <row r="884" spans="1:7" ht="17.25" customHeight="1" x14ac:dyDescent="0.25">
      <c r="B884" s="34" t="s">
        <v>231</v>
      </c>
      <c r="C884" s="7"/>
      <c r="D884" s="7"/>
      <c r="E884" s="7"/>
      <c r="F884" s="141" t="s">
        <v>28</v>
      </c>
      <c r="G884" s="58">
        <f>SUM(F875:F881)</f>
        <v>1031972</v>
      </c>
    </row>
    <row r="885" spans="1:7" ht="17.25" customHeight="1" x14ac:dyDescent="0.25">
      <c r="B885" s="23" t="s">
        <v>345</v>
      </c>
      <c r="C885" s="7"/>
      <c r="D885" s="7"/>
      <c r="E885" s="7"/>
      <c r="F885" s="141"/>
      <c r="G885" s="58"/>
    </row>
    <row r="886" spans="1:7" ht="17.25" customHeight="1" x14ac:dyDescent="0.25">
      <c r="B886" s="23"/>
      <c r="C886" s="7"/>
      <c r="D886" s="7"/>
      <c r="E886" s="7"/>
      <c r="F886" s="141"/>
      <c r="G886" s="58"/>
    </row>
    <row r="887" spans="1:7" ht="17.25" customHeight="1" x14ac:dyDescent="0.25">
      <c r="B887" s="59" t="s">
        <v>346</v>
      </c>
      <c r="C887" s="7"/>
      <c r="D887" s="7"/>
      <c r="F887" s="141"/>
      <c r="G887" s="91"/>
    </row>
    <row r="888" spans="1:7" ht="17.25" customHeight="1" x14ac:dyDescent="0.25">
      <c r="B888" s="24" t="s">
        <v>347</v>
      </c>
    </row>
    <row r="889" spans="1:7" ht="17.25" customHeight="1" x14ac:dyDescent="0.25">
      <c r="B889" s="4" t="s">
        <v>348</v>
      </c>
    </row>
    <row r="890" spans="1:7" ht="49.5" x14ac:dyDescent="0.25">
      <c r="A890" s="2" t="s">
        <v>4</v>
      </c>
      <c r="B890" s="1" t="s">
        <v>349</v>
      </c>
      <c r="C890" s="2">
        <v>1</v>
      </c>
      <c r="E890" s="2" t="s">
        <v>263</v>
      </c>
      <c r="F890" s="144">
        <v>22825</v>
      </c>
      <c r="G890" s="20">
        <f>F890*C890</f>
        <v>22825</v>
      </c>
    </row>
    <row r="891" spans="1:7" x14ac:dyDescent="0.25">
      <c r="B891" s="1"/>
      <c r="F891" s="150"/>
    </row>
    <row r="892" spans="1:7" ht="49.5" x14ac:dyDescent="0.25">
      <c r="A892" s="2" t="s">
        <v>7</v>
      </c>
      <c r="B892" s="1" t="s">
        <v>350</v>
      </c>
      <c r="C892" s="2">
        <v>7</v>
      </c>
      <c r="E892" s="2" t="s">
        <v>263</v>
      </c>
      <c r="F892" s="150">
        <v>15350</v>
      </c>
      <c r="G892" s="20">
        <f>F892*C892</f>
        <v>107450</v>
      </c>
    </row>
    <row r="893" spans="1:7" x14ac:dyDescent="0.25">
      <c r="B893" s="1"/>
      <c r="F893" s="150"/>
    </row>
    <row r="894" spans="1:7" ht="66" x14ac:dyDescent="0.25">
      <c r="A894" s="2" t="s">
        <v>10</v>
      </c>
      <c r="B894" s="1" t="s">
        <v>385</v>
      </c>
      <c r="C894" s="2">
        <v>1</v>
      </c>
      <c r="E894" s="2" t="s">
        <v>263</v>
      </c>
      <c r="F894" s="150">
        <v>68250</v>
      </c>
      <c r="G894" s="20">
        <f>F894*C894</f>
        <v>68250</v>
      </c>
    </row>
    <row r="895" spans="1:7" x14ac:dyDescent="0.25">
      <c r="B895" s="1"/>
      <c r="F895" s="150"/>
    </row>
    <row r="896" spans="1:7" ht="18" x14ac:dyDescent="0.25">
      <c r="B896" s="5" t="s">
        <v>351</v>
      </c>
      <c r="F896" s="150"/>
    </row>
    <row r="897" spans="1:9" ht="115.5" x14ac:dyDescent="0.25">
      <c r="A897" s="2" t="s">
        <v>4</v>
      </c>
      <c r="B897" s="1" t="s">
        <v>386</v>
      </c>
      <c r="C897" s="2">
        <v>300</v>
      </c>
      <c r="E897" s="2" t="s">
        <v>55</v>
      </c>
      <c r="F897" s="150">
        <v>365</v>
      </c>
      <c r="G897" s="20">
        <f>F897*C897</f>
        <v>109500</v>
      </c>
    </row>
    <row r="898" spans="1:9" ht="115.5" x14ac:dyDescent="0.25">
      <c r="A898" s="2" t="s">
        <v>7</v>
      </c>
      <c r="B898" s="1" t="s">
        <v>352</v>
      </c>
      <c r="C898" s="2">
        <v>150</v>
      </c>
      <c r="E898" s="2" t="s">
        <v>55</v>
      </c>
      <c r="F898" s="150">
        <v>495</v>
      </c>
      <c r="G898" s="20">
        <f>F898*C898</f>
        <v>74250</v>
      </c>
      <c r="I898" s="103"/>
    </row>
    <row r="899" spans="1:9" x14ac:dyDescent="0.25">
      <c r="B899" s="1"/>
      <c r="F899" s="159"/>
      <c r="I899" s="103"/>
    </row>
    <row r="900" spans="1:9" ht="18" x14ac:dyDescent="0.25">
      <c r="B900" s="6" t="s">
        <v>353</v>
      </c>
      <c r="F900" s="159"/>
      <c r="I900" s="103"/>
    </row>
    <row r="901" spans="1:9" ht="82.5" x14ac:dyDescent="0.25">
      <c r="B901" s="4" t="s">
        <v>358</v>
      </c>
      <c r="F901" s="150"/>
      <c r="I901" s="103"/>
    </row>
    <row r="902" spans="1:9" ht="33" x14ac:dyDescent="0.25">
      <c r="A902" s="2" t="s">
        <v>4</v>
      </c>
      <c r="B902" s="1" t="s">
        <v>354</v>
      </c>
      <c r="F902" s="150"/>
      <c r="I902" s="103"/>
    </row>
    <row r="903" spans="1:9" ht="33" x14ac:dyDescent="0.25">
      <c r="A903" s="2" t="s">
        <v>7</v>
      </c>
      <c r="B903" s="1" t="s">
        <v>359</v>
      </c>
      <c r="C903" s="2">
        <v>50</v>
      </c>
      <c r="E903" s="2" t="s">
        <v>55</v>
      </c>
      <c r="F903" s="150">
        <v>7475</v>
      </c>
      <c r="G903" s="20">
        <f>F903*C903</f>
        <v>373750</v>
      </c>
      <c r="I903" s="103"/>
    </row>
    <row r="904" spans="1:9" ht="33" x14ac:dyDescent="0.25">
      <c r="A904" s="2" t="s">
        <v>10</v>
      </c>
      <c r="B904" s="1" t="s">
        <v>387</v>
      </c>
      <c r="C904" s="2">
        <v>30</v>
      </c>
      <c r="E904" s="2" t="s">
        <v>55</v>
      </c>
      <c r="F904" s="150">
        <v>885.5</v>
      </c>
      <c r="G904" s="20">
        <f t="shared" ref="G904:G912" si="7">F904*C904</f>
        <v>26565</v>
      </c>
      <c r="I904" s="103"/>
    </row>
    <row r="905" spans="1:9" ht="33" x14ac:dyDescent="0.25">
      <c r="A905" s="2" t="s">
        <v>12</v>
      </c>
      <c r="B905" s="1" t="s">
        <v>388</v>
      </c>
      <c r="C905" s="2">
        <v>30</v>
      </c>
      <c r="E905" s="2" t="s">
        <v>55</v>
      </c>
      <c r="F905" s="150">
        <v>414</v>
      </c>
      <c r="G905" s="20">
        <f t="shared" si="7"/>
        <v>12420</v>
      </c>
      <c r="I905" s="103"/>
    </row>
    <row r="906" spans="1:9" ht="33" x14ac:dyDescent="0.25">
      <c r="A906" s="2" t="s">
        <v>14</v>
      </c>
      <c r="B906" s="1" t="s">
        <v>389</v>
      </c>
      <c r="C906" s="2">
        <v>30</v>
      </c>
      <c r="E906" s="2" t="s">
        <v>55</v>
      </c>
      <c r="F906" s="150">
        <v>885.5</v>
      </c>
      <c r="G906" s="20">
        <f t="shared" si="7"/>
        <v>26565</v>
      </c>
      <c r="I906" s="103"/>
    </row>
    <row r="907" spans="1:9" ht="49.5" x14ac:dyDescent="0.25">
      <c r="A907" s="2" t="s">
        <v>15</v>
      </c>
      <c r="B907" s="1" t="s">
        <v>390</v>
      </c>
      <c r="C907" s="2">
        <v>150</v>
      </c>
      <c r="E907" s="2" t="s">
        <v>55</v>
      </c>
      <c r="F907" s="150">
        <v>557.75</v>
      </c>
      <c r="G907" s="20">
        <f t="shared" si="7"/>
        <v>83662.5</v>
      </c>
      <c r="I907" s="103"/>
    </row>
    <row r="908" spans="1:9" ht="49.5" x14ac:dyDescent="0.25">
      <c r="A908" s="2" t="s">
        <v>16</v>
      </c>
      <c r="B908" s="1" t="s">
        <v>391</v>
      </c>
      <c r="C908" s="2">
        <v>150</v>
      </c>
      <c r="E908" s="2" t="s">
        <v>55</v>
      </c>
      <c r="F908" s="150">
        <f>F907</f>
        <v>557.75</v>
      </c>
      <c r="G908" s="20">
        <f t="shared" si="7"/>
        <v>83662.5</v>
      </c>
      <c r="I908" s="103"/>
    </row>
    <row r="909" spans="1:9" ht="49.5" x14ac:dyDescent="0.25">
      <c r="A909" s="2" t="s">
        <v>19</v>
      </c>
      <c r="B909" s="1" t="s">
        <v>392</v>
      </c>
      <c r="C909" s="2">
        <v>150</v>
      </c>
      <c r="E909" s="2" t="s">
        <v>55</v>
      </c>
      <c r="F909" s="150">
        <v>161</v>
      </c>
      <c r="G909" s="20">
        <f t="shared" si="7"/>
        <v>24150</v>
      </c>
      <c r="I909" s="103"/>
    </row>
    <row r="910" spans="1:9" x14ac:dyDescent="0.25">
      <c r="B910" s="1"/>
      <c r="F910" s="150"/>
      <c r="I910" s="103"/>
    </row>
    <row r="911" spans="1:9" ht="33" x14ac:dyDescent="0.25">
      <c r="A911" s="2" t="s">
        <v>393</v>
      </c>
      <c r="B911" s="1" t="s">
        <v>394</v>
      </c>
      <c r="C911" s="2">
        <v>300</v>
      </c>
      <c r="E911" s="2" t="s">
        <v>55</v>
      </c>
      <c r="F911" s="150">
        <v>100</v>
      </c>
      <c r="G911" s="20">
        <f t="shared" si="7"/>
        <v>30000</v>
      </c>
      <c r="I911" s="103"/>
    </row>
    <row r="912" spans="1:9" ht="33" x14ac:dyDescent="0.25">
      <c r="A912" s="2" t="s">
        <v>21</v>
      </c>
      <c r="B912" s="1" t="s">
        <v>395</v>
      </c>
      <c r="C912" s="2">
        <v>300</v>
      </c>
      <c r="E912" s="2" t="s">
        <v>55</v>
      </c>
      <c r="F912" s="150">
        <f>F911</f>
        <v>100</v>
      </c>
      <c r="G912" s="20">
        <f t="shared" si="7"/>
        <v>30000</v>
      </c>
      <c r="I912" s="103"/>
    </row>
    <row r="913" spans="1:9" x14ac:dyDescent="0.25">
      <c r="B913" s="1"/>
      <c r="F913" s="150"/>
      <c r="I913" s="103"/>
    </row>
    <row r="914" spans="1:9" x14ac:dyDescent="0.25">
      <c r="B914" s="1"/>
      <c r="F914" s="150"/>
      <c r="I914" s="103"/>
    </row>
    <row r="915" spans="1:9" ht="18" x14ac:dyDescent="0.25">
      <c r="B915" s="34" t="s">
        <v>34</v>
      </c>
      <c r="F915" s="150"/>
      <c r="G915" s="20">
        <f>SUM(G890:G913)</f>
        <v>1073050</v>
      </c>
      <c r="I915" s="103"/>
    </row>
    <row r="916" spans="1:9" ht="36" x14ac:dyDescent="0.25">
      <c r="B916" s="59" t="s">
        <v>410</v>
      </c>
      <c r="F916" s="150"/>
      <c r="I916" s="103"/>
    </row>
    <row r="917" spans="1:9" ht="18" x14ac:dyDescent="0.25">
      <c r="A917" s="22"/>
      <c r="B917" s="6" t="s">
        <v>409</v>
      </c>
      <c r="C917" s="22"/>
      <c r="D917" s="22"/>
      <c r="E917" s="22"/>
      <c r="F917" s="150"/>
      <c r="I917" s="103"/>
    </row>
    <row r="918" spans="1:9" x14ac:dyDescent="0.25">
      <c r="A918" s="22"/>
      <c r="C918" s="22"/>
      <c r="D918" s="22"/>
      <c r="E918" s="22"/>
      <c r="F918" s="150"/>
      <c r="I918" s="103"/>
    </row>
    <row r="919" spans="1:9" ht="33" x14ac:dyDescent="0.25">
      <c r="A919" s="2" t="s">
        <v>4</v>
      </c>
      <c r="B919" s="1" t="s">
        <v>396</v>
      </c>
      <c r="C919" s="2">
        <v>200</v>
      </c>
      <c r="E919" s="2" t="s">
        <v>55</v>
      </c>
      <c r="F919" s="150">
        <v>161</v>
      </c>
      <c r="G919" s="20">
        <f t="shared" ref="G919:G924" si="8">F919*C919</f>
        <v>32200</v>
      </c>
      <c r="I919" s="103"/>
    </row>
    <row r="920" spans="1:9" ht="33" x14ac:dyDescent="0.25">
      <c r="A920" s="2" t="s">
        <v>7</v>
      </c>
      <c r="B920" s="1" t="s">
        <v>397</v>
      </c>
      <c r="C920" s="2">
        <v>200</v>
      </c>
      <c r="E920" s="2" t="s">
        <v>55</v>
      </c>
      <c r="F920" s="144">
        <f>F919</f>
        <v>161</v>
      </c>
      <c r="G920" s="20">
        <f t="shared" si="8"/>
        <v>32200</v>
      </c>
      <c r="I920" s="103"/>
    </row>
    <row r="921" spans="1:9" ht="33" x14ac:dyDescent="0.25">
      <c r="A921" s="2" t="s">
        <v>10</v>
      </c>
      <c r="B921" s="1" t="s">
        <v>360</v>
      </c>
      <c r="C921" s="2">
        <v>200</v>
      </c>
      <c r="E921" s="2" t="s">
        <v>55</v>
      </c>
      <c r="F921" s="144">
        <f>F912</f>
        <v>100</v>
      </c>
      <c r="G921" s="20">
        <f t="shared" si="8"/>
        <v>20000</v>
      </c>
      <c r="I921" s="103"/>
    </row>
    <row r="922" spans="1:9" ht="33" x14ac:dyDescent="0.25">
      <c r="A922" s="2" t="s">
        <v>12</v>
      </c>
      <c r="B922" s="1" t="s">
        <v>398</v>
      </c>
      <c r="C922" s="2">
        <v>200</v>
      </c>
      <c r="E922" s="2" t="s">
        <v>55</v>
      </c>
      <c r="F922" s="144">
        <v>414</v>
      </c>
      <c r="G922" s="20">
        <f t="shared" si="8"/>
        <v>82800</v>
      </c>
      <c r="I922" s="103"/>
    </row>
    <row r="923" spans="1:9" ht="33" x14ac:dyDescent="0.25">
      <c r="A923" s="2" t="s">
        <v>14</v>
      </c>
      <c r="B923" s="1" t="s">
        <v>400</v>
      </c>
      <c r="C923" s="2">
        <v>200</v>
      </c>
      <c r="E923" s="2" t="s">
        <v>55</v>
      </c>
      <c r="F923" s="144">
        <f>F922</f>
        <v>414</v>
      </c>
      <c r="G923" s="20">
        <f t="shared" si="8"/>
        <v>82800</v>
      </c>
      <c r="I923" s="103"/>
    </row>
    <row r="924" spans="1:9" ht="33" x14ac:dyDescent="0.25">
      <c r="A924" s="2" t="s">
        <v>15</v>
      </c>
      <c r="B924" s="1" t="s">
        <v>401</v>
      </c>
      <c r="C924" s="2">
        <v>200</v>
      </c>
      <c r="E924" s="2" t="s">
        <v>55</v>
      </c>
      <c r="F924" s="144">
        <v>161</v>
      </c>
      <c r="G924" s="20">
        <f t="shared" si="8"/>
        <v>32200</v>
      </c>
      <c r="I924" s="103"/>
    </row>
    <row r="925" spans="1:9" x14ac:dyDescent="0.25">
      <c r="B925" s="1"/>
      <c r="I925" s="103"/>
    </row>
    <row r="926" spans="1:9" ht="18" x14ac:dyDescent="0.25">
      <c r="B926" s="6" t="s">
        <v>355</v>
      </c>
      <c r="I926" s="103"/>
    </row>
    <row r="927" spans="1:9" x14ac:dyDescent="0.25">
      <c r="A927" s="2" t="s">
        <v>16</v>
      </c>
      <c r="B927" s="1" t="s">
        <v>402</v>
      </c>
      <c r="C927" s="2">
        <v>150</v>
      </c>
      <c r="E927" s="2" t="s">
        <v>55</v>
      </c>
      <c r="F927" s="144">
        <v>402.5</v>
      </c>
      <c r="G927" s="20">
        <f>F927*C927</f>
        <v>60375</v>
      </c>
      <c r="I927" s="103"/>
    </row>
    <row r="928" spans="1:9" x14ac:dyDescent="0.25">
      <c r="B928" s="1"/>
      <c r="I928" s="103"/>
    </row>
    <row r="929" spans="1:9" ht="18" x14ac:dyDescent="0.25">
      <c r="A929" s="7"/>
      <c r="B929" s="6" t="s">
        <v>356</v>
      </c>
      <c r="C929" s="7"/>
      <c r="D929" s="7"/>
      <c r="E929" s="7"/>
      <c r="I929" s="103"/>
    </row>
    <row r="930" spans="1:9" ht="66" x14ac:dyDescent="0.25">
      <c r="A930" s="2" t="s">
        <v>19</v>
      </c>
      <c r="B930" s="1" t="s">
        <v>357</v>
      </c>
      <c r="C930" s="2">
        <v>2</v>
      </c>
      <c r="E930" s="2" t="s">
        <v>263</v>
      </c>
      <c r="F930" s="144">
        <v>9775</v>
      </c>
      <c r="G930" s="20">
        <f>F930*C930</f>
        <v>19550</v>
      </c>
      <c r="I930" s="103"/>
    </row>
    <row r="931" spans="1:9" ht="49.5" x14ac:dyDescent="0.25">
      <c r="A931" s="2" t="s">
        <v>21</v>
      </c>
      <c r="B931" s="1" t="s">
        <v>403</v>
      </c>
      <c r="C931" s="2">
        <v>10</v>
      </c>
      <c r="E931" s="2" t="s">
        <v>55</v>
      </c>
      <c r="F931" s="144">
        <v>885.5</v>
      </c>
      <c r="G931" s="20">
        <f>F931*C931</f>
        <v>8855</v>
      </c>
      <c r="I931" s="103"/>
    </row>
    <row r="932" spans="1:9" x14ac:dyDescent="0.25">
      <c r="B932" s="4"/>
      <c r="I932" s="103"/>
    </row>
    <row r="933" spans="1:9" ht="18" x14ac:dyDescent="0.25">
      <c r="B933" s="6" t="s">
        <v>404</v>
      </c>
      <c r="I933" s="103"/>
    </row>
    <row r="934" spans="1:9" ht="33" x14ac:dyDescent="0.25">
      <c r="A934" s="2" t="s">
        <v>23</v>
      </c>
      <c r="B934" s="1" t="s">
        <v>362</v>
      </c>
      <c r="C934" s="2">
        <v>41</v>
      </c>
      <c r="E934" s="2" t="s">
        <v>263</v>
      </c>
      <c r="F934" s="144">
        <v>1495</v>
      </c>
      <c r="G934" s="20">
        <f>F934*C934</f>
        <v>61295</v>
      </c>
      <c r="I934" s="103"/>
    </row>
    <row r="935" spans="1:9" ht="33" x14ac:dyDescent="0.25">
      <c r="A935" s="2" t="s">
        <v>25</v>
      </c>
      <c r="B935" s="1" t="s">
        <v>405</v>
      </c>
      <c r="C935" s="2">
        <v>9</v>
      </c>
      <c r="E935" s="2" t="s">
        <v>263</v>
      </c>
      <c r="F935" s="144">
        <v>2875</v>
      </c>
      <c r="G935" s="20">
        <f>F935*C935</f>
        <v>25875</v>
      </c>
      <c r="I935" s="103"/>
    </row>
    <row r="936" spans="1:9" ht="33" x14ac:dyDescent="0.25">
      <c r="A936" s="2" t="s">
        <v>26</v>
      </c>
      <c r="B936" s="1" t="s">
        <v>363</v>
      </c>
      <c r="C936" s="2">
        <v>2</v>
      </c>
      <c r="E936" s="2" t="s">
        <v>263</v>
      </c>
      <c r="F936" s="144">
        <v>4025</v>
      </c>
      <c r="G936" s="20">
        <f>F936*C936</f>
        <v>8050</v>
      </c>
      <c r="I936" s="103"/>
    </row>
    <row r="937" spans="1:9" x14ac:dyDescent="0.25">
      <c r="B937" s="1"/>
      <c r="I937" s="103"/>
    </row>
    <row r="938" spans="1:9" ht="18" x14ac:dyDescent="0.25">
      <c r="B938" s="6" t="s">
        <v>364</v>
      </c>
      <c r="I938" s="103"/>
    </row>
    <row r="939" spans="1:9" ht="18" x14ac:dyDescent="0.25">
      <c r="B939" s="6" t="s">
        <v>361</v>
      </c>
      <c r="I939" s="103"/>
    </row>
    <row r="940" spans="1:9" ht="33" x14ac:dyDescent="0.25">
      <c r="A940" s="2" t="s">
        <v>28</v>
      </c>
      <c r="B940" s="1" t="s">
        <v>365</v>
      </c>
      <c r="C940" s="8">
        <v>6</v>
      </c>
      <c r="D940" s="8"/>
      <c r="E940" s="2" t="s">
        <v>366</v>
      </c>
      <c r="F940" s="144">
        <v>1955</v>
      </c>
      <c r="G940" s="20">
        <f>F940*C940</f>
        <v>11730</v>
      </c>
      <c r="I940" s="103"/>
    </row>
    <row r="941" spans="1:9" ht="33" x14ac:dyDescent="0.25">
      <c r="A941" s="2" t="s">
        <v>32</v>
      </c>
      <c r="B941" s="1" t="s">
        <v>406</v>
      </c>
      <c r="C941" s="8">
        <v>6</v>
      </c>
      <c r="D941" s="8"/>
      <c r="E941" s="2" t="s">
        <v>366</v>
      </c>
      <c r="F941" s="144">
        <v>2530</v>
      </c>
      <c r="G941" s="20">
        <f>F941*C941</f>
        <v>15180</v>
      </c>
      <c r="I941" s="103"/>
    </row>
    <row r="942" spans="1:9" ht="33" x14ac:dyDescent="0.25">
      <c r="A942" s="2" t="s">
        <v>52</v>
      </c>
      <c r="B942" s="1" t="s">
        <v>407</v>
      </c>
      <c r="C942" s="8">
        <v>76</v>
      </c>
      <c r="D942" s="8"/>
      <c r="E942" s="2" t="s">
        <v>366</v>
      </c>
      <c r="F942" s="144">
        <v>2875</v>
      </c>
      <c r="G942" s="20">
        <f>F942*C942</f>
        <v>218500</v>
      </c>
      <c r="I942" s="103"/>
    </row>
    <row r="943" spans="1:9" ht="33" x14ac:dyDescent="0.25">
      <c r="A943" s="2" t="s">
        <v>53</v>
      </c>
      <c r="B943" s="9" t="s">
        <v>367</v>
      </c>
      <c r="C943" s="8">
        <v>6</v>
      </c>
      <c r="D943" s="8"/>
      <c r="E943" s="2" t="s">
        <v>366</v>
      </c>
      <c r="F943" s="144">
        <v>4600</v>
      </c>
      <c r="G943" s="20">
        <f>F943*C943</f>
        <v>27600</v>
      </c>
      <c r="I943" s="103"/>
    </row>
    <row r="944" spans="1:9" x14ac:dyDescent="0.25">
      <c r="B944" s="1"/>
      <c r="I944" s="103"/>
    </row>
    <row r="945" spans="1:9" ht="18" x14ac:dyDescent="0.25">
      <c r="B945" s="6" t="s">
        <v>408</v>
      </c>
      <c r="I945" s="103"/>
    </row>
    <row r="946" spans="1:9" x14ac:dyDescent="0.25">
      <c r="A946" s="2" t="s">
        <v>56</v>
      </c>
      <c r="B946" s="1" t="s">
        <v>368</v>
      </c>
      <c r="C946" s="2">
        <v>11</v>
      </c>
      <c r="E946" s="2" t="s">
        <v>263</v>
      </c>
      <c r="F946" s="150">
        <v>747.5</v>
      </c>
      <c r="G946" s="20">
        <f>F946*C946</f>
        <v>8222.5</v>
      </c>
      <c r="H946" s="132"/>
    </row>
    <row r="947" spans="1:9" x14ac:dyDescent="0.25">
      <c r="A947" s="2" t="s">
        <v>58</v>
      </c>
      <c r="B947" s="1" t="s">
        <v>369</v>
      </c>
      <c r="C947" s="2">
        <v>3</v>
      </c>
      <c r="E947" s="2" t="s">
        <v>263</v>
      </c>
      <c r="F947" s="144">
        <v>805</v>
      </c>
      <c r="G947" s="20">
        <f>F947*C947</f>
        <v>2415</v>
      </c>
      <c r="I947" s="103"/>
    </row>
    <row r="948" spans="1:9" x14ac:dyDescent="0.25">
      <c r="A948" s="2" t="s">
        <v>60</v>
      </c>
      <c r="B948" s="1" t="s">
        <v>370</v>
      </c>
      <c r="C948" s="2">
        <v>4</v>
      </c>
      <c r="E948" s="2" t="s">
        <v>263</v>
      </c>
      <c r="F948" s="144">
        <v>920</v>
      </c>
      <c r="G948" s="20">
        <f>F948*C948</f>
        <v>3680</v>
      </c>
      <c r="I948" s="103"/>
    </row>
    <row r="949" spans="1:9" x14ac:dyDescent="0.25">
      <c r="B949" s="1"/>
      <c r="I949" s="103"/>
    </row>
    <row r="950" spans="1:9" ht="18" x14ac:dyDescent="0.25">
      <c r="B950" s="10"/>
      <c r="C950" s="7"/>
      <c r="D950" s="7"/>
      <c r="E950" s="7"/>
      <c r="I950" s="103"/>
    </row>
    <row r="951" spans="1:9" x14ac:dyDescent="0.3">
      <c r="B951" s="133"/>
      <c r="C951" s="8"/>
      <c r="D951" s="8"/>
      <c r="I951" s="103"/>
    </row>
    <row r="952" spans="1:9" x14ac:dyDescent="0.25">
      <c r="B952" s="1"/>
      <c r="I952" s="103"/>
    </row>
    <row r="953" spans="1:9" x14ac:dyDescent="0.25">
      <c r="B953" s="1"/>
      <c r="I953" s="103"/>
    </row>
    <row r="954" spans="1:9" ht="18" x14ac:dyDescent="0.25">
      <c r="B954" s="34" t="s">
        <v>34</v>
      </c>
      <c r="F954" s="160"/>
      <c r="G954" s="20">
        <f>SUM(G919:G949)</f>
        <v>753527.5</v>
      </c>
      <c r="I954" s="103"/>
    </row>
    <row r="955" spans="1:9" ht="18" x14ac:dyDescent="0.25">
      <c r="B955" s="24"/>
      <c r="G955" s="36"/>
      <c r="I955" s="103"/>
    </row>
    <row r="956" spans="1:9" ht="18" x14ac:dyDescent="0.25">
      <c r="B956" s="53"/>
      <c r="I956" s="103"/>
    </row>
    <row r="957" spans="1:9" ht="18" x14ac:dyDescent="0.25">
      <c r="B957" s="53"/>
      <c r="I957" s="103"/>
    </row>
    <row r="958" spans="1:9" ht="18" x14ac:dyDescent="0.25">
      <c r="B958" s="24"/>
      <c r="I958" s="103"/>
    </row>
    <row r="959" spans="1:9" ht="18" x14ac:dyDescent="0.25">
      <c r="B959" s="23" t="s">
        <v>66</v>
      </c>
      <c r="C959" s="7"/>
      <c r="D959" s="7"/>
      <c r="E959" s="7"/>
      <c r="F959" s="141"/>
      <c r="G959" s="58"/>
      <c r="I959" s="103"/>
    </row>
    <row r="960" spans="1:9" ht="18" x14ac:dyDescent="0.25">
      <c r="B960" s="23"/>
      <c r="C960" s="7"/>
      <c r="D960" s="7"/>
      <c r="E960" s="7"/>
      <c r="F960" s="141"/>
      <c r="G960" s="58"/>
      <c r="I960" s="103"/>
    </row>
    <row r="961" spans="2:9" ht="18" x14ac:dyDescent="0.25">
      <c r="B961" s="54" t="s">
        <v>344</v>
      </c>
      <c r="C961" s="7"/>
      <c r="D961" s="7"/>
      <c r="E961" s="7"/>
      <c r="F961" s="144">
        <f>G915</f>
        <v>1073050</v>
      </c>
      <c r="G961" s="58"/>
      <c r="I961" s="103"/>
    </row>
    <row r="962" spans="2:9" ht="16.5" customHeight="1" x14ac:dyDescent="0.25">
      <c r="B962" s="54"/>
      <c r="C962" s="7"/>
      <c r="D962" s="7"/>
      <c r="E962" s="7"/>
      <c r="G962" s="58"/>
      <c r="I962" s="103"/>
    </row>
    <row r="963" spans="2:9" ht="18" x14ac:dyDescent="0.25">
      <c r="B963" s="54" t="s">
        <v>371</v>
      </c>
      <c r="C963" s="7"/>
      <c r="D963" s="7"/>
      <c r="E963" s="7"/>
      <c r="F963" s="144">
        <f>G954</f>
        <v>753527.5</v>
      </c>
      <c r="G963" s="58"/>
      <c r="I963" s="103"/>
    </row>
    <row r="964" spans="2:9" x14ac:dyDescent="0.25">
      <c r="B964" s="31"/>
      <c r="G964" s="91"/>
      <c r="I964" s="103"/>
    </row>
    <row r="965" spans="2:9" ht="18" x14ac:dyDescent="0.25">
      <c r="B965" s="54"/>
      <c r="C965" s="7"/>
      <c r="D965" s="7"/>
      <c r="E965" s="7"/>
      <c r="G965" s="58"/>
      <c r="I965" s="103"/>
    </row>
    <row r="966" spans="2:9" ht="18" x14ac:dyDescent="0.25">
      <c r="B966" s="54"/>
      <c r="C966" s="7"/>
      <c r="D966" s="7"/>
      <c r="E966" s="7"/>
      <c r="G966" s="58"/>
      <c r="I966" s="103"/>
    </row>
    <row r="967" spans="2:9" ht="18" x14ac:dyDescent="0.25">
      <c r="B967" s="54"/>
      <c r="C967" s="7"/>
      <c r="D967" s="7"/>
      <c r="E967" s="7"/>
      <c r="G967" s="58"/>
      <c r="I967" s="103"/>
    </row>
    <row r="968" spans="2:9" ht="18" x14ac:dyDescent="0.25">
      <c r="B968" s="54"/>
      <c r="C968" s="7"/>
      <c r="D968" s="7"/>
      <c r="E968" s="7"/>
      <c r="G968" s="58"/>
      <c r="I968" s="103"/>
    </row>
    <row r="969" spans="2:9" ht="18" x14ac:dyDescent="0.25">
      <c r="B969" s="23" t="s">
        <v>372</v>
      </c>
      <c r="C969" s="7"/>
      <c r="D969" s="7"/>
      <c r="E969" s="7"/>
      <c r="F969" s="141"/>
      <c r="G969" s="58"/>
      <c r="I969" s="103"/>
    </row>
    <row r="970" spans="2:9" ht="18" x14ac:dyDescent="0.25">
      <c r="B970" s="34" t="s">
        <v>231</v>
      </c>
      <c r="C970" s="7"/>
      <c r="D970" s="7"/>
      <c r="E970" s="7"/>
      <c r="F970" s="141" t="s">
        <v>28</v>
      </c>
      <c r="G970" s="58">
        <f>SUM(F961:F965)</f>
        <v>1826577.5</v>
      </c>
    </row>
    <row r="971" spans="2:9" ht="18" x14ac:dyDescent="0.25">
      <c r="B971" s="24"/>
    </row>
    <row r="972" spans="2:9" ht="18" x14ac:dyDescent="0.25">
      <c r="B972" s="24" t="s">
        <v>373</v>
      </c>
      <c r="G972" s="134"/>
    </row>
    <row r="973" spans="2:9" ht="18" x14ac:dyDescent="0.25">
      <c r="G973" s="135"/>
    </row>
    <row r="974" spans="2:9" x14ac:dyDescent="0.25">
      <c r="B974" s="31" t="s">
        <v>69</v>
      </c>
      <c r="F974" s="144">
        <f>G98</f>
        <v>7588998</v>
      </c>
      <c r="G974" s="136"/>
    </row>
    <row r="975" spans="2:9" x14ac:dyDescent="0.25">
      <c r="B975" s="31"/>
      <c r="G975" s="136"/>
    </row>
    <row r="976" spans="2:9" x14ac:dyDescent="0.25">
      <c r="B976" s="31" t="s">
        <v>72</v>
      </c>
      <c r="F976" s="144">
        <f>G139</f>
        <v>4450360</v>
      </c>
      <c r="G976" s="136"/>
      <c r="H976" s="137"/>
    </row>
    <row r="977" spans="1:26" x14ac:dyDescent="0.25">
      <c r="B977" s="31"/>
      <c r="G977" s="136"/>
    </row>
    <row r="978" spans="1:26" x14ac:dyDescent="0.25">
      <c r="B978" s="31" t="s">
        <v>82</v>
      </c>
      <c r="F978" s="144">
        <f>G178</f>
        <v>2420010</v>
      </c>
      <c r="G978" s="136"/>
    </row>
    <row r="979" spans="1:26" ht="17.25" customHeight="1" x14ac:dyDescent="0.25">
      <c r="C979" s="138"/>
      <c r="D979" s="138"/>
      <c r="E979" s="138"/>
      <c r="G979" s="136"/>
      <c r="I979" s="3"/>
    </row>
    <row r="980" spans="1:26" x14ac:dyDescent="0.25">
      <c r="B980" s="22" t="s">
        <v>374</v>
      </c>
      <c r="F980" s="144">
        <f>G302</f>
        <v>425255</v>
      </c>
      <c r="G980" s="136"/>
    </row>
    <row r="981" spans="1:26" x14ac:dyDescent="0.25">
      <c r="G981" s="136"/>
    </row>
    <row r="982" spans="1:26" ht="17.25" customHeight="1" x14ac:dyDescent="0.25">
      <c r="B982" s="22" t="s">
        <v>122</v>
      </c>
      <c r="F982" s="144">
        <f>G347</f>
        <v>4356660</v>
      </c>
      <c r="G982" s="136"/>
    </row>
    <row r="983" spans="1:26" ht="17.25" customHeight="1" x14ac:dyDescent="0.25">
      <c r="G983" s="136"/>
    </row>
    <row r="984" spans="1:26" x14ac:dyDescent="0.25">
      <c r="B984" s="22" t="s">
        <v>149</v>
      </c>
      <c r="F984" s="144">
        <f>G396</f>
        <v>1501120</v>
      </c>
      <c r="G984" s="136"/>
    </row>
    <row r="985" spans="1:26" ht="17.25" customHeight="1" x14ac:dyDescent="0.25">
      <c r="G985" s="136"/>
    </row>
    <row r="986" spans="1:26" ht="17.25" customHeight="1" x14ac:dyDescent="0.25">
      <c r="B986" s="22" t="s">
        <v>163</v>
      </c>
      <c r="F986" s="144">
        <f>G443</f>
        <v>919110</v>
      </c>
      <c r="G986" s="136"/>
    </row>
    <row r="987" spans="1:26" ht="17.25" customHeight="1" x14ac:dyDescent="0.25">
      <c r="G987" s="136"/>
    </row>
    <row r="988" spans="1:26" ht="17.25" customHeight="1" x14ac:dyDescent="0.25">
      <c r="B988" s="22" t="s">
        <v>176</v>
      </c>
      <c r="F988" s="144">
        <f>G477</f>
        <v>2440700</v>
      </c>
      <c r="G988" s="136"/>
    </row>
    <row r="989" spans="1:26" ht="17.25" customHeight="1" x14ac:dyDescent="0.25">
      <c r="G989" s="136"/>
    </row>
    <row r="990" spans="1:26" ht="17.25" customHeight="1" x14ac:dyDescent="0.25">
      <c r="B990" s="22" t="s">
        <v>178</v>
      </c>
      <c r="F990" s="144">
        <f>G506</f>
        <v>360000</v>
      </c>
      <c r="G990" s="136"/>
    </row>
    <row r="991" spans="1:26" s="21" customFormat="1" ht="17.25" customHeight="1" x14ac:dyDescent="0.25">
      <c r="A991" s="2"/>
      <c r="B991" s="22"/>
      <c r="C991" s="2"/>
      <c r="D991" s="2"/>
      <c r="E991" s="2"/>
      <c r="F991" s="144"/>
      <c r="G991" s="136"/>
      <c r="I991" s="22"/>
      <c r="J991" s="22"/>
      <c r="K991" s="22"/>
      <c r="L991" s="22"/>
      <c r="M991" s="22"/>
      <c r="N991" s="22"/>
      <c r="O991" s="22"/>
      <c r="P991" s="22"/>
      <c r="Q991" s="22"/>
      <c r="R991" s="22"/>
      <c r="S991" s="22"/>
      <c r="T991" s="22"/>
      <c r="U991" s="22"/>
      <c r="V991" s="22"/>
      <c r="W991" s="22"/>
      <c r="X991" s="22"/>
      <c r="Y991" s="22"/>
      <c r="Z991" s="22"/>
    </row>
    <row r="992" spans="1:26" s="21" customFormat="1" ht="17.25" customHeight="1" x14ac:dyDescent="0.25">
      <c r="A992" s="2"/>
      <c r="B992" s="22" t="s">
        <v>375</v>
      </c>
      <c r="C992" s="2"/>
      <c r="D992" s="2"/>
      <c r="E992" s="2"/>
      <c r="F992" s="144">
        <f>G549</f>
        <v>665000</v>
      </c>
      <c r="G992" s="136"/>
      <c r="I992" s="22"/>
      <c r="J992" s="22"/>
      <c r="K992" s="22"/>
      <c r="L992" s="22"/>
      <c r="M992" s="22"/>
      <c r="N992" s="22"/>
      <c r="O992" s="22"/>
      <c r="P992" s="22"/>
      <c r="Q992" s="22"/>
      <c r="R992" s="22"/>
      <c r="S992" s="22"/>
      <c r="T992" s="22"/>
      <c r="U992" s="22"/>
      <c r="V992" s="22"/>
      <c r="W992" s="22"/>
      <c r="X992" s="22"/>
      <c r="Y992" s="22"/>
      <c r="Z992" s="22"/>
    </row>
    <row r="993" spans="1:26" s="21" customFormat="1" ht="17.25" customHeight="1" x14ac:dyDescent="0.25">
      <c r="A993" s="2"/>
      <c r="B993" s="22"/>
      <c r="C993" s="2"/>
      <c r="D993" s="2"/>
      <c r="E993" s="2"/>
      <c r="F993" s="144"/>
      <c r="G993" s="136"/>
      <c r="I993" s="22"/>
      <c r="J993" s="22"/>
      <c r="K993" s="22"/>
      <c r="L993" s="22"/>
      <c r="M993" s="22"/>
      <c r="N993" s="22"/>
      <c r="O993" s="22"/>
      <c r="P993" s="22"/>
      <c r="Q993" s="22"/>
      <c r="R993" s="22"/>
      <c r="S993" s="22"/>
      <c r="T993" s="22"/>
      <c r="U993" s="22"/>
      <c r="V993" s="22"/>
      <c r="W993" s="22"/>
      <c r="X993" s="22"/>
      <c r="Y993" s="22"/>
      <c r="Z993" s="22"/>
    </row>
    <row r="994" spans="1:26" s="21" customFormat="1" ht="17.25" customHeight="1" x14ac:dyDescent="0.25">
      <c r="A994" s="2"/>
      <c r="B994" s="22" t="s">
        <v>196</v>
      </c>
      <c r="C994" s="2"/>
      <c r="D994" s="2"/>
      <c r="E994" s="2"/>
      <c r="F994" s="144">
        <f>G646</f>
        <v>3174340</v>
      </c>
      <c r="G994" s="136"/>
      <c r="I994" s="22"/>
      <c r="J994" s="22"/>
      <c r="K994" s="22"/>
      <c r="L994" s="22"/>
      <c r="M994" s="22"/>
      <c r="N994" s="22"/>
      <c r="O994" s="22"/>
      <c r="P994" s="22"/>
      <c r="Q994" s="22"/>
      <c r="R994" s="22"/>
      <c r="S994" s="22"/>
      <c r="T994" s="22"/>
      <c r="U994" s="22"/>
      <c r="V994" s="22"/>
      <c r="W994" s="22"/>
      <c r="X994" s="22"/>
      <c r="Y994" s="22"/>
      <c r="Z994" s="22"/>
    </row>
    <row r="995" spans="1:26" s="21" customFormat="1" ht="17.25" customHeight="1" x14ac:dyDescent="0.25">
      <c r="A995" s="2"/>
      <c r="B995" s="22"/>
      <c r="C995" s="2"/>
      <c r="D995" s="2"/>
      <c r="E995" s="2"/>
      <c r="F995" s="144"/>
      <c r="G995" s="136"/>
      <c r="I995" s="22"/>
      <c r="J995" s="22"/>
      <c r="K995" s="22"/>
      <c r="L995" s="22"/>
      <c r="M995" s="22"/>
      <c r="N995" s="22"/>
      <c r="O995" s="22"/>
      <c r="P995" s="22"/>
      <c r="Q995" s="22"/>
      <c r="R995" s="22"/>
      <c r="S995" s="22"/>
      <c r="T995" s="22"/>
      <c r="U995" s="22"/>
      <c r="V995" s="22"/>
      <c r="W995" s="22"/>
      <c r="X995" s="22"/>
      <c r="Y995" s="22"/>
      <c r="Z995" s="22"/>
    </row>
    <row r="996" spans="1:26" s="21" customFormat="1" ht="17.25" customHeight="1" x14ac:dyDescent="0.25">
      <c r="A996" s="2"/>
      <c r="B996" s="22" t="s">
        <v>233</v>
      </c>
      <c r="C996" s="2"/>
      <c r="D996" s="2"/>
      <c r="E996" s="2"/>
      <c r="F996" s="144">
        <f>G668</f>
        <v>1584687.5</v>
      </c>
      <c r="G996" s="136"/>
      <c r="I996" s="22"/>
      <c r="J996" s="22"/>
      <c r="K996" s="22"/>
      <c r="L996" s="22"/>
      <c r="M996" s="22"/>
      <c r="N996" s="22"/>
      <c r="O996" s="22"/>
      <c r="P996" s="22"/>
      <c r="Q996" s="22"/>
      <c r="R996" s="22"/>
      <c r="S996" s="22"/>
      <c r="T996" s="22"/>
      <c r="U996" s="22"/>
      <c r="V996" s="22"/>
      <c r="W996" s="22"/>
      <c r="X996" s="22"/>
      <c r="Y996" s="22"/>
      <c r="Z996" s="22"/>
    </row>
    <row r="997" spans="1:26" s="21" customFormat="1" ht="17.25" customHeight="1" x14ac:dyDescent="0.25">
      <c r="A997" s="2"/>
      <c r="B997" s="22"/>
      <c r="C997" s="2"/>
      <c r="D997" s="2"/>
      <c r="E997" s="2"/>
      <c r="F997" s="144"/>
      <c r="G997" s="136"/>
      <c r="I997" s="22"/>
      <c r="J997" s="22"/>
      <c r="K997" s="22"/>
      <c r="L997" s="22"/>
      <c r="M997" s="22"/>
      <c r="N997" s="22"/>
      <c r="O997" s="22"/>
      <c r="P997" s="22"/>
      <c r="Q997" s="22"/>
      <c r="R997" s="22"/>
      <c r="S997" s="22"/>
      <c r="T997" s="22"/>
      <c r="U997" s="22"/>
      <c r="V997" s="22"/>
      <c r="W997" s="22"/>
      <c r="X997" s="22"/>
      <c r="Y997" s="22"/>
      <c r="Z997" s="22"/>
    </row>
    <row r="998" spans="1:26" s="21" customFormat="1" ht="17.25" customHeight="1" x14ac:dyDescent="0.25">
      <c r="A998" s="2"/>
      <c r="B998" s="22" t="s">
        <v>376</v>
      </c>
      <c r="C998" s="2"/>
      <c r="D998" s="2"/>
      <c r="E998" s="2"/>
      <c r="F998" s="144">
        <f>G717</f>
        <v>1712935</v>
      </c>
      <c r="G998" s="136"/>
      <c r="I998" s="22"/>
      <c r="J998" s="22"/>
      <c r="K998" s="22"/>
      <c r="L998" s="22"/>
      <c r="M998" s="22"/>
      <c r="N998" s="22"/>
      <c r="O998" s="22"/>
      <c r="P998" s="22"/>
      <c r="Q998" s="22"/>
      <c r="R998" s="22"/>
      <c r="S998" s="22"/>
      <c r="T998" s="22"/>
      <c r="U998" s="22"/>
      <c r="V998" s="22"/>
      <c r="W998" s="22"/>
      <c r="X998" s="22"/>
      <c r="Y998" s="22"/>
      <c r="Z998" s="22"/>
    </row>
    <row r="999" spans="1:26" s="21" customFormat="1" ht="17.25" customHeight="1" x14ac:dyDescent="0.25">
      <c r="A999" s="2"/>
      <c r="B999" s="22"/>
      <c r="C999" s="2"/>
      <c r="D999" s="2"/>
      <c r="E999" s="2"/>
      <c r="F999" s="144"/>
      <c r="G999" s="136"/>
      <c r="I999" s="22"/>
      <c r="J999" s="22"/>
      <c r="K999" s="22"/>
      <c r="L999" s="22"/>
      <c r="M999" s="22"/>
      <c r="N999" s="22"/>
      <c r="O999" s="22"/>
      <c r="P999" s="22"/>
      <c r="Q999" s="22"/>
      <c r="R999" s="22"/>
      <c r="S999" s="22"/>
      <c r="T999" s="22"/>
      <c r="U999" s="22"/>
      <c r="V999" s="22"/>
      <c r="W999" s="22"/>
      <c r="X999" s="22"/>
      <c r="Y999" s="22"/>
      <c r="Z999" s="22"/>
    </row>
    <row r="1000" spans="1:26" s="21" customFormat="1" ht="17.25" customHeight="1" x14ac:dyDescent="0.25">
      <c r="A1000" s="2"/>
      <c r="B1000" s="22" t="s">
        <v>256</v>
      </c>
      <c r="C1000" s="2"/>
      <c r="D1000" s="2"/>
      <c r="E1000" s="2"/>
      <c r="F1000" s="144">
        <f>G884</f>
        <v>1031972</v>
      </c>
      <c r="G1000" s="136"/>
      <c r="I1000" s="22"/>
      <c r="J1000" s="22"/>
      <c r="K1000" s="22"/>
      <c r="L1000" s="22"/>
      <c r="M1000" s="22"/>
      <c r="N1000" s="22"/>
      <c r="O1000" s="22"/>
      <c r="P1000" s="22"/>
      <c r="Q1000" s="22"/>
      <c r="R1000" s="22"/>
      <c r="S1000" s="22"/>
      <c r="T1000" s="22"/>
      <c r="U1000" s="22"/>
      <c r="V1000" s="22"/>
      <c r="W1000" s="22"/>
      <c r="X1000" s="22"/>
      <c r="Y1000" s="22"/>
      <c r="Z1000" s="22"/>
    </row>
    <row r="1001" spans="1:26" s="21" customFormat="1" ht="17.25" customHeight="1" x14ac:dyDescent="0.25">
      <c r="A1001" s="2"/>
      <c r="B1001" s="22"/>
      <c r="C1001" s="138"/>
      <c r="D1001" s="138"/>
      <c r="E1001" s="138"/>
      <c r="F1001" s="144"/>
      <c r="G1001" s="136"/>
      <c r="I1001" s="22"/>
      <c r="J1001" s="22"/>
      <c r="K1001" s="22"/>
      <c r="L1001" s="22"/>
      <c r="M1001" s="22"/>
      <c r="N1001" s="22"/>
      <c r="O1001" s="22"/>
      <c r="P1001" s="22"/>
      <c r="Q1001" s="22"/>
      <c r="R1001" s="22"/>
      <c r="S1001" s="22"/>
      <c r="T1001" s="22"/>
      <c r="U1001" s="22"/>
      <c r="V1001" s="22"/>
      <c r="W1001" s="22"/>
      <c r="X1001" s="22"/>
      <c r="Y1001" s="22"/>
      <c r="Z1001" s="22"/>
    </row>
    <row r="1002" spans="1:26" s="21" customFormat="1" ht="17.25" customHeight="1" x14ac:dyDescent="0.25">
      <c r="A1002" s="2"/>
      <c r="B1002" s="22" t="s">
        <v>377</v>
      </c>
      <c r="C1002" s="2"/>
      <c r="D1002" s="2"/>
      <c r="E1002" s="138"/>
      <c r="F1002" s="144">
        <f>G970</f>
        <v>1826577.5</v>
      </c>
      <c r="G1002" s="136"/>
      <c r="I1002" s="22"/>
      <c r="J1002" s="22"/>
      <c r="K1002" s="22"/>
      <c r="L1002" s="22"/>
      <c r="M1002" s="22"/>
      <c r="N1002" s="22"/>
      <c r="O1002" s="22"/>
      <c r="P1002" s="22"/>
      <c r="Q1002" s="22"/>
      <c r="R1002" s="22"/>
      <c r="S1002" s="22"/>
      <c r="T1002" s="22"/>
      <c r="U1002" s="22"/>
      <c r="V1002" s="22"/>
      <c r="W1002" s="22"/>
      <c r="X1002" s="22"/>
      <c r="Y1002" s="22"/>
      <c r="Z1002" s="22"/>
    </row>
    <row r="1003" spans="1:26" ht="17.25" customHeight="1" x14ac:dyDescent="0.25">
      <c r="B1003" s="31"/>
      <c r="E1003" s="2" t="s">
        <v>182</v>
      </c>
    </row>
    <row r="1004" spans="1:26" x14ac:dyDescent="0.25">
      <c r="B1004" s="31"/>
    </row>
    <row r="1005" spans="1:26" ht="18" x14ac:dyDescent="0.25">
      <c r="B1005" s="23" t="s">
        <v>378</v>
      </c>
      <c r="C1005" s="7"/>
      <c r="D1005" s="7"/>
      <c r="E1005" s="7"/>
      <c r="F1005" s="141"/>
      <c r="G1005" s="36"/>
    </row>
    <row r="1006" spans="1:26" ht="18" x14ac:dyDescent="0.25">
      <c r="B1006" s="34" t="s">
        <v>379</v>
      </c>
      <c r="C1006" s="7"/>
      <c r="D1006" s="7"/>
      <c r="E1006" s="7"/>
      <c r="F1006" s="141" t="s">
        <v>28</v>
      </c>
      <c r="G1006" s="58">
        <f>SUM(F974:F1002)</f>
        <v>34457725</v>
      </c>
      <c r="H1006" s="37"/>
    </row>
    <row r="1007" spans="1:26" ht="18" x14ac:dyDescent="0.25">
      <c r="B1007" s="34"/>
      <c r="C1007" s="7"/>
      <c r="D1007" s="7"/>
      <c r="E1007" s="7"/>
      <c r="F1007" s="141"/>
      <c r="G1007" s="58"/>
    </row>
    <row r="1008" spans="1:26" ht="18" x14ac:dyDescent="0.25">
      <c r="B1008" s="34" t="s">
        <v>380</v>
      </c>
      <c r="C1008" s="7"/>
      <c r="D1008" s="7"/>
      <c r="E1008" s="7"/>
      <c r="F1008" s="144">
        <f>G1006</f>
        <v>34457725</v>
      </c>
      <c r="G1008" s="58"/>
      <c r="H1008" s="22"/>
    </row>
    <row r="1009" spans="1:8" ht="18" x14ac:dyDescent="0.25">
      <c r="B1009" s="34" t="s">
        <v>320</v>
      </c>
      <c r="C1009" s="7"/>
      <c r="D1009" s="7"/>
      <c r="E1009" s="7"/>
      <c r="F1009" s="163">
        <f>F1008*18%</f>
        <v>6202390.5</v>
      </c>
      <c r="G1009" s="58"/>
      <c r="H1009" s="22"/>
    </row>
    <row r="1010" spans="1:8" ht="18" x14ac:dyDescent="0.25">
      <c r="B1010" s="34" t="s">
        <v>381</v>
      </c>
      <c r="C1010" s="7"/>
      <c r="D1010" s="7"/>
      <c r="E1010" s="7"/>
      <c r="F1010" s="141">
        <f>SUM(F1008:F1009)</f>
        <v>40660115.5</v>
      </c>
      <c r="G1010" s="58"/>
      <c r="H1010" s="22"/>
    </row>
    <row r="1011" spans="1:8" ht="14.25" customHeight="1" x14ac:dyDescent="0.25">
      <c r="B1011" s="34" t="s">
        <v>417</v>
      </c>
      <c r="C1011" s="139"/>
      <c r="D1011" s="139"/>
      <c r="E1011" s="7"/>
      <c r="F1011" s="163">
        <f>F1010*3%</f>
        <v>1219803.4649999999</v>
      </c>
      <c r="G1011" s="58"/>
      <c r="H1011" s="22"/>
    </row>
    <row r="1012" spans="1:8" ht="18" x14ac:dyDescent="0.25">
      <c r="B1012" s="34"/>
      <c r="C1012" s="7"/>
      <c r="D1012" s="7"/>
      <c r="E1012" s="22"/>
      <c r="F1012" s="141">
        <f>SUM(F1010:F1011)</f>
        <v>41879918.965000004</v>
      </c>
      <c r="G1012" s="58"/>
      <c r="H1012" s="22"/>
    </row>
    <row r="1013" spans="1:8" ht="18" x14ac:dyDescent="0.25">
      <c r="B1013" s="34" t="s">
        <v>381</v>
      </c>
      <c r="C1013" s="7"/>
      <c r="D1013" s="7"/>
      <c r="E1013" s="7"/>
      <c r="F1013" s="141"/>
      <c r="G1013" s="58"/>
      <c r="H1013" s="22"/>
    </row>
    <row r="1014" spans="1:8" ht="18" x14ac:dyDescent="0.25">
      <c r="B1014" s="34" t="s">
        <v>382</v>
      </c>
      <c r="C1014" s="7"/>
      <c r="D1014" s="7"/>
      <c r="E1014" s="7"/>
      <c r="F1014" s="144">
        <f>F1012*7.5%</f>
        <v>3140993.9223750001</v>
      </c>
      <c r="G1014" s="58"/>
      <c r="H1014" s="22"/>
    </row>
    <row r="1015" spans="1:8" ht="18" x14ac:dyDescent="0.25">
      <c r="B1015" s="34" t="s">
        <v>383</v>
      </c>
      <c r="C1015" s="7"/>
      <c r="D1015" s="7"/>
      <c r="E1015" s="7" t="s">
        <v>28</v>
      </c>
      <c r="F1015" s="162">
        <f>SUM(F1012:F1014)</f>
        <v>45020912.887375005</v>
      </c>
      <c r="G1015" s="58"/>
      <c r="H1015" s="22"/>
    </row>
    <row r="1016" spans="1:8" ht="18" x14ac:dyDescent="0.25">
      <c r="B1016" s="34"/>
      <c r="C1016" s="7"/>
      <c r="D1016" s="7"/>
      <c r="E1016" s="7"/>
      <c r="F1016" s="141"/>
      <c r="G1016" s="58"/>
      <c r="H1016" s="22"/>
    </row>
    <row r="1017" spans="1:8" ht="18" x14ac:dyDescent="0.25">
      <c r="B1017" s="34"/>
      <c r="C1017" s="7"/>
      <c r="D1017" s="7"/>
      <c r="E1017" s="7"/>
      <c r="F1017" s="141"/>
      <c r="G1017" s="140"/>
      <c r="H1017" s="22"/>
    </row>
    <row r="1018" spans="1:8" ht="18" x14ac:dyDescent="0.25">
      <c r="B1018" s="141"/>
      <c r="C1018" s="22"/>
      <c r="D1018" s="22"/>
      <c r="E1018" s="7"/>
      <c r="F1018" s="161"/>
      <c r="G1018" s="140"/>
    </row>
    <row r="1019" spans="1:8" ht="18" x14ac:dyDescent="0.25">
      <c r="B1019" s="55"/>
      <c r="C1019" s="55"/>
      <c r="D1019" s="55"/>
      <c r="E1019" s="55"/>
      <c r="F1019" s="54"/>
      <c r="G1019" s="35"/>
    </row>
    <row r="1020" spans="1:8" ht="18" x14ac:dyDescent="0.25">
      <c r="B1020" s="23"/>
      <c r="C1020" s="7"/>
      <c r="D1020" s="7"/>
      <c r="E1020" s="7"/>
      <c r="F1020" s="141"/>
      <c r="G1020" s="140"/>
    </row>
    <row r="1021" spans="1:8" ht="27" customHeight="1" x14ac:dyDescent="0.25">
      <c r="B1021" s="55"/>
      <c r="C1021" s="7"/>
      <c r="D1021" s="7"/>
      <c r="E1021" s="55"/>
      <c r="F1021" s="54"/>
      <c r="G1021" s="35"/>
    </row>
    <row r="1022" spans="1:8" ht="18" x14ac:dyDescent="0.25">
      <c r="B1022" s="34"/>
      <c r="C1022" s="7"/>
      <c r="D1022" s="7"/>
      <c r="E1022" s="7"/>
      <c r="F1022" s="141"/>
      <c r="G1022" s="58"/>
    </row>
    <row r="1023" spans="1:8" ht="18" x14ac:dyDescent="0.25">
      <c r="C1023" s="7"/>
      <c r="D1023" s="7"/>
      <c r="E1023" s="7"/>
      <c r="F1023" s="141"/>
      <c r="G1023" s="58"/>
    </row>
    <row r="1024" spans="1:8" x14ac:dyDescent="0.25">
      <c r="A1024" s="22"/>
      <c r="G1024" s="22"/>
    </row>
    <row r="1025" spans="1:8" ht="18" x14ac:dyDescent="0.25">
      <c r="G1025" s="58"/>
    </row>
    <row r="1039" spans="1:8" s="34" customFormat="1" ht="18" x14ac:dyDescent="0.25">
      <c r="A1039" s="2"/>
      <c r="B1039" s="22"/>
      <c r="C1039" s="2"/>
      <c r="D1039" s="2"/>
      <c r="E1039" s="2"/>
      <c r="F1039" s="144"/>
      <c r="G1039" s="20"/>
      <c r="H1039" s="37"/>
    </row>
    <row r="1040" spans="1:8" s="34" customFormat="1" ht="18" x14ac:dyDescent="0.25">
      <c r="A1040" s="2"/>
      <c r="B1040" s="22"/>
      <c r="C1040" s="2"/>
      <c r="D1040" s="2"/>
      <c r="E1040" s="2"/>
      <c r="F1040" s="144"/>
      <c r="G1040" s="20"/>
      <c r="H1040" s="37"/>
    </row>
    <row r="1041" spans="1:8" s="34" customFormat="1" ht="18" x14ac:dyDescent="0.25">
      <c r="A1041" s="2"/>
      <c r="B1041" s="22"/>
      <c r="C1041" s="2"/>
      <c r="D1041" s="2"/>
      <c r="E1041" s="2"/>
      <c r="F1041" s="144"/>
      <c r="G1041" s="20"/>
      <c r="H1041" s="37"/>
    </row>
    <row r="1042" spans="1:8" s="34" customFormat="1" ht="18" x14ac:dyDescent="0.25">
      <c r="A1042" s="2"/>
      <c r="B1042" s="22"/>
      <c r="C1042" s="2"/>
      <c r="D1042" s="2"/>
      <c r="E1042" s="2"/>
      <c r="F1042" s="144"/>
      <c r="G1042" s="20"/>
      <c r="H1042" s="37"/>
    </row>
    <row r="1043" spans="1:8" s="34" customFormat="1" ht="18" x14ac:dyDescent="0.25">
      <c r="A1043" s="2"/>
      <c r="B1043" s="22"/>
      <c r="C1043" s="2"/>
      <c r="D1043" s="2"/>
      <c r="E1043" s="2"/>
      <c r="F1043" s="144"/>
      <c r="G1043" s="20"/>
      <c r="H1043" s="37"/>
    </row>
    <row r="1044" spans="1:8" s="34" customFormat="1" ht="18" x14ac:dyDescent="0.25">
      <c r="A1044" s="2"/>
      <c r="B1044" s="22"/>
      <c r="C1044" s="2"/>
      <c r="D1044" s="2"/>
      <c r="E1044" s="2"/>
      <c r="F1044" s="144"/>
      <c r="G1044" s="20"/>
      <c r="H1044" s="37"/>
    </row>
    <row r="1068" spans="1:8" s="34" customFormat="1" ht="18" x14ac:dyDescent="0.25">
      <c r="A1068" s="2"/>
      <c r="B1068" s="22"/>
      <c r="C1068" s="2"/>
      <c r="D1068" s="2"/>
      <c r="E1068" s="2"/>
      <c r="F1068" s="144"/>
      <c r="G1068" s="20"/>
      <c r="H1068" s="37"/>
    </row>
    <row r="1069" spans="1:8" ht="21" customHeight="1" x14ac:dyDescent="0.25"/>
    <row r="1106" spans="1:8" s="34" customFormat="1" ht="18" x14ac:dyDescent="0.25">
      <c r="A1106" s="2"/>
      <c r="B1106" s="22"/>
      <c r="C1106" s="2"/>
      <c r="D1106" s="2"/>
      <c r="E1106" s="2"/>
      <c r="F1106" s="144"/>
      <c r="G1106" s="20"/>
      <c r="H1106" s="37"/>
    </row>
    <row r="1107" spans="1:8" s="34" customFormat="1" ht="18" x14ac:dyDescent="0.25">
      <c r="A1107" s="2"/>
      <c r="B1107" s="22"/>
      <c r="C1107" s="2"/>
      <c r="D1107" s="2"/>
      <c r="E1107" s="2"/>
      <c r="F1107" s="144"/>
      <c r="G1107" s="20"/>
      <c r="H1107" s="37"/>
    </row>
    <row r="1138" spans="1:8" s="34" customFormat="1" ht="18" x14ac:dyDescent="0.25">
      <c r="A1138" s="2"/>
      <c r="B1138" s="22"/>
      <c r="C1138" s="2"/>
      <c r="D1138" s="2"/>
      <c r="E1138" s="2"/>
      <c r="F1138" s="144"/>
      <c r="G1138" s="20"/>
      <c r="H1138" s="37"/>
    </row>
    <row r="1139" spans="1:8" s="34" customFormat="1" ht="18" x14ac:dyDescent="0.25">
      <c r="A1139" s="2"/>
      <c r="B1139" s="22"/>
      <c r="C1139" s="2"/>
      <c r="D1139" s="2"/>
      <c r="E1139" s="2"/>
      <c r="F1139" s="144"/>
      <c r="G1139" s="20"/>
      <c r="H1139" s="37"/>
    </row>
  </sheetData>
  <printOptions gridLines="1"/>
  <pageMargins left="0.70866141732283505" right="0.70866141732283505" top="0.74803149606299202" bottom="0.74803149606299202" header="0.31496062992126" footer="0.31496062992126"/>
  <pageSetup paperSize="9" scale="80" orientation="portrait" r:id="rId1"/>
  <headerFooter alignWithMargins="0">
    <oddHeader>&amp;L&amp;"-,Bold Italic"Retail Shop-Urban Shelter Estate, Ajah&amp;RURBAN SHELTER LTD</oddHeader>
    <oddFooter>&amp;R&amp;"Comic Sans MS,Bold Italic"Page /&amp;P</oddFooter>
  </headerFooter>
  <rowBreaks count="25" manualBreakCount="25">
    <brk id="25" max="5" man="1"/>
    <brk id="61" max="5" man="1"/>
    <brk id="98" max="5" man="1"/>
    <brk id="139" max="5" man="1"/>
    <brk id="178" max="5" man="1"/>
    <brk id="222" max="5" man="1"/>
    <brk id="261" max="5" man="1"/>
    <brk id="302" max="5" man="1"/>
    <brk id="347" max="5" man="1"/>
    <brk id="396" max="5" man="1"/>
    <brk id="443" max="5" man="1"/>
    <brk id="477" max="5" man="1"/>
    <brk id="506" max="5" man="1"/>
    <brk id="549" max="5" man="1"/>
    <brk id="593" max="5" man="1"/>
    <brk id="646" max="5" man="1"/>
    <brk id="668" max="5" man="1"/>
    <brk id="717" max="5" man="1"/>
    <brk id="753" max="5" man="1"/>
    <brk id="795" max="5" man="1"/>
    <brk id="840" max="5" man="1"/>
    <brk id="884" max="5" man="1"/>
    <brk id="915" max="5" man="1"/>
    <brk id="955" max="5" man="1"/>
    <brk id="970" max="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RETAIL SHOP AJAH</vt:lpstr>
      <vt:lpstr>RETAIL SHOP AJAH (2)</vt:lpstr>
      <vt:lpstr>'RETAIL SHOP AJAH'!Print_Area</vt:lpstr>
      <vt:lpstr>'RETAIL SHOP AJAH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OLATUNDE</dc:creator>
  <cp:lastModifiedBy>QS DESKTOP 2</cp:lastModifiedBy>
  <cp:lastPrinted>2022-01-20T14:48:31Z</cp:lastPrinted>
  <dcterms:created xsi:type="dcterms:W3CDTF">2021-12-22T08:46:07Z</dcterms:created>
  <dcterms:modified xsi:type="dcterms:W3CDTF">2022-02-18T15:53:24Z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S9Connected">
    <vt:bool>true</vt:bool>
  </property>
</Properties>
</file>