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rFavQ$\Desktop\Boq\qs yunus\GWARINPA GUEST HOUSE\"/>
    </mc:Choice>
  </mc:AlternateContent>
  <xr:revisionPtr revIDLastSave="0" documentId="13_ncr:1_{3BB60396-2EE2-4FFA-955D-5199CB4E2B92}" xr6:coauthVersionLast="47" xr6:coauthVersionMax="47" xr10:uidLastSave="{00000000-0000-0000-0000-000000000000}"/>
  <bookViews>
    <workbookView minimized="1" xWindow="780" yWindow="825" windowWidth="14085" windowHeight="11010" firstSheet="1" activeTab="1" xr2:uid="{00000000-000D-0000-FFFF-FFFF00000000}"/>
  </bookViews>
  <sheets>
    <sheet name="COVER PAGE" sheetId="2" r:id="rId1"/>
    <sheet name="Guest house" sheetId="1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</externalReferences>
  <definedNames>
    <definedName name="\0" localSheetId="0">#REF!</definedName>
    <definedName name="\0">#REF!</definedName>
    <definedName name="\a" localSheetId="0">#REF!</definedName>
    <definedName name="\a">#REF!</definedName>
    <definedName name="\b" localSheetId="0">#REF!</definedName>
    <definedName name="\b">#REF!</definedName>
    <definedName name="\c" localSheetId="0">#REF!</definedName>
    <definedName name="\c">#REF!</definedName>
    <definedName name="\d" localSheetId="0">#REF!</definedName>
    <definedName name="\d">#REF!</definedName>
    <definedName name="\h" localSheetId="0">#REF!</definedName>
    <definedName name="\h">#REF!</definedName>
    <definedName name="\i" localSheetId="0">#REF!</definedName>
    <definedName name="\i">#REF!</definedName>
    <definedName name="\k" localSheetId="0">#REF!</definedName>
    <definedName name="\k">#REF!</definedName>
    <definedName name="\m" localSheetId="0">#REF!</definedName>
    <definedName name="\m">#REF!</definedName>
    <definedName name="\n" localSheetId="0">#REF!</definedName>
    <definedName name="\n">#REF!</definedName>
    <definedName name="\p" localSheetId="0">#REF!</definedName>
    <definedName name="\p">#REF!</definedName>
    <definedName name="\q" localSheetId="0">#REF!</definedName>
    <definedName name="\q">#REF!</definedName>
    <definedName name="\r" localSheetId="0">#REF!</definedName>
    <definedName name="\r">#REF!</definedName>
    <definedName name="\s" localSheetId="0">#REF!</definedName>
    <definedName name="\s">#REF!</definedName>
    <definedName name="\t" localSheetId="0">#REF!</definedName>
    <definedName name="\t">#REF!</definedName>
    <definedName name="\u" localSheetId="0">#REF!</definedName>
    <definedName name="\u">#REF!</definedName>
    <definedName name="\v" localSheetId="0">#REF!</definedName>
    <definedName name="\v">#REF!</definedName>
    <definedName name="\w" localSheetId="0">#REF!</definedName>
    <definedName name="\w">#REF!</definedName>
    <definedName name="\y" localSheetId="0">#REF!</definedName>
    <definedName name="\y">#REF!</definedName>
    <definedName name="\z" localSheetId="0">#REF!</definedName>
    <definedName name="\z">#REF!</definedName>
    <definedName name="______cbd1" localSheetId="0">'[1]MAIN BLD TAKE OFF'!#REF!</definedName>
    <definedName name="______cbd1">'[1]MAIN BLD TAKE OFF'!#REF!</definedName>
    <definedName name="______cbd2" localSheetId="0">'[1]MAIN BLD TAKE OFF'!#REF!</definedName>
    <definedName name="______cbd2">'[1]MAIN BLD TAKE OFF'!#REF!</definedName>
    <definedName name="______cbd3" localSheetId="0">'[1]MAIN BLD TAKE OFF'!#REF!</definedName>
    <definedName name="______cbd3">'[1]MAIN BLD TAKE OFF'!#REF!</definedName>
    <definedName name="______td2" localSheetId="0">'[1]MAIN BLD TAKE OFF'!#REF!</definedName>
    <definedName name="______td2">'[1]MAIN BLD TAKE OFF'!#REF!</definedName>
    <definedName name="______tl1" localSheetId="0">'[1]MAIN BLD TAKE OFF'!#REF!</definedName>
    <definedName name="______tl1">'[1]MAIN BLD TAKE OFF'!#REF!</definedName>
    <definedName name="______tl2" localSheetId="0">'[1]MAIN BLD TAKE OFF'!#REF!</definedName>
    <definedName name="______tl2">'[1]MAIN BLD TAKE OFF'!#REF!</definedName>
    <definedName name="______tw2" localSheetId="0">'[1]MAIN BLD TAKE OFF'!#REF!</definedName>
    <definedName name="______tw2">'[1]MAIN BLD TAKE OFF'!#REF!</definedName>
    <definedName name="_____cbd1" localSheetId="0">'[1]MAIN BLD TAKE OFF'!#REF!</definedName>
    <definedName name="_____cbd1">'[1]MAIN BLD TAKE OFF'!#REF!</definedName>
    <definedName name="_____cbd2" localSheetId="0">'[1]MAIN BLD TAKE OFF'!#REF!</definedName>
    <definedName name="_____cbd2">'[1]MAIN BLD TAKE OFF'!#REF!</definedName>
    <definedName name="_____cbd3" localSheetId="0">'[1]MAIN BLD TAKE OFF'!#REF!</definedName>
    <definedName name="_____cbd3">'[1]MAIN BLD TAKE OFF'!#REF!</definedName>
    <definedName name="_____td2" localSheetId="0">'[1]MAIN BLD TAKE OFF'!#REF!</definedName>
    <definedName name="_____td2">'[1]MAIN BLD TAKE OFF'!#REF!</definedName>
    <definedName name="_____tl1" localSheetId="0">'[1]MAIN BLD TAKE OFF'!#REF!</definedName>
    <definedName name="_____tl1">'[1]MAIN BLD TAKE OFF'!#REF!</definedName>
    <definedName name="_____tl2" localSheetId="0">'[1]MAIN BLD TAKE OFF'!#REF!</definedName>
    <definedName name="_____tl2">'[1]MAIN BLD TAKE OFF'!#REF!</definedName>
    <definedName name="_____tw1">'[2]MAIN BLD TAKE OFF'!$I$34</definedName>
    <definedName name="_____tw2" localSheetId="0">'[1]MAIN BLD TAKE OFF'!#REF!</definedName>
    <definedName name="_____tw2">'[1]MAIN BLD TAKE OFF'!#REF!</definedName>
    <definedName name="____cbd1" localSheetId="0">'[1]MAIN BLD TAKE OFF'!#REF!</definedName>
    <definedName name="____cbd1">'[1]MAIN BLD TAKE OFF'!#REF!</definedName>
    <definedName name="____cbd2" localSheetId="0">'[1]MAIN BLD TAKE OFF'!#REF!</definedName>
    <definedName name="____cbd2">'[1]MAIN BLD TAKE OFF'!#REF!</definedName>
    <definedName name="____cbd3" localSheetId="0">'[1]MAIN BLD TAKE OFF'!#REF!</definedName>
    <definedName name="____cbd3">'[1]MAIN BLD TAKE OFF'!#REF!</definedName>
    <definedName name="____td2" localSheetId="0">'[1]MAIN BLD TAKE OFF'!#REF!</definedName>
    <definedName name="____td2">'[1]MAIN BLD TAKE OFF'!#REF!</definedName>
    <definedName name="____tl1" localSheetId="0">'[1]MAIN BLD TAKE OFF'!#REF!</definedName>
    <definedName name="____tl1">'[1]MAIN BLD TAKE OFF'!#REF!</definedName>
    <definedName name="____tl2" localSheetId="0">'[1]MAIN BLD TAKE OFF'!#REF!</definedName>
    <definedName name="____tl2">'[1]MAIN BLD TAKE OFF'!#REF!</definedName>
    <definedName name="____tw1">'[3]MAIN BLD TAKE OFF'!$I$34</definedName>
    <definedName name="____tw2" localSheetId="0">'[1]MAIN BLD TAKE OFF'!#REF!</definedName>
    <definedName name="____tw2">'[1]MAIN BLD TAKE OFF'!#REF!</definedName>
    <definedName name="___cbd1" localSheetId="0">'[1]MAIN BLD TAKE OFF'!#REF!</definedName>
    <definedName name="___cbd1">'[1]MAIN BLD TAKE OFF'!#REF!</definedName>
    <definedName name="___cbd2" localSheetId="0">'[1]MAIN BLD TAKE OFF'!#REF!</definedName>
    <definedName name="___cbd2">'[1]MAIN BLD TAKE OFF'!#REF!</definedName>
    <definedName name="___cbd3" localSheetId="0">'[1]MAIN BLD TAKE OFF'!#REF!</definedName>
    <definedName name="___cbd3">'[1]MAIN BLD TAKE OFF'!#REF!</definedName>
    <definedName name="___td2" localSheetId="0">'[1]MAIN BLD TAKE OFF'!#REF!</definedName>
    <definedName name="___td2">'[1]MAIN BLD TAKE OFF'!#REF!</definedName>
    <definedName name="___tl1" localSheetId="0">'[1]MAIN BLD TAKE OFF'!#REF!</definedName>
    <definedName name="___tl1">'[1]MAIN BLD TAKE OFF'!#REF!</definedName>
    <definedName name="___tl2" localSheetId="0">'[1]MAIN BLD TAKE OFF'!#REF!</definedName>
    <definedName name="___tl2">'[1]MAIN BLD TAKE OFF'!#REF!</definedName>
    <definedName name="___tw1">'[2]MAIN BLD TAKE OFF'!$I$34</definedName>
    <definedName name="___tw2" localSheetId="0">'[1]MAIN BLD TAKE OFF'!#REF!</definedName>
    <definedName name="___tw2">'[1]MAIN BLD TAKE OFF'!#REF!</definedName>
    <definedName name="__cbd1" localSheetId="0">'[4]MAIN BLD TAKE OFF'!#REF!</definedName>
    <definedName name="__cbd1" localSheetId="1">'[4]MAIN BLD TAKE OFF'!#REF!</definedName>
    <definedName name="__cbd1">'[4]MAIN BLD TAKE OFF'!#REF!</definedName>
    <definedName name="__cbd2" localSheetId="0">'[4]MAIN BLD TAKE OFF'!#REF!</definedName>
    <definedName name="__cbd2" localSheetId="1">'[4]MAIN BLD TAKE OFF'!#REF!</definedName>
    <definedName name="__cbd2">'[4]MAIN BLD TAKE OFF'!#REF!</definedName>
    <definedName name="__cbd3" localSheetId="0">'[4]MAIN BLD TAKE OFF'!#REF!</definedName>
    <definedName name="__cbd3" localSheetId="1">'[4]MAIN BLD TAKE OFF'!#REF!</definedName>
    <definedName name="__cbd3">'[4]MAIN BLD TAKE OFF'!#REF!</definedName>
    <definedName name="__td2" localSheetId="0">'[4]MAIN BLD TAKE OFF'!#REF!</definedName>
    <definedName name="__td2" localSheetId="1">'[4]MAIN BLD TAKE OFF'!#REF!</definedName>
    <definedName name="__td2">'[4]MAIN BLD TAKE OFF'!#REF!</definedName>
    <definedName name="__tl1" localSheetId="0">'[4]MAIN BLD TAKE OFF'!#REF!</definedName>
    <definedName name="__tl1" localSheetId="1">'[4]MAIN BLD TAKE OFF'!#REF!</definedName>
    <definedName name="__tl1">'[4]MAIN BLD TAKE OFF'!#REF!</definedName>
    <definedName name="__tl2" localSheetId="0">'[4]MAIN BLD TAKE OFF'!#REF!</definedName>
    <definedName name="__tl2" localSheetId="1">'[4]MAIN BLD TAKE OFF'!#REF!</definedName>
    <definedName name="__tl2">'[4]MAIN BLD TAKE OFF'!#REF!</definedName>
    <definedName name="__tw1">'[2]MAIN BLD TAKE OFF'!$I$34</definedName>
    <definedName name="__tw2" localSheetId="0">'[4]MAIN BLD TAKE OFF'!#REF!</definedName>
    <definedName name="__tw2" localSheetId="1">'[4]MAIN BLD TAKE OFF'!#REF!</definedName>
    <definedName name="__tw2">'[4]MAIN BLD TAKE OFF'!#REF!</definedName>
    <definedName name="_1_allcaz">[5]_1_allcaz!$A$1:$BN$1974</definedName>
    <definedName name="_3_BEDROOM_SEMI___DETACHED_DUPLEX__134_M2">"5BRM DUPLEX '5BRM DUPLEX (134m2)+'5BRM DUPLEX (134m2)"</definedName>
    <definedName name="_B80266">#REF!</definedName>
    <definedName name="_B90266">#REF!</definedName>
    <definedName name="_B99106">#REF!</definedName>
    <definedName name="_cbd1" localSheetId="0">'[4]MAIN BLD TAKE OFF'!#REF!</definedName>
    <definedName name="_cbd1" localSheetId="1">'[4]MAIN BLD TAKE OFF'!#REF!</definedName>
    <definedName name="_cbd1">'[4]MAIN BLD TAKE OFF'!#REF!</definedName>
    <definedName name="_cbd2" localSheetId="0">'[4]MAIN BLD TAKE OFF'!#REF!</definedName>
    <definedName name="_cbd2" localSheetId="1">'[4]MAIN BLD TAKE OFF'!#REF!</definedName>
    <definedName name="_cbd2">'[4]MAIN BLD TAKE OFF'!#REF!</definedName>
    <definedName name="_cbd3" localSheetId="0">'[4]MAIN BLD TAKE OFF'!#REF!</definedName>
    <definedName name="_cbd3" localSheetId="1">'[4]MAIN BLD TAKE OFF'!#REF!</definedName>
    <definedName name="_cbd3">'[4]MAIN BLD TAKE OFF'!#REF!</definedName>
    <definedName name="_Fill" localSheetId="0" hidden="1">#REF!</definedName>
    <definedName name="_Fill" hidden="1">#REF!</definedName>
    <definedName name="_Order1" hidden="1">255</definedName>
    <definedName name="_Order2" hidden="1">255</definedName>
    <definedName name="_SK1" localSheetId="0">#REF!</definedName>
    <definedName name="_SK1">#REF!</definedName>
    <definedName name="_td2" localSheetId="0">'[4]MAIN BLD TAKE OFF'!#REF!</definedName>
    <definedName name="_td2" localSheetId="1">'[4]MAIN BLD TAKE OFF'!#REF!</definedName>
    <definedName name="_td2">'[4]MAIN BLD TAKE OFF'!#REF!</definedName>
    <definedName name="_tl1" localSheetId="0">'[4]MAIN BLD TAKE OFF'!#REF!</definedName>
    <definedName name="_tl1" localSheetId="1">'[4]MAIN BLD TAKE OFF'!#REF!</definedName>
    <definedName name="_tl1">'[4]MAIN BLD TAKE OFF'!#REF!</definedName>
    <definedName name="_tl2" localSheetId="0">'[4]MAIN BLD TAKE OFF'!#REF!</definedName>
    <definedName name="_tl2" localSheetId="1">'[4]MAIN BLD TAKE OFF'!#REF!</definedName>
    <definedName name="_tl2">'[4]MAIN BLD TAKE OFF'!#REF!</definedName>
    <definedName name="_tw1">'[2]MAIN BLD TAKE OFF'!$I$34</definedName>
    <definedName name="_tw2" localSheetId="0">'[4]MAIN BLD TAKE OFF'!#REF!</definedName>
    <definedName name="_tw2" localSheetId="1">'[4]MAIN BLD TAKE OFF'!#REF!</definedName>
    <definedName name="_tw2">'[4]MAIN BLD TAKE OFF'!#REF!</definedName>
    <definedName name="A" localSheetId="0">#REF!</definedName>
    <definedName name="A" localSheetId="1">#REF!</definedName>
    <definedName name="A">#REF!</definedName>
    <definedName name="a1a1a" localSheetId="0">{#N/A,#N/A,FALSE,"Cashflow"}</definedName>
    <definedName name="a1a1a">{#N/A,#N/A,FALSE,"Cashflow"}</definedName>
    <definedName name="a1a1a1a1" localSheetId="0">{#N/A,#N/A,FALSE,"Capacity"}</definedName>
    <definedName name="a1a1a1a1">{#N/A,#N/A,FALSE,"Capacity"}</definedName>
    <definedName name="aa" localSheetId="0" hidden="1">{#N/A,#N/A,FALSE,"II-2 POP.HH";#N/A,#N/A,FALSE,"II-3 AGE.DIST";#N/A,#N/A,FALSE,"II-4 HH.DIST";#N/A,#N/A,FALSE,"II-5 EMP.INDUS"}</definedName>
    <definedName name="aa" hidden="1">{#N/A,#N/A,FALSE,"II-2 POP.HH";#N/A,#N/A,FALSE,"II-3 AGE.DIST";#N/A,#N/A,FALSE,"II-4 HH.DIST";#N/A,#N/A,FALSE,"II-5 EMP.INDUS"}</definedName>
    <definedName name="AAA" localSheetId="0" hidden="1">{#N/A,#N/A,FALSE,"AFR-ELC"}</definedName>
    <definedName name="AAA" hidden="1">{#N/A,#N/A,FALSE,"AFR-ELC"}</definedName>
    <definedName name="aaaa" localSheetId="0">'[6]MAIN BLD TAKE OFF'!#REF!</definedName>
    <definedName name="aaaa" localSheetId="1">'[6]MAIN BLD TAKE OFF'!#REF!</definedName>
    <definedName name="aaaa">'[6]MAIN BLD TAKE OFF'!#REF!</definedName>
    <definedName name="aaaaa" localSheetId="0">{#N/A,#N/A,FALSE,"Variables";#N/A,#N/A,FALSE,"NPV Cashflows NZ$";#N/A,#N/A,FALSE,"Cashflows NZ$"}</definedName>
    <definedName name="aaaaa">{#N/A,#N/A,FALSE,"Variables";#N/A,#N/A,FALSE,"NPV Cashflows NZ$";#N/A,#N/A,FALSE,"Cashflows NZ$"}</definedName>
    <definedName name="aaaaaaa" localSheetId="0">{#N/A,#N/A,FALSE,"Cashflow"}</definedName>
    <definedName name="aaaaaaa">{#N/A,#N/A,FALSE,"Cashflow"}</definedName>
    <definedName name="aaaaaaaaaa" localSheetId="0">{#N/A,#N/A,FALSE,"Cashflow"}</definedName>
    <definedName name="aaaaaaaaaa">{#N/A,#N/A,FALSE,"Cashflow"}</definedName>
    <definedName name="ABU" localSheetId="0">'[6]MAIN BLD TAKE OFF'!#REF!</definedName>
    <definedName name="ABU" localSheetId="1">'[6]MAIN BLD TAKE OFF'!#REF!</definedName>
    <definedName name="ABU">'[6]MAIN BLD TAKE OFF'!#REF!</definedName>
    <definedName name="AccessDatabase" hidden="1">"H:\MDEVLIN\mdevlin general\Blank BCIS Tender Master.mdb"</definedName>
    <definedName name="ad" localSheetId="0">{0,0,0,0;0,0,0,0;0,0,0,0}</definedName>
    <definedName name="ad">{0,0,0,0;0,0,0,0;0,0,0,0}</definedName>
    <definedName name="all" localSheetId="0">'[7]Materials on site'!#REF!</definedName>
    <definedName name="all" localSheetId="1">'[7]Materials on site'!#REF!</definedName>
    <definedName name="all">'[7]Materials on site'!#REF!</definedName>
    <definedName name="ALTV">'[8]Base case - condos'!$H$6</definedName>
    <definedName name="anscount" hidden="1">1</definedName>
    <definedName name="aq" localSheetId="0">#REF!</definedName>
    <definedName name="aq">#REF!</definedName>
    <definedName name="Area">'[9]Exhibit VI-8'!$A$1:$IV$11</definedName>
    <definedName name="AS2DocOpenMode" hidden="1">"AS2DocumentEdit"</definedName>
    <definedName name="asdfasfasd" localSheetId="0">{0,0,0,0;0,0,0,0;0,0,0,0}</definedName>
    <definedName name="asdfasfasd">{0,0,0,0;0,0,0,0;0,0,0,0}</definedName>
    <definedName name="ATTACHED" localSheetId="0" hidden="1">{#N/A,#N/A,FALSE,"el.det";#N/A,#N/A,FALSE,"mu.det";#N/A,#N/A,FALSE,"ug.det";#N/A,#N/A,FALSE,"ex.det";#N/A,#N/A,FALSE,"lux.det";#N/A,#N/A,FALSE,"custom.lot";#N/A,#N/A,FALSE,"condo.att";#N/A,#N/A,FALSE,"el.att";#N/A,#N/A,FALSE,"mu.att";#N/A,#N/A,FALSE,"ex.att";#N/A,#N/A,FALSE,"lux.att";#N/A,#N/A,FALSE,"all.by.village"}</definedName>
    <definedName name="ATTACHED" hidden="1">{#N/A,#N/A,FALSE,"el.det";#N/A,#N/A,FALSE,"mu.det";#N/A,#N/A,FALSE,"ug.det";#N/A,#N/A,FALSE,"ex.det";#N/A,#N/A,FALSE,"lux.det";#N/A,#N/A,FALSE,"custom.lot";#N/A,#N/A,FALSE,"condo.att";#N/A,#N/A,FALSE,"el.att";#N/A,#N/A,FALSE,"mu.att";#N/A,#N/A,FALSE,"ex.att";#N/A,#N/A,FALSE,"lux.att";#N/A,#N/A,FALSE,"all.by.village"}</definedName>
    <definedName name="B" localSheetId="0">#REF!</definedName>
    <definedName name="B">#REF!</definedName>
    <definedName name="B1T" localSheetId="0">#REF!</definedName>
    <definedName name="B1T">#REF!</definedName>
    <definedName name="B2T" localSheetId="0">#REF!</definedName>
    <definedName name="B2T">#REF!</definedName>
    <definedName name="B3T" localSheetId="0">#REF!</definedName>
    <definedName name="B3T">#REF!</definedName>
    <definedName name="B4T" localSheetId="0">#REF!</definedName>
    <definedName name="B4T">#REF!</definedName>
    <definedName name="BACK" localSheetId="0" hidden="1">{#N/A,#N/A,FALSE,"AFR-ELC"}</definedName>
    <definedName name="BACK" hidden="1">{#N/A,#N/A,FALSE,"AFR-ELC"}</definedName>
    <definedName name="BALL" localSheetId="0">{#N/A,#N/A,FALSE,"AFR-ELC"}</definedName>
    <definedName name="BALL">{#N/A,#N/A,FALSE,"AFR-ELC"}</definedName>
    <definedName name="bank" localSheetId="0">{#N/A,#N/A,FALSE,"AFR-ELC"}</definedName>
    <definedName name="bank">{#N/A,#N/A,FALSE,"AFR-ELC"}</definedName>
    <definedName name="Barracks" localSheetId="0" hidden="1">{#N/A,#N/A,FALSE,"AFR-ELC"}</definedName>
    <definedName name="Barracks" hidden="1">{#N/A,#N/A,FALSE,"AFR-ELC"}</definedName>
    <definedName name="Beg_Bal" localSheetId="0">#REF!</definedName>
    <definedName name="Beg_Bal">#REF!</definedName>
    <definedName name="BILL1" localSheetId="0">#REF!</definedName>
    <definedName name="BILL1">#REF!</definedName>
    <definedName name="BOQ" localSheetId="0">#REF!</definedName>
    <definedName name="BOQ">#REF!</definedName>
    <definedName name="builder" localSheetId="0" hidden="1">{#N/A,#N/A,FALSE,"el.det";#N/A,#N/A,FALSE,"mu.det";#N/A,#N/A,FALSE,"ug.det";#N/A,#N/A,FALSE,"ex.det";#N/A,#N/A,FALSE,"lux.det";#N/A,#N/A,FALSE,"custom.lot";#N/A,#N/A,FALSE,"condo.att";#N/A,#N/A,FALSE,"el.att";#N/A,#N/A,FALSE,"mu.att";#N/A,#N/A,FALSE,"ex.att";#N/A,#N/A,FALSE,"lux.att";#N/A,#N/A,FALSE,"all.by.village"}</definedName>
    <definedName name="builder" hidden="1">{#N/A,#N/A,FALSE,"el.det";#N/A,#N/A,FALSE,"mu.det";#N/A,#N/A,FALSE,"ug.det";#N/A,#N/A,FALSE,"ex.det";#N/A,#N/A,FALSE,"lux.det";#N/A,#N/A,FALSE,"custom.lot";#N/A,#N/A,FALSE,"condo.att";#N/A,#N/A,FALSE,"el.att";#N/A,#N/A,FALSE,"mu.att";#N/A,#N/A,FALSE,"ex.att";#N/A,#N/A,FALSE,"lux.att";#N/A,#N/A,FALSE,"all.by.village"}</definedName>
    <definedName name="building" localSheetId="0">'[10]Materials on site'!#REF!</definedName>
    <definedName name="building" localSheetId="1">'[10]Materials on site'!#REF!</definedName>
    <definedName name="building">'[10]Materials on site'!#REF!</definedName>
    <definedName name="C_" localSheetId="0">#REF!</definedName>
    <definedName name="C_">#REF!</definedName>
    <definedName name="CA" localSheetId="0">#REF!</definedName>
    <definedName name="CA">#REF!</definedName>
    <definedName name="CA0" localSheetId="0">#REF!</definedName>
    <definedName name="CA0">#REF!</definedName>
    <definedName name="cf" localSheetId="0">{#N/A,#N/A,FALSE,"AFR-ELC"}</definedName>
    <definedName name="cf">{#N/A,#N/A,FALSE,"AFR-ELC"}</definedName>
    <definedName name="CI" localSheetId="0">#REF!</definedName>
    <definedName name="CI">#REF!</definedName>
    <definedName name="CI0" localSheetId="0">#REF!</definedName>
    <definedName name="CI0">#REF!</definedName>
    <definedName name="CLIENT" localSheetId="0">#REF!</definedName>
    <definedName name="CLIENT">#REF!</definedName>
    <definedName name="CLTV">'[8]Base case - condos'!$H$7</definedName>
    <definedName name="cogtaz_Query_from_wizard" localSheetId="0">#REF!</definedName>
    <definedName name="cogtaz_Query_from_wizard">#REF!</definedName>
    <definedName name="CON" localSheetId="0">#REF!</definedName>
    <definedName name="CON">#REF!</definedName>
    <definedName name="conv">[11]Assumptions!$C$9</definedName>
    <definedName name="Cover" localSheetId="0" hidden="1">{#N/A,#N/A,FALSE,"Aging Summary";#N/A,#N/A,FALSE,"Ratio Analysis";#N/A,#N/A,FALSE,"Test 120 Day Accts";#N/A,#N/A,FALSE,"Tickmarks"}</definedName>
    <definedName name="Cover" hidden="1">{#N/A,#N/A,FALSE,"Aging Summary";#N/A,#N/A,FALSE,"Ratio Analysis";#N/A,#N/A,FALSE,"Test 120 Day Accts";#N/A,#N/A,FALSE,"Tickmarks"}</definedName>
    <definedName name="Cum_Int" localSheetId="0">#REF!</definedName>
    <definedName name="Cum_Int">#REF!</definedName>
    <definedName name="CUSTOMER" localSheetId="0">#REF!</definedName>
    <definedName name="CUSTOMER">#REF!</definedName>
    <definedName name="D" localSheetId="0">#REF!</definedName>
    <definedName name="D">#REF!</definedName>
    <definedName name="Data" localSheetId="0">#REF!</definedName>
    <definedName name="Data">#REF!</definedName>
    <definedName name="_xlnm.Database" localSheetId="0">#REF!</definedName>
    <definedName name="_xlnm.Database">#REF!</definedName>
    <definedName name="DATE" localSheetId="0">#REF!</definedName>
    <definedName name="DATE">#REF!</definedName>
    <definedName name="dfr" localSheetId="0">'[6]MAIN BLD TAKE OFF'!#REF!</definedName>
    <definedName name="dfr" localSheetId="1">'[6]MAIN BLD TAKE OFF'!#REF!</definedName>
    <definedName name="dfr">'[6]MAIN BLD TAKE OFF'!#REF!</definedName>
    <definedName name="Division" localSheetId="0">#REF!</definedName>
    <definedName name="Division">#REF!</definedName>
    <definedName name="don" localSheetId="0">{#N/A,#N/A,FALSE,"AFR-ELC"}</definedName>
    <definedName name="don">{#N/A,#N/A,FALSE,"AFR-ELC"}</definedName>
    <definedName name="dsa" localSheetId="0" hidden="1">{#N/A,#N/A,FALSE,"AFR-ELC"}</definedName>
    <definedName name="dsa" hidden="1">{#N/A,#N/A,FALSE,"AFR-ELC"}</definedName>
    <definedName name="E" localSheetId="0">#REF!</definedName>
    <definedName name="E">#REF!</definedName>
    <definedName name="EFFIONG" localSheetId="0" hidden="1">{#N/A,#N/A,FALSE,"AFR-ELC"}</definedName>
    <definedName name="EFFIONG" hidden="1">{#N/A,#N/A,FALSE,"AFR-ELC"}</definedName>
    <definedName name="End_Bal" localSheetId="0">#REF!</definedName>
    <definedName name="End_Bal">#REF!</definedName>
    <definedName name="ENGINEER" localSheetId="0">#REF!</definedName>
    <definedName name="ENGINEER">#REF!</definedName>
    <definedName name="Entrance" hidden="1">{#N/A,#N/A,FALSE,"AFR-ELC"}</definedName>
    <definedName name="Excel_BuiltIn_Print_Area_1_1" localSheetId="0">#REF!</definedName>
    <definedName name="Excel_BuiltIn_Print_Area_1_1">#REF!</definedName>
    <definedName name="Excel_BuiltIn_Print_Area_1_1_1" localSheetId="0">#REF!</definedName>
    <definedName name="Excel_BuiltIn_Print_Area_1_1_1">#REF!</definedName>
    <definedName name="Excel_BuiltIn_Print_Area_1_1_1_1" localSheetId="0">#REF!</definedName>
    <definedName name="Excel_BuiltIn_Print_Area_1_1_1_1">#REF!</definedName>
    <definedName name="Excel_BuiltIn_Print_Area_1_1_1_1_1" localSheetId="0">#REF!</definedName>
    <definedName name="Excel_BuiltIn_Print_Area_1_1_1_1_1">#REF!</definedName>
    <definedName name="Excel_BuiltIn_Print_Area_1_1_1_1_1_1" localSheetId="0">#REF!</definedName>
    <definedName name="Excel_BuiltIn_Print_Area_1_1_1_1_1_1">#REF!</definedName>
    <definedName name="EXHIBIT" localSheetId="0">#REF!</definedName>
    <definedName name="EXHIBIT">#REF!</definedName>
    <definedName name="EXIT" localSheetId="0">#REF!</definedName>
    <definedName name="EXIT">#REF!</definedName>
    <definedName name="Extra_Pay" localSheetId="0">#REF!</definedName>
    <definedName name="Extra_Pay">#REF!</definedName>
    <definedName name="F" localSheetId="0">#REF!</definedName>
    <definedName name="F">#REF!</definedName>
    <definedName name="fac" localSheetId="0">#REF!</definedName>
    <definedName name="fac">#REF!</definedName>
    <definedName name="FACELIFT" hidden="1">{#N/A,#N/A,FALSE,"AFR-ELC"}</definedName>
    <definedName name="fenchuck" localSheetId="0" hidden="1">{#N/A,#N/A,FALSE,"el.det";#N/A,#N/A,FALSE,"mu.det";#N/A,#N/A,FALSE,"ug.det";#N/A,#N/A,FALSE,"ex.det";#N/A,#N/A,FALSE,"lux.det";#N/A,#N/A,FALSE,"custom.lot";#N/A,#N/A,FALSE,"condo.att";#N/A,#N/A,FALSE,"el.att";#N/A,#N/A,FALSE,"mu.att";#N/A,#N/A,FALSE,"ex.att";#N/A,#N/A,FALSE,"lux.att";#N/A,#N/A,FALSE,"all.by.village"}</definedName>
    <definedName name="fenchuck" hidden="1">{#N/A,#N/A,FALSE,"el.det";#N/A,#N/A,FALSE,"mu.det";#N/A,#N/A,FALSE,"ug.det";#N/A,#N/A,FALSE,"ex.det";#N/A,#N/A,FALSE,"lux.det";#N/A,#N/A,FALSE,"custom.lot";#N/A,#N/A,FALSE,"condo.att";#N/A,#N/A,FALSE,"el.att";#N/A,#N/A,FALSE,"mu.att";#N/A,#N/A,FALSE,"ex.att";#N/A,#N/A,FALSE,"lux.att";#N/A,#N/A,FALSE,"all.by.village"}</definedName>
    <definedName name="Fill" localSheetId="0" hidden="1">#REF!</definedName>
    <definedName name="Fill" hidden="1">#REF!</definedName>
    <definedName name="Fixed_Costs">[12]BEP!$C$8</definedName>
    <definedName name="fl" localSheetId="0">{#N/A,#N/A,FALSE,"Variables";#N/A,#N/A,FALSE,"NPV Cashflows NZ$";#N/A,#N/A,FALSE,"Cashflows NZ$"}</definedName>
    <definedName name="fl">{#N/A,#N/A,FALSE,"Variables";#N/A,#N/A,FALSE,"NPV Cashflows NZ$";#N/A,#N/A,FALSE,"Cashflows NZ$"}</definedName>
    <definedName name="FOIL" localSheetId="0">{#N/A,#N/A,FALSE,"AFR-ELC"}</definedName>
    <definedName name="FOIL">{#N/A,#N/A,FALSE,"AFR-ELC"}</definedName>
    <definedName name="Full_Print" localSheetId="0">#REF!</definedName>
    <definedName name="Full_Print">#REF!</definedName>
    <definedName name="G" localSheetId="0">#REF!</definedName>
    <definedName name="G">#REF!</definedName>
    <definedName name="GAME" localSheetId="0">{#N/A,#N/A,FALSE,"AFR-ELC"}</definedName>
    <definedName name="GAME">{#N/A,#N/A,FALSE,"AFR-ELC"}</definedName>
    <definedName name="gas" localSheetId="0">{#N/A,#N/A,FALSE,"AFR-ELC"}</definedName>
    <definedName name="gas">{#N/A,#N/A,FALSE,"AFR-ELC"}</definedName>
    <definedName name="globref">INDIRECT("rc",FALSE)</definedName>
    <definedName name="GRANDTOTAL" localSheetId="0">#REF!</definedName>
    <definedName name="GRANDTOTAL">#REF!</definedName>
    <definedName name="Gross_Margin">[12]BEP!$C$11</definedName>
    <definedName name="H" localSheetId="0">#REF!</definedName>
    <definedName name="H">#REF!</definedName>
    <definedName name="HC" localSheetId="0">#REF!</definedName>
    <definedName name="HC">#REF!</definedName>
    <definedName name="HC0" localSheetId="0">#REF!</definedName>
    <definedName name="HC0">#REF!</definedName>
    <definedName name="HC1_" localSheetId="0">#REF!</definedName>
    <definedName name="HC1_">#REF!</definedName>
    <definedName name="Header_Row">ROW(#REF!)</definedName>
    <definedName name="HS" localSheetId="0">#REF!</definedName>
    <definedName name="HS">#REF!</definedName>
    <definedName name="HS0" localSheetId="0">#REF!</definedName>
    <definedName name="HS0">#REF!</definedName>
    <definedName name="HTML_CodePage" hidden="1">1252</definedName>
    <definedName name="HTML_Control" localSheetId="0" hidden="1">{"'Final Summary'!$A$1:$G$86"}</definedName>
    <definedName name="HTML_Control" hidden="1">{"'Final Summary'!$A$1:$G$86"}</definedName>
    <definedName name="HTML_Description" hidden="1">""</definedName>
    <definedName name="HTML_Email" hidden="1">""</definedName>
    <definedName name="HTML_Header" hidden="1">"Final Summary"</definedName>
    <definedName name="HTML_LastUpdate" hidden="1">"31/05/01"</definedName>
    <definedName name="HTML_LineAfter" hidden="1">FALSE</definedName>
    <definedName name="HTML_LineBefore" hidden="1">FALSE</definedName>
    <definedName name="HTML_Name" hidden="1">"Jarvis IT"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hidden="1">"C:\My Documents\MyHTML.htm"</definedName>
    <definedName name="HTML_PathTemplate" hidden="1">"C:\My Documents\HTMLTemp.htm"</definedName>
    <definedName name="HTML_Title" hidden="1">"Draft Cost Auth"</definedName>
    <definedName name="huh" localSheetId="0" hidden="1">{#N/A,#N/A,FALSE,"el.det";#N/A,#N/A,FALSE,"mu.det";#N/A,#N/A,FALSE,"ug.det";#N/A,#N/A,FALSE,"ex.det";#N/A,#N/A,FALSE,"lux.det";#N/A,#N/A,FALSE,"custom.lot";#N/A,#N/A,FALSE,"condo.att";#N/A,#N/A,FALSE,"el.att";#N/A,#N/A,FALSE,"mu.att";#N/A,#N/A,FALSE,"ex.att";#N/A,#N/A,FALSE,"lux.att";#N/A,#N/A,FALSE,"all.by.village"}</definedName>
    <definedName name="huh" hidden="1">{#N/A,#N/A,FALSE,"el.det";#N/A,#N/A,FALSE,"mu.det";#N/A,#N/A,FALSE,"ug.det";#N/A,#N/A,FALSE,"ex.det";#N/A,#N/A,FALSE,"lux.det";#N/A,#N/A,FALSE,"custom.lot";#N/A,#N/A,FALSE,"condo.att";#N/A,#N/A,FALSE,"el.att";#N/A,#N/A,FALSE,"mu.att";#N/A,#N/A,FALSE,"ex.att";#N/A,#N/A,FALSE,"lux.att";#N/A,#N/A,FALSE,"all.by.village"}</definedName>
    <definedName name="I" localSheetId="0">#REF!</definedName>
    <definedName name="I">#REF!</definedName>
    <definedName name="IN" localSheetId="0">#REF!</definedName>
    <definedName name="IN">#REF!</definedName>
    <definedName name="IN0" localSheetId="0">#REF!</definedName>
    <definedName name="IN0">#REF!</definedName>
    <definedName name="Inflation">[13]Summary!$C$31</definedName>
    <definedName name="Int" localSheetId="0">#REF!</definedName>
    <definedName name="Int">#REF!</definedName>
    <definedName name="Interest_Rate" localSheetId="0">#REF!</definedName>
    <definedName name="Interest_Rate">#REF!</definedName>
    <definedName name="IQ_ACCOUNT_CHANGE" hidden="1">"c413"</definedName>
    <definedName name="IQ_ACCOUNTS_PAY" hidden="1">"c32"</definedName>
    <definedName name="IQ_ACCR_INT_PAY" hidden="1">"c1"</definedName>
    <definedName name="IQ_ACCR_INT_PAY_CF" hidden="1">"c2"</definedName>
    <definedName name="IQ_ACCR_INT_RECEIV" hidden="1">"c3"</definedName>
    <definedName name="IQ_ACCR_INT_RECEIV_CF" hidden="1">"c4"</definedName>
    <definedName name="IQ_ACCRUED_EXP" hidden="1">"c8"</definedName>
    <definedName name="IQ_ACCUM_DEP" hidden="1">"c7"</definedName>
    <definedName name="IQ_ACQ_COSTS_CAPITALIZED" hidden="1">"c5"</definedName>
    <definedName name="IQ_ACQUIRE_REAL_ESTATE_CF" hidden="1">"c6"</definedName>
    <definedName name="IQ_ACQUISITION_RE_ASSETS" hidden="1">"c1628"</definedName>
    <definedName name="IQ_AD" hidden="1">"c7"</definedName>
    <definedName name="IQ_ADD_PAID_IN" hidden="1">"c39"</definedName>
    <definedName name="IQ_ADVERTISING_MARKETING" hidden="1">"c1566"</definedName>
    <definedName name="IQ_AE" hidden="1">"c8"</definedName>
    <definedName name="IQ_AE_BNK" hidden="1">"c9"</definedName>
    <definedName name="IQ_AE_BR" hidden="1">"c10"</definedName>
    <definedName name="IQ_AE_FIN" hidden="1">"c11"</definedName>
    <definedName name="IQ_AE_INS" hidden="1">"c12"</definedName>
    <definedName name="IQ_AE_REIT" hidden="1">"c13"</definedName>
    <definedName name="IQ_AE_UTI" hidden="1">"c14"</definedName>
    <definedName name="IQ_ALLOW_BORROW_CONST" hidden="1">"c15"</definedName>
    <definedName name="IQ_ALLOW_CONST" hidden="1">"c16"</definedName>
    <definedName name="IQ_ALLOW_EQUITY_CONST" hidden="1">"c16"</definedName>
    <definedName name="IQ_ALLOW_LL" hidden="1">"c17"</definedName>
    <definedName name="IQ_ALLOWANCE_10YR_ANN_GROWTH" hidden="1">"c18"</definedName>
    <definedName name="IQ_ALLOWANCE_1YR_ANN_GROWTH" hidden="1">"c19"</definedName>
    <definedName name="IQ_ALLOWANCE_2YR_ANN_GROWTH" hidden="1">"c20"</definedName>
    <definedName name="IQ_ALLOWANCE_3YR_ANN_GROWTH" hidden="1">"c21"</definedName>
    <definedName name="IQ_ALLOWANCE_5YR_ANN_GROWTH" hidden="1">"c22"</definedName>
    <definedName name="IQ_ALLOWANCE_7YR_ANN_GROWTH" hidden="1">"c23"</definedName>
    <definedName name="IQ_ALLOWANCE_CHARGE_OFFS" hidden="1">"c24"</definedName>
    <definedName name="IQ_ALLOWANCE_NON_PERF_LOANS" hidden="1">"c25"</definedName>
    <definedName name="IQ_ALLOWANCE_TOTAL_LOANS" hidden="1">"c26"</definedName>
    <definedName name="IQ_AMORTIZATION" hidden="1">"c1471"</definedName>
    <definedName name="IQ_ANNUALIZED_DIVIDEND" hidden="1">"c1579"</definedName>
    <definedName name="IQ_ANNUITY_LIAB" hidden="1">"c27"</definedName>
    <definedName name="IQ_ANNUITY_PAY" hidden="1">"c28"</definedName>
    <definedName name="IQ_ANNUITY_POLICY_EXP" hidden="1">"c29"</definedName>
    <definedName name="IQ_ANNUITY_REC" hidden="1">"c30"</definedName>
    <definedName name="IQ_ANNUITY_REV" hidden="1">"c31"</definedName>
    <definedName name="IQ_AP" hidden="1">"c32"</definedName>
    <definedName name="IQ_AP_BNK" hidden="1">"c33"</definedName>
    <definedName name="IQ_AP_BR" hidden="1">"c34"</definedName>
    <definedName name="IQ_AP_FIN" hidden="1">"c35"</definedName>
    <definedName name="IQ_AP_INS" hidden="1">"c36"</definedName>
    <definedName name="IQ_AP_REIT" hidden="1">"c37"</definedName>
    <definedName name="IQ_AP_UTI" hidden="1">"c38"</definedName>
    <definedName name="IQ_APIC" hidden="1">"c39"</definedName>
    <definedName name="IQ_AR" hidden="1">"c40"</definedName>
    <definedName name="IQ_AR_BR" hidden="1">"c41"</definedName>
    <definedName name="IQ_AR_LT" hidden="1">"c42"</definedName>
    <definedName name="IQ_AR_REIT" hidden="1">"c43"</definedName>
    <definedName name="IQ_AR_TURNS" hidden="1">"c44"</definedName>
    <definedName name="IQ_AR_UTI" hidden="1">"c45"</definedName>
    <definedName name="IQ_ASSET_MGMT_FEE" hidden="1">"c46"</definedName>
    <definedName name="IQ_ASSET_TURNS" hidden="1">"c47"</definedName>
    <definedName name="IQ_ASSET_WRITEDOWN" hidden="1">"c48"</definedName>
    <definedName name="IQ_ASSET_WRITEDOWN_BNK" hidden="1">"c49"</definedName>
    <definedName name="IQ_ASSET_WRITEDOWN_BR" hidden="1">"c50"</definedName>
    <definedName name="IQ_ASSET_WRITEDOWN_CF" hidden="1">"c51"</definedName>
    <definedName name="IQ_ASSET_WRITEDOWN_CF_BNK" hidden="1">"c52"</definedName>
    <definedName name="IQ_ASSET_WRITEDOWN_CF_BR" hidden="1">"c53"</definedName>
    <definedName name="IQ_ASSET_WRITEDOWN_CF_FIN" hidden="1">"c54"</definedName>
    <definedName name="IQ_ASSET_WRITEDOWN_CF_INS" hidden="1">"c55"</definedName>
    <definedName name="IQ_ASSET_WRITEDOWN_CF_REIT" hidden="1">"c56"</definedName>
    <definedName name="IQ_ASSET_WRITEDOWN_CF_UTI" hidden="1">"c57"</definedName>
    <definedName name="IQ_ASSET_WRITEDOWN_FIN" hidden="1">"c58"</definedName>
    <definedName name="IQ_ASSET_WRITEDOWN_INS" hidden="1">"c59"</definedName>
    <definedName name="IQ_ASSET_WRITEDOWN_REIT" hidden="1">"c60"</definedName>
    <definedName name="IQ_ASSET_WRITEDOWN_UTI" hidden="1">"c61"</definedName>
    <definedName name="IQ_AUDITOR_NAME" hidden="1">"c1539"</definedName>
    <definedName name="IQ_AUDITOR_OPINION" hidden="1">"c1540"</definedName>
    <definedName name="IQ_AUTO_WRITTEN" hidden="1">"c62"</definedName>
    <definedName name="IQ_AVG_BROKER_REC" hidden="1">"c63"</definedName>
    <definedName name="IQ_AVG_BROKER_REC_NO" hidden="1">"c64"</definedName>
    <definedName name="IQ_AVG_DAILY_VOL" hidden="1">"c65"</definedName>
    <definedName name="IQ_AVG_INT_BEAR_LIAB" hidden="1">"c66"</definedName>
    <definedName name="IQ_AVG_INT_BEAR_LIAB_10YR_ANN_GROWTH" hidden="1">"c67"</definedName>
    <definedName name="IQ_AVG_INT_BEAR_LIAB_1YR_ANN_GROWTH" hidden="1">"c68"</definedName>
    <definedName name="IQ_AVG_INT_BEAR_LIAB_2YR_ANN_GROWTH" hidden="1">"c69"</definedName>
    <definedName name="IQ_AVG_INT_BEAR_LIAB_3YR_ANN_GROWTH" hidden="1">"c70"</definedName>
    <definedName name="IQ_AVG_INT_BEAR_LIAB_5YR_ANN_GROWTH" hidden="1">"c71"</definedName>
    <definedName name="IQ_AVG_INT_BEAR_LIAB_7YR_ANN_GROWTH" hidden="1">"c72"</definedName>
    <definedName name="IQ_AVG_INT_EARN_ASSETS" hidden="1">"c73"</definedName>
    <definedName name="IQ_AVG_INT_EARN_ASSETS_10YR_ANN_GROWTH" hidden="1">"c74"</definedName>
    <definedName name="IQ_AVG_INT_EARN_ASSETS_1YR_ANN_GROWTH" hidden="1">"c75"</definedName>
    <definedName name="IQ_AVG_INT_EARN_ASSETS_2YR_ANN_GROWTH" hidden="1">"c76"</definedName>
    <definedName name="IQ_AVG_INT_EARN_ASSETS_3YR_ANN_GROWTH" hidden="1">"c77"</definedName>
    <definedName name="IQ_AVG_INT_EARN_ASSETS_5YR_ANN_GROWTH" hidden="1">"c78"</definedName>
    <definedName name="IQ_AVG_INT_EARN_ASSETS_7YR_ANN_GROWTH" hidden="1">"c79"</definedName>
    <definedName name="IQ_AVG_MKTCAP" hidden="1">"c80"</definedName>
    <definedName name="IQ_AVG_PRICE" hidden="1">"c81"</definedName>
    <definedName name="IQ_AVG_PRICE_TARGET" hidden="1">"c82"</definedName>
    <definedName name="IQ_AVG_SHAREOUTSTANDING" hidden="1">"c83"</definedName>
    <definedName name="IQ_AVG_TEV" hidden="1">"c84"</definedName>
    <definedName name="IQ_AVG_VOLUME" hidden="1">"c65"</definedName>
    <definedName name="IQ_BASIC_EPS_EXCL" hidden="1">"c85"</definedName>
    <definedName name="IQ_BASIC_EPS_INCL" hidden="1">"c86"</definedName>
    <definedName name="IQ_BASIC_NORMAL_EPS" hidden="1">"c1592"</definedName>
    <definedName name="IQ_BASIC_WEIGHT" hidden="1">"c87"</definedName>
    <definedName name="IQ_BETA" hidden="1">"c88"</definedName>
    <definedName name="IQ_BIG_INT_BEAR_CD" hidden="1">"c89"</definedName>
    <definedName name="IQ_BOARD_MEMBER" hidden="1">"c96"</definedName>
    <definedName name="IQ_BOARD_MEMBER_TITLE" hidden="1">"c97"</definedName>
    <definedName name="IQ_BROK_COMISSION" hidden="1">"c98"</definedName>
    <definedName name="IQ_BUILDINGS" hidden="1">"c99"</definedName>
    <definedName name="IQ_BUSINESS_DESCRIPTION" hidden="1">"c322"</definedName>
    <definedName name="IQ_BV_OVER_SHARES" hidden="1">"c100"</definedName>
    <definedName name="IQ_BV_SHARE" hidden="1">"c100"</definedName>
    <definedName name="IQ_CAL_Q" hidden="1">"c101"</definedName>
    <definedName name="IQ_CAL_Y" hidden="1">"c102"</definedName>
    <definedName name="IQ_CAPEX" hidden="1">"c103"</definedName>
    <definedName name="IQ_CAPEX_10YR_ANN_GROWTH" hidden="1">"c104"</definedName>
    <definedName name="IQ_CAPEX_1YR_ANN_GROWTH" hidden="1">"c105"</definedName>
    <definedName name="IQ_CAPEX_2YR_ANN_GROWTH" hidden="1">"c106"</definedName>
    <definedName name="IQ_CAPEX_3YR_ANN_GROWTH" hidden="1">"c107"</definedName>
    <definedName name="IQ_CAPEX_5YR_ANN_GROWTH" hidden="1">"c108"</definedName>
    <definedName name="IQ_CAPEX_7YR_ANN_GROWTH" hidden="1">"c109"</definedName>
    <definedName name="IQ_CAPEX_BNK" hidden="1">"c110"</definedName>
    <definedName name="IQ_CAPEX_BR" hidden="1">"c111"</definedName>
    <definedName name="IQ_CAPEX_FIN" hidden="1">"c112"</definedName>
    <definedName name="IQ_CAPEX_INS" hidden="1">"c113"</definedName>
    <definedName name="IQ_CAPEX_UTI" hidden="1">"c114"</definedName>
    <definedName name="IQ_CAPITAL_LEASE" hidden="1">"c115"</definedName>
    <definedName name="IQ_CAPITAL_LEASES" hidden="1">"c115"</definedName>
    <definedName name="IQ_CASH" hidden="1">"c118"</definedName>
    <definedName name="IQ_CASH_ACQUIRE_CF" hidden="1">"c1630"</definedName>
    <definedName name="IQ_CASH_CONVERSION" hidden="1">"c117"</definedName>
    <definedName name="IQ_CASH_DUE_BANKS" hidden="1">"c118"</definedName>
    <definedName name="IQ_CASH_EQUIV" hidden="1">"c118"</definedName>
    <definedName name="IQ_CASH_FINAN" hidden="1">"c119"</definedName>
    <definedName name="IQ_CASH_INTEREST" hidden="1">"c120"</definedName>
    <definedName name="IQ_CASH_INVEST" hidden="1">"c121"</definedName>
    <definedName name="IQ_CASH_OPER" hidden="1">"c122"</definedName>
    <definedName name="IQ_CASH_SEGREG" hidden="1">"c123"</definedName>
    <definedName name="IQ_CASH_ST" hidden="1">"c124"</definedName>
    <definedName name="IQ_CASH_ST_INVEST" hidden="1">"c124"</definedName>
    <definedName name="IQ_CASH_TAXES" hidden="1">"c125"</definedName>
    <definedName name="IQ_CFO_10YR_ANN_GROWTH" hidden="1">"c126"</definedName>
    <definedName name="IQ_CFO_1YR_ANN_GROWTH" hidden="1">"c127"</definedName>
    <definedName name="IQ_CFO_2YR_ANN_GROWTH" hidden="1">"c128"</definedName>
    <definedName name="IQ_CFO_3YR_ANN_GROWTH" hidden="1">"c129"</definedName>
    <definedName name="IQ_CFO_5YR_ANN_GROWTH" hidden="1">"c130"</definedName>
    <definedName name="IQ_CFO_7YR_ANN_GROWTH" hidden="1">"c131"</definedName>
    <definedName name="IQ_CFO_CURRENT_LIAB" hidden="1">"c132"</definedName>
    <definedName name="IQ_CH">110000</definedName>
    <definedName name="IQ_CHANGE_AP" hidden="1">"c133"</definedName>
    <definedName name="IQ_CHANGE_AP_BNK" hidden="1">"c134"</definedName>
    <definedName name="IQ_CHANGE_AP_BR" hidden="1">"c135"</definedName>
    <definedName name="IQ_CHANGE_AP_FIN" hidden="1">"c136"</definedName>
    <definedName name="IQ_CHANGE_AP_INS" hidden="1">"c137"</definedName>
    <definedName name="IQ_CHANGE_AP_REIT" hidden="1">"c138"</definedName>
    <definedName name="IQ_CHANGE_AP_UTI" hidden="1">"c139"</definedName>
    <definedName name="IQ_CHANGE_AR" hidden="1">"c140"</definedName>
    <definedName name="IQ_CHANGE_AR_BNK" hidden="1">"c141"</definedName>
    <definedName name="IQ_CHANGE_AR_BR" hidden="1">"c142"</definedName>
    <definedName name="IQ_CHANGE_AR_FIN" hidden="1">"c143"</definedName>
    <definedName name="IQ_CHANGE_AR_INS" hidden="1">"c144"</definedName>
    <definedName name="IQ_CHANGE_AR_REIT" hidden="1">"c145"</definedName>
    <definedName name="IQ_CHANGE_AR_UTI" hidden="1">"c146"</definedName>
    <definedName name="IQ_CHANGE_DEF_TAX" hidden="1">"c147"</definedName>
    <definedName name="IQ_CHANGE_DEPOSIT_ACCT" hidden="1">"c148"</definedName>
    <definedName name="IQ_CHANGE_INC_TAX" hidden="1">"c149"</definedName>
    <definedName name="IQ_CHANGE_INS_RES_LIAB" hidden="1">"c150"</definedName>
    <definedName name="IQ_CHANGE_INVENTORY" hidden="1">"c151"</definedName>
    <definedName name="IQ_CHANGE_OTHER_WORK_CAP" hidden="1">"c152"</definedName>
    <definedName name="IQ_CHANGE_OTHER_WORK_CAP_BNK" hidden="1">"c153"</definedName>
    <definedName name="IQ_CHANGE_OTHER_WORK_CAP_BR" hidden="1">"c154"</definedName>
    <definedName name="IQ_CHANGE_OTHER_WORK_CAP_FIN" hidden="1">"c155"</definedName>
    <definedName name="IQ_CHANGE_OTHER_WORK_CAP_INS" hidden="1">"c156"</definedName>
    <definedName name="IQ_CHANGE_OTHER_WORK_CAP_REIT" hidden="1">"c157"</definedName>
    <definedName name="IQ_CHANGE_OTHER_WORK_CAP_UTI" hidden="1">"c158"</definedName>
    <definedName name="IQ_CHANGE_TRADING_ASSETS" hidden="1">"c159"</definedName>
    <definedName name="IQ_CHANGE_UNEARN_REV" hidden="1">"c160"</definedName>
    <definedName name="IQ_CHANGE_WORK_CAP" hidden="1">"c161"</definedName>
    <definedName name="IQ_CHANGES_WORK_CAP" hidden="1">"c161"</definedName>
    <definedName name="IQ_CHARGE_OFFS_GROSS" hidden="1">"c162"</definedName>
    <definedName name="IQ_CHARGE_OFFS_NET" hidden="1">"c163"</definedName>
    <definedName name="IQ_CHARGE_OFFS_RECOVERED" hidden="1">"c164"</definedName>
    <definedName name="IQ_CHARGE_OFFS_TOTAL_AVG_LOANS" hidden="1">"c165"</definedName>
    <definedName name="IQ_CITY" hidden="1">"c166"</definedName>
    <definedName name="IQ_CL_DUE_AFTER_FIVE" hidden="1">"c167"</definedName>
    <definedName name="IQ_CL_DUE_CY" hidden="1">"c168"</definedName>
    <definedName name="IQ_CL_DUE_CY1" hidden="1">"c169"</definedName>
    <definedName name="IQ_CL_DUE_CY2" hidden="1">"c170"</definedName>
    <definedName name="IQ_CL_DUE_CY3" hidden="1">"c171"</definedName>
    <definedName name="IQ_CL_DUE_CY4" hidden="1">"c172"</definedName>
    <definedName name="IQ_CL_DUE_NEXT_FIVE" hidden="1">"c173"</definedName>
    <definedName name="IQ_CLOSEPRICE" hidden="1">"c174"</definedName>
    <definedName name="IQ_COGS" hidden="1">"c175"</definedName>
    <definedName name="IQ_COMBINED_RATIO" hidden="1">"c176"</definedName>
    <definedName name="IQ_COMMERCIAL_DOM" hidden="1">"c177"</definedName>
    <definedName name="IQ_COMMERCIAL_FIRE_WRITTEN" hidden="1">"c178"</definedName>
    <definedName name="IQ_COMMERCIAL_MORT" hidden="1">"c179"</definedName>
    <definedName name="IQ_COMMISS_FEES" hidden="1">"c180"</definedName>
    <definedName name="IQ_COMMISSION_DEF" hidden="1">"c181"</definedName>
    <definedName name="IQ_COMMON" hidden="1">"c182"</definedName>
    <definedName name="IQ_COMMON_APIC" hidden="1">"c183"</definedName>
    <definedName name="IQ_COMMON_APIC_BNK" hidden="1">"c184"</definedName>
    <definedName name="IQ_COMMON_APIC_BR" hidden="1">"c185"</definedName>
    <definedName name="IQ_COMMON_APIC_FIN" hidden="1">"c186"</definedName>
    <definedName name="IQ_COMMON_APIC_INS" hidden="1">"c187"</definedName>
    <definedName name="IQ_COMMON_APIC_REIT" hidden="1">"c188"</definedName>
    <definedName name="IQ_COMMON_APIC_UTI" hidden="1">"c189"</definedName>
    <definedName name="IQ_COMMON_DIV_CF" hidden="1">"c190"</definedName>
    <definedName name="IQ_COMMON_EQUITY_10YR_ANN_GROWTH" hidden="1">"c191"</definedName>
    <definedName name="IQ_COMMON_EQUITY_1YR_ANN_GROWTH" hidden="1">"c192"</definedName>
    <definedName name="IQ_COMMON_EQUITY_2YR_ANN_GROWTH" hidden="1">"c193"</definedName>
    <definedName name="IQ_COMMON_EQUITY_3YR_ANN_GROWTH" hidden="1">"c194"</definedName>
    <definedName name="IQ_COMMON_EQUITY_5YR_ANN_GROWTH" hidden="1">"c195"</definedName>
    <definedName name="IQ_COMMON_EQUITY_7YR_ANN_GROWTH" hidden="1">"c196"</definedName>
    <definedName name="IQ_COMMON_ISSUED" hidden="1">"c197"</definedName>
    <definedName name="IQ_COMMON_ISSUED_BNK" hidden="1">"c198"</definedName>
    <definedName name="IQ_COMMON_ISSUED_BR" hidden="1">"c199"</definedName>
    <definedName name="IQ_COMMON_ISSUED_FIN" hidden="1">"c200"</definedName>
    <definedName name="IQ_COMMON_ISSUED_INS" hidden="1">"c201"</definedName>
    <definedName name="IQ_COMMON_ISSUED_REIT" hidden="1">"c202"</definedName>
    <definedName name="IQ_COMMON_ISSUED_UTI" hidden="1">"c203"</definedName>
    <definedName name="IQ_COMMON_PER_ADR" hidden="1">"c204"</definedName>
    <definedName name="IQ_COMMON_PREF_DIV_CF" hidden="1">"c205"</definedName>
    <definedName name="IQ_COMMON_REP" hidden="1">"c206"</definedName>
    <definedName name="IQ_COMMON_REP_BNK" hidden="1">"c207"</definedName>
    <definedName name="IQ_COMMON_REP_BR" hidden="1">"c208"</definedName>
    <definedName name="IQ_COMMON_REP_FIN" hidden="1">"c209"</definedName>
    <definedName name="IQ_COMMON_REP_INS" hidden="1">"c210"</definedName>
    <definedName name="IQ_COMMON_REP_REIT" hidden="1">"c211"</definedName>
    <definedName name="IQ_COMMON_REP_UTI" hidden="1">"c212"</definedName>
    <definedName name="IQ_COMMON_STOCK" hidden="1">"c182"</definedName>
    <definedName name="IQ_COMP_BENEFITS" hidden="1">"c213"</definedName>
    <definedName name="IQ_COMPANY_ADDRESS" hidden="1">"c214"</definedName>
    <definedName name="IQ_COMPANY_NAME" hidden="1">"c215"</definedName>
    <definedName name="IQ_COMPANY_NAME_LONG" hidden="1">"c1585"</definedName>
    <definedName name="IQ_COMPANY_PHONE" hidden="1">"c216"</definedName>
    <definedName name="IQ_COMPANY_STREET1" hidden="1">"c217"</definedName>
    <definedName name="IQ_COMPANY_STREET2" hidden="1">"c218"</definedName>
    <definedName name="IQ_COMPANY_TICKER" hidden="1">"c219"</definedName>
    <definedName name="IQ_COMPANY_WEBSITE" hidden="1">"c220"</definedName>
    <definedName name="IQ_COMPANY_ZIP" hidden="1">"c221"</definedName>
    <definedName name="IQ_CONSTRUCTION_LOANS" hidden="1">"c222"</definedName>
    <definedName name="IQ_CONSUMER_LOANS" hidden="1">"c223"</definedName>
    <definedName name="IQ_COST_BORROWINGS" hidden="1">"c225"</definedName>
    <definedName name="IQ_COST_REV" hidden="1">"c226"</definedName>
    <definedName name="IQ_COST_REVENUE" hidden="1">"c226"</definedName>
    <definedName name="IQ_COST_SAVINGS" hidden="1">"c227"</definedName>
    <definedName name="IQ_COST_SERVICE" hidden="1">"c228"</definedName>
    <definedName name="IQ_COST_TOTAL_BORROWINGS" hidden="1">"c229"</definedName>
    <definedName name="IQ_COUNTRY_NAME" hidden="1">"c230"</definedName>
    <definedName name="IQ_CQ" hidden="1">5000</definedName>
    <definedName name="IQ_CREDIT_CARD_FEE_BNK" hidden="1">"c231"</definedName>
    <definedName name="IQ_CREDIT_CARD_FEE_FIN" hidden="1">"c1583"</definedName>
    <definedName name="IQ_CREDIT_LOSS_CF" hidden="1">"c232"</definedName>
    <definedName name="IQ_CURRENCY_FACTOR_BS" hidden="1">"c233"</definedName>
    <definedName name="IQ_CURRENCY_FACTOR_IS" hidden="1">"c234"</definedName>
    <definedName name="IQ_CURRENCY_GAIN" hidden="1">"c235"</definedName>
    <definedName name="IQ_CURRENCY_GAIN_BR" hidden="1">"c236"</definedName>
    <definedName name="IQ_CURRENCY_GAIN_FIN" hidden="1">"c237"</definedName>
    <definedName name="IQ_CURRENCY_GAIN_INS" hidden="1">"c238"</definedName>
    <definedName name="IQ_CURRENCY_GAIN_REIT" hidden="1">"c239"</definedName>
    <definedName name="IQ_CURRENCY_GAIN_UTI" hidden="1">"c240"</definedName>
    <definedName name="IQ_CURRENT_PORT" hidden="1">"c241"</definedName>
    <definedName name="IQ_CURRENT_PORT_BNK" hidden="1">"c242"</definedName>
    <definedName name="IQ_CURRENT_PORT_DEBT" hidden="1">"c243"</definedName>
    <definedName name="IQ_CURRENT_PORT_DEBT_BNK" hidden="1">"c244"</definedName>
    <definedName name="IQ_CURRENT_PORT_DEBT_BR" hidden="1">"c1567"</definedName>
    <definedName name="IQ_CURRENT_PORT_DEBT_FIN" hidden="1">"c1568"</definedName>
    <definedName name="IQ_CURRENT_PORT_DEBT_INS" hidden="1">"c1569"</definedName>
    <definedName name="IQ_CURRENT_PORT_DEBT_REIT" hidden="1">"c1570"</definedName>
    <definedName name="IQ_CURRENT_PORT_DEBT_UTI" hidden="1">"c1571"</definedName>
    <definedName name="IQ_CURRENT_PORT_LEASES" hidden="1">"c245"</definedName>
    <definedName name="IQ_CURRENT_RATIO" hidden="1">"c246"</definedName>
    <definedName name="IQ_CY" hidden="1">10000</definedName>
    <definedName name="IQ_DA" hidden="1">"c247"</definedName>
    <definedName name="IQ_DA_BR" hidden="1">"c248"</definedName>
    <definedName name="IQ_DA_CF" hidden="1">"c249"</definedName>
    <definedName name="IQ_DA_CF_BNK" hidden="1">"c250"</definedName>
    <definedName name="IQ_DA_CF_BR" hidden="1">"c251"</definedName>
    <definedName name="IQ_DA_CF_FIN" hidden="1">"c252"</definedName>
    <definedName name="IQ_DA_CF_INS" hidden="1">"c253"</definedName>
    <definedName name="IQ_DA_CF_REIT" hidden="1">"c254"</definedName>
    <definedName name="IQ_DA_CF_UTI" hidden="1">"c255"</definedName>
    <definedName name="IQ_DA_FIN" hidden="1">"c256"</definedName>
    <definedName name="IQ_DA_INS" hidden="1">"c257"</definedName>
    <definedName name="IQ_DA_REIT" hidden="1">"c258"</definedName>
    <definedName name="IQ_DA_SUPPL" hidden="1">"c259"</definedName>
    <definedName name="IQ_DA_SUPPL_BR" hidden="1">"c260"</definedName>
    <definedName name="IQ_DA_SUPPL_CF" hidden="1">"c261"</definedName>
    <definedName name="IQ_DA_SUPPL_CF_BNK" hidden="1">"c262"</definedName>
    <definedName name="IQ_DA_SUPPL_CF_BR" hidden="1">"c263"</definedName>
    <definedName name="IQ_DA_SUPPL_CF_FIN" hidden="1">"c264"</definedName>
    <definedName name="IQ_DA_SUPPL_CF_INS" hidden="1">"c265"</definedName>
    <definedName name="IQ_DA_SUPPL_CF_REIT" hidden="1">"c266"</definedName>
    <definedName name="IQ_DA_SUPPL_CF_UTI" hidden="1">"c267"</definedName>
    <definedName name="IQ_DA_SUPPL_FIN" hidden="1">"c268"</definedName>
    <definedName name="IQ_DA_SUPPL_INS" hidden="1">"c269"</definedName>
    <definedName name="IQ_DA_SUPPL_REIT" hidden="1">"c270"</definedName>
    <definedName name="IQ_DA_SUPPL_UTI" hidden="1">"c271"</definedName>
    <definedName name="IQ_DA_UTI" hidden="1">"c272"</definedName>
    <definedName name="IQ_DAILY">500000</definedName>
    <definedName name="IQ_DAYS_COVER_SHORT" hidden="1">"c1578"</definedName>
    <definedName name="IQ_DAYS_INVENTORY_OUT" hidden="1">"c273"</definedName>
    <definedName name="IQ_DAYS_PAY_OUTST" hidden="1">"c274"</definedName>
    <definedName name="IQ_DAYS_PAYABLE_OUT" hidden="1">"c274"</definedName>
    <definedName name="IQ_DAYS_SALES_OUT" hidden="1">"c275"</definedName>
    <definedName name="IQ_DAYS_SALES_OUTST" hidden="1">"c275"</definedName>
    <definedName name="IQ_DEF_ACQ_CST" hidden="1">"c301"</definedName>
    <definedName name="IQ_DEF_AMORT" hidden="1">"c276"</definedName>
    <definedName name="IQ_DEF_AMORT_BNK" hidden="1">"c277"</definedName>
    <definedName name="IQ_DEF_AMORT_BR" hidden="1">"c278"</definedName>
    <definedName name="IQ_DEF_AMORT_FIN" hidden="1">"c279"</definedName>
    <definedName name="IQ_DEF_AMORT_INS" hidden="1">"c280"</definedName>
    <definedName name="IQ_DEF_AMORT_REIT" hidden="1">"c281"</definedName>
    <definedName name="IQ_DEF_AMORT_UTI" hidden="1">"c282"</definedName>
    <definedName name="IQ_DEF_BENEFIT_INTEREST_COST" hidden="1">"c283"</definedName>
    <definedName name="IQ_DEF_BENEFIT_OTHER_COST" hidden="1">"c284"</definedName>
    <definedName name="IQ_DEF_BENEFIT_ROA" hidden="1">"c285"</definedName>
    <definedName name="IQ_DEF_BENEFIT_SERVICE_COST" hidden="1">"c286"</definedName>
    <definedName name="IQ_DEF_BENEFIT_TOTAL_COST" hidden="1">"c287"</definedName>
    <definedName name="IQ_DEF_CHARGES_BR" hidden="1">"c288"</definedName>
    <definedName name="IQ_DEF_CHARGES_CF" hidden="1">"c289"</definedName>
    <definedName name="IQ_DEF_CHARGES_FIN" hidden="1">"c290"</definedName>
    <definedName name="IQ_DEF_CHARGES_INS" hidden="1">"c291"</definedName>
    <definedName name="IQ_DEF_CHARGES_LT" hidden="1">"c292"</definedName>
    <definedName name="IQ_DEF_CHARGES_LT_BNK" hidden="1">"c293"</definedName>
    <definedName name="IQ_DEF_CHARGES_LT_BR" hidden="1">"c294"</definedName>
    <definedName name="IQ_DEF_CHARGES_LT_FIN" hidden="1">"c295"</definedName>
    <definedName name="IQ_DEF_CHARGES_LT_INS" hidden="1">"c296"</definedName>
    <definedName name="IQ_DEF_CHARGES_LT_REIT" hidden="1">"c297"</definedName>
    <definedName name="IQ_DEF_CHARGES_LT_UTI" hidden="1">"c298"</definedName>
    <definedName name="IQ_DEF_CHARGES_REIT" hidden="1">"c299"</definedName>
    <definedName name="IQ_DEF_CONTRIBUTION_TOTAL_COST" hidden="1">"c300"</definedName>
    <definedName name="IQ_DEF_INC_TAX" hidden="1">"c313"</definedName>
    <definedName name="IQ_DEF_POLICY_ACQ_COSTS" hidden="1">"c301"</definedName>
    <definedName name="IQ_DEF_POLICY_ACQ_COSTS_CF" hidden="1">"c302"</definedName>
    <definedName name="IQ_DEF_POLICY_AMORT" hidden="1">"c303"</definedName>
    <definedName name="IQ_DEF_TAX_ASSET_LT_BR" hidden="1">"c304"</definedName>
    <definedName name="IQ_DEF_TAX_ASSET_LT_FIN" hidden="1">"c305"</definedName>
    <definedName name="IQ_DEF_TAX_ASSET_LT_INS" hidden="1">"c306"</definedName>
    <definedName name="IQ_DEF_TAX_ASSET_LT_REIT" hidden="1">"c307"</definedName>
    <definedName name="IQ_DEF_TAX_ASSET_LT_UTI" hidden="1">"c308"</definedName>
    <definedName name="IQ_DEF_TAX_ASSETS_CURRENT" hidden="1">"c309"</definedName>
    <definedName name="IQ_DEF_TAX_ASSETS_LT" hidden="1">"c310"</definedName>
    <definedName name="IQ_DEF_TAX_ASSETS_LT_BNK" hidden="1">"c311"</definedName>
    <definedName name="IQ_DEF_TAX_LIAB_CURRENT" hidden="1">"c312"</definedName>
    <definedName name="IQ_DEF_TAX_LIAB_LT" hidden="1">"c313"</definedName>
    <definedName name="IQ_DEF_TAX_LIAB_LT_BNK" hidden="1">"c314"</definedName>
    <definedName name="IQ_DEF_TAX_LIAB_LT_BR" hidden="1">"c315"</definedName>
    <definedName name="IQ_DEF_TAX_LIAB_LT_FIN" hidden="1">"c316"</definedName>
    <definedName name="IQ_DEF_TAX_LIAB_LT_INS" hidden="1">"c317"</definedName>
    <definedName name="IQ_DEF_TAX_LIAB_LT_REIT" hidden="1">"c318"</definedName>
    <definedName name="IQ_DEF_TAX_LIAB_LT_UTI" hidden="1">"c319"</definedName>
    <definedName name="IQ_DEFERRED_INC_TAX" hidden="1">"c315"</definedName>
    <definedName name="IQ_DEFERRED_TAXES" hidden="1">"c147"</definedName>
    <definedName name="IQ_DEMAND_DEP" hidden="1">"c320"</definedName>
    <definedName name="IQ_DEPOSITS_FIN" hidden="1">"c321"</definedName>
    <definedName name="IQ_DEPRE_AMORT" hidden="1">"c247"</definedName>
    <definedName name="IQ_DEPRE_AMORT_SUPPL" hidden="1">"c1593"</definedName>
    <definedName name="IQ_DEPRE_DEPLE" hidden="1">"c261"</definedName>
    <definedName name="IQ_DEPRE_SUPP" hidden="1">"c1443"</definedName>
    <definedName name="IQ_DESCRIPTION_LONG" hidden="1">"c322"</definedName>
    <definedName name="IQ_DEVELOP_LAND" hidden="1">"c323"</definedName>
    <definedName name="IQ_DILUT_ADJUST" hidden="1">"c1621"</definedName>
    <definedName name="IQ_DILUT_EPS_EXCL" hidden="1">"c324"</definedName>
    <definedName name="IQ_DILUT_EPS_INCL" hidden="1">"c325"</definedName>
    <definedName name="IQ_DILUT_NORMAL_EPS" hidden="1">"c1594"</definedName>
    <definedName name="IQ_DILUT_WEIGHT" hidden="1">"c326"</definedName>
    <definedName name="IQ_DISCONT_OPER" hidden="1">"c333"</definedName>
    <definedName name="IQ_DISCOUNT_RATE_PENSION_DOMESTIC" hidden="1">"c327"</definedName>
    <definedName name="IQ_DISCOUNT_RATE_PENSION_FOREIGN" hidden="1">"c328"</definedName>
    <definedName name="IQ_DISTR_EXCESS_EARN" hidden="1">"c329"</definedName>
    <definedName name="IQ_DIV_SHARE" hidden="1">"c330"</definedName>
    <definedName name="IQ_DIVEST_CF" hidden="1">"c331"</definedName>
    <definedName name="IQ_DIVID_SHARE" hidden="1">"c330"</definedName>
    <definedName name="IQ_DIVIDEND_YIELD" hidden="1">"c332"</definedName>
    <definedName name="IQ_DNTM" hidden="1">700000</definedName>
    <definedName name="IQ_DO" hidden="1">"c333"</definedName>
    <definedName name="IQ_DO_ASSETS_CURRENT" hidden="1">"c334"</definedName>
    <definedName name="IQ_DO_ASSETS_LT" hidden="1">"c335"</definedName>
    <definedName name="IQ_DO_CF" hidden="1">"c336"</definedName>
    <definedName name="IQ_DPS_10YR_ANN_GROWTH" hidden="1">"c337"</definedName>
    <definedName name="IQ_DPS_1YR_ANN_GROWTH" hidden="1">"c338"</definedName>
    <definedName name="IQ_DPS_2YR_ANN_GROWTH" hidden="1">"c339"</definedName>
    <definedName name="IQ_DPS_3YR_ANN_GROWTH" hidden="1">"c340"</definedName>
    <definedName name="IQ_DPS_5YR_ANN_GROWTH" hidden="1">"c341"</definedName>
    <definedName name="IQ_DPS_7YR_ANN_GROWTH" hidden="1">"c342"</definedName>
    <definedName name="IQ_EARNING_ASSET_YIELD" hidden="1">"c343"</definedName>
    <definedName name="IQ_EARNING_CO" hidden="1">"c344"</definedName>
    <definedName name="IQ_EARNING_CO_10YR_ANN_GROWTH" hidden="1">"c345"</definedName>
    <definedName name="IQ_EARNING_CO_1YR_ANN_GROWTH" hidden="1">"c346"</definedName>
    <definedName name="IQ_EARNING_CO_2YR_ANN_GROWTH" hidden="1">"c347"</definedName>
    <definedName name="IQ_EARNING_CO_3YR_ANN_GROWTH" hidden="1">"c348"</definedName>
    <definedName name="IQ_EARNING_CO_5YR_ANN_GROWTH" hidden="1">"c349"</definedName>
    <definedName name="IQ_EARNING_CO_7YR_ANN_GROWTH" hidden="1">"c350"</definedName>
    <definedName name="IQ_EARNING_CO_MARGIN" hidden="1">"c351"</definedName>
    <definedName name="IQ_EBIT" hidden="1">"c352"</definedName>
    <definedName name="IQ_EBIT_10YR_ANN_GROWTH" hidden="1">"c353"</definedName>
    <definedName name="IQ_EBIT_1YR_ANN_GROWTH" hidden="1">"c354"</definedName>
    <definedName name="IQ_EBIT_2YR_ANN_GROWTH" hidden="1">"c355"</definedName>
    <definedName name="IQ_EBIT_3YR_ANN_GROWTH" hidden="1">"c356"</definedName>
    <definedName name="IQ_EBIT_5YR_ANN_GROWTH" hidden="1">"c357"</definedName>
    <definedName name="IQ_EBIT_7YR_ANN_GROWTH" hidden="1">"c358"</definedName>
    <definedName name="IQ_EBIT_INT" hidden="1">"c360"</definedName>
    <definedName name="IQ_EBIT_MARGIN" hidden="1">"c359"</definedName>
    <definedName name="IQ_EBIT_OVER_IE" hidden="1">"c360"</definedName>
    <definedName name="IQ_EBITDA" hidden="1">"c361"</definedName>
    <definedName name="IQ_EBITDA_10YR_ANN_GROWTH" hidden="1">"c362"</definedName>
    <definedName name="IQ_EBITDA_1YR_ANN_GROWTH" hidden="1">"c363"</definedName>
    <definedName name="IQ_EBITDA_2YR_ANN_GROWTH" hidden="1">"c364"</definedName>
    <definedName name="IQ_EBITDA_3YR_ANN_GROWTH" hidden="1">"c365"</definedName>
    <definedName name="IQ_EBITDA_5YR_ANN_GROWTH" hidden="1">"c366"</definedName>
    <definedName name="IQ_EBITDA_7YR_ANN_GROWTH" hidden="1">"c367"</definedName>
    <definedName name="IQ_EBITDA_CAPEX_INT" hidden="1">"c368"</definedName>
    <definedName name="IQ_EBITDA_CAPEX_OVER_TOTAL_IE" hidden="1">"c368"</definedName>
    <definedName name="IQ_EBITDA_EST" hidden="1">"c369"</definedName>
    <definedName name="IQ_EBITDA_HIGH_EST" hidden="1">"c370"</definedName>
    <definedName name="IQ_EBITDA_INT" hidden="1">"c373"</definedName>
    <definedName name="IQ_EBITDA_LOW_EST" hidden="1">"c371"</definedName>
    <definedName name="IQ_EBITDA_MARGIN" hidden="1">"c372"</definedName>
    <definedName name="IQ_EBITDA_NUM_EST" hidden="1">"c374"</definedName>
    <definedName name="IQ_EBITDA_OVER_TOTAL_IE" hidden="1">"c373"</definedName>
    <definedName name="IQ_EBITDA_STDDEV_EST" hidden="1">"c375"</definedName>
    <definedName name="IQ_EBT" hidden="1">"c376"</definedName>
    <definedName name="IQ_EBT_BNK" hidden="1">"c377"</definedName>
    <definedName name="IQ_EBT_BR" hidden="1">"c378"</definedName>
    <definedName name="IQ_EBT_EXCL" hidden="1">"c379"</definedName>
    <definedName name="IQ_EBT_EXCL_BNK" hidden="1">"c380"</definedName>
    <definedName name="IQ_EBT_EXCL_BR" hidden="1">"c381"</definedName>
    <definedName name="IQ_EBT_EXCL_FIN" hidden="1">"c382"</definedName>
    <definedName name="IQ_EBT_EXCL_INS" hidden="1">"c383"</definedName>
    <definedName name="IQ_EBT_EXCL_MARGIN" hidden="1">"c1462"</definedName>
    <definedName name="IQ_EBT_EXCL_REIT" hidden="1">"c384"</definedName>
    <definedName name="IQ_EBT_EXCL_UTI" hidden="1">"c385"</definedName>
    <definedName name="IQ_EBT_FIN" hidden="1">"c386"</definedName>
    <definedName name="IQ_EBT_INS" hidden="1">"c388"</definedName>
    <definedName name="IQ_EBT_REIT" hidden="1">"c389"</definedName>
    <definedName name="IQ_EBT_UTI" hidden="1">"c390"</definedName>
    <definedName name="IQ_EFFECT_SPECIAL_CHARGE" hidden="1">"c1595"</definedName>
    <definedName name="IQ_EFFICIENCY_RATIO" hidden="1">"c391"</definedName>
    <definedName name="IQ_EMPLOYEES" hidden="1">"c392"</definedName>
    <definedName name="IQ_ENTERPRISE_VALUE" hidden="1">"c84"</definedName>
    <definedName name="IQ_EPS_10YR_ANN_GROWTH" hidden="1">"c393"</definedName>
    <definedName name="IQ_EPS_1YR_ANN_GROWTH" hidden="1">"c394"</definedName>
    <definedName name="IQ_EPS_2YR_ANN_GROWTH" hidden="1">"c395"</definedName>
    <definedName name="IQ_EPS_3YR_ANN_GROWTH" hidden="1">"c396"</definedName>
    <definedName name="IQ_EPS_5YR_ANN_GROWTH" hidden="1">"c397"</definedName>
    <definedName name="IQ_EPS_7YR_ANN_GROWTH" hidden="1">"c398"</definedName>
    <definedName name="IQ_EPS_EST" hidden="1">"c399"</definedName>
    <definedName name="IQ_EPS_HIGH_EST" hidden="1">"c400"</definedName>
    <definedName name="IQ_EPS_LOW_EST" hidden="1">"c401"</definedName>
    <definedName name="IQ_EPS_NUM_EST" hidden="1">"c402"</definedName>
    <definedName name="IQ_EPS_STDDEV_EST" hidden="1">"c403"</definedName>
    <definedName name="IQ_EQUITY_AFFIL" hidden="1">"c552"</definedName>
    <definedName name="IQ_EQUITY_METHOD" hidden="1">"c404"</definedName>
    <definedName name="IQ_EQV_OVER_BV" hidden="1">"c1596"</definedName>
    <definedName name="IQ_EQV_OVER_LTM_PRETAX_INC" hidden="1">"c739"</definedName>
    <definedName name="IQ_ESOP_DEBT" hidden="1">"c1597"</definedName>
    <definedName name="IQ_EST_ACT_EPS" hidden="1">"c1648"</definedName>
    <definedName name="IQ_EST_DATE" hidden="1">"c1634"</definedName>
    <definedName name="IQ_EST_EPS_GROWTH_1YR" hidden="1">"c1636"</definedName>
    <definedName name="IQ_EST_EPS_GROWTH_2YR" hidden="1">"c1637"</definedName>
    <definedName name="IQ_EST_EPS_GROWTH_Q_1YR" hidden="1">"c1641"</definedName>
    <definedName name="IQ_EST_EPS_SURPRISE" hidden="1">"c1635"</definedName>
    <definedName name="IQ_EST_REV_GROWTH_1YR" hidden="1">"c1638"</definedName>
    <definedName name="IQ_EST_REV_GROWTH_2YR" hidden="1">"c1639"</definedName>
    <definedName name="IQ_EST_REV_GROWTH_Q_1YR" hidden="1">"c1640"</definedName>
    <definedName name="IQ_EV_OVER_EMPLOYEE" hidden="1">"c1225"</definedName>
    <definedName name="IQ_EV_OVER_LTM_EBIT" hidden="1">"c1221"</definedName>
    <definedName name="IQ_EV_OVER_LTM_EBITDA" hidden="1">"c1223"</definedName>
    <definedName name="IQ_EV_OVER_LTM_REVENUE" hidden="1">"c1227"</definedName>
    <definedName name="IQ_EXCHANGE" hidden="1">"c405"</definedName>
    <definedName name="IQ_EXERCISE_PRICE" hidden="1">"c406"</definedName>
    <definedName name="IQ_EXP_RETURN_PENSION_DOMESTIC" hidden="1">"c407"</definedName>
    <definedName name="IQ_EXP_RETURN_PENSION_FOREIGN" hidden="1">"c408"</definedName>
    <definedName name="IQ_EXPENSE_CODE_" hidden="1">"PwC UK Website Access"</definedName>
    <definedName name="IQ_EXPLORE_DRILL" hidden="1">"c409"</definedName>
    <definedName name="IQ_EXTRA_ACC_ITEMS" hidden="1">"c410"</definedName>
    <definedName name="IQ_EXTRA_ACC_ITEMS_BNK" hidden="1">"c411"</definedName>
    <definedName name="IQ_EXTRA_ACC_ITEMS_BR" hidden="1">"c412"</definedName>
    <definedName name="IQ_EXTRA_ACC_ITEMS_FIN" hidden="1">"c413"</definedName>
    <definedName name="IQ_EXTRA_ACC_ITEMS_INS" hidden="1">"c414"</definedName>
    <definedName name="IQ_EXTRA_ACC_ITEMS_REIT" hidden="1">"c415"</definedName>
    <definedName name="IQ_EXTRA_ACC_ITEMS_UTI" hidden="1">"c416"</definedName>
    <definedName name="IQ_EXTRA_ITEMS" hidden="1">"c413"</definedName>
    <definedName name="IQ_FDIC" hidden="1">"c417"</definedName>
    <definedName name="IQ_FFO" hidden="1">"c1574"</definedName>
    <definedName name="IQ_FFO_EST" hidden="1">"c418"</definedName>
    <definedName name="IQ_FFO_HIGH_EST" hidden="1">"c419"</definedName>
    <definedName name="IQ_FFO_LOW_EST" hidden="1">"c420"</definedName>
    <definedName name="IQ_FFO_NUM_EST" hidden="1">"c421"</definedName>
    <definedName name="IQ_FFO_STDDEV_EST" hidden="1">"c422"</definedName>
    <definedName name="IQ_FH">100000</definedName>
    <definedName name="IQ_FHLB_DEBT" hidden="1">"c423"</definedName>
    <definedName name="IQ_FILINGDATE_BS" hidden="1">"c424"</definedName>
    <definedName name="IQ_FILINGDATE_CF" hidden="1">"c425"</definedName>
    <definedName name="IQ_FILINGDATE_IS" hidden="1">"c426"</definedName>
    <definedName name="IQ_FIN_DIV_ASSETS_CURRENT" hidden="1">"c427"</definedName>
    <definedName name="IQ_FIN_DIV_ASSETS_LT" hidden="1">"c428"</definedName>
    <definedName name="IQ_FIN_DIV_DEBT_CURRENT" hidden="1">"c429"</definedName>
    <definedName name="IQ_FIN_DIV_DEBT_LT" hidden="1">"c430"</definedName>
    <definedName name="IQ_FIN_DIV_EXP" hidden="1">"c431"</definedName>
    <definedName name="IQ_FIN_DIV_INT_EXP" hidden="1">"c432"</definedName>
    <definedName name="IQ_FIN_DIV_LIAB_CURRENT" hidden="1">"c433"</definedName>
    <definedName name="IQ_FIN_DIV_LIAB_LT" hidden="1">"c434"</definedName>
    <definedName name="IQ_FIN_DIV_LOANS_CURRENT" hidden="1">"c435"</definedName>
    <definedName name="IQ_FIN_DIV_LOANS_LT" hidden="1">"c436"</definedName>
    <definedName name="IQ_FIN_DIV_REV" hidden="1">"c437"</definedName>
    <definedName name="IQ_FINANCING_CASH" hidden="1">"c893"</definedName>
    <definedName name="IQ_FINANCING_CASH_SUPPL" hidden="1">"c899"</definedName>
    <definedName name="IQ_FINISHED_INV" hidden="1">"c438"</definedName>
    <definedName name="IQ_FIRST_YEAR_LIFE" hidden="1">"c439"</definedName>
    <definedName name="IQ_FISCAL_Q" hidden="1">"c440"</definedName>
    <definedName name="IQ_FISCAL_Y" hidden="1">"c441"</definedName>
    <definedName name="IQ_FIVE_PERCENT_OWNER" hidden="1">"c442"</definedName>
    <definedName name="IQ_FIVEPERCENT_PERCENT" hidden="1">"c443"</definedName>
    <definedName name="IQ_FIVEPERCENT_SHARES" hidden="1">"c444"</definedName>
    <definedName name="IQ_FIXED_ASSET_TURNS" hidden="1">"c445"</definedName>
    <definedName name="IQ_FLOAT_PERCENT" hidden="1">"c1575"</definedName>
    <definedName name="IQ_FOREIGN_DEP_IB" hidden="1">"c446"</definedName>
    <definedName name="IQ_FOREIGN_DEP_NON_IB" hidden="1">"c447"</definedName>
    <definedName name="IQ_FOREIGN_EXCHANGE" hidden="1">"c451"</definedName>
    <definedName name="IQ_FOREIGN_LOANS" hidden="1">"c448"</definedName>
    <definedName name="IQ_FQ" hidden="1">500</definedName>
    <definedName name="IQ_FUEL" hidden="1">"c449"</definedName>
    <definedName name="IQ_FULL_TIME" hidden="1">"c450"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X" hidden="1">"c451"</definedName>
    <definedName name="IQ_FY" hidden="1">1000</definedName>
    <definedName name="IQ_GAIN_ASSETS" hidden="1">"c452"</definedName>
    <definedName name="IQ_GAIN_ASSETS_BNK" hidden="1">"c453"</definedName>
    <definedName name="IQ_GAIN_ASSETS_BR" hidden="1">"c454"</definedName>
    <definedName name="IQ_GAIN_ASSETS_CF" hidden="1">"c455"</definedName>
    <definedName name="IQ_GAIN_ASSETS_CF_BNK" hidden="1">"c456"</definedName>
    <definedName name="IQ_GAIN_ASSETS_CF_BR" hidden="1">"c457"</definedName>
    <definedName name="IQ_GAIN_ASSETS_CF_FIN" hidden="1">"c458"</definedName>
    <definedName name="IQ_GAIN_ASSETS_CF_INS" hidden="1">"c459"</definedName>
    <definedName name="IQ_GAIN_ASSETS_CF_REIT" hidden="1">"c460"</definedName>
    <definedName name="IQ_GAIN_ASSETS_CF_UTI" hidden="1">"c461"</definedName>
    <definedName name="IQ_GAIN_ASSETS_FIN" hidden="1">"c462"</definedName>
    <definedName name="IQ_GAIN_ASSETS_INS" hidden="1">"c463"</definedName>
    <definedName name="IQ_GAIN_ASSETS_REIT" hidden="1">"c471"</definedName>
    <definedName name="IQ_GAIN_ASSETS_REV" hidden="1">"c472"</definedName>
    <definedName name="IQ_GAIN_ASSETS_REV_BNK" hidden="1">"c473"</definedName>
    <definedName name="IQ_GAIN_ASSETS_REV_BR" hidden="1">"c474"</definedName>
    <definedName name="IQ_GAIN_ASSETS_REV_FIN" hidden="1">"c475"</definedName>
    <definedName name="IQ_GAIN_ASSETS_REV_INS" hidden="1">"c476"</definedName>
    <definedName name="IQ_GAIN_ASSETS_REV_REIT" hidden="1">"c477"</definedName>
    <definedName name="IQ_GAIN_ASSETS_REV_UTI" hidden="1">"c478"</definedName>
    <definedName name="IQ_GAIN_ASSETS_UTI" hidden="1">"c479"</definedName>
    <definedName name="IQ_GAIN_INVEST" hidden="1">"c1463"</definedName>
    <definedName name="IQ_GAIN_INVEST_BNK" hidden="1">"c1582"</definedName>
    <definedName name="IQ_GAIN_INVEST_BR" hidden="1">"c1464"</definedName>
    <definedName name="IQ_GAIN_INVEST_CF" hidden="1">"c480"</definedName>
    <definedName name="IQ_GAIN_INVEST_CF_BNK" hidden="1">"c481"</definedName>
    <definedName name="IQ_GAIN_INVEST_CF_BR" hidden="1">"c482"</definedName>
    <definedName name="IQ_GAIN_INVEST_CF_FIN" hidden="1">"c483"</definedName>
    <definedName name="IQ_GAIN_INVEST_CF_INS" hidden="1">"c484"</definedName>
    <definedName name="IQ_GAIN_INVEST_CF_REIT" hidden="1">"c485"</definedName>
    <definedName name="IQ_GAIN_INVEST_CF_UTI" hidden="1">"c486"</definedName>
    <definedName name="IQ_GAIN_INVEST_FIN" hidden="1">"c1465"</definedName>
    <definedName name="IQ_GAIN_INVEST_INS" hidden="1">"c1466"</definedName>
    <definedName name="IQ_GAIN_INVEST_REIT" hidden="1">"c1467"</definedName>
    <definedName name="IQ_GAIN_INVEST_REV" hidden="1">"c494"</definedName>
    <definedName name="IQ_GAIN_INVEST_REV_BNK" hidden="1">"c495"</definedName>
    <definedName name="IQ_GAIN_INVEST_REV_BR" hidden="1">"c496"</definedName>
    <definedName name="IQ_GAIN_INVEST_REV_FIN" hidden="1">"c497"</definedName>
    <definedName name="IQ_GAIN_INVEST_REV_INS" hidden="1">"c498"</definedName>
    <definedName name="IQ_GAIN_INVEST_REV_REIT" hidden="1">"c499"</definedName>
    <definedName name="IQ_GAIN_INVEST_REV_UTI" hidden="1">"c500"</definedName>
    <definedName name="IQ_GAIN_INVEST_UTI" hidden="1">"c1468"</definedName>
    <definedName name="IQ_GAIN_LOANS_REC" hidden="1">"c501"</definedName>
    <definedName name="IQ_GAIN_LOANS_RECEIV" hidden="1">"c502"</definedName>
    <definedName name="IQ_GAIN_LOANS_RECEIV_REV_FIN" hidden="1">"c503"</definedName>
    <definedName name="IQ_GAIN_LOANS_REV" hidden="1">"c504"</definedName>
    <definedName name="IQ_GAIN_SALE_ASSETS" hidden="1">"c452"</definedName>
    <definedName name="IQ_GOODWILL_NET" hidden="1">"c530"</definedName>
    <definedName name="IQ_GP" hidden="1">"c511"</definedName>
    <definedName name="IQ_GP_10YR_ANN_GROWTH" hidden="1">"c512"</definedName>
    <definedName name="IQ_GP_1YR_ANN_GROWTH" hidden="1">"c513"</definedName>
    <definedName name="IQ_GP_2YR_ANN_GROWTH" hidden="1">"c514"</definedName>
    <definedName name="IQ_GP_3YR_ANN_GROWTH" hidden="1">"c515"</definedName>
    <definedName name="IQ_GP_5YR_ANN_GROWTH" hidden="1">"c516"</definedName>
    <definedName name="IQ_GP_7YR_ANN_GROWTH" hidden="1">"c517"</definedName>
    <definedName name="IQ_GPPE" hidden="1">"c518"</definedName>
    <definedName name="IQ_GROSS_DIVID" hidden="1">"c192"</definedName>
    <definedName name="IQ_GROSS_LOANS" hidden="1">"c521"</definedName>
    <definedName name="IQ_GROSS_LOANS_10YR_ANN_GROWTH" hidden="1">"c522"</definedName>
    <definedName name="IQ_GROSS_LOANS_1YR_ANN_GROWTH" hidden="1">"c523"</definedName>
    <definedName name="IQ_GROSS_LOANS_2YR_ANN_GROWTH" hidden="1">"c524"</definedName>
    <definedName name="IQ_GROSS_LOANS_3YR_ANN_GROWTH" hidden="1">"c525"</definedName>
    <definedName name="IQ_GROSS_LOANS_5YR_ANN_GROWTH" hidden="1">"c526"</definedName>
    <definedName name="IQ_GROSS_LOANS_7YR_ANN_GROWTH" hidden="1">"c527"</definedName>
    <definedName name="IQ_GROSS_LOANS_TOTAL_DEPOSITS" hidden="1">"c528"</definedName>
    <definedName name="IQ_GROSS_MARGIN" hidden="1">"c529"</definedName>
    <definedName name="IQ_GROSS_PROFIT" hidden="1">"c511"</definedName>
    <definedName name="IQ_GW" hidden="1">"c530"</definedName>
    <definedName name="IQ_GW_INTAN_AMORT" hidden="1">"c1469"</definedName>
    <definedName name="IQ_GW_INTAN_AMORT_BNK" hidden="1">"c544"</definedName>
    <definedName name="IQ_GW_INTAN_AMORT_BR" hidden="1">"c1470"</definedName>
    <definedName name="IQ_GW_INTAN_AMORT_CF" hidden="1">"c1471"</definedName>
    <definedName name="IQ_GW_INTAN_AMORT_CF_BNK" hidden="1">"c1472"</definedName>
    <definedName name="IQ_GW_INTAN_AMORT_CF_BR" hidden="1">"c1473"</definedName>
    <definedName name="IQ_GW_INTAN_AMORT_CF_FIN" hidden="1">"c1474"</definedName>
    <definedName name="IQ_GW_INTAN_AMORT_CF_INS" hidden="1">"c1475"</definedName>
    <definedName name="IQ_GW_INTAN_AMORT_CF_REIT" hidden="1">"c1476"</definedName>
    <definedName name="IQ_GW_INTAN_AMORT_CF_UTI" hidden="1">"c1477"</definedName>
    <definedName name="IQ_GW_INTAN_AMORT_FIN" hidden="1">"c1478"</definedName>
    <definedName name="IQ_GW_INTAN_AMORT_INS" hidden="1">"c1479"</definedName>
    <definedName name="IQ_GW_INTAN_AMORT_REIT" hidden="1">"c1480"</definedName>
    <definedName name="IQ_GW_INTAN_AMORT_UTI" hidden="1">"c1481"</definedName>
    <definedName name="IQ_HIGHPRICE" hidden="1">"c545"</definedName>
    <definedName name="IQ_HOMEOWNERS_WRITTEN" hidden="1">"c546"</definedName>
    <definedName name="IQ_IMPAIR_OIL" hidden="1">"c547"</definedName>
    <definedName name="IQ_IMPAIRMENT_GW" hidden="1">"c548"</definedName>
    <definedName name="IQ_INC_AFTER_TAX" hidden="1">"c1598"</definedName>
    <definedName name="IQ_INC_AVAIL_EXCL" hidden="1">"c789"</definedName>
    <definedName name="IQ_INC_AVAIL_INCL" hidden="1">"c791"</definedName>
    <definedName name="IQ_INC_BEFORE_TAX" hidden="1">"c386"</definedName>
    <definedName name="IQ_INC_EQUITY" hidden="1">"c549"</definedName>
    <definedName name="IQ_INC_EQUITY_BR" hidden="1">"c550"</definedName>
    <definedName name="IQ_INC_EQUITY_CF" hidden="1">"c551"</definedName>
    <definedName name="IQ_INC_EQUITY_FIN" hidden="1">"c552"</definedName>
    <definedName name="IQ_INC_EQUITY_INS" hidden="1">"c553"</definedName>
    <definedName name="IQ_INC_EQUITY_REC_BNK" hidden="1">"c554"</definedName>
    <definedName name="IQ_INC_EQUITY_REIT" hidden="1">"c555"</definedName>
    <definedName name="IQ_INC_EQUITY_REV_BNK" hidden="1">"c556"</definedName>
    <definedName name="IQ_INC_EQUITY_UTI" hidden="1">"c557"</definedName>
    <definedName name="IQ_INC_REAL_ESTATE_REC" hidden="1">"c558"</definedName>
    <definedName name="IQ_INC_REAL_ESTATE_REV" hidden="1">"c559"</definedName>
    <definedName name="IQ_INC_TAX" hidden="1">"c560"</definedName>
    <definedName name="IQ_INC_TAX_EXCL" hidden="1">"c1599"</definedName>
    <definedName name="IQ_INC_TAX_PAY_CURRENT" hidden="1">"c561"</definedName>
    <definedName name="IQ_INC_TRADE_ACT" hidden="1">"c562"</definedName>
    <definedName name="IQ_INS_ANNUITY_LIAB" hidden="1">"c563"</definedName>
    <definedName name="IQ_INS_DIV_EXP" hidden="1">"c564"</definedName>
    <definedName name="IQ_INS_DIV_REV" hidden="1">"c565"</definedName>
    <definedName name="IQ_INS_IN_FORCE" hidden="1">"c566"</definedName>
    <definedName name="IQ_INS_LIAB" hidden="1">"c567"</definedName>
    <definedName name="IQ_INS_POLICY_EXP" hidden="1">"c568"</definedName>
    <definedName name="IQ_INS_REV" hidden="1">"c569"</definedName>
    <definedName name="IQ_INS_SETTLE" hidden="1">"c570"</definedName>
    <definedName name="IQ_INS_SETTLE_BNK" hidden="1">"c571"</definedName>
    <definedName name="IQ_INS_SETTLE_BR" hidden="1">"c572"</definedName>
    <definedName name="IQ_INS_SETTLE_FIN" hidden="1">"c573"</definedName>
    <definedName name="IQ_INS_SETTLE_INS" hidden="1">"c574"</definedName>
    <definedName name="IQ_INS_SETTLE_REIT" hidden="1">"c575"</definedName>
    <definedName name="IQ_INS_SETTLE_UTI" hidden="1">"c576"</definedName>
    <definedName name="IQ_INSIDER_3MTH_BOUGHT_PCT" hidden="1">"c1534"</definedName>
    <definedName name="IQ_INSIDER_3MTH_NET_PCT" hidden="1">"c1535"</definedName>
    <definedName name="IQ_INSIDER_3MTH_SOLD_PCT" hidden="1">"c1533"</definedName>
    <definedName name="IQ_INSIDER_6MTH_BOUGHT_PCT" hidden="1">"c1537"</definedName>
    <definedName name="IQ_INSIDER_6MTH_NET_PCT" hidden="1">"c1538"</definedName>
    <definedName name="IQ_INSIDER_6MTH_SOLD_PCT" hidden="1">"c1536"</definedName>
    <definedName name="IQ_INSIDER_OVER_TOTAL" hidden="1">"c1581"</definedName>
    <definedName name="IQ_INSIDER_OWNER" hidden="1">"c577"</definedName>
    <definedName name="IQ_INSIDER_PERCENT" hidden="1">"c578"</definedName>
    <definedName name="IQ_INSIDER_SHARES" hidden="1">"c579"</definedName>
    <definedName name="IQ_INSTITUTIONAL_OVER_TOTAL" hidden="1">"c1580"</definedName>
    <definedName name="IQ_INSTITUTIONAL_OWNER" hidden="1">"c580"</definedName>
    <definedName name="IQ_INSTITUTIONAL_PERCENT" hidden="1">"c581"</definedName>
    <definedName name="IQ_INSTITUTIONAL_SHARES" hidden="1">"c582"</definedName>
    <definedName name="IQ_INSUR_RECEIV" hidden="1">"c1600"</definedName>
    <definedName name="IQ_INT_BORROW" hidden="1">"c583"</definedName>
    <definedName name="IQ_INT_DEPOSITS" hidden="1">"c584"</definedName>
    <definedName name="IQ_INT_DIV_INC" hidden="1">"c585"</definedName>
    <definedName name="IQ_INT_EXP_BR" hidden="1">"c586"</definedName>
    <definedName name="IQ_INT_EXP_COVERAGE" hidden="1">"c587"</definedName>
    <definedName name="IQ_INT_EXP_FIN" hidden="1">"c588"</definedName>
    <definedName name="IQ_INT_EXP_INS" hidden="1">"c589"</definedName>
    <definedName name="IQ_INT_EXP_REIT" hidden="1">"c590"</definedName>
    <definedName name="IQ_INT_EXP_TOTAL" hidden="1">"c591"</definedName>
    <definedName name="IQ_INT_EXP_UTI" hidden="1">"c592"</definedName>
    <definedName name="IQ_INT_INC_BR" hidden="1">"c593"</definedName>
    <definedName name="IQ_INT_INC_FIN" hidden="1">"c594"</definedName>
    <definedName name="IQ_INT_INC_INVEST" hidden="1">"c595"</definedName>
    <definedName name="IQ_INT_INC_LOANS" hidden="1">"c596"</definedName>
    <definedName name="IQ_INT_INC_REIT" hidden="1">"c597"</definedName>
    <definedName name="IQ_INT_INC_TOTAL" hidden="1">"c598"</definedName>
    <definedName name="IQ_INT_INC_UTI" hidden="1">"c599"</definedName>
    <definedName name="IQ_INT_INV_INC" hidden="1">"c600"</definedName>
    <definedName name="IQ_INT_INV_INC_REIT" hidden="1">"c601"</definedName>
    <definedName name="IQ_INT_INV_INC_UTI" hidden="1">"c602"</definedName>
    <definedName name="IQ_INT_ON_BORROWING_COVERAGE" hidden="1">"c603"</definedName>
    <definedName name="IQ_INT_RATE_SPREAD" hidden="1">"c604"</definedName>
    <definedName name="IQ_INTANGIBLES_NET" hidden="1">"c907"</definedName>
    <definedName name="IQ_INTEREST_EXP" hidden="1">"c618"</definedName>
    <definedName name="IQ_INTEREST_EXP_NET" hidden="1">"c1450"</definedName>
    <definedName name="IQ_INTEREST_EXP_NON" hidden="1">"c618"</definedName>
    <definedName name="IQ_INTEREST_EXP_SUPPL" hidden="1">"c1460"</definedName>
    <definedName name="IQ_INTEREST_INC" hidden="1">"c769"</definedName>
    <definedName name="IQ_INTEREST_INC_NON" hidden="1">"c619"</definedName>
    <definedName name="IQ_INTEREST_INVEST_INC" hidden="1">"c619"</definedName>
    <definedName name="IQ_INV_BANKING_FEE" hidden="1">"c620"</definedName>
    <definedName name="IQ_INV_METHOD" hidden="1">"c621"</definedName>
    <definedName name="IQ_INVENTORY" hidden="1">"c622"</definedName>
    <definedName name="IQ_INVENTORY_TURNS" hidden="1">"c623"</definedName>
    <definedName name="IQ_INVENTORY_UTI" hidden="1">"c624"</definedName>
    <definedName name="IQ_INVEST_DEBT" hidden="1">"c625"</definedName>
    <definedName name="IQ_INVEST_EQUITY_PREF" hidden="1">"c626"</definedName>
    <definedName name="IQ_INVEST_FHLB" hidden="1">"c627"</definedName>
    <definedName name="IQ_INVEST_LOANS_CF" hidden="1">"c628"</definedName>
    <definedName name="IQ_INVEST_LOANS_CF_BNK" hidden="1">"c629"</definedName>
    <definedName name="IQ_INVEST_LOANS_CF_BR" hidden="1">"c630"</definedName>
    <definedName name="IQ_INVEST_LOANS_CF_FIN" hidden="1">"c631"</definedName>
    <definedName name="IQ_INVEST_LOANS_CF_INS" hidden="1">"c632"</definedName>
    <definedName name="IQ_INVEST_LOANS_CF_REIT" hidden="1">"c633"</definedName>
    <definedName name="IQ_INVEST_LOANS_CF_UTI" hidden="1">"c634"</definedName>
    <definedName name="IQ_INVEST_REAL_ESTATE" hidden="1">"c635"</definedName>
    <definedName name="IQ_INVEST_SECURITY" hidden="1">"c636"</definedName>
    <definedName name="IQ_INVEST_SECURITY_CF" hidden="1">"c637"</definedName>
    <definedName name="IQ_INVEST_SECURITY_CF_BNK" hidden="1">"c638"</definedName>
    <definedName name="IQ_INVEST_SECURITY_CF_BR" hidden="1">"c639"</definedName>
    <definedName name="IQ_INVEST_SECURITY_CF_FIN" hidden="1">"c640"</definedName>
    <definedName name="IQ_INVEST_SECURITY_CF_INS" hidden="1">"c641"</definedName>
    <definedName name="IQ_INVEST_SECURITY_CF_REIT" hidden="1">"c642"</definedName>
    <definedName name="IQ_INVEST_SECURITY_CF_UTI" hidden="1">"c643"</definedName>
    <definedName name="IQ_IPRD" hidden="1">"c644"</definedName>
    <definedName name="IQ_ISS_DEBT_NET" hidden="1">"c751"</definedName>
    <definedName name="IQ_ISS_STOCK_NET" hidden="1">"c1601"</definedName>
    <definedName name="IQ_LAND" hidden="1">"c645"</definedName>
    <definedName name="IQ_LASTSALEPRICE" hidden="1">"c646"</definedName>
    <definedName name="IQ_LATESTK" hidden="1">1000</definedName>
    <definedName name="IQ_LATESTQ" hidden="1">500</definedName>
    <definedName name="IQ_LEGAL_SETTLE" hidden="1">"c647"</definedName>
    <definedName name="IQ_LEGAL_SETTLE_BNK" hidden="1">"c648"</definedName>
    <definedName name="IQ_LEGAL_SETTLE_BR" hidden="1">"c649"</definedName>
    <definedName name="IQ_LEGAL_SETTLE_FIN" hidden="1">"c650"</definedName>
    <definedName name="IQ_LEGAL_SETTLE_INS" hidden="1">"c651"</definedName>
    <definedName name="IQ_LEGAL_SETTLE_REIT" hidden="1">"c652"</definedName>
    <definedName name="IQ_LEGAL_SETTLE_UTI" hidden="1">"c653"</definedName>
    <definedName name="IQ_LEVERAGE_RATIO" hidden="1">"c654"</definedName>
    <definedName name="IQ_LIFOR" hidden="1">"c655"</definedName>
    <definedName name="IQ_LL" hidden="1">"c656"</definedName>
    <definedName name="IQ_LOAN_LEASE_RECEIV" hidden="1">"c657"</definedName>
    <definedName name="IQ_LOAN_LOSS" hidden="1">"c656"</definedName>
    <definedName name="IQ_LOAN_SERVICE_REV" hidden="1">"c658"</definedName>
    <definedName name="IQ_LOANS_CF" hidden="1">"c659"</definedName>
    <definedName name="IQ_LOANS_CF_BNK" hidden="1">"c660"</definedName>
    <definedName name="IQ_LOANS_CF_BR" hidden="1">"c661"</definedName>
    <definedName name="IQ_LOANS_CF_FIN" hidden="1">"c662"</definedName>
    <definedName name="IQ_LOANS_CF_INS" hidden="1">"c663"</definedName>
    <definedName name="IQ_LOANS_CF_REIT" hidden="1">"c664"</definedName>
    <definedName name="IQ_LOANS_CF_UTI" hidden="1">"c665"</definedName>
    <definedName name="IQ_LOANS_FOR_SALE" hidden="1">"c666"</definedName>
    <definedName name="IQ_LOANS_PAST_DUE" hidden="1">"c667"</definedName>
    <definedName name="IQ_LOANS_RECEIV_CURRENT" hidden="1">"c668"</definedName>
    <definedName name="IQ_LOANS_RECEIV_LT" hidden="1">"c669"</definedName>
    <definedName name="IQ_LOANS_RECEIV_LT_UTI" hidden="1">"c670"</definedName>
    <definedName name="IQ_LONG_TERM_DEBT" hidden="1">"c674"</definedName>
    <definedName name="IQ_LONG_TERM_DEBT_OVER_TOTAL_CAP" hidden="1">"c677"</definedName>
    <definedName name="IQ_LONG_TERM_GROWTH" hidden="1">"c671"</definedName>
    <definedName name="IQ_LONG_TERM_INV" hidden="1">"c697"</definedName>
    <definedName name="IQ_LOSS_LOSS_EXP" hidden="1">"c672"</definedName>
    <definedName name="IQ_LOWPRICE" hidden="1">"c673"</definedName>
    <definedName name="IQ_LT_DEBT" hidden="1">"c674"</definedName>
    <definedName name="IQ_LT_DEBT_BNK" hidden="1">"c675"</definedName>
    <definedName name="IQ_LT_DEBT_BR" hidden="1">"c676"</definedName>
    <definedName name="IQ_LT_DEBT_CAPITAL" hidden="1">"c677"</definedName>
    <definedName name="IQ_LT_DEBT_EQUITY" hidden="1">"c678"</definedName>
    <definedName name="IQ_LT_DEBT_FIN" hidden="1">"c679"</definedName>
    <definedName name="IQ_LT_DEBT_INS" hidden="1">"c680"</definedName>
    <definedName name="IQ_LT_DEBT_ISSUED" hidden="1">"c681"</definedName>
    <definedName name="IQ_LT_DEBT_ISSUED_BNK" hidden="1">"c682"</definedName>
    <definedName name="IQ_LT_DEBT_ISSUED_BR" hidden="1">"c683"</definedName>
    <definedName name="IQ_LT_DEBT_ISSUED_FIN" hidden="1">"c684"</definedName>
    <definedName name="IQ_LT_DEBT_ISSUED_INS" hidden="1">"c685"</definedName>
    <definedName name="IQ_LT_DEBT_ISSUED_REIT" hidden="1">"c686"</definedName>
    <definedName name="IQ_LT_DEBT_ISSUED_UTI" hidden="1">"c687"</definedName>
    <definedName name="IQ_LT_DEBT_REIT" hidden="1">"c688"</definedName>
    <definedName name="IQ_LT_DEBT_REPAID" hidden="1">"c689"</definedName>
    <definedName name="IQ_LT_DEBT_REPAID_BNK" hidden="1">"c690"</definedName>
    <definedName name="IQ_LT_DEBT_REPAID_BR" hidden="1">"c691"</definedName>
    <definedName name="IQ_LT_DEBT_REPAID_FIN" hidden="1">"c692"</definedName>
    <definedName name="IQ_LT_DEBT_REPAID_INS" hidden="1">"c693"</definedName>
    <definedName name="IQ_LT_DEBT_REPAID_REIT" hidden="1">"c694"</definedName>
    <definedName name="IQ_LT_DEBT_REPAID_UTI" hidden="1">"c695"</definedName>
    <definedName name="IQ_LT_DEBT_UTI" hidden="1">"c696"</definedName>
    <definedName name="IQ_LT_INVEST" hidden="1">"c697"</definedName>
    <definedName name="IQ_LT_INVEST_BR" hidden="1">"c698"</definedName>
    <definedName name="IQ_LT_INVEST_FIN" hidden="1">"c699"</definedName>
    <definedName name="IQ_LT_INVEST_REIT" hidden="1">"c700"</definedName>
    <definedName name="IQ_LT_INVEST_UTI" hidden="1">"c701"</definedName>
    <definedName name="IQ_LT_NOTE_RECEIV" hidden="1">"c1602"</definedName>
    <definedName name="IQ_LTD_DUE_AFTER_FIVE" hidden="1">"c704"</definedName>
    <definedName name="IQ_LTD_DUE_CY" hidden="1">"c705"</definedName>
    <definedName name="IQ_LTD_DUE_CY1" hidden="1">"c706"</definedName>
    <definedName name="IQ_LTD_DUE_CY2" hidden="1">"c707"</definedName>
    <definedName name="IQ_LTD_DUE_CY3" hidden="1">"c708"</definedName>
    <definedName name="IQ_LTD_DUE_CY4" hidden="1">"c709"</definedName>
    <definedName name="IQ_LTD_DUE_NEXT_FIVE" hidden="1">"c710"</definedName>
    <definedName name="IQ_LTM" hidden="1">2000</definedName>
    <definedName name="IQ_LTM_REVENUE_OVER_EMPLOYEES" hidden="1">"c1304"</definedName>
    <definedName name="IQ_LTMMONTH" hidden="1">120000</definedName>
    <definedName name="IQ_MACHINERY" hidden="1">"c711"</definedName>
    <definedName name="IQ_MARKETCAP" hidden="1">"c712"</definedName>
    <definedName name="IQ_MERGER" hidden="1">"c713"</definedName>
    <definedName name="IQ_MERGER_BNK" hidden="1">"c714"</definedName>
    <definedName name="IQ_MERGER_BR" hidden="1">"c715"</definedName>
    <definedName name="IQ_MERGER_FIN" hidden="1">"c716"</definedName>
    <definedName name="IQ_MERGER_INS" hidden="1">"c717"</definedName>
    <definedName name="IQ_MERGER_REIT" hidden="1">"c718"</definedName>
    <definedName name="IQ_MERGER_RESTRUCTURE" hidden="1">"c719"</definedName>
    <definedName name="IQ_MERGER_RESTRUCTURE_BNK" hidden="1">"c720"</definedName>
    <definedName name="IQ_MERGER_RESTRUCTURE_BR" hidden="1">"c721"</definedName>
    <definedName name="IQ_MERGER_RESTRUCTURE_FIN" hidden="1">"c722"</definedName>
    <definedName name="IQ_MERGER_RESTRUCTURE_INS" hidden="1">"c723"</definedName>
    <definedName name="IQ_MERGER_RESTRUCTURE_REIT" hidden="1">"c724"</definedName>
    <definedName name="IQ_MERGER_RESTRUCTURE_UTI" hidden="1">"c725"</definedName>
    <definedName name="IQ_MERGER_UTI" hidden="1">"c726"</definedName>
    <definedName name="IQ_MINORITY_INTEREST" hidden="1">"c727"</definedName>
    <definedName name="IQ_MINORITY_INTEREST_BNK" hidden="1">"c728"</definedName>
    <definedName name="IQ_MINORITY_INTEREST_BR" hidden="1">"c729"</definedName>
    <definedName name="IQ_MINORITY_INTEREST_CF" hidden="1">"c730"</definedName>
    <definedName name="IQ_MINORITY_INTEREST_FIN" hidden="1">"c731"</definedName>
    <definedName name="IQ_MINORITY_INTEREST_INS" hidden="1">"c732"</definedName>
    <definedName name="IQ_MINORITY_INTEREST_IS" hidden="1">"c733"</definedName>
    <definedName name="IQ_MINORITY_INTEREST_REIT" hidden="1">"c734"</definedName>
    <definedName name="IQ_MINORITY_INTEREST_UTI" hidden="1">"c735"</definedName>
    <definedName name="IQ_MISC_ADJUST_CF" hidden="1">"c736"</definedName>
    <definedName name="IQ_MISC_EARN_ADJ" hidden="1">"c1603"</definedName>
    <definedName name="IQ_MKTCAP_EBT_EXCL" hidden="1">"c737"</definedName>
    <definedName name="IQ_MKTCAP_EBT_EXCL_AVG" hidden="1">"c738"</definedName>
    <definedName name="IQ_MKTCAP_EBT_INCL_AVG" hidden="1">"c739"</definedName>
    <definedName name="IQ_MKTCAP_TOTAL_REV" hidden="1">"c740"</definedName>
    <definedName name="IQ_MKTCAP_TOTAL_REV_AVG" hidden="1">"c741"</definedName>
    <definedName name="IQ_MKTCAP_TOTAL_REV_FWD" hidden="1">"c742"</definedName>
    <definedName name="IQ_MM_ACCOUNT" hidden="1">"c743"</definedName>
    <definedName name="IQ_MONTH">15000</definedName>
    <definedName name="IQ_MORT_BANK_ACT" hidden="1">"c744"</definedName>
    <definedName name="IQ_MORT_BANKING_FEE" hidden="1">"c745"</definedName>
    <definedName name="IQ_MORT_INT_INC" hidden="1">"c746"</definedName>
    <definedName name="IQ_MORT_LOANS" hidden="1">"c747"</definedName>
    <definedName name="IQ_MORT_SECURITY" hidden="1">"c748"</definedName>
    <definedName name="IQ_MTD" hidden="1">800000</definedName>
    <definedName name="IQ_NAMES_REVISION_DATE_" hidden="1">"10/27/2016 13:42:33"</definedName>
    <definedName name="IQ_NET_CHANGE" hidden="1">"c749"</definedName>
    <definedName name="IQ_NET_DEBT" hidden="1">"c1584"</definedName>
    <definedName name="IQ_NET_DEBT_EBITDA" hidden="1">"c750"</definedName>
    <definedName name="IQ_NET_DEBT_ISSUED" hidden="1">"c751"</definedName>
    <definedName name="IQ_NET_DEBT_ISSUED_BNK" hidden="1">"c752"</definedName>
    <definedName name="IQ_NET_DEBT_ISSUED_BR" hidden="1">"c753"</definedName>
    <definedName name="IQ_NET_DEBT_ISSUED_FIN" hidden="1">"c754"</definedName>
    <definedName name="IQ_NET_DEBT_ISSUED_INS" hidden="1">"c755"</definedName>
    <definedName name="IQ_NET_DEBT_ISSUED_REIT" hidden="1">"c756"</definedName>
    <definedName name="IQ_NET_DEBT_ISSUED_UTI" hidden="1">"c757"</definedName>
    <definedName name="IQ_NET_INC" hidden="1">"c781"</definedName>
    <definedName name="IQ_NET_INC_BEFORE" hidden="1">"c344"</definedName>
    <definedName name="IQ_NET_INC_CF" hidden="1">"c793"</definedName>
    <definedName name="IQ_NET_INC_MARGIN" hidden="1">"c794"</definedName>
    <definedName name="IQ_NET_INT_INC_10YR_ANN_GROWTH" hidden="1">"c758"</definedName>
    <definedName name="IQ_NET_INT_INC_1YR_ANN_GROWTH" hidden="1">"c759"</definedName>
    <definedName name="IQ_NET_INT_INC_2YR_ANN_GROWTH" hidden="1">"c760"</definedName>
    <definedName name="IQ_NET_INT_INC_3YR_ANN_GROWTH" hidden="1">"c761"</definedName>
    <definedName name="IQ_NET_INT_INC_5YR_ANN_GROWTH" hidden="1">"c762"</definedName>
    <definedName name="IQ_NET_INT_INC_7YR_ANN_GROWTH" hidden="1">"c763"</definedName>
    <definedName name="IQ_NET_INT_INC_BNK" hidden="1">"c764"</definedName>
    <definedName name="IQ_NET_INT_INC_BR" hidden="1">"c765"</definedName>
    <definedName name="IQ_NET_INT_INC_FIN" hidden="1">"c766"</definedName>
    <definedName name="IQ_NET_INT_INC_TOTAL_REV" hidden="1">"c767"</definedName>
    <definedName name="IQ_NET_INT_MARGIN" hidden="1">"c768"</definedName>
    <definedName name="IQ_NET_INTEREST_EXP" hidden="1">"c769"</definedName>
    <definedName name="IQ_NET_INTEREST_EXP_REIT" hidden="1">"c770"</definedName>
    <definedName name="IQ_NET_INTEREST_EXP_UTI" hidden="1">"c771"</definedName>
    <definedName name="IQ_NET_INTEREST_INC" hidden="1">"c764"</definedName>
    <definedName name="IQ_NET_INTEREST_INC_AFTER_LL" hidden="1">"c1604"</definedName>
    <definedName name="IQ_NET_LOANS" hidden="1">"c772"</definedName>
    <definedName name="IQ_NET_LOANS_10YR_ANN_GROWTH" hidden="1">"c773"</definedName>
    <definedName name="IQ_NET_LOANS_1YR_ANN_GROWTH" hidden="1">"c774"</definedName>
    <definedName name="IQ_NET_LOANS_2YR_ANN_GROWTH" hidden="1">"c775"</definedName>
    <definedName name="IQ_NET_LOANS_3YR_ANN_GROWTH" hidden="1">"c776"</definedName>
    <definedName name="IQ_NET_LOANS_5YR_ANN_GROWTH" hidden="1">"c777"</definedName>
    <definedName name="IQ_NET_LOANS_7YR_ANN_GROWTH" hidden="1">"c778"</definedName>
    <definedName name="IQ_NET_LOANS_TOTAL_DEPOSITS" hidden="1">"c779"</definedName>
    <definedName name="IQ_NET_RENTAL_EXP_FN" hidden="1">"c780"</definedName>
    <definedName name="IQ_NI" hidden="1">"c781"</definedName>
    <definedName name="IQ_NI_10YR_ANN_GROWTH" hidden="1">"c782"</definedName>
    <definedName name="IQ_NI_1YR_ANN_GROWTH" hidden="1">"c783"</definedName>
    <definedName name="IQ_NI_2YR_ANN_GROWTH" hidden="1">"c784"</definedName>
    <definedName name="IQ_NI_3YR_ANN_GROWTH" hidden="1">"c785"</definedName>
    <definedName name="IQ_NI_5YR_ANN_GROWTH" hidden="1">"c786"</definedName>
    <definedName name="IQ_NI_7YR_ANN_GROWTH" hidden="1">"c787"</definedName>
    <definedName name="IQ_NI_AFTER_CAPITALIZED" hidden="1">"c788"</definedName>
    <definedName name="IQ_NI_AVAIL_EXCL" hidden="1">"c789"</definedName>
    <definedName name="IQ_NI_AVAIL_EXCL_MARGIN" hidden="1">"c790"</definedName>
    <definedName name="IQ_NI_AVAIL_INCL" hidden="1">"c791"</definedName>
    <definedName name="IQ_NI_BEFORE_CAPITALIZED" hidden="1">"c792"</definedName>
    <definedName name="IQ_NI_CF" hidden="1">"c793"</definedName>
    <definedName name="IQ_NI_MARGIN" hidden="1">"c794"</definedName>
    <definedName name="IQ_NI_SFAS" hidden="1">"c795"</definedName>
    <definedName name="IQ_NON_ACCRUAL_LOANS" hidden="1">"c796"</definedName>
    <definedName name="IQ_NON_CASH" hidden="1">"c797"</definedName>
    <definedName name="IQ_NON_CASH_ITEMS" hidden="1">"c797"</definedName>
    <definedName name="IQ_NON_INS_EXP" hidden="1">"c798"</definedName>
    <definedName name="IQ_NON_INS_REV" hidden="1">"c799"</definedName>
    <definedName name="IQ_NON_INT_BEAR_CD" hidden="1">"c800"</definedName>
    <definedName name="IQ_NON_INT_EXP" hidden="1">"c801"</definedName>
    <definedName name="IQ_NON_INT_INC" hidden="1">"c802"</definedName>
    <definedName name="IQ_NON_INT_INC_10YR_ANN_GROWTH" hidden="1">"c803"</definedName>
    <definedName name="IQ_NON_INT_INC_1YR_ANN_GROWTH" hidden="1">"c804"</definedName>
    <definedName name="IQ_NON_INT_INC_2YR_ANN_GROWTH" hidden="1">"c805"</definedName>
    <definedName name="IQ_NON_INT_INC_3YR_ANN_GROWTH" hidden="1">"c806"</definedName>
    <definedName name="IQ_NON_INT_INC_5YR_ANN_GROWTH" hidden="1">"c807"</definedName>
    <definedName name="IQ_NON_INT_INC_7YR_ANN_GROWTH" hidden="1">"c808"</definedName>
    <definedName name="IQ_NON_INTEREST_EXP" hidden="1">"c801"</definedName>
    <definedName name="IQ_NON_INTEREST_INC" hidden="1">"c802"</definedName>
    <definedName name="IQ_NON_OPER_EXP" hidden="1">"c809"</definedName>
    <definedName name="IQ_NON_OPER_INC" hidden="1">"c810"</definedName>
    <definedName name="IQ_NON_PERF_ASSETS_10YR_ANN_GROWTH" hidden="1">"c811"</definedName>
    <definedName name="IQ_NON_PERF_ASSETS_1YR_ANN_GROWTH" hidden="1">"c812"</definedName>
    <definedName name="IQ_NON_PERF_ASSETS_2YR_ANN_GROWTH" hidden="1">"c813"</definedName>
    <definedName name="IQ_NON_PERF_ASSETS_3YR_ANN_GROWTH" hidden="1">"c814"</definedName>
    <definedName name="IQ_NON_PERF_ASSETS_5YR_ANN_GROWTH" hidden="1">"c815"</definedName>
    <definedName name="IQ_NON_PERF_ASSETS_7YR_ANN_GROWTH" hidden="1">"c816"</definedName>
    <definedName name="IQ_NON_PERF_ASSETS_TOTAL_ASSETS" hidden="1">"c817"</definedName>
    <definedName name="IQ_NON_PERF_LOANS_10YR_ANN_GROWTH" hidden="1">"c818"</definedName>
    <definedName name="IQ_NON_PERF_LOANS_1YR_ANN_GROWTH" hidden="1">"c819"</definedName>
    <definedName name="IQ_NON_PERF_LOANS_2YR_ANN_GROWTH" hidden="1">"c820"</definedName>
    <definedName name="IQ_NON_PERF_LOANS_3YR_ANN_GROWTH" hidden="1">"c821"</definedName>
    <definedName name="IQ_NON_PERF_LOANS_5YR_ANN_GROWTH" hidden="1">"c822"</definedName>
    <definedName name="IQ_NON_PERF_LOANS_7YR_ANN_GROWTH" hidden="1">"c823"</definedName>
    <definedName name="IQ_NON_PERF_LOANS_TOTAL_ASSETS" hidden="1">"c824"</definedName>
    <definedName name="IQ_NON_PERF_LOANS_TOTAL_LOANS" hidden="1">"c825"</definedName>
    <definedName name="IQ_NON_PERFORMING_ASSETS" hidden="1">"c826"</definedName>
    <definedName name="IQ_NON_PERFORMING_LOANS" hidden="1">"c827"</definedName>
    <definedName name="IQ_NORMAL_INC_AFTER" hidden="1">"c1605"</definedName>
    <definedName name="IQ_NORMAL_INC_AVAIL" hidden="1">"c1606"</definedName>
    <definedName name="IQ_NORMAL_INC_BEFORE" hidden="1">"c1607"</definedName>
    <definedName name="IQ_NOTES_PAY" hidden="1">"c1176"</definedName>
    <definedName name="IQ_NOW_ACCOUNT" hidden="1">"c828"</definedName>
    <definedName name="IQ_NPPE" hidden="1">"c829"</definedName>
    <definedName name="IQ_NPPE_10YR_ANN_GROWTH" hidden="1">"c830"</definedName>
    <definedName name="IQ_NPPE_1YR_ANN_GROWTH" hidden="1">"c831"</definedName>
    <definedName name="IQ_NPPE_2YR_ANN_GROWTH" hidden="1">"c832"</definedName>
    <definedName name="IQ_NPPE_3YR_ANN_GROWTH" hidden="1">"c833"</definedName>
    <definedName name="IQ_NPPE_5YR_ANN_GROWTH" hidden="1">"c834"</definedName>
    <definedName name="IQ_NPPE_7YR_ANN_GROWTH" hidden="1">"c835"</definedName>
    <definedName name="IQ_NTM" hidden="1">6000</definedName>
    <definedName name="IQ_NUKE" hidden="1">"c836"</definedName>
    <definedName name="IQ_NUKE_CF" hidden="1">"c837"</definedName>
    <definedName name="IQ_NUKE_CONTR" hidden="1">"c838"</definedName>
    <definedName name="IQ_OCCUPY_EXP" hidden="1">"c839"</definedName>
    <definedName name="IQ_OIL_IMPAIR" hidden="1">"c840"</definedName>
    <definedName name="IQ_OL_COMM_AFTER_FIVE" hidden="1">"c841"</definedName>
    <definedName name="IQ_OL_COMM_CY" hidden="1">"c842"</definedName>
    <definedName name="IQ_OL_COMM_CY1" hidden="1">"c843"</definedName>
    <definedName name="IQ_OL_COMM_CY2" hidden="1">"c844"</definedName>
    <definedName name="IQ_OL_COMM_CY3" hidden="1">"c845"</definedName>
    <definedName name="IQ_OL_COMM_CY4" hidden="1">"c846"</definedName>
    <definedName name="IQ_OL_COMM_NEXT_FIVE" hidden="1">"c847"</definedName>
    <definedName name="IQ_OPENPRICE" hidden="1">"c848"</definedName>
    <definedName name="IQ_OPER_INC" hidden="1">"c849"</definedName>
    <definedName name="IQ_OPER_INC_BR" hidden="1">"c850"</definedName>
    <definedName name="IQ_OPER_INC_FIN" hidden="1">"c851"</definedName>
    <definedName name="IQ_OPER_INC_INS" hidden="1">"c852"</definedName>
    <definedName name="IQ_OPER_INC_MARGIN" hidden="1">"c362"</definedName>
    <definedName name="IQ_OPER_INC_REIT" hidden="1">"c853"</definedName>
    <definedName name="IQ_OPER_INC_UTI" hidden="1">"c854"</definedName>
    <definedName name="IQ_OPERATIONS_EXP" hidden="1">"c855"</definedName>
    <definedName name="IQ_OPTIONS_BEG_OS" hidden="1">"c1572"</definedName>
    <definedName name="IQ_OPTIONS_CANCELLED" hidden="1">"c856"</definedName>
    <definedName name="IQ_OPTIONS_END_OS" hidden="1">"c1573"</definedName>
    <definedName name="IQ_OPTIONS_ISSUED" hidden="1">"c857"</definedName>
    <definedName name="IQ_OTHER_ADJUST_GROSS_LOANS" hidden="1">"c859"</definedName>
    <definedName name="IQ_OTHER_ASSETS" hidden="1">"c860"</definedName>
    <definedName name="IQ_OTHER_ASSETS_BNK" hidden="1">"c861"</definedName>
    <definedName name="IQ_OTHER_ASSETS_BR" hidden="1">"c862"</definedName>
    <definedName name="IQ_OTHER_ASSETS_FIN" hidden="1">"c863"</definedName>
    <definedName name="IQ_OTHER_ASSETS_INS" hidden="1">"c864"</definedName>
    <definedName name="IQ_OTHER_ASSETS_REIT" hidden="1">"c865"</definedName>
    <definedName name="IQ_OTHER_ASSETS_UTI" hidden="1">"c866"</definedName>
    <definedName name="IQ_OTHER_BEARING_LIAB" hidden="1">"c1608"</definedName>
    <definedName name="IQ_OTHER_BENEFITS_OBLIGATION" hidden="1">"c867"</definedName>
    <definedName name="IQ_OTHER_CA" hidden="1">"c868"</definedName>
    <definedName name="IQ_OTHER_CA_SUPPL" hidden="1">"c869"</definedName>
    <definedName name="IQ_OTHER_CA_SUPPL_BNK" hidden="1">"c870"</definedName>
    <definedName name="IQ_OTHER_CA_SUPPL_BR" hidden="1">"c871"</definedName>
    <definedName name="IQ_OTHER_CA_SUPPL_FIN" hidden="1">"c872"</definedName>
    <definedName name="IQ_OTHER_CA_SUPPL_INS" hidden="1">"c873"</definedName>
    <definedName name="IQ_OTHER_CA_SUPPL_REIT" hidden="1">"c874"</definedName>
    <definedName name="IQ_OTHER_CA_SUPPL_UTI" hidden="1">"c875"</definedName>
    <definedName name="IQ_OTHER_CA_UTI" hidden="1">"c876"</definedName>
    <definedName name="IQ_OTHER_CL" hidden="1">"c877"</definedName>
    <definedName name="IQ_OTHER_CL_SUPPL" hidden="1">"c878"</definedName>
    <definedName name="IQ_OTHER_CL_SUPPL_BNK" hidden="1">"c879"</definedName>
    <definedName name="IQ_OTHER_CL_SUPPL_BR" hidden="1">"c880"</definedName>
    <definedName name="IQ_OTHER_CL_SUPPL_FIN" hidden="1">"c881"</definedName>
    <definedName name="IQ_OTHER_CL_SUPPL_REIT" hidden="1">"c882"</definedName>
    <definedName name="IQ_OTHER_CL_SUPPL_UTI" hidden="1">"c883"</definedName>
    <definedName name="IQ_OTHER_CL_UTI" hidden="1">"c884"</definedName>
    <definedName name="IQ_OTHER_CURRENT_ASSETS" hidden="1">"c868"</definedName>
    <definedName name="IQ_OTHER_CURRENT_LIAB" hidden="1">"c877"</definedName>
    <definedName name="IQ_OTHER_DEP" hidden="1">"c885"</definedName>
    <definedName name="IQ_OTHER_EARNING" hidden="1">"c1609"</definedName>
    <definedName name="IQ_OTHER_EQUITY" hidden="1">"c886"</definedName>
    <definedName name="IQ_OTHER_EQUITY_BNK" hidden="1">"c887"</definedName>
    <definedName name="IQ_OTHER_EQUITY_BR" hidden="1">"c888"</definedName>
    <definedName name="IQ_OTHER_EQUITY_FIN" hidden="1">"c889"</definedName>
    <definedName name="IQ_OTHER_EQUITY_INS" hidden="1">"c890"</definedName>
    <definedName name="IQ_OTHER_EQUITY_REIT" hidden="1">"c891"</definedName>
    <definedName name="IQ_OTHER_EQUITY_UTI" hidden="1">"c892"</definedName>
    <definedName name="IQ_OTHER_FINANCE_ACT" hidden="1">"c893"</definedName>
    <definedName name="IQ_OTHER_FINANCE_ACT_BNK" hidden="1">"c894"</definedName>
    <definedName name="IQ_OTHER_FINANCE_ACT_BR" hidden="1">"c895"</definedName>
    <definedName name="IQ_OTHER_FINANCE_ACT_FIN" hidden="1">"c896"</definedName>
    <definedName name="IQ_OTHER_FINANCE_ACT_INS" hidden="1">"c897"</definedName>
    <definedName name="IQ_OTHER_FINANCE_ACT_REIT" hidden="1">"c898"</definedName>
    <definedName name="IQ_OTHER_FINANCE_ACT_SUPPL" hidden="1">"c899"</definedName>
    <definedName name="IQ_OTHER_FINANCE_ACT_SUPPL_BNK" hidden="1">"c900"</definedName>
    <definedName name="IQ_OTHER_FINANCE_ACT_SUPPL_BR" hidden="1">"c901"</definedName>
    <definedName name="IQ_OTHER_FINANCE_ACT_SUPPL_FIN" hidden="1">"c902"</definedName>
    <definedName name="IQ_OTHER_FINANCE_ACT_SUPPL_INS" hidden="1">"c903"</definedName>
    <definedName name="IQ_OTHER_FINANCE_ACT_SUPPL_REIT" hidden="1">"c904"</definedName>
    <definedName name="IQ_OTHER_FINANCE_ACT_SUPPL_UTI" hidden="1">"c905"</definedName>
    <definedName name="IQ_OTHER_FINANCE_ACT_UTI" hidden="1">"c906"</definedName>
    <definedName name="IQ_OTHER_INTAN" hidden="1">"c907"</definedName>
    <definedName name="IQ_OTHER_INTAN_BNK" hidden="1">"c908"</definedName>
    <definedName name="IQ_OTHER_INTAN_BR" hidden="1">"c909"</definedName>
    <definedName name="IQ_OTHER_INTAN_FIN" hidden="1">"c910"</definedName>
    <definedName name="IQ_OTHER_INTAN_INS" hidden="1">"c911"</definedName>
    <definedName name="IQ_OTHER_INTAN_REIT" hidden="1">"c912"</definedName>
    <definedName name="IQ_OTHER_INTAN_UTI" hidden="1">"c913"</definedName>
    <definedName name="IQ_OTHER_INV" hidden="1">"c914"</definedName>
    <definedName name="IQ_OTHER_INVEST" hidden="1">"c915"</definedName>
    <definedName name="IQ_OTHER_INVEST_ACT" hidden="1">"c916"</definedName>
    <definedName name="IQ_OTHER_INVEST_ACT_BNK" hidden="1">"c917"</definedName>
    <definedName name="IQ_OTHER_INVEST_ACT_BR" hidden="1">"c918"</definedName>
    <definedName name="IQ_OTHER_INVEST_ACT_FIN" hidden="1">"c919"</definedName>
    <definedName name="IQ_OTHER_INVEST_ACT_INS" hidden="1">"c920"</definedName>
    <definedName name="IQ_OTHER_INVEST_ACT_REIT" hidden="1">"c921"</definedName>
    <definedName name="IQ_OTHER_INVEST_ACT_SUPPL" hidden="1">"c922"</definedName>
    <definedName name="IQ_OTHER_INVEST_ACT_SUPPL_BNK" hidden="1">"c923"</definedName>
    <definedName name="IQ_OTHER_INVEST_ACT_SUPPL_BR" hidden="1">"c924"</definedName>
    <definedName name="IQ_OTHER_INVEST_ACT_SUPPL_FIN" hidden="1">"c925"</definedName>
    <definedName name="IQ_OTHER_INVEST_ACT_SUPPL_INS" hidden="1">"c926"</definedName>
    <definedName name="IQ_OTHER_INVEST_ACT_SUPPL_REIT" hidden="1">"c927"</definedName>
    <definedName name="IQ_OTHER_INVEST_ACT_SUPPL_UTI" hidden="1">"c928"</definedName>
    <definedName name="IQ_OTHER_INVEST_ACT_UTI" hidden="1">"c929"</definedName>
    <definedName name="IQ_OTHER_INVESTING" hidden="1">"c916"</definedName>
    <definedName name="IQ_OTHER_LIAB" hidden="1">"c930"</definedName>
    <definedName name="IQ_OTHER_LIAB_BNK" hidden="1">"c931"</definedName>
    <definedName name="IQ_OTHER_LIAB_BR" hidden="1">"c932"</definedName>
    <definedName name="IQ_OTHER_LIAB_FIN" hidden="1">"c933"</definedName>
    <definedName name="IQ_OTHER_LIAB_INS" hidden="1">"c934"</definedName>
    <definedName name="IQ_OTHER_LIAB_LT" hidden="1">"c935"</definedName>
    <definedName name="IQ_OTHER_LIAB_LT_BNK" hidden="1">"c936"</definedName>
    <definedName name="IQ_OTHER_LIAB_LT_BR" hidden="1">"c937"</definedName>
    <definedName name="IQ_OTHER_LIAB_LT_FIN" hidden="1">"c938"</definedName>
    <definedName name="IQ_OTHER_LIAB_LT_INS" hidden="1">"c939"</definedName>
    <definedName name="IQ_OTHER_LIAB_LT_REIT" hidden="1">"c940"</definedName>
    <definedName name="IQ_OTHER_LIAB_LT_UTI" hidden="1">"c941"</definedName>
    <definedName name="IQ_OTHER_LIAB_REIT" hidden="1">"c942"</definedName>
    <definedName name="IQ_OTHER_LIAB_UTI" hidden="1">"c943"</definedName>
    <definedName name="IQ_OTHER_LIAB_WRITTEN" hidden="1">"c944"</definedName>
    <definedName name="IQ_OTHER_LOANS" hidden="1">"c945"</definedName>
    <definedName name="IQ_OTHER_LONG_TERM" hidden="1">"c946"</definedName>
    <definedName name="IQ_OTHER_LT_ASSETS" hidden="1">"c946"</definedName>
    <definedName name="IQ_OTHER_LT_ASSETS_BNK" hidden="1">"c947"</definedName>
    <definedName name="IQ_OTHER_LT_ASSETS_BR" hidden="1">"c948"</definedName>
    <definedName name="IQ_OTHER_LT_ASSETS_FIN" hidden="1">"c949"</definedName>
    <definedName name="IQ_OTHER_LT_ASSETS_INS" hidden="1">"c950"</definedName>
    <definedName name="IQ_OTHER_LT_ASSETS_REIT" hidden="1">"c951"</definedName>
    <definedName name="IQ_OTHER_LT_ASSETS_UTI" hidden="1">"c952"</definedName>
    <definedName name="IQ_OTHER_NET" hidden="1">"c959"</definedName>
    <definedName name="IQ_OTHER_NON_INT_EXP" hidden="1">"c953"</definedName>
    <definedName name="IQ_OTHER_NON_INT_EXP_TOTAL" hidden="1">"c954"</definedName>
    <definedName name="IQ_OTHER_NON_INT_INC" hidden="1">"c955"</definedName>
    <definedName name="IQ_OTHER_NON_OPER_EXP" hidden="1">"c956"</definedName>
    <definedName name="IQ_OTHER_NON_OPER_EXP_BR" hidden="1">"c957"</definedName>
    <definedName name="IQ_OTHER_NON_OPER_EXP_FIN" hidden="1">"c958"</definedName>
    <definedName name="IQ_OTHER_NON_OPER_EXP_INS" hidden="1">"c959"</definedName>
    <definedName name="IQ_OTHER_NON_OPER_EXP_REIT" hidden="1">"c960"</definedName>
    <definedName name="IQ_OTHER_NON_OPER_EXP_SUPPL" hidden="1">"c961"</definedName>
    <definedName name="IQ_OTHER_NON_OPER_EXP_SUPPL_BR" hidden="1">"c962"</definedName>
    <definedName name="IQ_OTHER_NON_OPER_EXP_SUPPL_FIN" hidden="1">"c963"</definedName>
    <definedName name="IQ_OTHER_NON_OPER_EXP_SUPPL_INS" hidden="1">"c964"</definedName>
    <definedName name="IQ_OTHER_NON_OPER_EXP_SUPPL_REIT" hidden="1">"c965"</definedName>
    <definedName name="IQ_OTHER_NON_OPER_EXP_SUPPL_UTI" hidden="1">"c966"</definedName>
    <definedName name="IQ_OTHER_NON_OPER_EXP_UTI" hidden="1">"c967"</definedName>
    <definedName name="IQ_OTHER_OPER" hidden="1">"c982"</definedName>
    <definedName name="IQ_OTHER_OPER_ACT" hidden="1">"c983"</definedName>
    <definedName name="IQ_OTHER_OPER_ACT_BNK" hidden="1">"c984"</definedName>
    <definedName name="IQ_OTHER_OPER_ACT_BR" hidden="1">"c985"</definedName>
    <definedName name="IQ_OTHER_OPER_ACT_FIN" hidden="1">"c986"</definedName>
    <definedName name="IQ_OTHER_OPER_ACT_INS" hidden="1">"c987"</definedName>
    <definedName name="IQ_OTHER_OPER_ACT_REIT" hidden="1">"c988"</definedName>
    <definedName name="IQ_OTHER_OPER_ACT_UTI" hidden="1">"c989"</definedName>
    <definedName name="IQ_OTHER_OPER_BR" hidden="1">"c990"</definedName>
    <definedName name="IQ_OTHER_OPER_FIN" hidden="1">"c991"</definedName>
    <definedName name="IQ_OTHER_OPER_INS" hidden="1">"c992"</definedName>
    <definedName name="IQ_OTHER_OPER_REIT" hidden="1">"c993"</definedName>
    <definedName name="IQ_OTHER_OPER_SUPPL_BR" hidden="1">"c994"</definedName>
    <definedName name="IQ_OTHER_OPER_SUPPL_FIN" hidden="1">"c995"</definedName>
    <definedName name="IQ_OTHER_OPER_SUPPL_INS" hidden="1">"c996"</definedName>
    <definedName name="IQ_OTHER_OPER_SUPPL_REIT" hidden="1">"c997"</definedName>
    <definedName name="IQ_OTHER_OPER_SUPPL_UTI" hidden="1">"c998"</definedName>
    <definedName name="IQ_OTHER_OPER_TOT_BNK" hidden="1">"c999"</definedName>
    <definedName name="IQ_OTHER_OPER_TOT_BR" hidden="1">"c1000"</definedName>
    <definedName name="IQ_OTHER_OPER_TOT_FIN" hidden="1">"c1001"</definedName>
    <definedName name="IQ_OTHER_OPER_TOT_INS" hidden="1">"c1002"</definedName>
    <definedName name="IQ_OTHER_OPER_TOT_REIT" hidden="1">"c1003"</definedName>
    <definedName name="IQ_OTHER_OPER_TOT_UTI" hidden="1">"c1004"</definedName>
    <definedName name="IQ_OTHER_OPER_UTI" hidden="1">"c1005"</definedName>
    <definedName name="IQ_OTHER_PC_WRITTEN" hidden="1">"c1006"</definedName>
    <definedName name="IQ_OTHER_REAL_ESTATE" hidden="1">"c1007"</definedName>
    <definedName name="IQ_OTHER_RECEIV" hidden="1">"c1008"</definedName>
    <definedName name="IQ_OTHER_RECEIV_INS" hidden="1">"c1009"</definedName>
    <definedName name="IQ_OTHER_REV" hidden="1">"c1010"</definedName>
    <definedName name="IQ_OTHER_REV_BR" hidden="1">"c1011"</definedName>
    <definedName name="IQ_OTHER_REV_FIN" hidden="1">"c1012"</definedName>
    <definedName name="IQ_OTHER_REV_INS" hidden="1">"c1013"</definedName>
    <definedName name="IQ_OTHER_REV_REIT" hidden="1">"c1014"</definedName>
    <definedName name="IQ_OTHER_REV_SUPPL" hidden="1">"c1015"</definedName>
    <definedName name="IQ_OTHER_REV_SUPPL_BR" hidden="1">"c1016"</definedName>
    <definedName name="IQ_OTHER_REV_SUPPL_FIN" hidden="1">"c1017"</definedName>
    <definedName name="IQ_OTHER_REV_SUPPL_INS" hidden="1">"c1018"</definedName>
    <definedName name="IQ_OTHER_REV_SUPPL_REIT" hidden="1">"c1019"</definedName>
    <definedName name="IQ_OTHER_REV_SUPPL_UTI" hidden="1">"c1020"</definedName>
    <definedName name="IQ_OTHER_REV_UTI" hidden="1">"c1021"</definedName>
    <definedName name="IQ_OTHER_REVENUE" hidden="1">"c1010"</definedName>
    <definedName name="IQ_OTHER_UNUSUAL" hidden="1">"c1488"</definedName>
    <definedName name="IQ_OTHER_UNUSUAL_BNK" hidden="1">"c1560"</definedName>
    <definedName name="IQ_OTHER_UNUSUAL_BR" hidden="1">"c1561"</definedName>
    <definedName name="IQ_OTHER_UNUSUAL_FIN" hidden="1">"c1562"</definedName>
    <definedName name="IQ_OTHER_UNUSUAL_INS" hidden="1">"c1563"</definedName>
    <definedName name="IQ_OTHER_UNUSUAL_REIT" hidden="1">"c1564"</definedName>
    <definedName name="IQ_OTHER_UNUSUAL_SUPPL" hidden="1">"c1494"</definedName>
    <definedName name="IQ_OTHER_UNUSUAL_SUPPL_BNK" hidden="1">"c1495"</definedName>
    <definedName name="IQ_OTHER_UNUSUAL_SUPPL_BR" hidden="1">"c1496"</definedName>
    <definedName name="IQ_OTHER_UNUSUAL_SUPPL_FIN" hidden="1">"c1497"</definedName>
    <definedName name="IQ_OTHER_UNUSUAL_SUPPL_INS" hidden="1">"c1498"</definedName>
    <definedName name="IQ_OTHER_UNUSUAL_SUPPL_REIT" hidden="1">"c1499"</definedName>
    <definedName name="IQ_OTHER_UNUSUAL_SUPPL_UTI" hidden="1">"c1500"</definedName>
    <definedName name="IQ_OTHER_UNUSUAL_UTI" hidden="1">"c1565"</definedName>
    <definedName name="IQ_OUTSTANDING_BS_DATE" hidden="1">"c1022"</definedName>
    <definedName name="IQ_OUTSTANDING_FILING_DATE" hidden="1">"c1023"</definedName>
    <definedName name="IQ_PART_TIME" hidden="1">"c1024"</definedName>
    <definedName name="IQ_PAY_ACCRUED" hidden="1">"c8"</definedName>
    <definedName name="IQ_PBV" hidden="1">"c1025"</definedName>
    <definedName name="IQ_PBV_AVG" hidden="1">"c1026"</definedName>
    <definedName name="IQ_PC_WRITTEN" hidden="1">"c1027"</definedName>
    <definedName name="IQ_PE_EXCL" hidden="1">"c1028"</definedName>
    <definedName name="IQ_PE_EXCL_AVG" hidden="1">"c1029"</definedName>
    <definedName name="IQ_PE_EXCL_FWD" hidden="1">"c1030"</definedName>
    <definedName name="IQ_PE_RATIO" hidden="1">"c1610"</definedName>
    <definedName name="IQ_PENSION" hidden="1">"c1031"</definedName>
    <definedName name="IQ_PERIODDATE" hidden="1">"c1034"</definedName>
    <definedName name="IQ_PERIODDATE_BS" hidden="1">"c1032"</definedName>
    <definedName name="IQ_PERIODDATE_CF" hidden="1">"c1033"</definedName>
    <definedName name="IQ_PERIODDATE_IS" hidden="1">"c1034"</definedName>
    <definedName name="IQ_PERIODLENGTH_CF" hidden="1">"c1502"</definedName>
    <definedName name="IQ_PERIODLENGTH_IS" hidden="1">"c1503"</definedName>
    <definedName name="IQ_PERTYPE" hidden="1">"c1611"</definedName>
    <definedName name="IQ_POLICY_BENEFITS" hidden="1">"c1036"</definedName>
    <definedName name="IQ_POLICY_COST" hidden="1">"c1037"</definedName>
    <definedName name="IQ_POLICY_LIAB" hidden="1">"c1612"</definedName>
    <definedName name="IQ_POLICY_LOANS" hidden="1">"c1038"</definedName>
    <definedName name="IQ_POST_RETIRE_EXP" hidden="1">"c1039"</definedName>
    <definedName name="IQ_PRE_OPEN_COST" hidden="1">"c1040"</definedName>
    <definedName name="IQ_PREF_CONVERT" hidden="1">"c1041"</definedName>
    <definedName name="IQ_PREF_DIV_CF" hidden="1">"c1042"</definedName>
    <definedName name="IQ_PREF_DIV_OTHER" hidden="1">"c1043"</definedName>
    <definedName name="IQ_PREF_DIVID" hidden="1">"c1461"</definedName>
    <definedName name="IQ_PREF_EQUITY" hidden="1">"c1044"</definedName>
    <definedName name="IQ_PREF_ISSUED" hidden="1">"c1045"</definedName>
    <definedName name="IQ_PREF_ISSUED_BNK" hidden="1">"c1046"</definedName>
    <definedName name="IQ_PREF_ISSUED_BR" hidden="1">"c1047"</definedName>
    <definedName name="IQ_PREF_ISSUED_FIN" hidden="1">"c1048"</definedName>
    <definedName name="IQ_PREF_ISSUED_INS" hidden="1">"c1049"</definedName>
    <definedName name="IQ_PREF_ISSUED_REIT" hidden="1">"c1050"</definedName>
    <definedName name="IQ_PREF_ISSUED_UTI" hidden="1">"c1051"</definedName>
    <definedName name="IQ_PREF_NON_REDEEM" hidden="1">"c1052"</definedName>
    <definedName name="IQ_PREF_OTHER" hidden="1">"c1053"</definedName>
    <definedName name="IQ_PREF_OTHER_BNK" hidden="1">"c1054"</definedName>
    <definedName name="IQ_PREF_OTHER_BR" hidden="1">"c1055"</definedName>
    <definedName name="IQ_PREF_OTHER_FIN" hidden="1">"c1056"</definedName>
    <definedName name="IQ_PREF_OTHER_INS" hidden="1">"c1057"</definedName>
    <definedName name="IQ_PREF_OTHER_REIT" hidden="1">"c1058"</definedName>
    <definedName name="IQ_PREF_REDEEM" hidden="1">"c1059"</definedName>
    <definedName name="IQ_PREF_REP" hidden="1">"c1060"</definedName>
    <definedName name="IQ_PREF_REP_BNK" hidden="1">"c1061"</definedName>
    <definedName name="IQ_PREF_REP_BR" hidden="1">"c1062"</definedName>
    <definedName name="IQ_PREF_REP_FIN" hidden="1">"c1063"</definedName>
    <definedName name="IQ_PREF_REP_INS" hidden="1">"c1064"</definedName>
    <definedName name="IQ_PREF_REP_REIT" hidden="1">"c1065"</definedName>
    <definedName name="IQ_PREF_REP_UTI" hidden="1">"c1066"</definedName>
    <definedName name="IQ_PREF_STOCK" hidden="1">"c1052"</definedName>
    <definedName name="IQ_PREF_TOT" hidden="1">"c1044"</definedName>
    <definedName name="IQ_PREMIUMS_ANNUITY_REV" hidden="1">"c1067"</definedName>
    <definedName name="IQ_PREPAID_EXP" hidden="1">"c1068"</definedName>
    <definedName name="IQ_PREPAID_EXPEN" hidden="1">"c1068"</definedName>
    <definedName name="IQ_PRICE_OVER_BVPS" hidden="1">"c1026"</definedName>
    <definedName name="IQ_PRICE_OVER_LTM_EPS" hidden="1">"c1029"</definedName>
    <definedName name="IQ_PRICEDATE" hidden="1">"c1069"</definedName>
    <definedName name="IQ_PRICING_DATE" hidden="1">"c1613"</definedName>
    <definedName name="IQ_PRIMARY_INDUSTRY" hidden="1">"c1070"</definedName>
    <definedName name="IQ_PRO_FORMA_BASIC_EPS" hidden="1">"c1614"</definedName>
    <definedName name="IQ_PRO_FORMA_DILUT_EPS" hidden="1">"c1615"</definedName>
    <definedName name="IQ_PRO_FORMA_NET_INC" hidden="1">"c795"</definedName>
    <definedName name="IQ_PROFESSIONAL" hidden="1">"c1071"</definedName>
    <definedName name="IQ_PROFESSIONAL_TITLE" hidden="1">"c1072"</definedName>
    <definedName name="IQ_PROPERTY_EXP" hidden="1">"c1073"</definedName>
    <definedName name="IQ_PROPERTY_GROSS" hidden="1">"c518"</definedName>
    <definedName name="IQ_PROPERTY_MGMT_FEE" hidden="1">"c1074"</definedName>
    <definedName name="IQ_PROPERTY_NET" hidden="1">"c829"</definedName>
    <definedName name="IQ_PROV_BAD_DEBTS" hidden="1">"c1075"</definedName>
    <definedName name="IQ_PROV_BAD_DEBTS_CF" hidden="1">"c1076"</definedName>
    <definedName name="IQ_PROVISION_10YR_ANN_GROWTH" hidden="1">"c1077"</definedName>
    <definedName name="IQ_PROVISION_1YR_ANN_GROWTH" hidden="1">"c1078"</definedName>
    <definedName name="IQ_PROVISION_2YR_ANN_GROWTH" hidden="1">"c1079"</definedName>
    <definedName name="IQ_PROVISION_3YR_ANN_GROWTH" hidden="1">"c1080"</definedName>
    <definedName name="IQ_PROVISION_5YR_ANN_GROWTH" hidden="1">"c1081"</definedName>
    <definedName name="IQ_PROVISION_7YR_ANN_GROWTH" hidden="1">"c1082"</definedName>
    <definedName name="IQ_PROVISION_CHARGE_OFFS" hidden="1">"c1083"</definedName>
    <definedName name="IQ_PTBV" hidden="1">"c1084"</definedName>
    <definedName name="IQ_PTBV_AVG" hidden="1">"c1085"</definedName>
    <definedName name="IQ_QTD" hidden="1">750000</definedName>
    <definedName name="IQ_QUICK_RATIO" hidden="1">"c1086"</definedName>
    <definedName name="IQ_RATE_COMP_GROWTH_DOMESTIC" hidden="1">"c1087"</definedName>
    <definedName name="IQ_RATE_COMP_GROWTH_FOREIGN" hidden="1">"c1088"</definedName>
    <definedName name="IQ_RAW_INV" hidden="1">"c1089"</definedName>
    <definedName name="IQ_RD_EXP" hidden="1">"c1090"</definedName>
    <definedName name="IQ_RD_EXP_FN" hidden="1">"c1091"</definedName>
    <definedName name="IQ_RE" hidden="1">"c1092"</definedName>
    <definedName name="IQ_REAL_ESTATE" hidden="1">"c1093"</definedName>
    <definedName name="IQ_REAL_ESTATE_ASSETS" hidden="1">"c1094"</definedName>
    <definedName name="IQ_REDEEM_PREF_STOCK" hidden="1">"c1059"</definedName>
    <definedName name="IQ_REG_ASSETS" hidden="1">"c1095"</definedName>
    <definedName name="IQ_REINSUR_PAY" hidden="1">"c1096"</definedName>
    <definedName name="IQ_REINSUR_PAY_CF" hidden="1">"c1097"</definedName>
    <definedName name="IQ_REINSUR_RECOVER" hidden="1">"c1098"</definedName>
    <definedName name="IQ_REINSUR_RECOVER_CF" hidden="1">"c1099"</definedName>
    <definedName name="IQ_REINSURANCE" hidden="1">"c1100"</definedName>
    <definedName name="IQ_RENTAL_REV" hidden="1">"c1101"</definedName>
    <definedName name="IQ_RESEARCH_DEV" hidden="1">"c1090"</definedName>
    <definedName name="IQ_RESIDENTIAL_LOANS" hidden="1">"c1102"</definedName>
    <definedName name="IQ_RESTATEMENT_BS" hidden="1">"c1643"</definedName>
    <definedName name="IQ_RESTATEMENT_CF" hidden="1">"c1644"</definedName>
    <definedName name="IQ_RESTATEMENT_IS" hidden="1">"c1642"</definedName>
    <definedName name="IQ_RESTRICTED_CASH" hidden="1">"c1103"</definedName>
    <definedName name="IQ_RESTRUCTURE" hidden="1">"c1104"</definedName>
    <definedName name="IQ_RESTRUCTURE_BNK" hidden="1">"c1105"</definedName>
    <definedName name="IQ_RESTRUCTURE_BR" hidden="1">"c1106"</definedName>
    <definedName name="IQ_RESTRUCTURE_CF" hidden="1">"c1107"</definedName>
    <definedName name="IQ_RESTRUCTURE_FIN" hidden="1">"c1108"</definedName>
    <definedName name="IQ_RESTRUCTURE_INS" hidden="1">"c1109"</definedName>
    <definedName name="IQ_RESTRUCTURE_REIT" hidden="1">"c1110"</definedName>
    <definedName name="IQ_RESTRUCTURE_UTI" hidden="1">"c1111"</definedName>
    <definedName name="IQ_RESTRUCTURED_LOANS" hidden="1">"c1112"</definedName>
    <definedName name="IQ_RETAINED_EARN" hidden="1">"c1092"</definedName>
    <definedName name="IQ_RETURN_ASSETS" hidden="1">"c1113"</definedName>
    <definedName name="IQ_RETURN_ASSETS_BANK" hidden="1">"c1114"</definedName>
    <definedName name="IQ_RETURN_ASSETS_BROK" hidden="1">"c1115"</definedName>
    <definedName name="IQ_RETURN_ASSETS_FS" hidden="1">"c1116"</definedName>
    <definedName name="IQ_RETURN_CAPITAL" hidden="1">"c1117"</definedName>
    <definedName name="IQ_RETURN_EQUITY" hidden="1">"c1118"</definedName>
    <definedName name="IQ_RETURN_EQUITY_BANK" hidden="1">"c1119"</definedName>
    <definedName name="IQ_RETURN_EQUITY_BROK" hidden="1">"c1120"</definedName>
    <definedName name="IQ_RETURN_EQUITY_FS" hidden="1">"c1121"</definedName>
    <definedName name="IQ_RETURN_INVESTMENT" hidden="1">"c1117"</definedName>
    <definedName name="IQ_REV" hidden="1">"c1122"</definedName>
    <definedName name="IQ_REV_BEFORE_LL" hidden="1">"c1123"</definedName>
    <definedName name="IQ_REV_STDDEV_EST" hidden="1">"c1124"</definedName>
    <definedName name="IQ_REV_UTI" hidden="1">"c1125"</definedName>
    <definedName name="IQ_REVENUE" hidden="1">"c1122"</definedName>
    <definedName name="IQ_REVENUE_EST" hidden="1">"c1126"</definedName>
    <definedName name="IQ_REVENUE_HIGH_EST" hidden="1">"c1127"</definedName>
    <definedName name="IQ_REVENUE_LOW_EST" hidden="1">"c1128"</definedName>
    <definedName name="IQ_REVENUE_NUM_EST" hidden="1">"c1129"</definedName>
    <definedName name="IQ_SALARY" hidden="1">"c1130"</definedName>
    <definedName name="IQ_SALE_INTAN_CF" hidden="1">"c1131"</definedName>
    <definedName name="IQ_SALE_INTAN_CF_BNK" hidden="1">"c1132"</definedName>
    <definedName name="IQ_SALE_INTAN_CF_BR" hidden="1">"c1133"</definedName>
    <definedName name="IQ_SALE_INTAN_CF_FIN" hidden="1">"c1134"</definedName>
    <definedName name="IQ_SALE_INTAN_CF_INS" hidden="1">"c1135"</definedName>
    <definedName name="IQ_SALE_INTAN_CF_REIT" hidden="1">"c1627"</definedName>
    <definedName name="IQ_SALE_INTAN_CF_UTI" hidden="1">"c1136"</definedName>
    <definedName name="IQ_SALE_PPE_CF" hidden="1">"c1137"</definedName>
    <definedName name="IQ_SALE_PPE_CF_BNK" hidden="1">"c1138"</definedName>
    <definedName name="IQ_SALE_PPE_CF_BR" hidden="1">"c1139"</definedName>
    <definedName name="IQ_SALE_PPE_CF_FIN" hidden="1">"c1140"</definedName>
    <definedName name="IQ_SALE_PPE_CF_INS" hidden="1">"c1141"</definedName>
    <definedName name="IQ_SALE_PPE_CF_UTI" hidden="1">"c1142"</definedName>
    <definedName name="IQ_SALE_RE_ASSETS" hidden="1">"c1629"</definedName>
    <definedName name="IQ_SALE_REAL_ESTATE_CF" hidden="1">"c1143"</definedName>
    <definedName name="IQ_SALE_REAL_ESTATE_CF_BNK" hidden="1">"c1144"</definedName>
    <definedName name="IQ_SALE_REAL_ESTATE_CF_BR" hidden="1">"c1145"</definedName>
    <definedName name="IQ_SALE_REAL_ESTATE_CF_FIN" hidden="1">"c1146"</definedName>
    <definedName name="IQ_SALE_REAL_ESTATE_CF_INS" hidden="1">"c1147"</definedName>
    <definedName name="IQ_SALE_REAL_ESTATE_CF_UTI" hidden="1">"c1148"</definedName>
    <definedName name="IQ_SAME_STORE" hidden="1">"c1149"</definedName>
    <definedName name="IQ_SAVING_DEP" hidden="1">"c1150"</definedName>
    <definedName name="IQ_SECUR_RECEIV" hidden="1">"c1151"</definedName>
    <definedName name="IQ_SECURITY_BORROW" hidden="1">"c1152"</definedName>
    <definedName name="IQ_SECURITY_OWN" hidden="1">"c1153"</definedName>
    <definedName name="IQ_SECURITY_RESELL" hidden="1">"c1154"</definedName>
    <definedName name="IQ_SEPARATE_ACCT_ASSETS" hidden="1">"c1155"</definedName>
    <definedName name="IQ_SEPARATE_ACCT_LIAB" hidden="1">"c1156"</definedName>
    <definedName name="IQ_SERV_CHARGE_DEPOSITS" hidden="1">"c1157"</definedName>
    <definedName name="IQ_SGA" hidden="1">"c1158"</definedName>
    <definedName name="IQ_SGA_BNK" hidden="1">"c1159"</definedName>
    <definedName name="IQ_SGA_INS" hidden="1">"c1160"</definedName>
    <definedName name="IQ_SGA_REIT" hidden="1">"c1161"</definedName>
    <definedName name="IQ_SGA_SUPPL" hidden="1">"c1162"</definedName>
    <definedName name="IQ_SGA_UTI" hidden="1">"c1163"</definedName>
    <definedName name="IQ_SHAREOUTSTANDING" hidden="1">"c83"</definedName>
    <definedName name="IQ_SHARESOUTSTANDING" hidden="1">"c1164"</definedName>
    <definedName name="IQ_SHORT_INTEREST" hidden="1">"c1165"</definedName>
    <definedName name="IQ_SHORT_INTEREST_OVER_FLOAT" hidden="1">"c1577"</definedName>
    <definedName name="IQ_SHORT_INTEREST_PERCENT" hidden="1">"c1576"</definedName>
    <definedName name="IQ_SHORT_TERM_INVEST" hidden="1">"c1197"</definedName>
    <definedName name="IQ_SMALL_INT_BEAR_CD" hidden="1">"c1166"</definedName>
    <definedName name="IQ_SOFTWARE" hidden="1">"c1167"</definedName>
    <definedName name="IQ_SOURCE" hidden="1">"c1168"</definedName>
    <definedName name="IQ_SPECIAL_DIV_CF" hidden="1">"c1169"</definedName>
    <definedName name="IQ_SPECIAL_DIV_CF_BNK" hidden="1">"c1170"</definedName>
    <definedName name="IQ_SPECIAL_DIV_CF_BR" hidden="1">"c1171"</definedName>
    <definedName name="IQ_SPECIAL_DIV_CF_FIN" hidden="1">"c1172"</definedName>
    <definedName name="IQ_SPECIAL_DIV_CF_INS" hidden="1">"c1173"</definedName>
    <definedName name="IQ_SPECIAL_DIV_CF_REIT" hidden="1">"c1174"</definedName>
    <definedName name="IQ_SPECIAL_DIV_CF_UTI" hidden="1">"c1175"</definedName>
    <definedName name="IQ_ST_DEBT" hidden="1">"c1176"</definedName>
    <definedName name="IQ_ST_DEBT_BNK" hidden="1">"c1177"</definedName>
    <definedName name="IQ_ST_DEBT_BR" hidden="1">"c1178"</definedName>
    <definedName name="IQ_ST_DEBT_FIN" hidden="1">"c1179"</definedName>
    <definedName name="IQ_ST_DEBT_INS" hidden="1">"c1180"</definedName>
    <definedName name="IQ_ST_DEBT_ISSUED" hidden="1">"c1181"</definedName>
    <definedName name="IQ_ST_DEBT_ISSUED_BNK" hidden="1">"c1182"</definedName>
    <definedName name="IQ_ST_DEBT_ISSUED_BR" hidden="1">"c1183"</definedName>
    <definedName name="IQ_ST_DEBT_ISSUED_FIN" hidden="1">"c1184"</definedName>
    <definedName name="IQ_ST_DEBT_ISSUED_INS" hidden="1">"c1185"</definedName>
    <definedName name="IQ_ST_DEBT_ISSUED_REIT" hidden="1">"c1186"</definedName>
    <definedName name="IQ_ST_DEBT_ISSUED_UTI" hidden="1">"c1187"</definedName>
    <definedName name="IQ_ST_DEBT_REIT" hidden="1">"c1188"</definedName>
    <definedName name="IQ_ST_DEBT_REPAID" hidden="1">"c1189"</definedName>
    <definedName name="IQ_ST_DEBT_REPAID_BNK" hidden="1">"c1190"</definedName>
    <definedName name="IQ_ST_DEBT_REPAID_BR" hidden="1">"c1191"</definedName>
    <definedName name="IQ_ST_DEBT_REPAID_FIN" hidden="1">"c1192"</definedName>
    <definedName name="IQ_ST_DEBT_REPAID_INS" hidden="1">"c1193"</definedName>
    <definedName name="IQ_ST_DEBT_REPAID_REIT" hidden="1">"c1194"</definedName>
    <definedName name="IQ_ST_DEBT_REPAID_UTI" hidden="1">"c1195"</definedName>
    <definedName name="IQ_ST_DEBT_UTI" hidden="1">"c1196"</definedName>
    <definedName name="IQ_ST_INVEST" hidden="1">"c1197"</definedName>
    <definedName name="IQ_ST_INVEST_UTI" hidden="1">"c1198"</definedName>
    <definedName name="IQ_ST_NOTE_RECEIV" hidden="1">"c1199"</definedName>
    <definedName name="IQ_STATE" hidden="1">"c1200"</definedName>
    <definedName name="IQ_STATUTORY_SURPLUS" hidden="1">"c1201"</definedName>
    <definedName name="IQ_STOCK_BASED" hidden="1">"c1202"</definedName>
    <definedName name="IQ_STOCK_BASED_CF" hidden="1">"c1203"</definedName>
    <definedName name="IQ_STRIKE_PRICE_ISSUED" hidden="1">"c1645"</definedName>
    <definedName name="IQ_STRIKE_PRICE_OS" hidden="1">"c1646"</definedName>
    <definedName name="IQ_SUB_LEASE_AFTER_FIVE" hidden="1">"c1207"</definedName>
    <definedName name="IQ_SUB_LEASE_INC_CY" hidden="1">"c1208"</definedName>
    <definedName name="IQ_SUB_LEASE_INC_CY1" hidden="1">"c1209"</definedName>
    <definedName name="IQ_SUB_LEASE_INC_CY2" hidden="1">"c1210"</definedName>
    <definedName name="IQ_SUB_LEASE_INC_CY3" hidden="1">"c1211"</definedName>
    <definedName name="IQ_SUB_LEASE_INC_CY4" hidden="1">"c1212"</definedName>
    <definedName name="IQ_SUB_LEASE_NEXT_FIVE" hidden="1">"c1213"</definedName>
    <definedName name="IQ_SVA" hidden="1">"c1214"</definedName>
    <definedName name="IQ_TAX_BENEFIT_OPTIONS" hidden="1">"c1215"</definedName>
    <definedName name="IQ_TAX_EQUIV_NET_INT_INC" hidden="1">"c1216"</definedName>
    <definedName name="IQ_TBV_SHARE" hidden="1">"c1217"</definedName>
    <definedName name="IQ_TEMPLATE" hidden="1">"c1521"</definedName>
    <definedName name="IQ_TENANT" hidden="1">"c1218"</definedName>
    <definedName name="IQ_TEV" hidden="1">"c1219"</definedName>
    <definedName name="IQ_TEV_EBIT" hidden="1">"c1220"</definedName>
    <definedName name="IQ_TEV_EBIT_AVG" hidden="1">"c1221"</definedName>
    <definedName name="IQ_TEV_EBITDA" hidden="1">"c1222"</definedName>
    <definedName name="IQ_TEV_EBITDA_AVG" hidden="1">"c1223"</definedName>
    <definedName name="IQ_TEV_EBITDA_FWD" hidden="1">"c1224"</definedName>
    <definedName name="IQ_TEV_EMPLOYEE_AVG" hidden="1">"c1225"</definedName>
    <definedName name="IQ_TEV_TOTAL_REV" hidden="1">"c1226"</definedName>
    <definedName name="IQ_TEV_TOTAL_REV_AVG" hidden="1">"c1227"</definedName>
    <definedName name="IQ_TEV_TOTAL_REV_FWD" hidden="1">"c1228"</definedName>
    <definedName name="IQ_TIER_ONE_RATIO" hidden="1">"c1229"</definedName>
    <definedName name="IQ_TIME_DEP" hidden="1">"c1230"</definedName>
    <definedName name="IQ_TODAY" hidden="1">0</definedName>
    <definedName name="IQ_TOT_ADJ_INC" hidden="1">"c1616"</definedName>
    <definedName name="IQ_TOTAL_AR_BR" hidden="1">"c1231"</definedName>
    <definedName name="IQ_TOTAL_AR_REIT" hidden="1">"c1232"</definedName>
    <definedName name="IQ_TOTAL_AR_UTI" hidden="1">"c1233"</definedName>
    <definedName name="IQ_TOTAL_ASSETS" hidden="1">"c1234"</definedName>
    <definedName name="IQ_TOTAL_ASSETS_10YR_ANN_GROWTH" hidden="1">"c1235"</definedName>
    <definedName name="IQ_TOTAL_ASSETS_1YR_ANN_GROWTH" hidden="1">"c1236"</definedName>
    <definedName name="IQ_TOTAL_ASSETS_2YR_ANN_GROWTH" hidden="1">"c1237"</definedName>
    <definedName name="IQ_TOTAL_ASSETS_3YR_ANN_GROWTH" hidden="1">"c1238"</definedName>
    <definedName name="IQ_TOTAL_ASSETS_5YR_ANN_GROWTH" hidden="1">"c1239"</definedName>
    <definedName name="IQ_TOTAL_ASSETS_7YR_ANN_GROWTH" hidden="1">"c1240"</definedName>
    <definedName name="IQ_TOTAL_AVG_CE_TOTAL_AVG_ASSETS" hidden="1">"c1241"</definedName>
    <definedName name="IQ_TOTAL_AVG_EQUITY_TOTAL_AVG_ASSETS" hidden="1">"c1242"</definedName>
    <definedName name="IQ_TOTAL_CA" hidden="1">"c1243"</definedName>
    <definedName name="IQ_TOTAL_CAP" hidden="1">"c1507"</definedName>
    <definedName name="IQ_TOTAL_CAPITAL_RATIO" hidden="1">"c1244"</definedName>
    <definedName name="IQ_TOTAL_CASH_DIVID" hidden="1">"c1266"</definedName>
    <definedName name="IQ_TOTAL_CASH_FINAN" hidden="1">"c119"</definedName>
    <definedName name="IQ_TOTAL_CASH_INVEST" hidden="1">"c121"</definedName>
    <definedName name="IQ_TOTAL_CASH_OPER" hidden="1">"c122"</definedName>
    <definedName name="IQ_TOTAL_CL" hidden="1">"c1245"</definedName>
    <definedName name="IQ_TOTAL_COMMON" hidden="1">"c1022"</definedName>
    <definedName name="IQ_TOTAL_COMMON_EQUITY" hidden="1">"c1246"</definedName>
    <definedName name="IQ_TOTAL_CURRENT_ASSETS" hidden="1">"c1243"</definedName>
    <definedName name="IQ_TOTAL_CURRENT_LIAB" hidden="1">"c1245"</definedName>
    <definedName name="IQ_TOTAL_DEBT" hidden="1">"c1247"</definedName>
    <definedName name="IQ_TOTAL_DEBT_CAPITAL" hidden="1">"c1248"</definedName>
    <definedName name="IQ_TOTAL_DEBT_EBITDA" hidden="1">"c1249"</definedName>
    <definedName name="IQ_TOTAL_DEBT_EQUITY" hidden="1">"c1250"</definedName>
    <definedName name="IQ_TOTAL_DEBT_ISSUED" hidden="1">"c1251"</definedName>
    <definedName name="IQ_TOTAL_DEBT_ISSUED_BNK" hidden="1">"c1252"</definedName>
    <definedName name="IQ_TOTAL_DEBT_ISSUED_BR" hidden="1">"c1253"</definedName>
    <definedName name="IQ_TOTAL_DEBT_ISSUED_FIN" hidden="1">"c1254"</definedName>
    <definedName name="IQ_TOTAL_DEBT_ISSUED_REIT" hidden="1">"c1255"</definedName>
    <definedName name="IQ_TOTAL_DEBT_ISSUED_UTI" hidden="1">"c1256"</definedName>
    <definedName name="IQ_TOTAL_DEBT_ISSUES_INS" hidden="1">"c1257"</definedName>
    <definedName name="IQ_TOTAL_DEBT_OVER_EBITDA" hidden="1">"c1249"</definedName>
    <definedName name="IQ_TOTAL_DEBT_OVER_TOTAL_BV" hidden="1">"c1250"</definedName>
    <definedName name="IQ_TOTAL_DEBT_OVER_TOTAL_CAP" hidden="1">"c1248"</definedName>
    <definedName name="IQ_TOTAL_DEBT_REPAID" hidden="1">"c1258"</definedName>
    <definedName name="IQ_TOTAL_DEBT_REPAID_BNK" hidden="1">"c1259"</definedName>
    <definedName name="IQ_TOTAL_DEBT_REPAID_BR" hidden="1">"c1260"</definedName>
    <definedName name="IQ_TOTAL_DEBT_REPAID_FIN" hidden="1">"c1261"</definedName>
    <definedName name="IQ_TOTAL_DEBT_REPAID_INS" hidden="1">"c1262"</definedName>
    <definedName name="IQ_TOTAL_DEBT_REPAID_REIT" hidden="1">"c1263"</definedName>
    <definedName name="IQ_TOTAL_DEBT_REPAID_UTI" hidden="1">"c1264"</definedName>
    <definedName name="IQ_TOTAL_DEPOSITS" hidden="1">"c1265"</definedName>
    <definedName name="IQ_TOTAL_DIV_PAID_CF" hidden="1">"c1266"</definedName>
    <definedName name="IQ_TOTAL_EMPLOYEE" hidden="1">"c1522"</definedName>
    <definedName name="IQ_TOTAL_EQUITY" hidden="1">"c1267"</definedName>
    <definedName name="IQ_TOTAL_EQUITY_10YR_ANN_GROWTH" hidden="1">"c1268"</definedName>
    <definedName name="IQ_TOTAL_EQUITY_1YR_ANN_GROWTH" hidden="1">"c1269"</definedName>
    <definedName name="IQ_TOTAL_EQUITY_2YR_ANN_GROWTH" hidden="1">"c1270"</definedName>
    <definedName name="IQ_TOTAL_EQUITY_3YR_ANN_GROWTH" hidden="1">"c1271"</definedName>
    <definedName name="IQ_TOTAL_EQUITY_5YR_ANN_GROWTH" hidden="1">"c1272"</definedName>
    <definedName name="IQ_TOTAL_EQUITY_7YR_ANN_GROWTH" hidden="1">"c1273"</definedName>
    <definedName name="IQ_TOTAL_EQUITY_ALLOWANCE_TOTAL_LOANS" hidden="1">"c1274"</definedName>
    <definedName name="IQ_TOTAL_INTEREST_EXP" hidden="1">"c591"</definedName>
    <definedName name="IQ_TOTAL_INVENTORY" hidden="1">"c622"</definedName>
    <definedName name="IQ_TOTAL_INVEST" hidden="1">"c1275"</definedName>
    <definedName name="IQ_TOTAL_LIAB" hidden="1">"c1276"</definedName>
    <definedName name="IQ_TOTAL_LIAB_BNK" hidden="1">"c1277"</definedName>
    <definedName name="IQ_TOTAL_LIAB_BR" hidden="1">"c1278"</definedName>
    <definedName name="IQ_TOTAL_LIAB_EQUITY" hidden="1">"c1279"</definedName>
    <definedName name="IQ_TOTAL_LIAB_FIN" hidden="1">"c1280"</definedName>
    <definedName name="IQ_TOTAL_LIAB_INS" hidden="1">"c1281"</definedName>
    <definedName name="IQ_TOTAL_LIAB_REIT" hidden="1">"c1282"</definedName>
    <definedName name="IQ_TOTAL_LIAB_SHAREHOLD" hidden="1">"c1279"</definedName>
    <definedName name="IQ_TOTAL_LIAB_TOTAL_ASSETS" hidden="1">"c1283"</definedName>
    <definedName name="IQ_TOTAL_LONG_DEBT" hidden="1">"c1617"</definedName>
    <definedName name="IQ_TOTAL_OPER_EXP_BR" hidden="1">"c1284"</definedName>
    <definedName name="IQ_TOTAL_OPER_EXP_FIN" hidden="1">"c1285"</definedName>
    <definedName name="IQ_TOTAL_OPER_EXP_INS" hidden="1">"c1286"</definedName>
    <definedName name="IQ_TOTAL_OPER_EXP_REIT" hidden="1">"c1287"</definedName>
    <definedName name="IQ_TOTAL_OPER_EXP_UTI" hidden="1">"c1288"</definedName>
    <definedName name="IQ_TOTAL_OPER_EXPEN" hidden="1">"c1445"</definedName>
    <definedName name="IQ_TOTAL_OTHER_OPER" hidden="1">"c1289"</definedName>
    <definedName name="IQ_TOTAL_PENSION_ASSETS" hidden="1">"c1290"</definedName>
    <definedName name="IQ_TOTAL_PENSION_EXP" hidden="1">"c1291"</definedName>
    <definedName name="IQ_TOTAL_PENSION_OBLIGATION" hidden="1">"c1292"</definedName>
    <definedName name="IQ_TOTAL_RECEIV" hidden="1">"c1293"</definedName>
    <definedName name="IQ_TOTAL_REV" hidden="1">"c1294"</definedName>
    <definedName name="IQ_TOTAL_REV_10YR_ANN_GROWTH" hidden="1">"c1295"</definedName>
    <definedName name="IQ_TOTAL_REV_1YR_ANN_GROWTH" hidden="1">"c1296"</definedName>
    <definedName name="IQ_TOTAL_REV_2YR_ANN_GROWTH" hidden="1">"c1297"</definedName>
    <definedName name="IQ_TOTAL_REV_3YR_ANN_GROWTH" hidden="1">"c1298"</definedName>
    <definedName name="IQ_TOTAL_REV_5YR_ANN_GROWTH" hidden="1">"c1299"</definedName>
    <definedName name="IQ_TOTAL_REV_7YR_ANN_GROWTH" hidden="1">"c1300"</definedName>
    <definedName name="IQ_TOTAL_REV_AS_REPORTED" hidden="1">"c1301"</definedName>
    <definedName name="IQ_TOTAL_REV_BNK" hidden="1">"c1302"</definedName>
    <definedName name="IQ_TOTAL_REV_BR" hidden="1">"c1303"</definedName>
    <definedName name="IQ_TOTAL_REV_EMPLOYEE" hidden="1">"c1304"</definedName>
    <definedName name="IQ_TOTAL_REV_FIN" hidden="1">"c1305"</definedName>
    <definedName name="IQ_TOTAL_REV_INS" hidden="1">"c1306"</definedName>
    <definedName name="IQ_TOTAL_REV_REIT" hidden="1">"c1307"</definedName>
    <definedName name="IQ_TOTAL_REV_UTI" hidden="1">"c1308"</definedName>
    <definedName name="IQ_TOTAL_REVENUE" hidden="1">"c1294"</definedName>
    <definedName name="IQ_TOTAL_SPECIAL" hidden="1">"c1618"</definedName>
    <definedName name="IQ_TOTAL_ST_BORROW" hidden="1">"c1177"</definedName>
    <definedName name="IQ_TOTAL_UNUSUAL" hidden="1">"c1508"</definedName>
    <definedName name="IQ_TRADE_AR" hidden="1">"c40"</definedName>
    <definedName name="IQ_TRADE_PRINCIPAL" hidden="1">"c1309"</definedName>
    <definedName name="IQ_TRADING_ASSETS" hidden="1">"c1310"</definedName>
    <definedName name="IQ_TREASURY" hidden="1">"c1311"</definedName>
    <definedName name="IQ_TREASURY_OTHER_EQUITY" hidden="1">"c1312"</definedName>
    <definedName name="IQ_TREASURY_OTHER_EQUITY_BNK" hidden="1">"c1313"</definedName>
    <definedName name="IQ_TREASURY_OTHER_EQUITY_BR" hidden="1">"c1314"</definedName>
    <definedName name="IQ_TREASURY_OTHER_EQUITY_FIN" hidden="1">"c1315"</definedName>
    <definedName name="IQ_TREASURY_OTHER_EQUITY_INS" hidden="1">"c1316"</definedName>
    <definedName name="IQ_TREASURY_OTHER_EQUITY_REIT" hidden="1">"c1317"</definedName>
    <definedName name="IQ_TREASURY_OTHER_EQUITY_UTI" hidden="1">"c1318"</definedName>
    <definedName name="IQ_TREASURY_STOCK" hidden="1">"c1311"</definedName>
    <definedName name="IQ_TRUST_INC" hidden="1">"c1319"</definedName>
    <definedName name="IQ_TRUST_PREF" hidden="1">"c1320"</definedName>
    <definedName name="IQ_UNEARN_PREMIUM" hidden="1">"c1321"</definedName>
    <definedName name="IQ_UNEARN_REV_CURRENT" hidden="1">"c1322"</definedName>
    <definedName name="IQ_UNEARN_REV_CURRENT_BNK" hidden="1">"c1323"</definedName>
    <definedName name="IQ_UNEARN_REV_CURRENT_BR" hidden="1">"c1324"</definedName>
    <definedName name="IQ_UNEARN_REV_CURRENT_FIN" hidden="1">"c1325"</definedName>
    <definedName name="IQ_UNEARN_REV_CURRENT_INS" hidden="1">"c1326"</definedName>
    <definedName name="IQ_UNEARN_REV_CURRENT_REIT" hidden="1">"c1327"</definedName>
    <definedName name="IQ_UNEARN_REV_CURRENT_UTI" hidden="1">"c1328"</definedName>
    <definedName name="IQ_UNEARN_REV_LT" hidden="1">"c1329"</definedName>
    <definedName name="IQ_UNPAID_CLAIMS" hidden="1">"c1330"</definedName>
    <definedName name="IQ_UNREALIZED_GAIN" hidden="1">"c1619"</definedName>
    <definedName name="IQ_US_GAAP" hidden="1">"c1331"</definedName>
    <definedName name="IQ_UTIL_PPE_NET" hidden="1">"c1620"</definedName>
    <definedName name="IQ_UV_PENSION_LIAB" hidden="1">"c1332"</definedName>
    <definedName name="IQ_VALUE_TRADED_LAST_3MTH" hidden="1">"c1530"</definedName>
    <definedName name="IQ_VALUE_TRADED_LAST_6MTH" hidden="1">"c1531"</definedName>
    <definedName name="IQ_VALUE_TRADED_LAST_MTH" hidden="1">"c1529"</definedName>
    <definedName name="IQ_VALUE_TRADED_LAST_WK" hidden="1">"c1528"</definedName>
    <definedName name="IQ_VALUE_TRADED_LAST_YR" hidden="1">"c1532"</definedName>
    <definedName name="IQ_VOL_LAST_3MTH" hidden="1">"c1525"</definedName>
    <definedName name="IQ_VOL_LAST_6MTH" hidden="1">"c1526"</definedName>
    <definedName name="IQ_VOL_LAST_MTH" hidden="1">"c1524"</definedName>
    <definedName name="IQ_VOL_LAST_WK" hidden="1">"c1523"</definedName>
    <definedName name="IQ_VOL_LAST_YR" hidden="1">"c1527"</definedName>
    <definedName name="IQ_VOLUME" hidden="1">"c1333"</definedName>
    <definedName name="IQ_WEEK">50000</definedName>
    <definedName name="IQ_WEIGHTED_AVG_PRICE" hidden="1">"c1334"</definedName>
    <definedName name="IQ_WIP_INV" hidden="1">"c1335"</definedName>
    <definedName name="IQ_WORKMEN_WRITTEN" hidden="1">"c1336"</definedName>
    <definedName name="IQ_YEARHIGH" hidden="1">"c1337"</definedName>
    <definedName name="IQ_YEARLOW" hidden="1">"c1338"</definedName>
    <definedName name="IQ_YTD" hidden="1">3000</definedName>
    <definedName name="IQ_YTDMONTH" hidden="1">130000</definedName>
    <definedName name="IQ_Z_SCORE" hidden="1">"c1339"</definedName>
    <definedName name="jamb" localSheetId="0" hidden="1">{#N/A,#N/A,FALSE,"AFR-ELC"}</definedName>
    <definedName name="jamb" hidden="1">{#N/A,#N/A,FALSE,"AFR-ELC"}</definedName>
    <definedName name="K" localSheetId="0">#REF!</definedName>
    <definedName name="K">#REF!</definedName>
    <definedName name="L" localSheetId="0">#REF!</definedName>
    <definedName name="L">#REF!</definedName>
    <definedName name="Land_Residual" localSheetId="0">#REF!</definedName>
    <definedName name="Land_Residual">#REF!</definedName>
    <definedName name="Last_Row" localSheetId="0">IF('COVER PAGE'!Values_Entered,Header_Row+'COVER PAGE'!Number_of_Payments,Header_Row)</definedName>
    <definedName name="Last_Row">IF(Values_Entered,Header_Row+Number_of_Payments,Header_Row)</definedName>
    <definedName name="lastcell" localSheetId="0">'[14]Oct-99'!#REF!</definedName>
    <definedName name="lastcell" localSheetId="1">'[14]Oct-99'!#REF!</definedName>
    <definedName name="lastcell">'[14]Oct-99'!#REF!</definedName>
    <definedName name="LO" localSheetId="0">#REF!</definedName>
    <definedName name="LO">#REF!</definedName>
    <definedName name="LO0" localSheetId="0">#REF!</definedName>
    <definedName name="LO0">#REF!</definedName>
    <definedName name="Loan_Amount" localSheetId="0">#REF!</definedName>
    <definedName name="Loan_Amount">#REF!</definedName>
    <definedName name="Loan_Start" localSheetId="0">#REF!</definedName>
    <definedName name="Loan_Start">#REF!</definedName>
    <definedName name="Loan_Years" localSheetId="0">#REF!</definedName>
    <definedName name="Loan_Years">#REF!</definedName>
    <definedName name="LS" localSheetId="0">#REF!</definedName>
    <definedName name="LS">#REF!</definedName>
    <definedName name="LS0" localSheetId="0">#REF!</definedName>
    <definedName name="LS0">#REF!</definedName>
    <definedName name="LU" localSheetId="0">#REF!</definedName>
    <definedName name="LU">#REF!</definedName>
    <definedName name="LU0" localSheetId="0">#REF!</definedName>
    <definedName name="LU0">#REF!</definedName>
    <definedName name="M" localSheetId="0">#REF!</definedName>
    <definedName name="M">#REF!</definedName>
    <definedName name="mix" localSheetId="0" hidden="1">{#N/A,#N/A,FALSE,"el.det";#N/A,#N/A,FALSE,"mu.det";#N/A,#N/A,FALSE,"ug.det";#N/A,#N/A,FALSE,"ex.det";#N/A,#N/A,FALSE,"lux.det";#N/A,#N/A,FALSE,"custom.lot";#N/A,#N/A,FALSE,"condo.att";#N/A,#N/A,FALSE,"el.att";#N/A,#N/A,FALSE,"mu.att";#N/A,#N/A,FALSE,"ex.att";#N/A,#N/A,FALSE,"lux.att";#N/A,#N/A,FALSE,"all.by.village"}</definedName>
    <definedName name="mix" hidden="1">{#N/A,#N/A,FALSE,"el.det";#N/A,#N/A,FALSE,"mu.det";#N/A,#N/A,FALSE,"ug.det";#N/A,#N/A,FALSE,"ex.det";#N/A,#N/A,FALSE,"lux.det";#N/A,#N/A,FALSE,"custom.lot";#N/A,#N/A,FALSE,"condo.att";#N/A,#N/A,FALSE,"el.att";#N/A,#N/A,FALSE,"mu.att";#N/A,#N/A,FALSE,"ex.att";#N/A,#N/A,FALSE,"lux.att";#N/A,#N/A,FALSE,"all.by.village"}</definedName>
    <definedName name="N" localSheetId="0">#REF!</definedName>
    <definedName name="N">#REF!</definedName>
    <definedName name="NAME" localSheetId="0">#REF!</definedName>
    <definedName name="NAME">#REF!</definedName>
    <definedName name="Name1">[11]Assumptions!$B$15</definedName>
    <definedName name="name2">[11]Assumptions!$B$17</definedName>
    <definedName name="Name3">[11]Assumptions!$B$20</definedName>
    <definedName name="ngfng" localSheetId="0" hidden="1">{#N/A,#N/A,FALSE,"Aging Summary";#N/A,#N/A,FALSE,"Ratio Analysis";#N/A,#N/A,FALSE,"Test 120 Day Accts";#N/A,#N/A,FALSE,"Tickmarks"}</definedName>
    <definedName name="ngfng" hidden="1">{#N/A,#N/A,FALSE,"Aging Summary";#N/A,#N/A,FALSE,"Ratio Analysis";#N/A,#N/A,FALSE,"Test 120 Day Accts";#N/A,#N/A,FALSE,"Tickmarks"}</definedName>
    <definedName name="nnnnnnn" localSheetId="0" hidden="1">{#N/A,#N/A,FALSE,"AFR-ELC"}</definedName>
    <definedName name="nnnnnnn" hidden="1">{#N/A,#N/A,FALSE,"AFR-ELC"}</definedName>
    <definedName name="NONE" localSheetId="0">'[15]#REF'!#REF!</definedName>
    <definedName name="NONE">'[15]#REF'!#REF!</definedName>
    <definedName name="NOTE" localSheetId="0">#REF!</definedName>
    <definedName name="NOTE">#REF!</definedName>
    <definedName name="NSF">'[8]Condo Pricing'!$F$15</definedName>
    <definedName name="NUM" localSheetId="0">#REF!</definedName>
    <definedName name="NUM">#REF!</definedName>
    <definedName name="Num_Pmt_Per_Year" localSheetId="0">#REF!</definedName>
    <definedName name="Num_Pmt_Per_Year">#REF!</definedName>
    <definedName name="Number_of_Payments" localSheetId="0">MATCH(0.01,'COVER PAGE'!End_Bal,-1)+1</definedName>
    <definedName name="Number_of_Payments">MATCH(0.01,End_Bal,-1)+1</definedName>
    <definedName name="NWC" localSheetId="0" hidden="1">{#N/A,#N/A,FALSE,"AFR-ELC"}</definedName>
    <definedName name="NWC" hidden="1">{#N/A,#N/A,FALSE,"AFR-ELC"}</definedName>
    <definedName name="OFFICE" localSheetId="0">#REF!</definedName>
    <definedName name="OFFICE">#REF!</definedName>
    <definedName name="OLTV">'[8]Base case - condos'!$H$8</definedName>
    <definedName name="OOOOO" localSheetId="0">#REF!</definedName>
    <definedName name="OOOOO">#REF!</definedName>
    <definedName name="OT" localSheetId="0">#REF!</definedName>
    <definedName name="OT">#REF!</definedName>
    <definedName name="OT0" localSheetId="0">#REF!</definedName>
    <definedName name="OT0">#REF!</definedName>
    <definedName name="pay" localSheetId="0">'[7]Materials on site'!#REF!</definedName>
    <definedName name="pay" localSheetId="1">'[7]Materials on site'!#REF!</definedName>
    <definedName name="pay">'[7]Materials on site'!#REF!</definedName>
    <definedName name="Pay_Date" localSheetId="0">#REF!</definedName>
    <definedName name="Pay_Date">#REF!</definedName>
    <definedName name="Pay_Num" localSheetId="0">#REF!</definedName>
    <definedName name="Pay_Num">#REF!</definedName>
    <definedName name="Payment_Date" localSheetId="0">DATE(YEAR('COVER PAGE'!Loan_Start),MONTH('COVER PAGE'!Loan_Start)+Payment_Number,DAY('COVER PAGE'!Loan_Start))</definedName>
    <definedName name="Payment_Date">DATE(YEAR(Loan_Start),MONTH(Loan_Start)+Payment_Number,DAY(Loan_Start))</definedName>
    <definedName name="PF" localSheetId="0">#REF!</definedName>
    <definedName name="PF">#REF!</definedName>
    <definedName name="PF0" localSheetId="0">#REF!</definedName>
    <definedName name="PF0">#REF!</definedName>
    <definedName name="PLS" localSheetId="0">#REF!</definedName>
    <definedName name="PLS">#REF!</definedName>
    <definedName name="Price_per_Unit">[12]BEP!$C$4</definedName>
    <definedName name="Princ" localSheetId="0">#REF!</definedName>
    <definedName name="Princ">#REF!</definedName>
    <definedName name="Print">'[9]Exhibit VI-8'!$A$12:$G$21</definedName>
    <definedName name="_xlnm.Print_Area" localSheetId="0">#REF!</definedName>
    <definedName name="_xlnm.Print_Area" localSheetId="1">'Guest house'!$A$1:$F$885</definedName>
    <definedName name="_xlnm.Print_Area">#REF!</definedName>
    <definedName name="PRINT_AREA_MI" localSheetId="0">#REF!</definedName>
    <definedName name="PRINT_AREA_MI">#REF!</definedName>
    <definedName name="Print_Area_Reset" localSheetId="0">OFFSET('COVER PAGE'!Full_Print,0,0,'COVER PAGE'!Last_Row)</definedName>
    <definedName name="Print_Area_Reset">OFFSET(Full_Print,0,0,Last_Row)</definedName>
    <definedName name="_xlnm.Print_Titles" localSheetId="0">[16]Model!#REF!</definedName>
    <definedName name="_xlnm.Print_Titles">[16]Model!#REF!</definedName>
    <definedName name="PRINTER" localSheetId="0">#REF!</definedName>
    <definedName name="PRINTER">#REF!</definedName>
    <definedName name="ProjectName" localSheetId="0">{"Client Name or Project Name"}</definedName>
    <definedName name="ProjectName">{"Client Name or Project Name"}</definedName>
    <definedName name="ProjectName2" localSheetId="0">{"Client Name or Project Name"}</definedName>
    <definedName name="ProjectName2">{"Client Name or Project Name"}</definedName>
    <definedName name="ProjectName3" localSheetId="0">{"Client Name or Project Name"}</definedName>
    <definedName name="ProjectName3">{"Client Name or Project Name"}</definedName>
    <definedName name="q" localSheetId="0">#REF!</definedName>
    <definedName name="q">#REF!</definedName>
    <definedName name="qqfxlCalcReset" hidden="1">FALSE</definedName>
    <definedName name="qqfxlCalculateOnOpen" hidden="1">FALSE</definedName>
    <definedName name="qqfxlFullBoth" hidden="1">TRUE</definedName>
    <definedName name="qqfxlManualBoth" hidden="1">FALSE</definedName>
    <definedName name="qqfxlSheetsBoth" hidden="1">TRUE</definedName>
    <definedName name="RAT" localSheetId="0" hidden="1">{#N/A,#N/A,FALSE,"AFR-ELC"}</definedName>
    <definedName name="RAT" hidden="1">{#N/A,#N/A,FALSE,"AFR-ELC"}</definedName>
    <definedName name="RATE" localSheetId="0" hidden="1">{#N/A,#N/A,FALSE,"AFR-ELC"}</definedName>
    <definedName name="RATE" hidden="1">{#N/A,#N/A,FALSE,"AFR-ELC"}</definedName>
    <definedName name="RCLCo_Products">'[17]TCG PRODUCT MENU'!$A$48:$R$67</definedName>
    <definedName name="row" localSheetId="0" hidden="1">{#N/A,#N/A,FALSE,"AFR-ELC"}</definedName>
    <definedName name="row" hidden="1">{#N/A,#N/A,FALSE,"AFR-ELC"}</definedName>
    <definedName name="rr" localSheetId="0">#REF!</definedName>
    <definedName name="rr">#REF!</definedName>
    <definedName name="rrrr" localSheetId="0">'[15]#REF'!#REF!</definedName>
    <definedName name="rrrr">'[15]#REF'!#REF!</definedName>
    <definedName name="s1s1s" localSheetId="0">{#N/A,#N/A,FALSE,"Capacity"}</definedName>
    <definedName name="s1s1s">{#N/A,#N/A,FALSE,"Capacity"}</definedName>
    <definedName name="sa" localSheetId="0">{#N/A,#N/A,FALSE,"AFR-ELC"}</definedName>
    <definedName name="sa">{#N/A,#N/A,FALSE,"AFR-ELC"}</definedName>
    <definedName name="Sched_Pay" localSheetId="0">#REF!</definedName>
    <definedName name="Sched_Pay">#REF!</definedName>
    <definedName name="Scheduled_Extra_Payments" localSheetId="0">#REF!</definedName>
    <definedName name="Scheduled_Extra_Payments">#REF!</definedName>
    <definedName name="Scheduled_Interest_Rate" localSheetId="0">#REF!</definedName>
    <definedName name="Scheduled_Interest_Rate">#REF!</definedName>
    <definedName name="Scheduled_Monthly_Payment" localSheetId="0">#REF!</definedName>
    <definedName name="Scheduled_Monthly_Payment">#REF!</definedName>
    <definedName name="sd" localSheetId="0" hidden="1">{#N/A,#N/A,FALSE,"AFR-ELC"}</definedName>
    <definedName name="sd" hidden="1">{#N/A,#N/A,FALSE,"AFR-ELC"}</definedName>
    <definedName name="SDER" localSheetId="0" hidden="1">{#N/A,#N/A,FALSE,"AFR-ELC"}</definedName>
    <definedName name="SDER" hidden="1">{#N/A,#N/A,FALSE,"AFR-ELC"}</definedName>
    <definedName name="SDFGHJKL" hidden="1">{#N/A,#N/A,FALSE,"AFR-ELC"}</definedName>
    <definedName name="sencount" hidden="1">2</definedName>
    <definedName name="SK" localSheetId="0" hidden="1">{#N/A,#N/A,FALSE,"el.det";#N/A,#N/A,FALSE,"mu.det";#N/A,#N/A,FALSE,"ug.det";#N/A,#N/A,FALSE,"ex.det";#N/A,#N/A,FALSE,"lux.det";#N/A,#N/A,FALSE,"custom.lot";#N/A,#N/A,FALSE,"condo.att";#N/A,#N/A,FALSE,"el.att";#N/A,#N/A,FALSE,"mu.att";#N/A,#N/A,FALSE,"ex.att";#N/A,#N/A,FALSE,"lux.att";#N/A,#N/A,FALSE,"all.by.village"}</definedName>
    <definedName name="SK" hidden="1">{#N/A,#N/A,FALSE,"el.det";#N/A,#N/A,FALSE,"mu.det";#N/A,#N/A,FALSE,"ug.det";#N/A,#N/A,FALSE,"ex.det";#N/A,#N/A,FALSE,"lux.det";#N/A,#N/A,FALSE,"custom.lot";#N/A,#N/A,FALSE,"condo.att";#N/A,#N/A,FALSE,"el.att";#N/A,#N/A,FALSE,"mu.att";#N/A,#N/A,FALSE,"ex.att";#N/A,#N/A,FALSE,"lux.att";#N/A,#N/A,FALSE,"all.by.village"}</definedName>
    <definedName name="sss" localSheetId="0">#REF!</definedName>
    <definedName name="sss">#REF!</definedName>
    <definedName name="ssss2" localSheetId="0">{#N/A,#N/A,FALSE,"Revenue (Annual)";"Revenue _ First 5 years Quarterly",#N/A,FALSE,"Revenue (Qtr)"}</definedName>
    <definedName name="ssss2">{#N/A,#N/A,FALSE,"Revenue (Annual)";"Revenue _ First 5 years Quarterly",#N/A,FALSE,"Revenue (Qtr)"}</definedName>
    <definedName name="STATISTICS" localSheetId="0">#REF!</definedName>
    <definedName name="STATISTICS">#REF!</definedName>
    <definedName name="TABLE" localSheetId="0">#REF!</definedName>
    <definedName name="TABLE">#REF!</definedName>
    <definedName name="TBL" localSheetId="0">#REF!</definedName>
    <definedName name="TBL">#REF!</definedName>
    <definedName name="test" localSheetId="0" hidden="1">{#N/A,#N/A,FALSE,"Aging Summary";#N/A,#N/A,FALSE,"Ratio Analysis";#N/A,#N/A,FALSE,"Test 120 Day Accts";#N/A,#N/A,FALSE,"Tickmarks"}</definedName>
    <definedName name="test" hidden="1">{#N/A,#N/A,FALSE,"Aging Summary";#N/A,#N/A,FALSE,"Ratio Analysis";#N/A,#N/A,FALSE,"Test 120 Day Accts";#N/A,#N/A,FALSE,"Tickmarks"}</definedName>
    <definedName name="TITLE" localSheetId="0">#REF!</definedName>
    <definedName name="TITLE">#REF!</definedName>
    <definedName name="Total_Interest" localSheetId="0">#REF!</definedName>
    <definedName name="Total_Interest">#REF!</definedName>
    <definedName name="Total_Pay" localSheetId="0">#REF!</definedName>
    <definedName name="Total_Pay">#REF!</definedName>
    <definedName name="Total_Payment" localSheetId="0">Scheduled_Payment+Extra_Payment</definedName>
    <definedName name="Total_Payment">Scheduled_Payment+Extra_Payment</definedName>
    <definedName name="TOTALCOST" localSheetId="0">#REF!</definedName>
    <definedName name="TOTALCOST">#REF!</definedName>
    <definedName name="TOTALMARGIN" localSheetId="0">#REF!</definedName>
    <definedName name="TOTALMARGIN">#REF!</definedName>
    <definedName name="TOTALPRICE" localSheetId="0">#REF!</definedName>
    <definedName name="TOTALPRICE">#REF!</definedName>
    <definedName name="totalsf">'[18]Unit Mix'!$K$26</definedName>
    <definedName name="TOTALSTOCK" localSheetId="0">#REF!</definedName>
    <definedName name="TOTALSTOCK">#REF!</definedName>
    <definedName name="totalunits">'[18]Unit Mix'!$G$26</definedName>
    <definedName name="TOTSTOCKCOST" localSheetId="0">#REF!</definedName>
    <definedName name="TOTSTOCKCOST">#REF!</definedName>
    <definedName name="TR" localSheetId="0">#REF!</definedName>
    <definedName name="TR">#REF!</definedName>
    <definedName name="TR0" localSheetId="0">#REF!</definedName>
    <definedName name="TR0">#REF!</definedName>
    <definedName name="tsadu" localSheetId="0">#REF!</definedName>
    <definedName name="tsadu">#REF!</definedName>
    <definedName name="tsadu1" localSheetId="0">#REF!</definedName>
    <definedName name="tsadu1">#REF!</definedName>
    <definedName name="TTLE" localSheetId="0">{#N/A,#N/A,FALSE,"AFR-ELC"}</definedName>
    <definedName name="TTLE">{#N/A,#N/A,FALSE,"AFR-ELC"}</definedName>
    <definedName name="TTLET" localSheetId="0" hidden="1">{#N/A,#N/A,FALSE,"AFR-ELC"}</definedName>
    <definedName name="TTLET" hidden="1">{#N/A,#N/A,FALSE,"AFR-ELC"}</definedName>
    <definedName name="u_n" hidden="1">{#N/A,#N/A,FALSE,"AFR-ELC"}</definedName>
    <definedName name="UBA" hidden="1">{#N/A,#N/A,FALSE,"AFR-ELC"}</definedName>
    <definedName name="unattached" localSheetId="0" hidden="1">{#N/A,#N/A,FALSE,"el.det";#N/A,#N/A,FALSE,"mu.det";#N/A,#N/A,FALSE,"ug.det";#N/A,#N/A,FALSE,"ex.det";#N/A,#N/A,FALSE,"lux.det";#N/A,#N/A,FALSE,"custom.lot";#N/A,#N/A,FALSE,"condo.att";#N/A,#N/A,FALSE,"el.att";#N/A,#N/A,FALSE,"mu.att";#N/A,#N/A,FALSE,"ex.att";#N/A,#N/A,FALSE,"lux.att";#N/A,#N/A,FALSE,"all.by.village"}</definedName>
    <definedName name="unattached" hidden="1">{#N/A,#N/A,FALSE,"el.det";#N/A,#N/A,FALSE,"mu.det";#N/A,#N/A,FALSE,"ug.det";#N/A,#N/A,FALSE,"ex.det";#N/A,#N/A,FALSE,"lux.det";#N/A,#N/A,FALSE,"custom.lot";#N/A,#N/A,FALSE,"condo.att";#N/A,#N/A,FALSE,"el.att";#N/A,#N/A,FALSE,"mu.att";#N/A,#N/A,FALSE,"ex.att";#N/A,#N/A,FALSE,"lux.att";#N/A,#N/A,FALSE,"all.by.village"}</definedName>
    <definedName name="Unit_Margin">[12]BEP!$C$10</definedName>
    <definedName name="Units">'[8]Construction Details'!$H$4</definedName>
    <definedName name="Units_Sold">[12]BEP!$C$5</definedName>
    <definedName name="Values_Entered" localSheetId="0">IF('COVER PAGE'!Loan_Amount*'COVER PAGE'!Interest_Rate*'COVER PAGE'!Loan_Years*'COVER PAGE'!Loan_Start&gt;0,1,0)</definedName>
    <definedName name="Values_Entered">IF(Loan_Amount*Interest_Rate*Loan_Years*Loan_Start&gt;0,1,0)</definedName>
    <definedName name="Varcosts" localSheetId="0">#REF!</definedName>
    <definedName name="Varcosts">#REF!</definedName>
    <definedName name="Variable_Costs">[12]BEP!$C$7</definedName>
    <definedName name="VAT" localSheetId="0">{#N/A,#N/A,FALSE,"AFR-ELC"}</definedName>
    <definedName name="VAT">{#N/A,#N/A,FALSE,"AFR-ELC"}</definedName>
    <definedName name="Vibrated_Reinforced_Concrete__1_2_4___19mm__aggregate__in">"5 BRM DUPLEX "</definedName>
    <definedName name="vvvvv" localSheetId="0" hidden="1">{#N/A,#N/A,FALSE,"AFR-ELC"}</definedName>
    <definedName name="vvvvv" hidden="1">{#N/A,#N/A,FALSE,"AFR-ELC"}</definedName>
    <definedName name="wacko" localSheetId="0" hidden="1">{#N/A,#N/A,FALSE,"el.det";#N/A,#N/A,FALSE,"mu.det";#N/A,#N/A,FALSE,"ug.det";#N/A,#N/A,FALSE,"ex.det";#N/A,#N/A,FALSE,"lux.det";#N/A,#N/A,FALSE,"custom.lot";#N/A,#N/A,FALSE,"condo.att";#N/A,#N/A,FALSE,"el.att";#N/A,#N/A,FALSE,"mu.att";#N/A,#N/A,FALSE,"ex.att";#N/A,#N/A,FALSE,"lux.att";#N/A,#N/A,FALSE,"all.by.village"}</definedName>
    <definedName name="wacko" hidden="1">{#N/A,#N/A,FALSE,"el.det";#N/A,#N/A,FALSE,"mu.det";#N/A,#N/A,FALSE,"ug.det";#N/A,#N/A,FALSE,"ex.det";#N/A,#N/A,FALSE,"lux.det";#N/A,#N/A,FALSE,"custom.lot";#N/A,#N/A,FALSE,"condo.att";#N/A,#N/A,FALSE,"el.att";#N/A,#N/A,FALSE,"mu.att";#N/A,#N/A,FALSE,"ex.att";#N/A,#N/A,FALSE,"lux.att";#N/A,#N/A,FALSE,"all.by.village"}</definedName>
    <definedName name="was" localSheetId="0">{#N/A,#N/A,FALSE,"AFR-ELC"}</definedName>
    <definedName name="was">{#N/A,#N/A,FALSE,"AFR-ELC"}</definedName>
    <definedName name="WERTYUIO">{#N/A,#N/A,FALSE,"AFR-ELC"}</definedName>
    <definedName name="WHAT" localSheetId="0" hidden="1">{#N/A,#N/A,FALSE,"II-2 POP.HH";#N/A,#N/A,FALSE,"II-3 AGE.DIST";#N/A,#N/A,FALSE,"II-4 HH.DIST";#N/A,#N/A,FALSE,"II-5 EMP.INDUS"}</definedName>
    <definedName name="WHAT" hidden="1">{#N/A,#N/A,FALSE,"II-2 POP.HH";#N/A,#N/A,FALSE,"II-3 AGE.DIST";#N/A,#N/A,FALSE,"II-4 HH.DIST";#N/A,#N/A,FALSE,"II-5 EMP.INDUS"}</definedName>
    <definedName name="what2" localSheetId="0" hidden="1">{#N/A,#N/A,FALSE,"II-2 POP.HH";#N/A,#N/A,FALSE,"II-3 AGE.DIST";#N/A,#N/A,FALSE,"II-4 HH.DIST";#N/A,#N/A,FALSE,"II-5 EMP.INDUS"}</definedName>
    <definedName name="what2" hidden="1">{#N/A,#N/A,FALSE,"II-2 POP.HH";#N/A,#N/A,FALSE,"II-3 AGE.DIST";#N/A,#N/A,FALSE,"II-4 HH.DIST";#N/A,#N/A,FALSE,"II-5 EMP.INDUS"}</definedName>
    <definedName name="width1">'[2]MAIN BLD TAKE OFF'!$I$18</definedName>
    <definedName name="win" localSheetId="0">#REF!</definedName>
    <definedName name="win" localSheetId="1">#REF!</definedName>
    <definedName name="win">#REF!</definedName>
    <definedName name="wrn.96126.00._.ValCo.Segmentation." localSheetId="0" hidden="1">{#N/A,#N/A,FALSE,"el.det";#N/A,#N/A,FALSE,"mu.det";#N/A,#N/A,FALSE,"ug.det";#N/A,#N/A,FALSE,"ex.det";#N/A,#N/A,FALSE,"lux.det";#N/A,#N/A,FALSE,"custom.lot";#N/A,#N/A,FALSE,"condo.att";#N/A,#N/A,FALSE,"el.att";#N/A,#N/A,FALSE,"mu.att";#N/A,#N/A,FALSE,"ex.att";#N/A,#N/A,FALSE,"lux.att";#N/A,#N/A,FALSE,"all.by.village"}</definedName>
    <definedName name="wrn.96126.00._.ValCo.Segmentation." hidden="1">{#N/A,#N/A,FALSE,"el.det";#N/A,#N/A,FALSE,"mu.det";#N/A,#N/A,FALSE,"ug.det";#N/A,#N/A,FALSE,"ex.det";#N/A,#N/A,FALSE,"lux.det";#N/A,#N/A,FALSE,"custom.lot";#N/A,#N/A,FALSE,"condo.att";#N/A,#N/A,FALSE,"el.att";#N/A,#N/A,FALSE,"mu.att";#N/A,#N/A,FALSE,"ex.att";#N/A,#N/A,FALSE,"lux.att";#N/A,#N/A,FALSE,"all.by.village"}</definedName>
    <definedName name="wrn.ABUBAKAR._.RIMI._.KAD." localSheetId="0" hidden="1">{#N/A,#N/A,FALSE,"AFR-ELC"}</definedName>
    <definedName name="wrn.ABUBAKAR._.RIMI._.KAD." hidden="1">{#N/A,#N/A,FALSE,"AFR-ELC"}</definedName>
    <definedName name="wrn.AFRIBANK._.ELECTRICAL._.BILL._.by._.Effiong._.A.._.Uko." localSheetId="0">{#N/A,#N/A,FALSE,"AFR-ELC"}</definedName>
    <definedName name="wrn.AFRIBANK._.ELECTRICAL._.BILL._.by._.Effiong._.A.._.Uko.">{#N/A,#N/A,FALSE,"AFR-ELC"}</definedName>
    <definedName name="wrn.Aging._.and._.Trend._.Analysis." localSheetId="0" hidden="1">{#N/A,#N/A,FALSE,"Aging Summary";#N/A,#N/A,FALSE,"Ratio Analysis";#N/A,#N/A,FALSE,"Test 120 Day Accts";#N/A,#N/A,FALSE,"Tickmarks"}</definedName>
    <definedName name="wrn.Aging._.and._.Trend._.Analysis." hidden="1">{#N/A,#N/A,FALSE,"Aging Summary";#N/A,#N/A,FALSE,"Ratio Analysis";#N/A,#N/A,FALSE,"Test 120 Day Accts";#N/A,#N/A,FALSE,"Tickmarks"}</definedName>
    <definedName name="wrn.AJDSuite." localSheetId="0" hidden="1">{"AJD",#N/A,TRUE,"Summary";"AJD",#N/A,TRUE,"CFCONC-outputs";"AJD",#N/A,TRUE,"P&amp;LCONC-outputs";"AJD",#N/A,TRUE,"BSCONC-outputs";"AJD",#N/A,TRUE,"FSCONC-outputs"}</definedName>
    <definedName name="wrn.AJDSuite." hidden="1">{"AJD",#N/A,TRUE,"Summary";"AJD",#N/A,TRUE,"CFCONC-outputs";"AJD",#N/A,TRUE,"P&amp;LCONC-outputs";"AJD",#N/A,TRUE,"BSCONC-outputs";"AJD",#N/A,TRUE,"FSCONC-outputs"}</definedName>
    <definedName name="wrn.All._.Sheets." localSheetId="0">{#N/A,#N/A,FALSE,"JA.1";#N/A,#N/A,FALSE,"JA.2";#N/A,#N/A,FALSE,"JA.3";#N/A,#N/A,FALSE,"JA.4";#N/A,#N/A,FALSE,"JA.5";#N/A,#N/A,FALSE,"JA.6";#N/A,#N/A,FALSE,"JA.7";#N/A,#N/A,FALSE,"JA.8";#N/A,#N/A,FALSE,"JA.9";#N/A,#N/A,FALSE,"JA.10";#N/A,#N/A,FALSE,"JB.1";#N/A,#N/A,FALSE,"JB.2";#N/A,#N/A,FALSE,"JB.3";#N/A,#N/A,FALSE,"JB.4";#N/A,#N/A,FALSE,"JB.5";#N/A,#N/A,FALSE,"JB.6";#N/A,#N/A,FALSE,"JB.7";#N/A,#N/A,FALSE,"JB.8";#N/A,#N/A,FALSE,"JB.9";#N/A,#N/A,FALSE,"JB.10";#N/A,#N/A,FALSE,"JC.1";#N/A,#N/A,FALSE,"JC.2";#N/A,#N/A,FALSE,"JC.3";#N/A,#N/A,FALSE,"JC.4";#N/A,#N/A,FALSE,"JC.5";#N/A,#N/A,FALSE,"JC.6";#N/A,#N/A,FALSE,"JC.7";#N/A,#N/A,FALSE,"JC.8";#N/A,#N/A,FALSE,"JC.9";#N/A,#N/A,FALSE,"JC.10";#N/A,#N/A,FALSE,"JD.1";#N/A,#N/A,FALSE,"JD.2";#N/A,#N/A,FALSE,"JD.3";#N/A,#N/A,FALSE,"JD.4";#N/A,#N/A,FALSE,"JD.5";#N/A,#N/A,FALSE,"JD.6";#N/A,#N/A,FALSE,"JD.7";#N/A,#N/A,FALSE,"JD.8";#N/A,#N/A,FALSE,"JD.9";#N/A,#N/A,FALSE,"JD.10"}</definedName>
    <definedName name="wrn.All._.Sheets.">{#N/A,#N/A,FALSE,"JA.1";#N/A,#N/A,FALSE,"JA.2";#N/A,#N/A,FALSE,"JA.3";#N/A,#N/A,FALSE,"JA.4";#N/A,#N/A,FALSE,"JA.5";#N/A,#N/A,FALSE,"JA.6";#N/A,#N/A,FALSE,"JA.7";#N/A,#N/A,FALSE,"JA.8";#N/A,#N/A,FALSE,"JA.9";#N/A,#N/A,FALSE,"JA.10";#N/A,#N/A,FALSE,"JB.1";#N/A,#N/A,FALSE,"JB.2";#N/A,#N/A,FALSE,"JB.3";#N/A,#N/A,FALSE,"JB.4";#N/A,#N/A,FALSE,"JB.5";#N/A,#N/A,FALSE,"JB.6";#N/A,#N/A,FALSE,"JB.7";#N/A,#N/A,FALSE,"JB.8";#N/A,#N/A,FALSE,"JB.9";#N/A,#N/A,FALSE,"JB.10";#N/A,#N/A,FALSE,"JC.1";#N/A,#N/A,FALSE,"JC.2";#N/A,#N/A,FALSE,"JC.3";#N/A,#N/A,FALSE,"JC.4";#N/A,#N/A,FALSE,"JC.5";#N/A,#N/A,FALSE,"JC.6";#N/A,#N/A,FALSE,"JC.7";#N/A,#N/A,FALSE,"JC.8";#N/A,#N/A,FALSE,"JC.9";#N/A,#N/A,FALSE,"JC.10";#N/A,#N/A,FALSE,"JD.1";#N/A,#N/A,FALSE,"JD.2";#N/A,#N/A,FALSE,"JD.3";#N/A,#N/A,FALSE,"JD.4";#N/A,#N/A,FALSE,"JD.5";#N/A,#N/A,FALSE,"JD.6";#N/A,#N/A,FALSE,"JD.7";#N/A,#N/A,FALSE,"JD.8";#N/A,#N/A,FALSE,"JD.9";#N/A,#N/A,FALSE,"JD.10"}</definedName>
    <definedName name="wrn.Construction._.Costs." localSheetId="0" hidden="1">{"Const Costs Dev",#N/A,FALSE,"Construction Cost Inputs";"Const Costs orig ccy",#N/A,FALSE,"Construction Cost Inputs";"Const Costs USD",#N/A,FALSE,"Construction Cost Inputs"}</definedName>
    <definedName name="wrn.Construction._.Costs." hidden="1">{"Const Costs Dev",#N/A,FALSE,"Construction Cost Inputs";"Const Costs orig ccy",#N/A,FALSE,"Construction Cost Inputs";"Const Costs USD",#N/A,FALSE,"Construction Cost Inputs"}</definedName>
    <definedName name="wrn.demand." localSheetId="0" hidden="1">{#N/A,#N/A,FALSE,"III-1 Sum.Dem";#N/A,#N/A,FALSE,"III-2 RER.Dem.Pop";#N/A,#N/A,FALSE,"III-3 RER.Cap.Pop";#N/A,#N/A,FALSE,"III-4 RER.Dem.TCSS";#N/A,#N/A,FALSE,"III-5 RER.Cap.TCSS";#N/A,#N/A,FALSE,"III-6 Pow.Center.Dem";#N/A,#N/A,FALSE,"III-7 Off.Demand";#N/A,#N/A,FALSE,"III-8 Htl.Dem"}</definedName>
    <definedName name="wrn.demand." hidden="1">{#N/A,#N/A,FALSE,"III-1 Sum.Dem";#N/A,#N/A,FALSE,"III-2 RER.Dem.Pop";#N/A,#N/A,FALSE,"III-3 RER.Cap.Pop";#N/A,#N/A,FALSE,"III-4 RER.Dem.TCSS";#N/A,#N/A,FALSE,"III-5 RER.Cap.TCSS";#N/A,#N/A,FALSE,"III-6 Pow.Center.Dem";#N/A,#N/A,FALSE,"III-7 Off.Demand";#N/A,#N/A,FALSE,"III-8 Htl.Dem"}</definedName>
    <definedName name="wrn.demographics." localSheetId="0" hidden="1">{#N/A,#N/A,FALSE,"pop.hh";#N/A,#N/A,FALSE,"age.dist";#N/A,#N/A,FALSE,"hh.income";#N/A,#N/A,FALSE,"hh.chars"}</definedName>
    <definedName name="wrn.demographics." hidden="1">{#N/A,#N/A,FALSE,"pop.hh";#N/A,#N/A,FALSE,"age.dist";#N/A,#N/A,FALSE,"hh.income";#N/A,#N/A,FALSE,"hh.chars"}</definedName>
    <definedName name="wrn.Demos." localSheetId="0" hidden="1">{#N/A,#N/A,FALSE,"II-2 POP.HH";#N/A,#N/A,FALSE,"II-3 AGE.DIST";#N/A,#N/A,FALSE,"II-4 HH.DIST";#N/A,#N/A,FALSE,"II-5 EMP.INDUS"}</definedName>
    <definedName name="wrn.Demos." hidden="1">{#N/A,#N/A,FALSE,"II-2 POP.HH";#N/A,#N/A,FALSE,"II-3 AGE.DIST";#N/A,#N/A,FALSE,"II-4 HH.DIST";#N/A,#N/A,FALSE,"II-5 EMP.INDUS"}</definedName>
    <definedName name="wrn.Financing._.Inputs." localSheetId="0" hidden="1">{"BuildIn 2 Funding Assump",#N/A,FALSE,"Building Inputs";"BuildIn Capex plus Extras",#N/A,FALSE,"Building Inputs"}</definedName>
    <definedName name="wrn.Financing._.Inputs." hidden="1">{"BuildIn 2 Funding Assump",#N/A,FALSE,"Building Inputs";"BuildIn Capex plus Extras",#N/A,FALSE,"Building Inputs"}</definedName>
    <definedName name="wrn.Inputs._.outputs." localSheetId="0" hidden="1">{"key inputs",#N/A,FALSE,"Key Inputs";"key outputs",#N/A,FALSE,"Outputs";"Other inputs",#N/A,FALSE,"Other Inputs";"cashflow",#N/A,FALSE,"Statemnts"}</definedName>
    <definedName name="wrn.Inputs._.outputs." hidden="1">{"key inputs",#N/A,FALSE,"Key Inputs";"key outputs",#N/A,FALSE,"Outputs";"Other inputs",#N/A,FALSE,"Other Inputs";"cashflow",#N/A,FALSE,"Statemnts"}</definedName>
    <definedName name="wrn.OpCostIn." localSheetId="0" hidden="1">{"OpCostIn Technical",#N/A,FALSE,"Operations Cost Inputs";"OpCostIn V plus F",#N/A,FALSE,"Operations Cost Inputs";"OpCostIn Maint",#N/A,FALSE,"Operations Cost Inputs";"OpCostIn LDs Add Cost",#N/A,FALSE,"Operations Cost Inputs"}</definedName>
    <definedName name="wrn.OpCostIn." hidden="1">{"OpCostIn Technical",#N/A,FALSE,"Operations Cost Inputs";"OpCostIn V plus F",#N/A,FALSE,"Operations Cost Inputs";"OpCostIn Maint",#N/A,FALSE,"Operations Cost Inputs";"OpCostIn LDs Add Cost",#N/A,FALSE,"Operations Cost Inputs"}</definedName>
    <definedName name="wrn.Print." localSheetId="0" hidden="1">{#N/A,#N/A,TRUE,"Cover";#N/A,#N/A,TRUE,"Stack";#N/A,#N/A,TRUE,"Cost S";#N/A,#N/A,TRUE,"Financing";#N/A,#N/A,TRUE," CF";#N/A,#N/A,TRUE,"CF Mnthly";#N/A,#N/A,TRUE,"CF assum";#N/A,#N/A,TRUE,"Unit Sales";#N/A,#N/A,TRUE,"REV";#N/A,#N/A,TRUE,"Bdgt Backup"}</definedName>
    <definedName name="wrn.Print." hidden="1">{#N/A,#N/A,TRUE,"Cover";#N/A,#N/A,TRUE,"Stack";#N/A,#N/A,TRUE,"Cost S";#N/A,#N/A,TRUE,"Financing";#N/A,#N/A,TRUE," CF";#N/A,#N/A,TRUE,"CF Mnthly";#N/A,#N/A,TRUE,"CF assum";#N/A,#N/A,TRUE,"Unit Sales";#N/A,#N/A,TRUE,"REV";#N/A,#N/A,TRUE,"Bdgt Backup"}</definedName>
    <definedName name="wrn.Short._.Print." localSheetId="0" hidden="1">{#N/A,#N/A,FALSE,"Cover";#N/A,#N/A,FALSE,"Stack";#N/A,#N/A,FALSE,"Cost S";#N/A,#N/A,FALSE," CF";#N/A,#N/A,FALSE,"Investor"}</definedName>
    <definedName name="wrn.Short._.Print." hidden="1">{#N/A,#N/A,FALSE,"Cover";#N/A,#N/A,FALSE,"Stack";#N/A,#N/A,FALSE,"Cost S";#N/A,#N/A,FALSE," CF";#N/A,#N/A,FALSE,"Investor"}</definedName>
    <definedName name="wrn.Summary._.results." localSheetId="0" hidden="1">{"key inputs",#N/A,TRUE,"Key Inputs";"key outputs",#N/A,TRUE,"Outputs";"Other inputs",#N/A,TRUE,"Other Inputs";"Revenue",#N/A,TRUE,"Rev"}</definedName>
    <definedName name="wrn.Summary._.results." hidden="1">{"key inputs",#N/A,TRUE,"Key Inputs";"key outputs",#N/A,TRUE,"Outputs";"Other inputs",#N/A,TRUE,"Other Inputs";"Revenue",#N/A,TRUE,"Rev"}</definedName>
    <definedName name="WS" localSheetId="0">#REF!</definedName>
    <definedName name="WS">#REF!</definedName>
    <definedName name="WS0" localSheetId="0">#REF!</definedName>
    <definedName name="WS0">#REF!</definedName>
    <definedName name="xxx" localSheetId="0">#REF!</definedName>
    <definedName name="xxx">#REF!</definedName>
    <definedName name="YUOR" localSheetId="0">{#N/A,#N/A,FALSE,"AFR-ELC"}</definedName>
    <definedName name="YUOR">{#N/A,#N/A,FALSE,"AFR-ELC"}</definedName>
    <definedName name="ZX">"Best Answer Data - v1.5"</definedName>
    <definedName name="ZXA000" localSheetId="0">#REF!</definedName>
    <definedName name="ZXA000">#REF!</definedName>
    <definedName name="ZXA001" localSheetId="0">#REF!</definedName>
    <definedName name="ZXA001">#REF!</definedName>
    <definedName name="ZXC000" localSheetId="0">#REF!</definedName>
    <definedName name="ZXC000">#REF!</definedName>
    <definedName name="ZXC001" localSheetId="0">#REF!</definedName>
    <definedName name="ZXC001">#REF!</definedName>
    <definedName name="ZXC002" localSheetId="0">#REF!</definedName>
    <definedName name="ZXC002">#REF!</definedName>
    <definedName name="ZXC003" localSheetId="0">#REF!</definedName>
    <definedName name="ZXC003">#REF!</definedName>
    <definedName name="ZXC004" localSheetId="0">#REF!</definedName>
    <definedName name="ZXC004">#REF!</definedName>
    <definedName name="ZXC005" localSheetId="0">#REF!</definedName>
    <definedName name="ZXC005">#REF!</definedName>
    <definedName name="ZXC006" localSheetId="0">#REF!</definedName>
    <definedName name="ZXC006">#REF!</definedName>
    <definedName name="ZXC007" localSheetId="0">#REF!</definedName>
    <definedName name="ZXC007">#REF!</definedName>
    <definedName name="ZXC008" localSheetId="0">#REF!</definedName>
    <definedName name="ZXC008">#REF!</definedName>
    <definedName name="ZXJ000" localSheetId="0">#REF!</definedName>
    <definedName name="ZXJ000">#REF!</definedName>
    <definedName name="ZXJ001" localSheetId="0">#REF!</definedName>
    <definedName name="ZXJ001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65" i="1" l="1"/>
  <c r="C359" i="1"/>
  <c r="E258" i="1"/>
  <c r="F258" i="1" s="1"/>
  <c r="E256" i="1"/>
  <c r="E254" i="1"/>
  <c r="F254" i="1" s="1"/>
  <c r="E270" i="1"/>
  <c r="E268" i="1"/>
  <c r="E266" i="1"/>
  <c r="E391" i="1"/>
  <c r="F391" i="1" s="1"/>
  <c r="E722" i="1"/>
  <c r="E739" i="1"/>
  <c r="E743" i="1" s="1"/>
  <c r="E723" i="1"/>
  <c r="E724" i="1" s="1"/>
  <c r="E690" i="1"/>
  <c r="F690" i="1" s="1"/>
  <c r="E688" i="1"/>
  <c r="E682" i="1"/>
  <c r="F682" i="1" s="1"/>
  <c r="E681" i="1"/>
  <c r="C681" i="1"/>
  <c r="C688" i="1" s="1"/>
  <c r="F677" i="1"/>
  <c r="F674" i="1"/>
  <c r="F719" i="1"/>
  <c r="F721" i="1"/>
  <c r="C722" i="1"/>
  <c r="F723" i="1"/>
  <c r="C724" i="1"/>
  <c r="F727" i="1"/>
  <c r="C728" i="1"/>
  <c r="C732" i="1"/>
  <c r="F738" i="1"/>
  <c r="C739" i="1"/>
  <c r="F739" i="1" s="1"/>
  <c r="C742" i="1"/>
  <c r="F758" i="1"/>
  <c r="E647" i="1"/>
  <c r="E642" i="1"/>
  <c r="C768" i="1"/>
  <c r="C765" i="1"/>
  <c r="F765" i="1" s="1"/>
  <c r="C647" i="1"/>
  <c r="C651" i="1" s="1"/>
  <c r="C641" i="1"/>
  <c r="E768" i="1"/>
  <c r="F761" i="1"/>
  <c r="F809" i="1"/>
  <c r="F835" i="1"/>
  <c r="E864" i="1"/>
  <c r="E866" i="1"/>
  <c r="E547" i="1"/>
  <c r="E561" i="1"/>
  <c r="F561" i="1" s="1"/>
  <c r="E559" i="1"/>
  <c r="E557" i="1"/>
  <c r="F557" i="1" s="1"/>
  <c r="E555" i="1"/>
  <c r="F555" i="1" s="1"/>
  <c r="E553" i="1"/>
  <c r="F553" i="1" s="1"/>
  <c r="E551" i="1"/>
  <c r="F551" i="1" s="1"/>
  <c r="E549" i="1"/>
  <c r="F549" i="1" s="1"/>
  <c r="E542" i="1"/>
  <c r="E540" i="1"/>
  <c r="E538" i="1"/>
  <c r="E534" i="1"/>
  <c r="E532" i="1"/>
  <c r="E530" i="1"/>
  <c r="F559" i="1"/>
  <c r="C542" i="1"/>
  <c r="C540" i="1"/>
  <c r="C538" i="1"/>
  <c r="C450" i="1"/>
  <c r="F450" i="1" s="1"/>
  <c r="C430" i="1"/>
  <c r="C440" i="1" s="1"/>
  <c r="C422" i="1"/>
  <c r="E452" i="1"/>
  <c r="F452" i="1" s="1"/>
  <c r="F444" i="1"/>
  <c r="F442" i="1"/>
  <c r="F416" i="1"/>
  <c r="F409" i="1"/>
  <c r="F407" i="1"/>
  <c r="E403" i="1"/>
  <c r="F403" i="1" s="1"/>
  <c r="F401" i="1"/>
  <c r="F399" i="1"/>
  <c r="N391" i="1"/>
  <c r="N389" i="1"/>
  <c r="C276" i="1"/>
  <c r="C298" i="1" s="1"/>
  <c r="C252" i="1"/>
  <c r="C264" i="1" s="1"/>
  <c r="F264" i="1" s="1"/>
  <c r="E310" i="1"/>
  <c r="E312" i="1" s="1"/>
  <c r="E300" i="1"/>
  <c r="E302" i="1" s="1"/>
  <c r="C280" i="1"/>
  <c r="C302" i="1" s="1"/>
  <c r="E278" i="1"/>
  <c r="E280" i="1" s="1"/>
  <c r="C278" i="1"/>
  <c r="C300" i="1" s="1"/>
  <c r="C270" i="1"/>
  <c r="C268" i="1"/>
  <c r="C256" i="1"/>
  <c r="C266" i="1" s="1"/>
  <c r="F768" i="1" l="1"/>
  <c r="F787" i="1" s="1"/>
  <c r="E862" i="1" s="1"/>
  <c r="F681" i="1"/>
  <c r="F732" i="1"/>
  <c r="E728" i="1"/>
  <c r="F728" i="1" s="1"/>
  <c r="C733" i="1"/>
  <c r="F733" i="1" s="1"/>
  <c r="F722" i="1"/>
  <c r="C743" i="1"/>
  <c r="F743" i="1" s="1"/>
  <c r="F688" i="1"/>
  <c r="E683" i="1"/>
  <c r="F683" i="1" s="1"/>
  <c r="E742" i="1"/>
  <c r="F742" i="1" s="1"/>
  <c r="F724" i="1"/>
  <c r="F440" i="1"/>
  <c r="F430" i="1"/>
  <c r="F454" i="1"/>
  <c r="E463" i="1" s="1"/>
  <c r="F422" i="1"/>
  <c r="E389" i="1"/>
  <c r="F389" i="1" s="1"/>
  <c r="E405" i="1"/>
  <c r="F405" i="1" s="1"/>
  <c r="F387" i="1"/>
  <c r="F270" i="1"/>
  <c r="F266" i="1"/>
  <c r="F268" i="1"/>
  <c r="C308" i="1"/>
  <c r="F308" i="1" s="1"/>
  <c r="F298" i="1"/>
  <c r="F300" i="1"/>
  <c r="C310" i="1"/>
  <c r="F310" i="1" s="1"/>
  <c r="C312" i="1"/>
  <c r="F312" i="1" s="1"/>
  <c r="F302" i="1"/>
  <c r="F252" i="1"/>
  <c r="F276" i="1"/>
  <c r="F280" i="1"/>
  <c r="F256" i="1"/>
  <c r="F278" i="1"/>
  <c r="F291" i="1" l="1"/>
  <c r="E320" i="1" s="1"/>
  <c r="F749" i="1"/>
  <c r="E860" i="1" s="1"/>
  <c r="E424" i="1"/>
  <c r="F424" i="1" s="1"/>
  <c r="F433" i="1" s="1"/>
  <c r="E461" i="1" s="1"/>
  <c r="F315" i="1"/>
  <c r="E322" i="1" s="1"/>
  <c r="C9" i="1" l="1"/>
  <c r="F620" i="1" l="1"/>
  <c r="F547" i="1"/>
  <c r="F534" i="1"/>
  <c r="E127" i="1"/>
  <c r="E133" i="1" s="1"/>
  <c r="F133" i="1" s="1"/>
  <c r="E174" i="1" l="1"/>
  <c r="E41" i="1" l="1"/>
  <c r="F40" i="1"/>
  <c r="E42" i="1" l="1"/>
  <c r="F41" i="1"/>
  <c r="F42" i="1" l="1"/>
  <c r="E43" i="1"/>
  <c r="F43" i="1" s="1"/>
  <c r="C662" i="1"/>
  <c r="C680" i="1" s="1"/>
  <c r="C658" i="1"/>
  <c r="C646" i="1" s="1"/>
  <c r="C650" i="1" s="1"/>
  <c r="E129" i="1"/>
  <c r="E666" i="1"/>
  <c r="E665" i="1"/>
  <c r="E654" i="1"/>
  <c r="E655" i="1" s="1"/>
  <c r="E651" i="1"/>
  <c r="E646" i="1"/>
  <c r="F622" i="1"/>
  <c r="F542" i="1"/>
  <c r="F540" i="1"/>
  <c r="F538" i="1"/>
  <c r="F532" i="1"/>
  <c r="F530" i="1"/>
  <c r="P507" i="1"/>
  <c r="F507" i="1"/>
  <c r="E484" i="1"/>
  <c r="I482" i="1"/>
  <c r="E482" i="1"/>
  <c r="I348" i="1"/>
  <c r="J348" i="1" s="1"/>
  <c r="I170" i="1"/>
  <c r="H167" i="1"/>
  <c r="I166" i="1"/>
  <c r="E79" i="1"/>
  <c r="F79" i="1" s="1"/>
  <c r="E74" i="1"/>
  <c r="F74" i="1" s="1"/>
  <c r="F68" i="1"/>
  <c r="E55" i="1"/>
  <c r="E50" i="1"/>
  <c r="E51" i="1" s="1"/>
  <c r="E46" i="1"/>
  <c r="F46" i="1" s="1"/>
  <c r="E34" i="1"/>
  <c r="E24" i="1"/>
  <c r="F24" i="1" s="1"/>
  <c r="F23" i="1"/>
  <c r="E21" i="1"/>
  <c r="F21" i="1" s="1"/>
  <c r="E18" i="1"/>
  <c r="F18" i="1" s="1"/>
  <c r="F17" i="1"/>
  <c r="E16" i="1"/>
  <c r="F16" i="1" s="1"/>
  <c r="E15" i="1"/>
  <c r="E14" i="1"/>
  <c r="E13" i="1"/>
  <c r="F13" i="1" s="1"/>
  <c r="E12" i="1"/>
  <c r="F12" i="1" s="1"/>
  <c r="E11" i="1"/>
  <c r="F11" i="1" s="1"/>
  <c r="E10" i="1"/>
  <c r="F10" i="1" s="1"/>
  <c r="E9" i="1"/>
  <c r="F9" i="1" s="1"/>
  <c r="F84" i="1" l="1"/>
  <c r="E94" i="1" s="1"/>
  <c r="C687" i="1"/>
  <c r="F687" i="1" s="1"/>
  <c r="F680" i="1"/>
  <c r="F666" i="1"/>
  <c r="E691" i="1"/>
  <c r="F691" i="1" s="1"/>
  <c r="F665" i="1"/>
  <c r="E689" i="1"/>
  <c r="F689" i="1" s="1"/>
  <c r="F14" i="1"/>
  <c r="F15" i="1"/>
  <c r="E57" i="1"/>
  <c r="F57" i="1" s="1"/>
  <c r="F55" i="1"/>
  <c r="E573" i="1"/>
  <c r="F573" i="1" s="1"/>
  <c r="F482" i="1"/>
  <c r="F564" i="1"/>
  <c r="E852" i="1" s="1"/>
  <c r="F646" i="1"/>
  <c r="F655" i="1"/>
  <c r="F654" i="1"/>
  <c r="F658" i="1"/>
  <c r="E35" i="1"/>
  <c r="E36" i="1" s="1"/>
  <c r="F36" i="1" s="1"/>
  <c r="E141" i="1"/>
  <c r="E224" i="1"/>
  <c r="F34" i="1"/>
  <c r="F50" i="1"/>
  <c r="F647" i="1"/>
  <c r="F651" i="1"/>
  <c r="E575" i="1"/>
  <c r="F575" i="1" s="1"/>
  <c r="F484" i="1"/>
  <c r="E662" i="1"/>
  <c r="F641" i="1"/>
  <c r="F624" i="1"/>
  <c r="F632" i="1" s="1"/>
  <c r="E856" i="1" s="1"/>
  <c r="F30" i="1" l="1"/>
  <c r="F693" i="1"/>
  <c r="E699" i="1" s="1"/>
  <c r="E90" i="1"/>
  <c r="F650" i="1"/>
  <c r="F662" i="1"/>
  <c r="E663" i="1"/>
  <c r="F127" i="1"/>
  <c r="E217" i="1"/>
  <c r="E359" i="1" s="1"/>
  <c r="F224" i="1"/>
  <c r="E226" i="1"/>
  <c r="F51" i="1"/>
  <c r="F141" i="1"/>
  <c r="E143" i="1"/>
  <c r="F143" i="1" s="1"/>
  <c r="E180" i="1"/>
  <c r="E145" i="1" s="1"/>
  <c r="F145" i="1" s="1"/>
  <c r="E117" i="1"/>
  <c r="F35" i="1"/>
  <c r="F63" i="1" l="1"/>
  <c r="F174" i="1"/>
  <c r="E365" i="1"/>
  <c r="F180" i="1"/>
  <c r="E182" i="1"/>
  <c r="E232" i="1" s="1"/>
  <c r="F663" i="1"/>
  <c r="E211" i="1"/>
  <c r="F211" i="1" s="1"/>
  <c r="E490" i="1"/>
  <c r="F490" i="1" s="1"/>
  <c r="E349" i="1"/>
  <c r="E119" i="1"/>
  <c r="E167" i="1"/>
  <c r="F167" i="1" s="1"/>
  <c r="F117" i="1"/>
  <c r="E230" i="1"/>
  <c r="F230" i="1" s="1"/>
  <c r="E228" i="1"/>
  <c r="F228" i="1" s="1"/>
  <c r="F226" i="1"/>
  <c r="E121" i="1" l="1"/>
  <c r="E351" i="1"/>
  <c r="F351" i="1" s="1"/>
  <c r="F119" i="1"/>
  <c r="F217" i="1"/>
  <c r="E131" i="1"/>
  <c r="F129" i="1"/>
  <c r="E581" i="1"/>
  <c r="F581" i="1" s="1"/>
  <c r="F365" i="1"/>
  <c r="E504" i="1"/>
  <c r="F349" i="1"/>
  <c r="F182" i="1"/>
  <c r="F200" i="1" l="1"/>
  <c r="E844" i="1" s="1"/>
  <c r="F121" i="1"/>
  <c r="E353" i="1"/>
  <c r="F353" i="1" s="1"/>
  <c r="F232" i="1"/>
  <c r="E234" i="1"/>
  <c r="F234" i="1" s="1"/>
  <c r="E595" i="1"/>
  <c r="F595" i="1" s="1"/>
  <c r="F504" i="1"/>
  <c r="F131" i="1"/>
  <c r="E135" i="1"/>
  <c r="F135" i="1" s="1"/>
  <c r="F156" i="1" l="1"/>
  <c r="E842" i="1" s="1"/>
  <c r="F245" i="1"/>
  <c r="E846" i="1" s="1"/>
  <c r="E92" i="1"/>
  <c r="E496" i="1"/>
  <c r="F359" i="1"/>
  <c r="F382" i="1" s="1"/>
  <c r="F106" i="1" l="1"/>
  <c r="E840" i="1" s="1"/>
  <c r="E318" i="1"/>
  <c r="F337" i="1" s="1"/>
  <c r="E498" i="1"/>
  <c r="F498" i="1" s="1"/>
  <c r="F496" i="1"/>
  <c r="E587" i="1"/>
  <c r="E459" i="1" l="1"/>
  <c r="F473" i="1" s="1"/>
  <c r="E848" i="1"/>
  <c r="F521" i="1"/>
  <c r="E850" i="1" s="1"/>
  <c r="F587" i="1"/>
  <c r="E589" i="1"/>
  <c r="F589" i="1" s="1"/>
  <c r="F611" i="1" l="1"/>
  <c r="E854" i="1" l="1"/>
  <c r="E664" i="1"/>
  <c r="F664" i="1" s="1"/>
  <c r="F642" i="1"/>
  <c r="F669" i="1" l="1"/>
  <c r="E858" i="1" l="1"/>
  <c r="E697" i="1"/>
  <c r="F712" i="1" s="1"/>
  <c r="F869" i="1" l="1"/>
  <c r="F870" i="1" s="1"/>
  <c r="F871" i="1" s="1"/>
  <c r="F872" i="1" s="1"/>
  <c r="F873" i="1" s="1"/>
  <c r="E877" i="1" l="1"/>
  <c r="E878" i="1"/>
</calcChain>
</file>

<file path=xl/sharedStrings.xml><?xml version="1.0" encoding="utf-8"?>
<sst xmlns="http://schemas.openxmlformats.org/spreadsheetml/2006/main" count="790" uniqueCount="319">
  <si>
    <t>ELEMENT NR. 1</t>
  </si>
  <si>
    <t>SUBSTRUCTURE (All Provisional)</t>
  </si>
  <si>
    <t>D20: EXCAVATING AND FILLING</t>
  </si>
  <si>
    <t>General Site Clearance</t>
  </si>
  <si>
    <t>A</t>
  </si>
  <si>
    <t xml:space="preserve">Excavate oversite to remove vegetable soil average 150mm deep. </t>
  </si>
  <si>
    <r>
      <t>m</t>
    </r>
    <r>
      <rPr>
        <vertAlign val="superscript"/>
        <sz val="10"/>
        <rFont val="Comic Sans MS"/>
        <family val="4"/>
      </rPr>
      <t>2</t>
    </r>
  </si>
  <si>
    <t>B</t>
  </si>
  <si>
    <t xml:space="preserve">Excavate trench to receive foundation starting from stripped level and not exceeding 2.00m deep. </t>
  </si>
  <si>
    <r>
      <t>m</t>
    </r>
    <r>
      <rPr>
        <vertAlign val="superscript"/>
        <sz val="10"/>
        <rFont val="Comic Sans MS"/>
        <family val="4"/>
      </rPr>
      <t>3</t>
    </r>
  </si>
  <si>
    <t>C</t>
  </si>
  <si>
    <t xml:space="preserve">Excavate pit for column bases starting from stripped level and not exceeding 1.50m deep. </t>
  </si>
  <si>
    <t>D</t>
  </si>
  <si>
    <t xml:space="preserve">Excavate for working space including back filling arround retaining walls starting from stripped level and not exceeding 1.50m deep. </t>
  </si>
  <si>
    <t>E</t>
  </si>
  <si>
    <t>Level and compact bottom of excavation to receive concrete in foundation.</t>
  </si>
  <si>
    <t>F</t>
  </si>
  <si>
    <t>Remove surplus excavated material from site.</t>
  </si>
  <si>
    <t>G</t>
  </si>
  <si>
    <t>Return, fill and consolidate selected excavated material around foundation.</t>
  </si>
  <si>
    <t>H</t>
  </si>
  <si>
    <t>Approved laterite earth filling to make up level well rammed and consolidated in layers of 150mm thick.</t>
  </si>
  <si>
    <t>J</t>
  </si>
  <si>
    <t>100mm thick approved rock hardcore filling well rammed and consolidated.</t>
  </si>
  <si>
    <t>K</t>
  </si>
  <si>
    <t>Dieldrex 20" anti-termites to surfaces of excavation</t>
  </si>
  <si>
    <t>E10: In situ concrete</t>
  </si>
  <si>
    <t>Vibrated Concrete Grade 15 in:</t>
  </si>
  <si>
    <t>L</t>
  </si>
  <si>
    <t>50mm blinding under bases</t>
  </si>
  <si>
    <t>Vibrated Concrete grade 20 in</t>
  </si>
  <si>
    <t>M</t>
  </si>
  <si>
    <t>Foundation &amp; steps</t>
  </si>
  <si>
    <t>N</t>
  </si>
  <si>
    <t>150mm horizontal bed</t>
  </si>
  <si>
    <t>Carried to Collection</t>
  </si>
  <si>
    <t>SUBSTRUCTURE CONT'D</t>
  </si>
  <si>
    <t>Reinforced  insitu concrete</t>
  </si>
  <si>
    <t>Vibrated Concrete grade 25 in:</t>
  </si>
  <si>
    <t>Columns</t>
  </si>
  <si>
    <t>E30: Reinforcement for in situ concrete</t>
  </si>
  <si>
    <t>kg</t>
  </si>
  <si>
    <t>10mm diameter links and stirrups</t>
  </si>
  <si>
    <t>BRC Fabric mesh reinforcement to BS 4483 ref.No A.142 weighing 2.22kg/sq.m lapped 200mm at all joints in:</t>
  </si>
  <si>
    <t>Bed</t>
  </si>
  <si>
    <t>E20: Formwork for in situ concrete</t>
  </si>
  <si>
    <t>Sawn formwork to:</t>
  </si>
  <si>
    <t>P</t>
  </si>
  <si>
    <t>Expansion Joints</t>
  </si>
  <si>
    <t>Particle board set vertically between raft wall</t>
  </si>
  <si>
    <t>Ditto between concrete bed, 350mm high</t>
  </si>
  <si>
    <t>Carried to collection</t>
  </si>
  <si>
    <t>Edges of ground floor bed 150mm high</t>
  </si>
  <si>
    <t>m</t>
  </si>
  <si>
    <t>F10: Brick/Block walling</t>
  </si>
  <si>
    <t xml:space="preserve">Hollow sandcrete blockwork filled solid with vibrated concrete grade 15 and jointed in cement mortar </t>
  </si>
  <si>
    <t>225mm wall</t>
  </si>
  <si>
    <t>Damp Proofing</t>
  </si>
  <si>
    <t>Damp proof membrane</t>
  </si>
  <si>
    <t>0.26mm polythene damp proof membrane lapped 450mm at all welted joints, laid on hardcore</t>
  </si>
  <si>
    <t>COLLECTION</t>
  </si>
  <si>
    <t>page /1</t>
  </si>
  <si>
    <t>page /2</t>
  </si>
  <si>
    <t>page /3</t>
  </si>
  <si>
    <t xml:space="preserve">SUBSTRUCTURE </t>
  </si>
  <si>
    <t>Carried to Summary</t>
  </si>
  <si>
    <t>Element Nr. 2</t>
  </si>
  <si>
    <t>FRAME</t>
  </si>
  <si>
    <t xml:space="preserve">Reinforced Insitu Concrete </t>
  </si>
  <si>
    <t>Vibrated Concrete Grade 20</t>
  </si>
  <si>
    <t>Beams</t>
  </si>
  <si>
    <t>25mm diameter bar</t>
  </si>
  <si>
    <t>20mm diameter bar</t>
  </si>
  <si>
    <t>16mm diameter bar</t>
  </si>
  <si>
    <t>Vertical sides of columns</t>
  </si>
  <si>
    <t>sides and soffits of beams</t>
  </si>
  <si>
    <t>carried to Summary</t>
  </si>
  <si>
    <t>Element Nr. 3</t>
  </si>
  <si>
    <t>UPPER FLOOR</t>
  </si>
  <si>
    <t>Suspended floor slabs</t>
  </si>
  <si>
    <t>12mm diameter bars</t>
  </si>
  <si>
    <t>Horizontal soffit of suspended floor slab</t>
  </si>
  <si>
    <t>Edge of slab 150mm wide</t>
  </si>
  <si>
    <t>UPPER FLOORS</t>
  </si>
  <si>
    <t>Element Nr. 4</t>
  </si>
  <si>
    <t xml:space="preserve">STAIRCASES </t>
  </si>
  <si>
    <t xml:space="preserve"> </t>
  </si>
  <si>
    <t>Staircases including landings and beams</t>
  </si>
  <si>
    <t>High yield deformed bars to BS 4449 in beams, staircases and landing</t>
  </si>
  <si>
    <t>12mm diameter bar</t>
  </si>
  <si>
    <t>Sloping soffit of staircases / ramps</t>
  </si>
  <si>
    <t>Soffits of landing</t>
  </si>
  <si>
    <t>Sides and soffits of beam</t>
  </si>
  <si>
    <t>Sides of staircases / ramps including cutting and fitting to risers.</t>
  </si>
  <si>
    <t>Risers of steps 150mm high</t>
  </si>
  <si>
    <t>Sides of Landing</t>
  </si>
  <si>
    <t>M60: Painting/Clear finishing</t>
  </si>
  <si>
    <t>STAIRCASES</t>
  </si>
  <si>
    <t>Element Nr. 5</t>
  </si>
  <si>
    <t>ROOF</t>
  </si>
  <si>
    <t>High yield deformed bars to BS 4449 in beams, facia, slab, &amp; copping.</t>
  </si>
  <si>
    <t>Sides and soffits of roof beams</t>
  </si>
  <si>
    <t>Parapet wall</t>
  </si>
  <si>
    <t>Nr</t>
  </si>
  <si>
    <t>m2</t>
  </si>
  <si>
    <t>Element Nr. 6</t>
  </si>
  <si>
    <t>EXTERNAL WALLS</t>
  </si>
  <si>
    <t>Hollow sandcrete blockwork laid and jointed in cement mortar (1:3) mix:</t>
  </si>
  <si>
    <t xml:space="preserve">230mm wall </t>
  </si>
  <si>
    <t xml:space="preserve">150mm wall </t>
  </si>
  <si>
    <t>Reinforced Vibrated Insitu Concrete  Grade 20</t>
  </si>
  <si>
    <t>Lintels</t>
  </si>
  <si>
    <t>High yield deformed bars to BS 4449 in lintels</t>
  </si>
  <si>
    <t>10mm diameter bars in links and stirrups</t>
  </si>
  <si>
    <t>Sides and soffits of lintels</t>
  </si>
  <si>
    <t>Particle board set vertically between blockwall</t>
  </si>
  <si>
    <t>Element Nr. 7</t>
  </si>
  <si>
    <t xml:space="preserve">WINDOWS AND EXTERNAL DOORS </t>
  </si>
  <si>
    <t>L11: Metal windows/rooflights/screens/louvres</t>
  </si>
  <si>
    <t>L10: Windows/roofing-lights/Screens/ Louvres</t>
  </si>
  <si>
    <t>Single openable pannel aluminium casement window coupled with top and bottom fixed light, super skylum HDC system (mini), flyscreen, powder coated aluminium section and glazed with 5mm thick bronze tinted.</t>
  </si>
  <si>
    <t>Window Subframe</t>
  </si>
  <si>
    <t>WINDOWS AND EXTERNAL DOORS</t>
  </si>
  <si>
    <t>Element Nr. 8</t>
  </si>
  <si>
    <t>INTERNAL WALLS</t>
  </si>
  <si>
    <t>Element Nr. 9</t>
  </si>
  <si>
    <t>INTERNAL DOORS</t>
  </si>
  <si>
    <t>Wood work - doors/shutters/hatches</t>
  </si>
  <si>
    <t>Supply and fix Single leaf Decorative sound panel door complete with frame, architrave and accessories from approved manufacturers.</t>
  </si>
  <si>
    <t>Door size 900x2100mm high</t>
  </si>
  <si>
    <t>Ditto 750x2100mm high</t>
  </si>
  <si>
    <t xml:space="preserve">INTERNAL DOORS </t>
  </si>
  <si>
    <t>Element Nr. 10</t>
  </si>
  <si>
    <t>Element Nr. 11</t>
  </si>
  <si>
    <t>WALL FINISHES</t>
  </si>
  <si>
    <t>Internal work</t>
  </si>
  <si>
    <t>M20: Plastered/Randered/Roughcast coatings</t>
  </si>
  <si>
    <t>15mm thick cement and sand (1:4) smooth rendering to:</t>
  </si>
  <si>
    <t>Walls</t>
  </si>
  <si>
    <t>Ditto not exceeding 300mm girth including dressing around that arises.</t>
  </si>
  <si>
    <t>M31: Fibrous Plaster of Paris</t>
  </si>
  <si>
    <t>POP Wall Floating</t>
  </si>
  <si>
    <t>Prepare and apply ''aduplan'' or other equal and approved wall floating material on rendered walls</t>
  </si>
  <si>
    <t>Rendered surfaces</t>
  </si>
  <si>
    <t>Rendered surfaces, width not exceeding 300mm</t>
  </si>
  <si>
    <t>Prepare and apply two finishing coats of emulsion paint on:</t>
  </si>
  <si>
    <t>Ditto not exceeding 300mm girth</t>
  </si>
  <si>
    <t>M40: Stone/Concrete/Quarry/Ceramic/ Mosaic tiling</t>
  </si>
  <si>
    <t>Approved ceramic wall tiles bedded and jointed in cement and sand (1:3) screeded backing (measured separately) and pointed in matching coloured cement.</t>
  </si>
  <si>
    <t>Kitchen walls</t>
  </si>
  <si>
    <t>Toilet walls</t>
  </si>
  <si>
    <t>M10: Sand cement beds /Concrete/Screeds/ 
backings</t>
  </si>
  <si>
    <t>Cement and sand (1:3) in backings</t>
  </si>
  <si>
    <t>15mm screeded backings</t>
  </si>
  <si>
    <t>External work</t>
  </si>
  <si>
    <t>M20: Plastered/Rendered/Roughcast/ Coatings</t>
  </si>
  <si>
    <t>15mm thick cement and sand (1:5) smooth rendering to:</t>
  </si>
  <si>
    <t>Ditto not exceeding 300mm girth including dressing the arrises</t>
  </si>
  <si>
    <t>Capping on canopy and outdoor wall</t>
  </si>
  <si>
    <t>Dressing of groves on wall</t>
  </si>
  <si>
    <t>MECHANICAL INSTALLATIONS</t>
  </si>
  <si>
    <t>Plumbing Installations</t>
  </si>
  <si>
    <t>PLUMBING INSTALLATIONS</t>
  </si>
  <si>
    <t>ELECTRICAL INSTALLATIONS</t>
  </si>
  <si>
    <t>SUMMARY</t>
  </si>
  <si>
    <t>Net construction cost/Blk</t>
  </si>
  <si>
    <t>Prelims @ 3%</t>
  </si>
  <si>
    <t>Add</t>
  </si>
  <si>
    <t>Vat @ 7.5%</t>
  </si>
  <si>
    <t>MAIN BUILDING</t>
  </si>
  <si>
    <t>Carried to General Summary</t>
  </si>
  <si>
    <t>GFA</t>
  </si>
  <si>
    <t>M2</t>
  </si>
  <si>
    <t>COST/M2</t>
  </si>
  <si>
    <t>COST/UNIT</t>
  </si>
  <si>
    <t>fg</t>
  </si>
  <si>
    <t>16-10mm diameter bars</t>
  </si>
  <si>
    <t>Vertical sides of lift shaft</t>
  </si>
  <si>
    <t>High yield deformed bars to BS 4449 in concrete floor slabs ,lift bases and wall.</t>
  </si>
  <si>
    <t>Ditto 1200 x 1500mm high</t>
  </si>
  <si>
    <t>Door size 1200x2100mm high</t>
  </si>
  <si>
    <t>MAIN BUILDING - HOTEL</t>
  </si>
  <si>
    <t>SUM</t>
  </si>
  <si>
    <t>Allow provisional sum for this section for waste and water pipes incuding soakaway</t>
  </si>
  <si>
    <t>Allow provisional sum for this section for cables and conduits incuding accessories</t>
  </si>
  <si>
    <t>Column base</t>
  </si>
  <si>
    <t xml:space="preserve">Column </t>
  </si>
  <si>
    <t>Steps</t>
  </si>
  <si>
    <t xml:space="preserve">High yield deformed bars to BS 4449 in column bases, columns etc </t>
  </si>
  <si>
    <t>20mm diameter bar in column base</t>
  </si>
  <si>
    <t>16mm diameter column base</t>
  </si>
  <si>
    <t>20mm diameter bar in column stud</t>
  </si>
  <si>
    <t>10mm diameter bar in column stud</t>
  </si>
  <si>
    <t>Sides of column base</t>
  </si>
  <si>
    <t>Sides of column stud</t>
  </si>
  <si>
    <t xml:space="preserve">Lift Shaft </t>
  </si>
  <si>
    <t>STAIRCASES CONT'D</t>
  </si>
  <si>
    <t>M4O: Stone/Concrete/Quarry/Ceramic Tiling/Mosaic</t>
  </si>
  <si>
    <t>Ceramic Floor Tiles</t>
  </si>
  <si>
    <t>Landings</t>
  </si>
  <si>
    <t>Ditto treads of staircase 300mm wide</t>
  </si>
  <si>
    <t>Ditto risers of staircase 150mm high</t>
  </si>
  <si>
    <t>Ditto 75mm wide skirting along risers and tread</t>
  </si>
  <si>
    <t>M10: Sand cement/ Concrete/ Screeds/ Toppings</t>
  </si>
  <si>
    <t>Cement and sand (1:3) mix:</t>
  </si>
  <si>
    <t>25mm thick floated bed (Landing)</t>
  </si>
  <si>
    <t>15mm thick backing 150mm high (Risers)</t>
  </si>
  <si>
    <t>25mm thick floated bed 300mm wide (Tread)</t>
  </si>
  <si>
    <t>15mm thick backing 75mm high (Skirting)</t>
  </si>
  <si>
    <t>M20: Plastered/Rendered/Roughcast coatings</t>
  </si>
  <si>
    <t>15mm Thick cement and sand (1:5) smooth rendering to:</t>
  </si>
  <si>
    <t>Sloping soffit of staircases</t>
  </si>
  <si>
    <t>Soffit of landing</t>
  </si>
  <si>
    <t>Sides of staircases</t>
  </si>
  <si>
    <t>P.O.P Floating</t>
  </si>
  <si>
    <t>Prepare and apply aduplan or other approved floating  materials on rendered surfaces</t>
  </si>
  <si>
    <t>Prepare, prime and apply 3 coats of Dulux emulsion paint on:</t>
  </si>
  <si>
    <t>page /6</t>
  </si>
  <si>
    <t>page /7</t>
  </si>
  <si>
    <t>page /8</t>
  </si>
  <si>
    <t>Roof deck</t>
  </si>
  <si>
    <t>gutter and copping</t>
  </si>
  <si>
    <t>ROOF CONT'D</t>
  </si>
  <si>
    <t>H72: 0.55mm longspan aluminium coloured roofing sheets or any other approved specification</t>
  </si>
  <si>
    <t>Aluminium Long span roof covering</t>
  </si>
  <si>
    <t xml:space="preserve">Wall flashing 300mm girth </t>
  </si>
  <si>
    <t xml:space="preserve">Eave angle flashing 150mm girth </t>
  </si>
  <si>
    <t>G20: Steel trusses/Timber framing/First fixing</t>
  </si>
  <si>
    <t>Sawn hardwood roof carcass treated with solignum</t>
  </si>
  <si>
    <t>Allow provisional sum for steel roof trusses</t>
  </si>
  <si>
    <t>item</t>
  </si>
  <si>
    <t>100 x 50mm wall plate</t>
  </si>
  <si>
    <t>100 x 50mm rafter</t>
  </si>
  <si>
    <t>100 x 50mm tie beam</t>
  </si>
  <si>
    <t>100 x 50mm struts</t>
  </si>
  <si>
    <t>50 x 75mm hardwood purlins</t>
  </si>
  <si>
    <t>25 x 3600mm hardwood fascia board</t>
  </si>
  <si>
    <t xml:space="preserve">Hollow sandcrete blockwork jointed in cement mortar  </t>
  </si>
  <si>
    <t>225mm in parapet wall</t>
  </si>
  <si>
    <t>12mm Thick cement and sand (1:5) smooth rendering to:</t>
  </si>
  <si>
    <t>Sides and soffits of concrete facia</t>
  </si>
  <si>
    <t>M10: Sand cement/Concrete/Screeds/Toppings</t>
  </si>
  <si>
    <t>50mm thick floated bed (roof slab)</t>
  </si>
  <si>
    <t>H66: Bitumen felt shingling</t>
  </si>
  <si>
    <t>3mm thick plasprufe or other approved bituminous felt</t>
  </si>
  <si>
    <t>Soffit of roof slabs</t>
  </si>
  <si>
    <t>Vertical sides of parapet walls/Gutter</t>
  </si>
  <si>
    <t xml:space="preserve">Dishing arround rainwater oulet  </t>
  </si>
  <si>
    <t>M60: Texture Paint</t>
  </si>
  <si>
    <t>Prepare and apply standard coat of Texture paint on</t>
  </si>
  <si>
    <t>page /9</t>
  </si>
  <si>
    <t>page /10</t>
  </si>
  <si>
    <t>page /11</t>
  </si>
  <si>
    <t>Window size 1800 x 1500mm high</t>
  </si>
  <si>
    <t>Ditto 600 x 600mm high</t>
  </si>
  <si>
    <t>Supply and fix 3 track window doors for opening and light complete with frame, architrave and accessories from approved manufacturers.</t>
  </si>
  <si>
    <t>Ditto 10570x2100mm high</t>
  </si>
  <si>
    <t>Ditto 6500x2100mm high</t>
  </si>
  <si>
    <t>Ditto 3180x2100mm high</t>
  </si>
  <si>
    <t>Ditto 10200x2100mm high</t>
  </si>
  <si>
    <t>Ditto 3200x2100mm high</t>
  </si>
  <si>
    <t>Ditto 11900x2100mm high</t>
  </si>
  <si>
    <t>Ditto 3500x2100mm high</t>
  </si>
  <si>
    <t>Ditto 4450x2100mm high</t>
  </si>
  <si>
    <t>Element Nr. 12</t>
  </si>
  <si>
    <t>FLOOR FINISHES</t>
  </si>
  <si>
    <t>M40: Stone/Concrete Quarry/Ceramic tilling/Mosaic</t>
  </si>
  <si>
    <t>Ceramic floor tiles of approved colour, bedded and jointed in cement and sand (1:3) mix floated bed (measured separately) with and including pointing with matching cement colour</t>
  </si>
  <si>
    <t>8mm unglazed tiles ( toilets)</t>
  </si>
  <si>
    <t>Fully vitrified ceramic tiles of approved colour bedded and jointed in cement and sand floated bed (measured separately) with and including pointing with matching cement mortar on:</t>
  </si>
  <si>
    <t>Ditto skirting 75mm high</t>
  </si>
  <si>
    <t>Vitrified tiles of approved colour bedded and jointed in cement and sand floated bed (measured separately) with and including pointing with matching cement mortar on:</t>
  </si>
  <si>
    <t>M10: Sand cement beds/Concrete/Screeds/ 
backings</t>
  </si>
  <si>
    <t>Cement and sand (1:3) mix</t>
  </si>
  <si>
    <t>44mm screeded bed</t>
  </si>
  <si>
    <t>M50: Rubber/Plastics/Cork/Lino/ Carpet tiling sheeting</t>
  </si>
  <si>
    <t>Wooden finished tiles</t>
  </si>
  <si>
    <t>8mm unglazed wooden floor tiles</t>
  </si>
  <si>
    <t>M10: Sand cement beds/Concrete/Screeds/ backings</t>
  </si>
  <si>
    <t>42mm floated bed to receive floor tiles</t>
  </si>
  <si>
    <t>Q</t>
  </si>
  <si>
    <t>Element Nr. 13</t>
  </si>
  <si>
    <t>CEILING FINISHES</t>
  </si>
  <si>
    <t>Internal and External works</t>
  </si>
  <si>
    <t>15mm thick rendering finished fair and smooth on:</t>
  </si>
  <si>
    <t>Soffit of suspended floor slab</t>
  </si>
  <si>
    <t>POP Ceiling</t>
  </si>
  <si>
    <t>G20: Carpentary/Timber framing/ First fixing</t>
  </si>
  <si>
    <t>Sawn Treated Hardwood</t>
  </si>
  <si>
    <t>50 x 50mm noggins</t>
  </si>
  <si>
    <t>Prepare, prime and apply two coats of emulsion paint on:</t>
  </si>
  <si>
    <t>Soffits of suspended POP board</t>
  </si>
  <si>
    <t>8mm glazed floor tiles (Ground floor)</t>
  </si>
  <si>
    <t>6mm glazed floor tiles (first-second floor)</t>
  </si>
  <si>
    <t>8mm unglazed floor tiles (Service floor )</t>
  </si>
  <si>
    <t>Skirting and board to ceiling (full POP)</t>
  </si>
  <si>
    <t>WALL FINISHES CONT'D</t>
  </si>
  <si>
    <t>Waterock stones tiles bedded and jointed in cement and sand (1:3) screeded backing (measured separately) and well pointed on walls</t>
  </si>
  <si>
    <t xml:space="preserve">Wall tiles </t>
  </si>
  <si>
    <t>M10: Sand cement beds /Concrete/Screeds/backings</t>
  </si>
  <si>
    <t>Window hoods</t>
  </si>
  <si>
    <t>Prepare and apply two finishing coats of Dulux weather sheild paint and MC 50 wall screeding on:</t>
  </si>
  <si>
    <t>Capping on canopy and outdoor dwarf wall</t>
  </si>
  <si>
    <t>Groves on wall</t>
  </si>
  <si>
    <t>page /17</t>
  </si>
  <si>
    <t>page /18</t>
  </si>
  <si>
    <t>Carried to summary</t>
  </si>
  <si>
    <t>FLOOR FINISH</t>
  </si>
  <si>
    <t>CEILING FINISH</t>
  </si>
  <si>
    <t xml:space="preserve">High yield deformed bars to BS 4449 in beams, columns and lift shaft </t>
  </si>
  <si>
    <t>BILL OF QUANTITIES</t>
  </si>
  <si>
    <t>FOR</t>
  </si>
  <si>
    <t>AT</t>
  </si>
  <si>
    <t>Client</t>
  </si>
  <si>
    <t>Quantity Surveyor</t>
  </si>
  <si>
    <t xml:space="preserve">  THE PROPOSED COMMERCIAL DEVELOPMENT</t>
  </si>
  <si>
    <t xml:space="preserve">PLOT 33, 4TH AVENUE, FEDERAL HOUSING AUTHORITY, GWARINPA II, MUNICIPAL AREA COUNCIL,  ABUJA, FCT. </t>
  </si>
  <si>
    <t>Mr Godwin Chuckwuma Ugwu-Ojobe</t>
  </si>
  <si>
    <t xml:space="preserve">                                                                                    OCTOBER, 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</si>
</sst>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(* #,##0_);_(* \(#,##0\);_(* &quot;-&quot;??_);_(@_)"/>
    <numFmt numFmtId="167" formatCode="#,##0.00;[Red]#,##0.00"/>
    <numFmt numFmtId="168" formatCode="#,##0;[Red]#,##0"/>
    <numFmt numFmtId="169" formatCode="_-* #,##0_-;\-* #,##0_-;_-* &quot;-&quot;??_-;_-@_-"/>
  </numFmts>
  <fonts count="4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omic Sans MS"/>
      <family val="4"/>
    </font>
    <font>
      <b/>
      <u/>
      <sz val="10"/>
      <name val="Comic Sans MS"/>
      <family val="4"/>
    </font>
    <font>
      <i/>
      <sz val="10"/>
      <name val="Comic Sans MS"/>
      <family val="4"/>
    </font>
    <font>
      <sz val="8"/>
      <name val="Comic Sans MS"/>
      <family val="4"/>
    </font>
    <font>
      <b/>
      <sz val="10"/>
      <name val="Comic Sans MS"/>
      <family val="4"/>
    </font>
    <font>
      <vertAlign val="superscript"/>
      <sz val="10"/>
      <name val="Comic Sans MS"/>
      <family val="4"/>
    </font>
    <font>
      <i/>
      <sz val="8"/>
      <name val="Comic Sans MS"/>
      <family val="4"/>
    </font>
    <font>
      <u/>
      <sz val="10"/>
      <name val="Comic Sans MS"/>
      <family val="4"/>
    </font>
    <font>
      <b/>
      <i/>
      <sz val="10"/>
      <name val="Comic Sans MS"/>
      <family val="4"/>
    </font>
    <font>
      <b/>
      <sz val="8"/>
      <name val="Comic Sans MS"/>
      <family val="4"/>
    </font>
    <font>
      <sz val="10"/>
      <name val="Arial"/>
      <family val="2"/>
    </font>
    <font>
      <sz val="11"/>
      <name val="Comic Sans MS"/>
      <family val="4"/>
    </font>
    <font>
      <b/>
      <u/>
      <sz val="11"/>
      <name val="Comic Sans MS"/>
      <family val="4"/>
    </font>
    <font>
      <b/>
      <sz val="11"/>
      <name val="Comic Sans MS"/>
      <family val="4"/>
    </font>
    <font>
      <b/>
      <i/>
      <sz val="11"/>
      <name val="Comic Sans MS"/>
      <family val="4"/>
    </font>
    <font>
      <sz val="11"/>
      <color theme="1"/>
      <name val="Comic Sans MS"/>
      <family val="4"/>
    </font>
    <font>
      <i/>
      <sz val="11"/>
      <name val="Comic Sans MS"/>
      <family val="4"/>
    </font>
    <font>
      <b/>
      <sz val="11"/>
      <color theme="1"/>
      <name val="Comic Sans MS"/>
      <family val="4"/>
    </font>
    <font>
      <b/>
      <u/>
      <sz val="11"/>
      <color rgb="FF000000"/>
      <name val="Comic Sans MS"/>
      <family val="4"/>
    </font>
    <font>
      <sz val="11"/>
      <color theme="1"/>
      <name val="Comic Sans MS"/>
      <family val="4"/>
    </font>
    <font>
      <sz val="11"/>
      <name val="Comic Sans MS"/>
      <family val="4"/>
    </font>
    <font>
      <i/>
      <sz val="11"/>
      <name val="Comic Sans MS"/>
      <family val="4"/>
    </font>
    <font>
      <b/>
      <sz val="16"/>
      <color theme="1"/>
      <name val="Tahoma"/>
      <family val="2"/>
    </font>
    <font>
      <sz val="24"/>
      <color theme="1"/>
      <name val="Arial Black"/>
      <family val="2"/>
    </font>
    <font>
      <b/>
      <sz val="16"/>
      <color theme="1"/>
      <name val="Arial Black"/>
      <family val="2"/>
    </font>
    <font>
      <b/>
      <sz val="20"/>
      <color theme="1"/>
      <name val="Times New Roman"/>
      <family val="1"/>
    </font>
    <font>
      <b/>
      <sz val="14"/>
      <name val="Times New Roman"/>
      <family val="1"/>
    </font>
    <font>
      <b/>
      <sz val="16"/>
      <color theme="1"/>
      <name val="Calibri"/>
      <family val="2"/>
      <scheme val="minor"/>
    </font>
    <font>
      <b/>
      <sz val="20"/>
      <color theme="1"/>
      <name val="Tahoma"/>
      <family val="2"/>
    </font>
    <font>
      <b/>
      <sz val="16"/>
      <color theme="1"/>
      <name val="Calibri"/>
      <family val="2"/>
    </font>
    <font>
      <sz val="16"/>
      <color theme="1"/>
      <name val="Arial Black"/>
      <family val="2"/>
    </font>
    <font>
      <b/>
      <sz val="12"/>
      <color theme="1"/>
      <name val="Arial Black"/>
      <family val="2"/>
    </font>
    <font>
      <sz val="10"/>
      <name val="MS Sans Serif"/>
    </font>
    <font>
      <sz val="12"/>
      <name val="Candara"/>
      <family val="2"/>
    </font>
    <font>
      <sz val="12"/>
      <color theme="1"/>
      <name val="Arial Rounded MT Bold"/>
      <family val="2"/>
    </font>
    <font>
      <b/>
      <sz val="12"/>
      <color theme="1"/>
      <name val="Arial Rounded MT Bold"/>
      <family val="2"/>
    </font>
    <font>
      <sz val="12"/>
      <color theme="1"/>
      <name val="Calibri"/>
      <family val="2"/>
      <scheme val="minor"/>
    </font>
    <font>
      <sz val="11"/>
      <color theme="1"/>
      <name val="Arial Rounded MT Bold"/>
      <family val="2"/>
    </font>
    <font>
      <b/>
      <sz val="11"/>
      <color theme="1"/>
      <name val="Arial Rounded MT Bold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DashDot">
        <color auto="1"/>
      </left>
      <right/>
      <top style="mediumDashDot">
        <color auto="1"/>
      </top>
      <bottom/>
      <diagonal/>
    </border>
    <border>
      <left/>
      <right/>
      <top style="mediumDashDot">
        <color auto="1"/>
      </top>
      <bottom/>
      <diagonal/>
    </border>
    <border>
      <left/>
      <right style="mediumDashDot">
        <color auto="1"/>
      </right>
      <top style="mediumDashDot">
        <color auto="1"/>
      </top>
      <bottom/>
      <diagonal/>
    </border>
    <border>
      <left style="mediumDashDot">
        <color auto="1"/>
      </left>
      <right/>
      <top/>
      <bottom/>
      <diagonal/>
    </border>
    <border>
      <left/>
      <right style="mediumDashDot">
        <color auto="1"/>
      </right>
      <top/>
      <bottom/>
      <diagonal/>
    </border>
    <border>
      <left style="mediumDashDot">
        <color auto="1"/>
      </left>
      <right/>
      <top/>
      <bottom style="mediumDashDot">
        <color auto="1"/>
      </bottom>
      <diagonal/>
    </border>
    <border>
      <left/>
      <right/>
      <top/>
      <bottom style="mediumDashDot">
        <color auto="1"/>
      </bottom>
      <diagonal/>
    </border>
    <border>
      <left/>
      <right style="mediumDashDot">
        <color auto="1"/>
      </right>
      <top/>
      <bottom style="mediumDashDot">
        <color auto="1"/>
      </bottom>
      <diagonal/>
    </border>
  </borders>
  <cellStyleXfs count="17">
    <xf numFmtId="0" fontId="0" fillId="0" borderId="0"/>
    <xf numFmtId="165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3" fillId="0" borderId="0" applyFont="0" applyFill="0" applyBorder="0" applyAlignment="0" applyProtection="0"/>
    <xf numFmtId="0" fontId="35" fillId="0" borderId="0"/>
  </cellStyleXfs>
  <cellXfs count="194">
    <xf numFmtId="0" fontId="0" fillId="0" borderId="0" xfId="0"/>
    <xf numFmtId="9" fontId="3" fillId="0" borderId="0" xfId="2" applyFont="1" applyAlignment="1">
      <alignment horizontal="center" vertical="center"/>
    </xf>
    <xf numFmtId="9" fontId="4" fillId="0" borderId="0" xfId="2" applyFont="1" applyAlignment="1">
      <alignment vertical="center"/>
    </xf>
    <xf numFmtId="166" fontId="3" fillId="0" borderId="0" xfId="1" applyNumberFormat="1" applyFont="1" applyAlignment="1">
      <alignment horizontal="center" vertical="center"/>
    </xf>
    <xf numFmtId="0" fontId="3" fillId="0" borderId="0" xfId="3" applyFont="1" applyAlignment="1">
      <alignment horizontal="center" vertical="center"/>
    </xf>
    <xf numFmtId="4" fontId="3" fillId="0" borderId="0" xfId="3" applyNumberFormat="1" applyFont="1" applyAlignment="1">
      <alignment horizontal="center" vertical="center"/>
    </xf>
    <xf numFmtId="167" fontId="5" fillId="0" borderId="0" xfId="3" applyNumberFormat="1" applyFont="1" applyAlignment="1">
      <alignment vertical="center"/>
    </xf>
    <xf numFmtId="0" fontId="6" fillId="0" borderId="0" xfId="3" applyFont="1" applyAlignment="1">
      <alignment vertical="center"/>
    </xf>
    <xf numFmtId="0" fontId="7" fillId="0" borderId="0" xfId="3" applyFont="1" applyAlignment="1">
      <alignment horizontal="center" vertical="center"/>
    </xf>
    <xf numFmtId="0" fontId="4" fillId="0" borderId="0" xfId="3" applyFont="1" applyAlignment="1">
      <alignment vertical="center"/>
    </xf>
    <xf numFmtId="0" fontId="4" fillId="0" borderId="0" xfId="3" applyFont="1" applyAlignment="1">
      <alignment horizontal="left" vertical="center"/>
    </xf>
    <xf numFmtId="4" fontId="3" fillId="0" borderId="0" xfId="4" applyNumberFormat="1" applyFont="1" applyAlignment="1">
      <alignment horizontal="center" vertical="center"/>
    </xf>
    <xf numFmtId="165" fontId="3" fillId="0" borderId="0" xfId="4" applyFont="1" applyAlignment="1">
      <alignment vertical="center"/>
    </xf>
    <xf numFmtId="0" fontId="2" fillId="0" borderId="0" xfId="3" applyAlignment="1">
      <alignment vertical="center"/>
    </xf>
    <xf numFmtId="0" fontId="3" fillId="0" borderId="0" xfId="3" applyFont="1" applyAlignment="1">
      <alignment vertical="center"/>
    </xf>
    <xf numFmtId="0" fontId="3" fillId="0" borderId="0" xfId="3" applyFont="1" applyAlignment="1">
      <alignment horizontal="justify" vertical="center" wrapText="1"/>
    </xf>
    <xf numFmtId="4" fontId="3" fillId="0" borderId="0" xfId="5" applyNumberFormat="1" applyFont="1" applyAlignment="1">
      <alignment horizontal="center" vertical="center"/>
    </xf>
    <xf numFmtId="168" fontId="5" fillId="0" borderId="0" xfId="3" applyNumberFormat="1" applyFont="1" applyAlignment="1">
      <alignment vertical="center"/>
    </xf>
    <xf numFmtId="167" fontId="9" fillId="0" borderId="0" xfId="5" applyNumberFormat="1" applyFont="1" applyAlignment="1">
      <alignment vertical="center"/>
    </xf>
    <xf numFmtId="1" fontId="6" fillId="0" borderId="0" xfId="3" applyNumberFormat="1" applyFont="1" applyAlignment="1">
      <alignment vertical="center"/>
    </xf>
    <xf numFmtId="0" fontId="3" fillId="0" borderId="0" xfId="3" applyFont="1" applyAlignment="1">
      <alignment vertical="center" wrapText="1"/>
    </xf>
    <xf numFmtId="0" fontId="10" fillId="0" borderId="0" xfId="3" applyFont="1" applyAlignment="1">
      <alignment vertical="center"/>
    </xf>
    <xf numFmtId="0" fontId="7" fillId="0" borderId="0" xfId="3" applyFont="1" applyAlignment="1">
      <alignment vertical="center"/>
    </xf>
    <xf numFmtId="166" fontId="7" fillId="0" borderId="0" xfId="1" applyNumberFormat="1" applyFont="1" applyAlignment="1">
      <alignment horizontal="center" vertical="center"/>
    </xf>
    <xf numFmtId="4" fontId="7" fillId="0" borderId="0" xfId="5" applyNumberFormat="1" applyFont="1" applyAlignment="1">
      <alignment horizontal="right" vertical="center"/>
    </xf>
    <xf numFmtId="167" fontId="11" fillId="0" borderId="0" xfId="5" applyNumberFormat="1" applyFont="1" applyAlignment="1">
      <alignment vertical="center"/>
    </xf>
    <xf numFmtId="4" fontId="7" fillId="0" borderId="0" xfId="3" applyNumberFormat="1" applyFont="1" applyAlignment="1">
      <alignment horizontal="center" vertical="center"/>
    </xf>
    <xf numFmtId="167" fontId="11" fillId="0" borderId="0" xfId="3" applyNumberFormat="1" applyFont="1" applyAlignment="1">
      <alignment vertical="center"/>
    </xf>
    <xf numFmtId="0" fontId="12" fillId="0" borderId="0" xfId="3" applyFont="1" applyAlignment="1">
      <alignment vertical="center"/>
    </xf>
    <xf numFmtId="0" fontId="10" fillId="0" borderId="0" xfId="3" applyFont="1" applyAlignment="1">
      <alignment vertical="center" wrapText="1"/>
    </xf>
    <xf numFmtId="0" fontId="7" fillId="0" borderId="0" xfId="3" applyFont="1" applyAlignment="1">
      <alignment horizontal="left" vertical="center"/>
    </xf>
    <xf numFmtId="4" fontId="7" fillId="0" borderId="0" xfId="5" applyNumberFormat="1" applyFont="1" applyAlignment="1">
      <alignment horizontal="center" vertical="center"/>
    </xf>
    <xf numFmtId="167" fontId="11" fillId="0" borderId="0" xfId="5" applyNumberFormat="1" applyFont="1" applyAlignment="1">
      <alignment horizontal="right" vertical="center"/>
    </xf>
    <xf numFmtId="0" fontId="10" fillId="0" borderId="0" xfId="3" applyFont="1" applyAlignment="1">
      <alignment horizontal="left" vertical="center" wrapText="1"/>
    </xf>
    <xf numFmtId="0" fontId="5" fillId="0" borderId="0" xfId="3" applyFont="1" applyAlignment="1">
      <alignment vertical="center"/>
    </xf>
    <xf numFmtId="0" fontId="10" fillId="0" borderId="0" xfId="3" applyFont="1" applyAlignment="1">
      <alignment horizontal="justify" vertical="center" wrapText="1"/>
    </xf>
    <xf numFmtId="43" fontId="5" fillId="0" borderId="0" xfId="6" applyFont="1" applyAlignment="1">
      <alignment vertical="center"/>
    </xf>
    <xf numFmtId="167" fontId="5" fillId="0" borderId="0" xfId="3" applyNumberFormat="1" applyFont="1" applyAlignment="1">
      <alignment horizontal="right" vertical="center"/>
    </xf>
    <xf numFmtId="0" fontId="3" fillId="0" borderId="0" xfId="3" applyFont="1" applyAlignment="1">
      <alignment horizontal="right" vertical="center"/>
    </xf>
    <xf numFmtId="0" fontId="7" fillId="0" borderId="0" xfId="3" applyFont="1" applyAlignment="1">
      <alignment horizontal="right" vertical="center"/>
    </xf>
    <xf numFmtId="0" fontId="3" fillId="0" borderId="0" xfId="3" applyFont="1" applyAlignment="1">
      <alignment horizontal="left" vertical="center"/>
    </xf>
    <xf numFmtId="0" fontId="4" fillId="0" borderId="0" xfId="3" applyFont="1" applyAlignment="1">
      <alignment vertical="center" wrapText="1"/>
    </xf>
    <xf numFmtId="167" fontId="11" fillId="0" borderId="0" xfId="3" applyNumberFormat="1" applyFont="1" applyAlignment="1">
      <alignment horizontal="right" vertical="center"/>
    </xf>
    <xf numFmtId="0" fontId="6" fillId="0" borderId="0" xfId="3" applyFont="1" applyAlignment="1">
      <alignment vertical="center" wrapText="1"/>
    </xf>
    <xf numFmtId="4" fontId="3" fillId="0" borderId="0" xfId="7" applyNumberFormat="1" applyFont="1" applyAlignment="1">
      <alignment horizontal="center" vertical="center"/>
    </xf>
    <xf numFmtId="0" fontId="10" fillId="0" borderId="0" xfId="3" applyFont="1" applyAlignment="1">
      <alignment horizontal="center" vertical="center"/>
    </xf>
    <xf numFmtId="167" fontId="5" fillId="0" borderId="0" xfId="5" applyNumberFormat="1" applyFont="1" applyAlignment="1">
      <alignment horizontal="right" vertical="center"/>
    </xf>
    <xf numFmtId="0" fontId="10" fillId="0" borderId="0" xfId="3" applyFont="1" applyAlignment="1">
      <alignment horizontal="center" vertical="center" wrapText="1"/>
    </xf>
    <xf numFmtId="166" fontId="3" fillId="0" borderId="0" xfId="1" applyNumberFormat="1" applyFont="1" applyAlignment="1">
      <alignment horizontal="center" vertical="center" wrapText="1"/>
    </xf>
    <xf numFmtId="0" fontId="3" fillId="0" borderId="0" xfId="3" applyFont="1" applyAlignment="1">
      <alignment horizontal="center" vertical="center" wrapText="1"/>
    </xf>
    <xf numFmtId="4" fontId="3" fillId="0" borderId="0" xfId="3" applyNumberFormat="1" applyFont="1" applyAlignment="1">
      <alignment horizontal="center" vertical="center" wrapText="1"/>
    </xf>
    <xf numFmtId="167" fontId="5" fillId="0" borderId="0" xfId="3" applyNumberFormat="1" applyFont="1" applyAlignment="1">
      <alignment vertical="center" wrapText="1"/>
    </xf>
    <xf numFmtId="4" fontId="3" fillId="0" borderId="0" xfId="5" applyNumberFormat="1" applyFont="1" applyFill="1" applyAlignment="1">
      <alignment horizontal="center" vertical="center"/>
    </xf>
    <xf numFmtId="167" fontId="5" fillId="0" borderId="0" xfId="3" applyNumberFormat="1" applyFont="1" applyAlignment="1">
      <alignment horizontal="right" vertical="center" wrapText="1"/>
    </xf>
    <xf numFmtId="0" fontId="3" fillId="0" borderId="0" xfId="3" applyFont="1" applyAlignment="1">
      <alignment horizontal="left" vertical="center" wrapText="1"/>
    </xf>
    <xf numFmtId="167" fontId="5" fillId="0" borderId="0" xfId="5" applyNumberFormat="1" applyFont="1" applyAlignment="1">
      <alignment vertical="center"/>
    </xf>
    <xf numFmtId="165" fontId="6" fillId="0" borderId="0" xfId="3" applyNumberFormat="1" applyFont="1" applyAlignment="1">
      <alignment vertical="center"/>
    </xf>
    <xf numFmtId="4" fontId="5" fillId="0" borderId="0" xfId="5" applyNumberFormat="1" applyFont="1" applyAlignment="1">
      <alignment vertical="center"/>
    </xf>
    <xf numFmtId="166" fontId="10" fillId="0" borderId="0" xfId="1" applyNumberFormat="1" applyFont="1" applyAlignment="1">
      <alignment horizontal="center" vertical="center"/>
    </xf>
    <xf numFmtId="4" fontId="5" fillId="0" borderId="0" xfId="3" applyNumberFormat="1" applyFont="1" applyAlignment="1">
      <alignment vertical="center"/>
    </xf>
    <xf numFmtId="169" fontId="3" fillId="0" borderId="0" xfId="8" applyNumberFormat="1" applyFont="1" applyFill="1" applyBorder="1" applyAlignment="1">
      <alignment vertical="center"/>
    </xf>
    <xf numFmtId="4" fontId="3" fillId="0" borderId="0" xfId="10" applyNumberFormat="1" applyFont="1" applyAlignment="1">
      <alignment horizontal="center" vertical="center"/>
    </xf>
    <xf numFmtId="165" fontId="5" fillId="0" borderId="0" xfId="10" applyFont="1" applyAlignment="1">
      <alignment vertical="center"/>
    </xf>
    <xf numFmtId="0" fontId="3" fillId="0" borderId="1" xfId="3" applyFont="1" applyBorder="1" applyAlignment="1">
      <alignment vertical="center"/>
    </xf>
    <xf numFmtId="165" fontId="3" fillId="0" borderId="0" xfId="1" applyFont="1" applyAlignment="1">
      <alignment vertical="center"/>
    </xf>
    <xf numFmtId="165" fontId="6" fillId="0" borderId="0" xfId="1" applyFont="1" applyAlignment="1">
      <alignment vertical="center"/>
    </xf>
    <xf numFmtId="169" fontId="6" fillId="0" borderId="0" xfId="3" applyNumberFormat="1" applyFont="1" applyAlignment="1">
      <alignment vertical="center"/>
    </xf>
    <xf numFmtId="167" fontId="11" fillId="0" borderId="0" xfId="3" applyNumberFormat="1" applyFont="1" applyAlignment="1">
      <alignment horizontal="center" vertical="center"/>
    </xf>
    <xf numFmtId="167" fontId="5" fillId="0" borderId="0" xfId="3" applyNumberFormat="1" applyFont="1" applyAlignment="1">
      <alignment horizontal="center" vertical="center"/>
    </xf>
    <xf numFmtId="166" fontId="3" fillId="0" borderId="0" xfId="1" quotePrefix="1" applyNumberFormat="1" applyFont="1" applyAlignment="1">
      <alignment horizontal="center" vertical="center"/>
    </xf>
    <xf numFmtId="0" fontId="3" fillId="0" borderId="0" xfId="3" quotePrefix="1" applyFont="1" applyAlignment="1">
      <alignment horizontal="center" vertical="center"/>
    </xf>
    <xf numFmtId="166" fontId="3" fillId="0" borderId="0" xfId="1" applyNumberFormat="1" applyFont="1" applyBorder="1" applyAlignment="1">
      <alignment horizontal="center" vertical="center"/>
    </xf>
    <xf numFmtId="0" fontId="7" fillId="0" borderId="2" xfId="11" applyFont="1" applyBorder="1" applyAlignment="1">
      <alignment vertical="center"/>
    </xf>
    <xf numFmtId="166" fontId="3" fillId="0" borderId="2" xfId="1" applyNumberFormat="1" applyFont="1" applyBorder="1" applyAlignment="1">
      <alignment horizontal="center" vertical="center"/>
    </xf>
    <xf numFmtId="0" fontId="3" fillId="0" borderId="2" xfId="3" applyFont="1" applyBorder="1" applyAlignment="1">
      <alignment horizontal="center" vertical="center"/>
    </xf>
    <xf numFmtId="4" fontId="3" fillId="0" borderId="2" xfId="3" applyNumberFormat="1" applyFont="1" applyBorder="1" applyAlignment="1">
      <alignment horizontal="center" vertical="center"/>
    </xf>
    <xf numFmtId="4" fontId="10" fillId="0" borderId="0" xfId="3" applyNumberFormat="1" applyFont="1" applyAlignment="1">
      <alignment horizontal="center" vertical="center"/>
    </xf>
    <xf numFmtId="167" fontId="11" fillId="0" borderId="2" xfId="3" applyNumberFormat="1" applyFont="1" applyBorder="1" applyAlignment="1">
      <alignment vertical="center"/>
    </xf>
    <xf numFmtId="167" fontId="11" fillId="0" borderId="3" xfId="3" applyNumberFormat="1" applyFont="1" applyBorder="1" applyAlignment="1">
      <alignment vertical="center"/>
    </xf>
    <xf numFmtId="0" fontId="3" fillId="0" borderId="0" xfId="3" applyFont="1" applyBorder="1" applyAlignment="1">
      <alignment vertical="center"/>
    </xf>
    <xf numFmtId="165" fontId="7" fillId="0" borderId="0" xfId="1" applyFont="1" applyAlignment="1">
      <alignment horizontal="center" vertical="center"/>
    </xf>
    <xf numFmtId="0" fontId="14" fillId="0" borderId="0" xfId="3" applyFont="1" applyAlignment="1">
      <alignment horizontal="center" vertical="center"/>
    </xf>
    <xf numFmtId="0" fontId="15" fillId="0" borderId="0" xfId="3" applyFont="1" applyAlignment="1">
      <alignment vertical="center"/>
    </xf>
    <xf numFmtId="0" fontId="16" fillId="0" borderId="0" xfId="3" applyFont="1" applyAlignment="1">
      <alignment vertical="center"/>
    </xf>
    <xf numFmtId="0" fontId="16" fillId="0" borderId="0" xfId="3" applyFont="1" applyAlignment="1">
      <alignment horizontal="center" vertical="center"/>
    </xf>
    <xf numFmtId="165" fontId="16" fillId="0" borderId="0" xfId="1" applyFont="1" applyAlignment="1">
      <alignment horizontal="center" vertical="center"/>
    </xf>
    <xf numFmtId="167" fontId="17" fillId="0" borderId="0" xfId="15" applyNumberFormat="1" applyFont="1" applyAlignment="1">
      <alignment vertical="center"/>
    </xf>
    <xf numFmtId="0" fontId="18" fillId="0" borderId="0" xfId="0" applyFont="1" applyAlignment="1">
      <alignment horizontal="center"/>
    </xf>
    <xf numFmtId="0" fontId="18" fillId="0" borderId="0" xfId="0" applyFont="1"/>
    <xf numFmtId="0" fontId="14" fillId="0" borderId="0" xfId="0" applyFont="1" applyAlignment="1">
      <alignment vertical="center"/>
    </xf>
    <xf numFmtId="165" fontId="18" fillId="0" borderId="0" xfId="0" applyNumberFormat="1" applyFont="1" applyAlignment="1">
      <alignment horizontal="center"/>
    </xf>
    <xf numFmtId="0" fontId="18" fillId="0" borderId="0" xfId="0" applyFont="1" applyAlignment="1">
      <alignment wrapText="1"/>
    </xf>
    <xf numFmtId="167" fontId="19" fillId="0" borderId="0" xfId="3" applyNumberFormat="1" applyFont="1" applyAlignment="1">
      <alignment vertical="center"/>
    </xf>
    <xf numFmtId="0" fontId="14" fillId="0" borderId="0" xfId="0" applyFont="1" applyAlignment="1">
      <alignment horizontal="right" vertical="center"/>
    </xf>
    <xf numFmtId="1" fontId="14" fillId="0" borderId="0" xfId="0" applyNumberFormat="1" applyFont="1" applyAlignment="1">
      <alignment horizontal="right" vertical="center"/>
    </xf>
    <xf numFmtId="165" fontId="20" fillId="0" borderId="0" xfId="0" applyNumberFormat="1" applyFont="1" applyAlignment="1">
      <alignment horizontal="center"/>
    </xf>
    <xf numFmtId="4" fontId="20" fillId="0" borderId="0" xfId="0" applyNumberFormat="1" applyFont="1"/>
    <xf numFmtId="0" fontId="14" fillId="0" borderId="0" xfId="3" applyFont="1" applyAlignment="1">
      <alignment vertical="center"/>
    </xf>
    <xf numFmtId="165" fontId="14" fillId="0" borderId="0" xfId="1" applyFont="1" applyAlignment="1">
      <alignment horizontal="center" vertical="center"/>
    </xf>
    <xf numFmtId="0" fontId="21" fillId="0" borderId="0" xfId="0" applyFont="1" applyAlignment="1">
      <alignment vertical="center"/>
    </xf>
    <xf numFmtId="3" fontId="20" fillId="0" borderId="0" xfId="0" applyNumberFormat="1" applyFont="1"/>
    <xf numFmtId="0" fontId="22" fillId="0" borderId="0" xfId="0" applyFont="1" applyAlignment="1">
      <alignment wrapText="1"/>
    </xf>
    <xf numFmtId="165" fontId="5" fillId="0" borderId="0" xfId="5" applyFont="1" applyAlignment="1">
      <alignment vertical="center"/>
    </xf>
    <xf numFmtId="0" fontId="4" fillId="0" borderId="0" xfId="3" applyFont="1" applyAlignment="1">
      <alignment horizontal="left" vertical="center" wrapText="1"/>
    </xf>
    <xf numFmtId="16" fontId="3" fillId="0" borderId="0" xfId="3" applyNumberFormat="1" applyFont="1" applyAlignment="1">
      <alignment horizontal="right" vertical="center"/>
    </xf>
    <xf numFmtId="16" fontId="3" fillId="0" borderId="0" xfId="3" quotePrefix="1" applyNumberFormat="1" applyFont="1" applyAlignment="1">
      <alignment horizontal="right" vertical="center"/>
    </xf>
    <xf numFmtId="0" fontId="23" fillId="0" borderId="0" xfId="3" applyFont="1" applyAlignment="1">
      <alignment horizontal="center" vertical="center"/>
    </xf>
    <xf numFmtId="169" fontId="23" fillId="0" borderId="0" xfId="8" applyNumberFormat="1" applyFont="1" applyFill="1" applyBorder="1" applyAlignment="1">
      <alignment vertical="center"/>
    </xf>
    <xf numFmtId="4" fontId="23" fillId="0" borderId="0" xfId="9" applyNumberFormat="1" applyFont="1" applyFill="1" applyBorder="1" applyAlignment="1">
      <alignment horizontal="center" vertical="center"/>
    </xf>
    <xf numFmtId="167" fontId="24" fillId="0" borderId="0" xfId="9" applyNumberFormat="1" applyFont="1" applyFill="1" applyBorder="1" applyAlignment="1">
      <alignment vertical="center"/>
    </xf>
    <xf numFmtId="167" fontId="24" fillId="0" borderId="0" xfId="9" applyNumberFormat="1" applyFont="1" applyFill="1" applyBorder="1" applyAlignment="1">
      <alignment horizontal="center" vertical="center"/>
    </xf>
    <xf numFmtId="165" fontId="23" fillId="0" borderId="0" xfId="1" applyFont="1" applyFill="1" applyBorder="1" applyAlignment="1">
      <alignment vertical="center"/>
    </xf>
    <xf numFmtId="165" fontId="23" fillId="0" borderId="0" xfId="3" applyNumberFormat="1" applyFont="1" applyAlignment="1">
      <alignment vertical="center"/>
    </xf>
    <xf numFmtId="0" fontId="23" fillId="0" borderId="0" xfId="3" applyFont="1" applyAlignment="1">
      <alignment vertical="center"/>
    </xf>
    <xf numFmtId="166" fontId="2" fillId="0" borderId="0" xfId="1" applyNumberFormat="1" applyFont="1" applyAlignment="1">
      <alignment horizontal="center" vertical="center"/>
    </xf>
    <xf numFmtId="16" fontId="10" fillId="0" borderId="0" xfId="3" applyNumberFormat="1" applyFont="1" applyAlignment="1">
      <alignment horizontal="left" vertical="center"/>
    </xf>
    <xf numFmtId="16" fontId="3" fillId="0" borderId="0" xfId="3" applyNumberFormat="1" applyFont="1" applyAlignment="1">
      <alignment horizontal="left" vertical="center"/>
    </xf>
    <xf numFmtId="16" fontId="3" fillId="0" borderId="0" xfId="3" quotePrefix="1" applyNumberFormat="1" applyFont="1" applyAlignment="1">
      <alignment horizontal="left" vertical="center"/>
    </xf>
    <xf numFmtId="0" fontId="6" fillId="0" borderId="0" xfId="3" applyFont="1" applyAlignment="1">
      <alignment horizontal="center" vertical="center"/>
    </xf>
    <xf numFmtId="4" fontId="7" fillId="0" borderId="0" xfId="3" applyNumberFormat="1" applyFont="1" applyAlignment="1">
      <alignment horizontal="right" vertical="center"/>
    </xf>
    <xf numFmtId="165" fontId="10" fillId="0" borderId="0" xfId="4" applyFont="1" applyAlignment="1">
      <alignment horizontal="left" vertical="center"/>
    </xf>
    <xf numFmtId="165" fontId="3" fillId="0" borderId="0" xfId="5" applyFont="1" applyAlignment="1">
      <alignment vertical="center"/>
    </xf>
    <xf numFmtId="0" fontId="7" fillId="0" borderId="0" xfId="3" applyFont="1" applyAlignment="1">
      <alignment vertical="center" wrapText="1"/>
    </xf>
    <xf numFmtId="0" fontId="3" fillId="0" borderId="0" xfId="11" applyFont="1" applyAlignment="1">
      <alignment horizontal="center" vertical="center"/>
    </xf>
    <xf numFmtId="0" fontId="4" fillId="0" borderId="0" xfId="11" applyFont="1" applyAlignment="1">
      <alignment vertical="center"/>
    </xf>
    <xf numFmtId="166" fontId="10" fillId="0" borderId="0" xfId="1" applyNumberFormat="1" applyFont="1" applyFill="1" applyAlignment="1">
      <alignment horizontal="center" vertical="center"/>
    </xf>
    <xf numFmtId="165" fontId="3" fillId="0" borderId="0" xfId="12" applyFont="1" applyAlignment="1">
      <alignment horizontal="center" vertical="center"/>
    </xf>
    <xf numFmtId="167" fontId="5" fillId="0" borderId="0" xfId="11" applyNumberFormat="1" applyFont="1" applyAlignment="1">
      <alignment vertical="center"/>
    </xf>
    <xf numFmtId="0" fontId="3" fillId="0" borderId="0" xfId="11" applyFont="1" applyAlignment="1">
      <alignment vertical="center"/>
    </xf>
    <xf numFmtId="0" fontId="3" fillId="0" borderId="0" xfId="11" applyFont="1" applyAlignment="1">
      <alignment horizontal="left" vertical="center" wrapText="1"/>
    </xf>
    <xf numFmtId="166" fontId="3" fillId="0" borderId="0" xfId="1" applyNumberFormat="1" applyFont="1" applyFill="1" applyAlignment="1">
      <alignment horizontal="center" vertical="center"/>
    </xf>
    <xf numFmtId="0" fontId="3" fillId="0" borderId="0" xfId="11" applyFont="1" applyAlignment="1">
      <alignment vertical="center" wrapText="1"/>
    </xf>
    <xf numFmtId="165" fontId="3" fillId="0" borderId="0" xfId="12" applyFont="1" applyAlignment="1">
      <alignment horizontal="right" vertic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7" fillId="0" borderId="7" xfId="0" applyFont="1" applyBorder="1"/>
    <xf numFmtId="0" fontId="27" fillId="0" borderId="0" xfId="0" applyFont="1"/>
    <xf numFmtId="0" fontId="27" fillId="0" borderId="8" xfId="0" applyFont="1" applyBorder="1"/>
    <xf numFmtId="0" fontId="0" fillId="0" borderId="7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34" fillId="0" borderId="7" xfId="0" applyFont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8" xfId="0" applyFont="1" applyBorder="1" applyAlignment="1">
      <alignment horizontal="center"/>
    </xf>
    <xf numFmtId="0" fontId="36" fillId="0" borderId="0" xfId="16" applyFont="1"/>
    <xf numFmtId="0" fontId="37" fillId="0" borderId="0" xfId="0" applyFont="1"/>
    <xf numFmtId="0" fontId="38" fillId="0" borderId="0" xfId="0" applyFont="1"/>
    <xf numFmtId="0" fontId="39" fillId="0" borderId="0" xfId="0" applyFont="1"/>
    <xf numFmtId="0" fontId="39" fillId="0" borderId="8" xfId="0" applyFont="1" applyBorder="1"/>
    <xf numFmtId="0" fontId="40" fillId="0" borderId="7" xfId="0" applyFont="1" applyBorder="1" applyAlignment="1">
      <alignment horizontal="center"/>
    </xf>
    <xf numFmtId="0" fontId="40" fillId="0" borderId="0" xfId="0" applyFont="1" applyAlignment="1">
      <alignment horizontal="center"/>
    </xf>
    <xf numFmtId="0" fontId="41" fillId="0" borderId="0" xfId="0" applyFont="1" applyAlignment="1">
      <alignment horizontal="center"/>
    </xf>
    <xf numFmtId="0" fontId="0" fillId="0" borderId="7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8" xfId="0" applyBorder="1" applyAlignment="1">
      <alignment horizontal="right"/>
    </xf>
    <xf numFmtId="0" fontId="0" fillId="0" borderId="9" xfId="0" applyBorder="1" applyAlignment="1">
      <alignment horizontal="right"/>
    </xf>
    <xf numFmtId="0" fontId="0" fillId="0" borderId="10" xfId="0" applyBorder="1" applyAlignment="1">
      <alignment horizontal="right"/>
    </xf>
    <xf numFmtId="0" fontId="0" fillId="0" borderId="11" xfId="0" applyBorder="1" applyAlignment="1">
      <alignment horizontal="right"/>
    </xf>
    <xf numFmtId="0" fontId="28" fillId="0" borderId="7" xfId="0" applyFont="1" applyBorder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28" fillId="0" borderId="8" xfId="0" applyFont="1" applyBorder="1" applyAlignment="1">
      <alignment horizontal="center" vertical="center" wrapText="1"/>
    </xf>
    <xf numFmtId="0" fontId="25" fillId="0" borderId="7" xfId="0" applyFont="1" applyBorder="1" applyAlignment="1">
      <alignment horizontal="center" vertical="center" wrapText="1"/>
    </xf>
    <xf numFmtId="0" fontId="25" fillId="0" borderId="0" xfId="0" applyFont="1" applyAlignment="1">
      <alignment horizontal="center" vertical="center" wrapText="1"/>
    </xf>
    <xf numFmtId="0" fontId="25" fillId="0" borderId="8" xfId="0" applyFont="1" applyBorder="1" applyAlignment="1">
      <alignment horizontal="center" vertical="center" wrapText="1"/>
    </xf>
    <xf numFmtId="0" fontId="25" fillId="0" borderId="7" xfId="0" applyFont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5" fillId="0" borderId="8" xfId="0" applyFont="1" applyBorder="1" applyAlignment="1">
      <alignment horizontal="center" vertical="center"/>
    </xf>
    <xf numFmtId="0" fontId="26" fillId="0" borderId="7" xfId="0" applyFont="1" applyBorder="1" applyAlignment="1">
      <alignment horizontal="center"/>
    </xf>
    <xf numFmtId="0" fontId="26" fillId="0" borderId="0" xfId="0" applyFont="1" applyAlignment="1">
      <alignment horizontal="center"/>
    </xf>
    <xf numFmtId="0" fontId="26" fillId="0" borderId="8" xfId="0" applyFont="1" applyBorder="1" applyAlignment="1">
      <alignment horizontal="center"/>
    </xf>
    <xf numFmtId="0" fontId="27" fillId="0" borderId="7" xfId="0" applyFont="1" applyBorder="1" applyAlignment="1">
      <alignment horizontal="center"/>
    </xf>
    <xf numFmtId="0" fontId="27" fillId="0" borderId="0" xfId="0" applyFont="1" applyAlignment="1">
      <alignment horizontal="center"/>
    </xf>
    <xf numFmtId="0" fontId="27" fillId="0" borderId="8" xfId="0" applyFont="1" applyBorder="1" applyAlignment="1">
      <alignment horizontal="center"/>
    </xf>
    <xf numFmtId="0" fontId="34" fillId="0" borderId="7" xfId="0" applyFont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8" xfId="0" applyFont="1" applyBorder="1" applyAlignment="1">
      <alignment horizontal="center"/>
    </xf>
    <xf numFmtId="0" fontId="30" fillId="0" borderId="7" xfId="0" applyFont="1" applyBorder="1" applyAlignment="1">
      <alignment horizontal="center"/>
    </xf>
    <xf numFmtId="0" fontId="30" fillId="0" borderId="0" xfId="0" applyFont="1" applyAlignment="1">
      <alignment horizontal="center"/>
    </xf>
    <xf numFmtId="0" fontId="30" fillId="0" borderId="8" xfId="0" applyFont="1" applyBorder="1" applyAlignment="1">
      <alignment horizontal="center"/>
    </xf>
    <xf numFmtId="0" fontId="29" fillId="0" borderId="7" xfId="0" applyFont="1" applyBorder="1" applyAlignment="1">
      <alignment horizontal="center"/>
    </xf>
    <xf numFmtId="0" fontId="29" fillId="0" borderId="0" xfId="0" applyFont="1" applyAlignment="1">
      <alignment horizontal="center"/>
    </xf>
    <xf numFmtId="0" fontId="29" fillId="0" borderId="8" xfId="0" applyFont="1" applyBorder="1" applyAlignment="1">
      <alignment horizontal="center"/>
    </xf>
    <xf numFmtId="0" fontId="31" fillId="0" borderId="7" xfId="0" applyFont="1" applyBorder="1" applyAlignment="1">
      <alignment horizontal="center"/>
    </xf>
    <xf numFmtId="0" fontId="31" fillId="0" borderId="0" xfId="0" applyFont="1" applyAlignment="1">
      <alignment horizontal="center"/>
    </xf>
    <xf numFmtId="0" fontId="31" fillId="0" borderId="8" xfId="0" applyFont="1" applyBorder="1" applyAlignment="1">
      <alignment horizontal="center"/>
    </xf>
    <xf numFmtId="0" fontId="32" fillId="0" borderId="7" xfId="0" applyFont="1" applyBorder="1" applyAlignment="1">
      <alignment horizontal="center"/>
    </xf>
    <xf numFmtId="0" fontId="32" fillId="0" borderId="0" xfId="0" applyFont="1" applyAlignment="1">
      <alignment horizontal="center"/>
    </xf>
    <xf numFmtId="0" fontId="32" fillId="0" borderId="8" xfId="0" applyFont="1" applyBorder="1" applyAlignment="1">
      <alignment horizontal="center"/>
    </xf>
    <xf numFmtId="0" fontId="33" fillId="0" borderId="7" xfId="0" applyFont="1" applyBorder="1" applyAlignment="1">
      <alignment horizontal="center" wrapText="1"/>
    </xf>
    <xf numFmtId="0" fontId="33" fillId="0" borderId="0" xfId="0" applyFont="1" applyAlignment="1">
      <alignment horizontal="center" wrapText="1"/>
    </xf>
    <xf numFmtId="0" fontId="33" fillId="0" borderId="8" xfId="0" applyFont="1" applyBorder="1" applyAlignment="1">
      <alignment horizontal="center" wrapText="1"/>
    </xf>
  </cellXfs>
  <cellStyles count="17">
    <cellStyle name="Comma" xfId="1" builtinId="3"/>
    <cellStyle name="Comma 13" xfId="6" xr:uid="{00000000-0005-0000-0000-000001000000}"/>
    <cellStyle name="Comma 13 2" xfId="8" xr:uid="{00000000-0005-0000-0000-000002000000}"/>
    <cellStyle name="Comma 2" xfId="5" xr:uid="{00000000-0005-0000-0000-000003000000}"/>
    <cellStyle name="Comma 2 2" xfId="15" xr:uid="{00000000-0005-0000-0000-000004000000}"/>
    <cellStyle name="Comma 2 2 2" xfId="9" xr:uid="{00000000-0005-0000-0000-000005000000}"/>
    <cellStyle name="Comma 3" xfId="4" xr:uid="{00000000-0005-0000-0000-000006000000}"/>
    <cellStyle name="Comma 4" xfId="10" xr:uid="{00000000-0005-0000-0000-000007000000}"/>
    <cellStyle name="Comma 5" xfId="12" xr:uid="{00000000-0005-0000-0000-000008000000}"/>
    <cellStyle name="Currency 2" xfId="7" xr:uid="{00000000-0005-0000-0000-000009000000}"/>
    <cellStyle name="Normal" xfId="0" builtinId="0"/>
    <cellStyle name="Normal 10" xfId="13" xr:uid="{00000000-0005-0000-0000-00000B000000}"/>
    <cellStyle name="Normal 2" xfId="3" xr:uid="{00000000-0005-0000-0000-00000C000000}"/>
    <cellStyle name="Normal 2 2" xfId="11" xr:uid="{00000000-0005-0000-0000-00000D000000}"/>
    <cellStyle name="Normal 3 3" xfId="16" xr:uid="{00000000-0005-0000-0000-00000E000000}"/>
    <cellStyle name="Normal 9" xfId="14" xr:uid="{00000000-0005-0000-0000-00000F000000}"/>
    <cellStyle name="Percent 2" xfId="2" xr:uid="{00000000-0005-0000-0000-00001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3" Type="http://schemas.openxmlformats.org/officeDocument/2006/relationships/externalLink" Target="externalLinks/externalLink1.xml"/><Relationship Id="rId21" Type="http://schemas.openxmlformats.org/officeDocument/2006/relationships/externalLink" Target="externalLinks/externalLink19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0" Type="http://schemas.openxmlformats.org/officeDocument/2006/relationships/externalLink" Target="externalLinks/externalLink18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24" Type="http://schemas.openxmlformats.org/officeDocument/2006/relationships/sharedStrings" Target="sharedStrings.xml"/><Relationship Id="rId5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3.xml"/><Relationship Id="rId23" Type="http://schemas.openxmlformats.org/officeDocument/2006/relationships/styles" Target="styles.xml"/><Relationship Id="rId10" Type="http://schemas.openxmlformats.org/officeDocument/2006/relationships/externalLink" Target="externalLinks/externalLink8.xml"/><Relationship Id="rId19" Type="http://schemas.openxmlformats.org/officeDocument/2006/relationships/externalLink" Target="externalLinks/externalLink17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Relationship Id="rId22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Users\NANA%20FATIMA\Documents\YAHAYA%20ABUKUR%20DOCUMENTS\MANGAL%20PROJECT%20AT%20KADUNA\CONSTRUCTION%20OF%20BLOCK%20OF%20STUDENT%20HOSTEL%20AT%20NYSC%20%20CENTRE%20KATSINA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c/Desktop/Documents%20and%20Settings/user.OWNER/My%20Documents/My%20Documents/HIGH%20COURT%20VAL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M/Documents%20and%20Settings/Marisa%20Gaither/Desktop/GDA%20Engagements/The%20Strand/The%20Strand.Revised%20SubmissionFinancials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BNsystem1/Downloads/Break%2520even%2520analysis%25202%2520as%2520at%252026th%2520June%252018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achabba/Dropbox/Life%20Camp/Development%20Analysis/Server/d/Chinwe/Projects/affordable%20housing/rental/614%20Longfellow%20Rental%20ProForma%20-%202004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idams\c-didams\My%20Documents\BON\Labour-fluctn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OSE%20BRIDGES\FRONT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M/8000's/8148.00,%2004-%20Gewirz%20Grosvenor/FINANCIALS/FIN-RENTAL-AGGR-9.5%25-MPDU-MX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achabba/Dropbox/Life%20Camp/Development%20Analysis/dcsnap01/active-jobs/OLDMENUS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M/IBD/Atlanta%20Region/ACQ_MORT/Equity/Multifamily/Sawyer%20Heights/Sawyer%20Heights%20MS%20v2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My%20Drive\QS%20KAMALDEEN\AJIWE\BOQ\BOQ%20-%20IN-%20USE\AJIWE%20BOQ%20(Revised%20MARCH.%202023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Abubakar\Desktop\FCE%20OKENE%20PROJECTS\CONSTRUCTION%20OF%20BLOCK%20OF%20OFFICE%20AND%20CLASS%20AT%20FCE%20OKENE.%20AMMENDED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ryam%20Nadabo/Desktop/HOSPITALS/Users/Abubakar/Desktop/FCE%20OKENE%20PROJECTS/CONSTRUCTION%20OF%20BLOCK%20OF%20OFFICE%20AND%20CLASS%20AT%20FCE%20OKENE.%20AMMENDED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c/Desktop/Users/NANA%20FATIMA/Documents/YAHAYA%20ABUKUR%20DOCUMENTS/MANGAL%20PROJECT%20AT%20KADUNA/CONSTRUCTION%20OF%20BLOCK%20OF%20STUDENT%20HOSTEL%20AT%20NYSC%20%20CENTRE%20KATSINA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achabba/Dropbox/Life%20Camp/Development%20Analysis/Dcsnap01/active-jobs/6240.02,%2004-%20Toll%20Bros%20Loudoun/Toll%20Brothers%20market%20exhibits/employment%20data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NANA%20FATIMA\Documents\MANGAL%20PROJECT%20AT%20KADUNA\CONSTRUCTION%20OF%20BLOCK%20OF%20STUDENT%20HOSTEL%20AT%20NYSC%20%20CENTRE%20KATSINA%20WITH%20MINISTRY%20RATES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NANA%20FATIMA\Documents\OTHER%20PROJECTS\EXPANSION%20OF%20SCH%20OF%20LANG%20%20LOTC%20VAL%2002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achabba/Dropbox/Life%20Camp/Development%20Analysis/Server/d/Chinwe/Practice%20Proforma/701%20Lamont%20-Debt-%20BB&amp;T%20Termsheet%20&amp;%20scenario%20analysis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achabba/Dropbox/Life%20Camp/Development%20Analysis/Atntbdc01/macstuff/CURRENT%20PROJECTS/01-7528.00RR%20LA%20BID/Exhibits/VI.%20Housing/Housing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 BLD TAKE OFF"/>
      <sheetName val="MAIN BLD BILLS"/>
      <sheetName val="STORE"/>
      <sheetName val="CONCERT"/>
      <sheetName val="GS"/>
      <sheetName val="LIST OF REINF"/>
      <sheetName val="STORE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ilder work mb"/>
      <sheetName val="restaurant"/>
      <sheetName val="MOSQUE"/>
      <sheetName val="ABLUTION BLOCK"/>
      <sheetName val="GATE HOUSE"/>
      <sheetName val="EXTERNAL WORKS"/>
      <sheetName val="Summary"/>
      <sheetName val="Materials on site"/>
      <sheetName val="builder_work_mb"/>
      <sheetName val="ABLUTION_BLOCK"/>
      <sheetName val="GATE_HOUSE"/>
      <sheetName val="EXTERNAL_WORKS"/>
      <sheetName val="Materials_on_site"/>
      <sheetName val="builder_work_mb1"/>
      <sheetName val="ABLUTION_BLOCK1"/>
      <sheetName val="GATE_HOUSE1"/>
      <sheetName val="EXTERNAL_WORKS1"/>
      <sheetName val="Materials_on_site2"/>
      <sheetName val="Materials_on_site1"/>
      <sheetName val="builder_work_mb2"/>
      <sheetName val="ABLUTION_BLOCK2"/>
      <sheetName val="GATE_HOUSE2"/>
      <sheetName val="EXTERNAL_WORKS2"/>
      <sheetName val="Materials_on_sit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umptions"/>
      <sheetName val="dnu-Ptshp Splits"/>
      <sheetName val="Monthly"/>
      <sheetName val=" Draw Schedule"/>
      <sheetName val=" Budget"/>
      <sheetName val="Operating"/>
      <sheetName val="Annual Operating"/>
      <sheetName val="sources.uses"/>
      <sheetName val="NMTC Analysis"/>
      <sheetName val="PROGRAM "/>
      <sheetName val="Rent&amp;Exp Drivers"/>
      <sheetName val="dnu-Taxes"/>
      <sheetName val="dnu-LIBOR"/>
      <sheetName val="dnu-Cons Annual CF"/>
      <sheetName val="dnu - Cons Monthly"/>
      <sheetName val="dnu-Cons Budget"/>
      <sheetName val="dnu-Budget Drivers"/>
      <sheetName val="dnu-Residential Proforma"/>
      <sheetName val="dnu-Debt Service"/>
    </sheetNames>
    <sheetDataSet>
      <sheetData sheetId="0">
        <row r="9">
          <cell r="C9">
            <v>1</v>
          </cell>
        </row>
        <row r="15">
          <cell r="B15" t="str">
            <v>(not used)</v>
          </cell>
        </row>
        <row r="17">
          <cell r="B17" t="str">
            <v xml:space="preserve">The Strand </v>
          </cell>
        </row>
      </sheetData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sentation"/>
      <sheetName val="Bud.Summ P n L"/>
      <sheetName val="Budgeted Profit and Loss"/>
      <sheetName val="Dep Sch"/>
      <sheetName val="Bud V Actual Funding"/>
      <sheetName val="Idale Const Budget Tracker"/>
      <sheetName val="Idale Cashflow"/>
      <sheetName val="Sheet5"/>
      <sheetName val="Variablecosts"/>
      <sheetName val="FixedCosts"/>
      <sheetName val="BEP"/>
      <sheetName val="Sheet1"/>
      <sheetName val="Break even analysis 2 as at 26t"/>
      <sheetName val="Break%20even%20analysis%202%20a"/>
    </sheetNames>
    <sheetDataSet>
      <sheetData sheetId="0"/>
      <sheetData sheetId="1">
        <row r="30">
          <cell r="U30">
            <v>229484730.66999999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4">
          <cell r="C4">
            <v>9000000</v>
          </cell>
        </row>
        <row r="5">
          <cell r="C5">
            <v>2000</v>
          </cell>
        </row>
        <row r="7">
          <cell r="C7">
            <v>12401371676.029423</v>
          </cell>
        </row>
        <row r="8">
          <cell r="C8">
            <v>1505634518.6668048</v>
          </cell>
        </row>
        <row r="10">
          <cell r="C10">
            <v>2799314.1619852884</v>
          </cell>
        </row>
        <row r="11">
          <cell r="C11">
            <v>5598628323.9705763</v>
          </cell>
        </row>
      </sheetData>
      <sheetData sheetId="11"/>
      <sheetData sheetId="12"/>
      <sheetData sheetId="13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</sheetNames>
    <sheetDataSet>
      <sheetData sheetId="0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PT-99 "/>
      <sheetName val="Oct-99"/>
      <sheetName val="Nov-99"/>
      <sheetName val="DECEMBER-99"/>
      <sheetName val="JAN-2000"/>
      <sheetName val="FEB-2000"/>
      <sheetName val="MARCH-2000"/>
      <sheetName val="APRIL-2000"/>
      <sheetName val="MAY-2000 "/>
      <sheetName val="JUNE-2000"/>
      <sheetName val="JULY-2000 "/>
      <sheetName val="AUG,-2000 "/>
      <sheetName val="SEPT-2000 "/>
      <sheetName val="OCT-2000 "/>
      <sheetName val="Nov-2000 "/>
      <sheetName val="DEC-2000"/>
      <sheetName val="JAN-2001"/>
      <sheetName val="FEB-2001"/>
      <sheetName val="MARCH-2001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SEPT-99_"/>
      <sheetName val="MAY-2000_"/>
      <sheetName val="JULY-2000_"/>
      <sheetName val="AUG,-2000_"/>
      <sheetName val="SEPT-2000_"/>
      <sheetName val="OCT-2000_"/>
      <sheetName val="Nov-2000_"/>
      <sheetName val="SEPT-99_1"/>
      <sheetName val="MAY-2000_1"/>
      <sheetName val="JULY-2000_1"/>
      <sheetName val="AUG,-2000_1"/>
      <sheetName val="SEPT-2000_1"/>
      <sheetName val="OCT-2000_1"/>
      <sheetName val="Nov-2000_1"/>
      <sheetName val="SEPT-99_3"/>
      <sheetName val="MAY-2000_3"/>
      <sheetName val="JULY-2000_3"/>
      <sheetName val="AUG,-2000_3"/>
      <sheetName val="SEPT-2000_3"/>
      <sheetName val="OCT-2000_3"/>
      <sheetName val="Nov-2000_3"/>
      <sheetName val="SEPT-99_2"/>
      <sheetName val="MAY-2000_2"/>
      <sheetName val="JULY-2000_2"/>
      <sheetName val="AUG,-2000_2"/>
      <sheetName val="SEPT-2000_2"/>
      <sheetName val="OCT-2000_2"/>
      <sheetName val="Nov-2000_2"/>
      <sheetName val="SEPT-99_4"/>
      <sheetName val="MAY-2000_4"/>
      <sheetName val="JULY-2000_4"/>
      <sheetName val="AUG,-2000_4"/>
      <sheetName val="SEPT-2000_4"/>
      <sheetName val="OCT-2000_4"/>
      <sheetName val="Nov-2000_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REF"/>
    </sheetNames>
    <sheetDataSet>
      <sheetData sheetId="0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ket Rate"/>
      <sheetName val="MPDU-14.8%"/>
      <sheetName val="Total"/>
      <sheetName val="Model"/>
    </sheetNames>
    <sheetDataSet>
      <sheetData sheetId="0" refreshError="1"/>
      <sheetData sheetId="1" refreshError="1"/>
      <sheetData sheetId="2" refreshError="1"/>
      <sheetData sheetId="3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CG PRODUCT MENU"/>
    </sheetNames>
    <sheetDataSet>
      <sheetData sheetId="0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B"/>
      <sheetName val="Assumptions"/>
      <sheetName val="Unit Mix"/>
      <sheetName val="Project Budget"/>
      <sheetName val="Monthly CF"/>
      <sheetName val="Quarterly CF"/>
      <sheetName val="Yearly CF"/>
      <sheetName val="OS"/>
      <sheetName val="Construction Schedule"/>
      <sheetName val="Construction Matrix"/>
    </sheetNames>
    <sheetDataSet>
      <sheetData sheetId="0"/>
      <sheetData sheetId="1"/>
      <sheetData sheetId="2">
        <row r="26">
          <cell r="G26">
            <v>325</v>
          </cell>
          <cell r="K26">
            <v>304852</v>
          </cell>
        </row>
      </sheetData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5BD Duplex"/>
      <sheetName val="AJIWE COST ESTIMATE (Revised)"/>
      <sheetName val="ANALYSIS (REVISED)"/>
      <sheetName val="PLASTERING SUMMARY"/>
      <sheetName val="CONCRETE SUMMARY"/>
      <sheetName val="1and2 bdrm Apartment (12UNIT) "/>
      <sheetName val="4 bedroom 6unit "/>
      <sheetName val="4 bedroom 5unit "/>
      <sheetName val="2bd terrace 8unit"/>
      <sheetName val="2bd terrace 6Unit"/>
      <sheetName val="3 BEDROOM 7UNIT"/>
      <sheetName val="AJIWE STRIP MALL "/>
      <sheetName val="1BD APPARTMENT"/>
      <sheetName val="RATE BUILD UP (Projection)"/>
      <sheetName val="RATE BUILD UP (Projection) (2)"/>
      <sheetName val="5BD ELECTRICA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>
        <row r="46">
          <cell r="E46">
            <v>150</v>
          </cell>
        </row>
        <row r="47">
          <cell r="E47">
            <v>1500</v>
          </cell>
        </row>
        <row r="48">
          <cell r="E48">
            <v>1500</v>
          </cell>
        </row>
        <row r="49">
          <cell r="E49">
            <v>250</v>
          </cell>
        </row>
        <row r="50">
          <cell r="E50">
            <v>650</v>
          </cell>
        </row>
        <row r="51">
          <cell r="E51">
            <v>500</v>
          </cell>
        </row>
        <row r="52">
          <cell r="E52">
            <v>7187</v>
          </cell>
        </row>
        <row r="54">
          <cell r="E54">
            <v>150</v>
          </cell>
        </row>
        <row r="57">
          <cell r="E57">
            <v>2200</v>
          </cell>
        </row>
        <row r="59">
          <cell r="E59">
            <v>65000</v>
          </cell>
        </row>
        <row r="92">
          <cell r="E92">
            <v>1500</v>
          </cell>
        </row>
        <row r="95">
          <cell r="E95">
            <v>5500</v>
          </cell>
        </row>
        <row r="111">
          <cell r="E111">
            <v>7500</v>
          </cell>
        </row>
        <row r="117">
          <cell r="E117">
            <v>350</v>
          </cell>
        </row>
        <row r="120">
          <cell r="E120">
            <v>4500</v>
          </cell>
        </row>
        <row r="498">
          <cell r="E498">
            <v>6900</v>
          </cell>
        </row>
        <row r="500">
          <cell r="E500">
            <v>6500</v>
          </cell>
        </row>
        <row r="707">
          <cell r="E707">
            <v>1100</v>
          </cell>
        </row>
        <row r="708">
          <cell r="E708">
            <v>450</v>
          </cell>
        </row>
        <row r="712">
          <cell r="E712">
            <v>550</v>
          </cell>
        </row>
        <row r="715">
          <cell r="E715">
            <v>4500</v>
          </cell>
        </row>
        <row r="729">
          <cell r="E729">
            <v>400</v>
          </cell>
        </row>
        <row r="730">
          <cell r="E730">
            <v>500</v>
          </cell>
        </row>
        <row r="746">
          <cell r="E746">
            <v>1000</v>
          </cell>
        </row>
      </sheetData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 BLD TAKE OFF"/>
      <sheetName val="MAIN BLD BILLS"/>
      <sheetName val="FURN LECT HALLS"/>
      <sheetName val="FUR CHIEF LECT"/>
      <sheetName val="FUR 4 OFF"/>
      <sheetName val="GS"/>
      <sheetName val="GS  FOR TENDERS"/>
      <sheetName val="GS FOR TENDERS BLANK"/>
      <sheetName val="FURN"/>
      <sheetName val="MAIN_BLD_TAKE_OFF"/>
      <sheetName val="MAIN_BLD_BILLS"/>
      <sheetName val="FURN_LECT_HALLS"/>
      <sheetName val="FUR_CHIEF_LECT"/>
      <sheetName val="FUR_4_OFF"/>
      <sheetName val="GS__FOR_TENDERS"/>
      <sheetName val="GS_FOR_TENDERS_BLANK"/>
      <sheetName val="MAIN_BLD_TAKE_OFF1"/>
      <sheetName val="MAIN_BLD_BILLS1"/>
      <sheetName val="FURN_LECT_HALLS1"/>
      <sheetName val="FUR_CHIEF_LECT1"/>
      <sheetName val="FUR_4_OFF1"/>
      <sheetName val="GS__FOR_TENDERS1"/>
      <sheetName val="GS_FOR_TENDERS_BLANK1"/>
      <sheetName val="MAIN_BLD_TAKE_OFF3"/>
      <sheetName val="MAIN_BLD_BILLS3"/>
      <sheetName val="FURN_LECT_HALLS3"/>
      <sheetName val="FUR_CHIEF_LECT3"/>
      <sheetName val="FUR_4_OFF3"/>
      <sheetName val="GS__FOR_TENDERS3"/>
      <sheetName val="GS_FOR_TENDERS_BLANK3"/>
      <sheetName val="MAIN_BLD_TAKE_OFF2"/>
      <sheetName val="MAIN_BLD_BILLS2"/>
      <sheetName val="FURN_LECT_HALLS2"/>
      <sheetName val="FUR_CHIEF_LECT2"/>
      <sheetName val="FUR_4_OFF2"/>
      <sheetName val="GS__FOR_TENDERS2"/>
      <sheetName val="GS_FOR_TENDERS_BLANK2"/>
      <sheetName val="MAIN_BLD_TAKE_OFF4"/>
      <sheetName val="MAIN_BLD_BILLS4"/>
      <sheetName val="FURN_LECT_HALLS4"/>
      <sheetName val="FUR_CHIEF_LECT4"/>
      <sheetName val="FUR_4_OFF4"/>
      <sheetName val="GS__FOR_TENDERS4"/>
      <sheetName val="GS_FOR_TENDERS_BLANK4"/>
    </sheetNames>
    <sheetDataSet>
      <sheetData sheetId="0">
        <row r="18">
          <cell r="I18">
            <v>24</v>
          </cell>
        </row>
        <row r="34">
          <cell r="I34">
            <v>0.69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18">
          <cell r="I18">
            <v>24</v>
          </cell>
        </row>
      </sheetData>
      <sheetData sheetId="10"/>
      <sheetData sheetId="11"/>
      <sheetData sheetId="12"/>
      <sheetData sheetId="13"/>
      <sheetData sheetId="14"/>
      <sheetData sheetId="15"/>
      <sheetData sheetId="16">
        <row r="18">
          <cell r="I18">
            <v>24</v>
          </cell>
        </row>
      </sheetData>
      <sheetData sheetId="17"/>
      <sheetData sheetId="18"/>
      <sheetData sheetId="19"/>
      <sheetData sheetId="20"/>
      <sheetData sheetId="21"/>
      <sheetData sheetId="22"/>
      <sheetData sheetId="23">
        <row r="18">
          <cell r="I18">
            <v>24</v>
          </cell>
        </row>
      </sheetData>
      <sheetData sheetId="24"/>
      <sheetData sheetId="25"/>
      <sheetData sheetId="26"/>
      <sheetData sheetId="27"/>
      <sheetData sheetId="28"/>
      <sheetData sheetId="29"/>
      <sheetData sheetId="30">
        <row r="18">
          <cell r="I18">
            <v>24</v>
          </cell>
        </row>
      </sheetData>
      <sheetData sheetId="31"/>
      <sheetData sheetId="32"/>
      <sheetData sheetId="33"/>
      <sheetData sheetId="34"/>
      <sheetData sheetId="35"/>
      <sheetData sheetId="36"/>
      <sheetData sheetId="37">
        <row r="18">
          <cell r="I18">
            <v>24</v>
          </cell>
        </row>
      </sheetData>
      <sheetData sheetId="38"/>
      <sheetData sheetId="39"/>
      <sheetData sheetId="40"/>
      <sheetData sheetId="41"/>
      <sheetData sheetId="42"/>
      <sheetData sheetId="4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 BLD TAKE OFF"/>
      <sheetName val="MAIN BLD BILLS"/>
      <sheetName val="FURN LECT HALLS"/>
      <sheetName val="FUR CHIEF LECT"/>
      <sheetName val="FUR 4 OFF"/>
      <sheetName val="GS"/>
      <sheetName val="GS  FOR TENDERS"/>
      <sheetName val="GS FOR TENDERS BLANK"/>
      <sheetName val="FURN"/>
    </sheetNames>
    <sheetDataSet>
      <sheetData sheetId="0">
        <row r="18">
          <cell r="I18">
            <v>24</v>
          </cell>
        </row>
        <row r="34">
          <cell r="I34">
            <v>0.69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 BLD TAKE OFF"/>
      <sheetName val="MAIN BLD BILLS"/>
      <sheetName val="STORE"/>
      <sheetName val="CONCERT"/>
      <sheetName val="GS"/>
      <sheetName val="LIST OF REINF"/>
      <sheetName val="STORE (2)"/>
      <sheetName val="MAIN_BLD_TAKE_OFF"/>
      <sheetName val="MAIN_BLD_BILLS"/>
      <sheetName val="LIST_OF_REINF"/>
      <sheetName val="STORE_(2)"/>
      <sheetName val="MAIN_BLD_TAKE_OFF2"/>
      <sheetName val="MAIN_BLD_BILLS1"/>
      <sheetName val="LIST_OF_REINF1"/>
      <sheetName val="STORE_(2)1"/>
      <sheetName val="MAIN_BLD_TAKE_OFF1"/>
      <sheetName val="MAIN_BLD_TAKE_OFF3"/>
      <sheetName val="MAIN_BLD_BILLS2"/>
      <sheetName val="LIST_OF_REINF2"/>
      <sheetName val="STORE_(2)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_1_allcaz"/>
    </sheetNames>
    <sheetDataSet>
      <sheetData sheetId="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 BLD TAKE OFF"/>
      <sheetName val="MAIN BLD BILLS"/>
      <sheetName val="STORE"/>
      <sheetName val="CONCERT"/>
      <sheetName val="GS"/>
      <sheetName val="LIST OF REINF"/>
      <sheetName val="STORE (2)"/>
      <sheetName val="MAIN_BLD_TAKE_OFF"/>
      <sheetName val="MAIN_BLD_BILLS"/>
      <sheetName val="LIST_OF_REINF"/>
      <sheetName val="STORE_(2)"/>
      <sheetName val="MAIN_BLD_TAKE_OFF1"/>
      <sheetName val="MAIN_BLD_BILLS1"/>
      <sheetName val="LIST_OF_REINF1"/>
      <sheetName val="STORE_(2)1"/>
      <sheetName val="MAIN_BLD_TAKE_OFF3"/>
      <sheetName val="MAIN_BLD_BILLS3"/>
      <sheetName val="LIST_OF_REINF3"/>
      <sheetName val="STORE_(2)3"/>
      <sheetName val="MAIN_BLD_TAKE_OFF2"/>
      <sheetName val="MAIN_BLD_BILLS2"/>
      <sheetName val="LIST_OF_REINF2"/>
      <sheetName val="STORE_(2)2"/>
      <sheetName val="MAIN_BLD_TAKE_OFF4"/>
      <sheetName val="MAIN_BLD_BILLS4"/>
      <sheetName val="LIST_OF_REINF4"/>
      <sheetName val="STORE_(2)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ilder work mb"/>
      <sheetName val="EXTERNAL WORKS"/>
      <sheetName val="Summary"/>
      <sheetName val="previus pay"/>
      <sheetName val="Materials on site"/>
      <sheetName val="builder_work_mb"/>
      <sheetName val="EXTERNAL_WORKS"/>
      <sheetName val="previus_pay"/>
      <sheetName val="Materials_on_site"/>
      <sheetName val="builder_work_mb1"/>
      <sheetName val="EXTERNAL_WORKS1"/>
      <sheetName val="previus_pay1"/>
      <sheetName val="Materials_on_site1"/>
      <sheetName val="builder_work_mb3"/>
      <sheetName val="EXTERNAL_WORKS3"/>
      <sheetName val="previus_pay3"/>
      <sheetName val="Materials_on_site3"/>
      <sheetName val="builder_work_mb2"/>
      <sheetName val="EXTERNAL_WORKS2"/>
      <sheetName val="previus_pay2"/>
      <sheetName val="Materials_on_site2"/>
      <sheetName val="builder_work_mb4"/>
      <sheetName val="EXTERNAL_WORKS4"/>
      <sheetName val="previus_pay4"/>
      <sheetName val="Materials_on_site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 case - condos"/>
      <sheetName val="Condo Pricing"/>
      <sheetName val="Construction Details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hibit VI-8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9"/>
  <sheetViews>
    <sheetView view="pageBreakPreview" topLeftCell="A7" zoomScaleNormal="100" zoomScaleSheetLayoutView="100" workbookViewId="0">
      <selection activeCell="A10" sqref="A10:J10"/>
    </sheetView>
  </sheetViews>
  <sheetFormatPr defaultRowHeight="15" x14ac:dyDescent="0.25"/>
  <cols>
    <col min="9" max="9" width="5.28515625" customWidth="1"/>
  </cols>
  <sheetData>
    <row r="1" spans="1:10" x14ac:dyDescent="0.25">
      <c r="A1" s="133"/>
      <c r="B1" s="134"/>
      <c r="C1" s="134"/>
      <c r="D1" s="134"/>
      <c r="E1" s="134"/>
      <c r="F1" s="134"/>
      <c r="G1" s="134"/>
      <c r="H1" s="134"/>
      <c r="I1" s="134"/>
      <c r="J1" s="135"/>
    </row>
    <row r="2" spans="1:10" ht="19.5" x14ac:dyDescent="0.25">
      <c r="A2" s="164"/>
      <c r="B2" s="165"/>
      <c r="C2" s="165"/>
      <c r="D2" s="165"/>
      <c r="E2" s="165"/>
      <c r="F2" s="165"/>
      <c r="G2" s="165"/>
      <c r="H2" s="165"/>
      <c r="I2" s="165"/>
      <c r="J2" s="166"/>
    </row>
    <row r="3" spans="1:10" ht="19.5" x14ac:dyDescent="0.25">
      <c r="A3" s="167"/>
      <c r="B3" s="168"/>
      <c r="C3" s="168"/>
      <c r="D3" s="168"/>
      <c r="E3" s="168"/>
      <c r="F3" s="168"/>
      <c r="G3" s="168"/>
      <c r="H3" s="168"/>
      <c r="I3" s="168"/>
      <c r="J3" s="169"/>
    </row>
    <row r="4" spans="1:10" x14ac:dyDescent="0.25">
      <c r="A4" s="136"/>
      <c r="J4" s="137"/>
    </row>
    <row r="5" spans="1:10" ht="36.75" x14ac:dyDescent="0.7">
      <c r="A5" s="170" t="s">
        <v>310</v>
      </c>
      <c r="B5" s="171"/>
      <c r="C5" s="171"/>
      <c r="D5" s="171"/>
      <c r="E5" s="171"/>
      <c r="F5" s="171"/>
      <c r="G5" s="171"/>
      <c r="H5" s="171"/>
      <c r="I5" s="171"/>
      <c r="J5" s="172"/>
    </row>
    <row r="6" spans="1:10" x14ac:dyDescent="0.25">
      <c r="A6" s="136"/>
      <c r="J6" s="137"/>
    </row>
    <row r="7" spans="1:10" x14ac:dyDescent="0.25">
      <c r="A7" s="136"/>
      <c r="J7" s="137"/>
    </row>
    <row r="8" spans="1:10" ht="24.75" x14ac:dyDescent="0.5">
      <c r="A8" s="173"/>
      <c r="B8" s="174"/>
      <c r="C8" s="174"/>
      <c r="D8" s="174"/>
      <c r="E8" s="174"/>
      <c r="F8" s="174"/>
      <c r="G8" s="174"/>
      <c r="H8" s="174"/>
      <c r="I8" s="174"/>
      <c r="J8" s="175"/>
    </row>
    <row r="9" spans="1:10" x14ac:dyDescent="0.25">
      <c r="A9" s="136"/>
      <c r="J9" s="137"/>
    </row>
    <row r="10" spans="1:10" ht="24.75" x14ac:dyDescent="0.5">
      <c r="A10" s="173" t="s">
        <v>311</v>
      </c>
      <c r="B10" s="174"/>
      <c r="C10" s="174"/>
      <c r="D10" s="174"/>
      <c r="E10" s="174"/>
      <c r="F10" s="174"/>
      <c r="G10" s="174"/>
      <c r="H10" s="174"/>
      <c r="I10" s="174"/>
      <c r="J10" s="175"/>
    </row>
    <row r="11" spans="1:10" x14ac:dyDescent="0.25">
      <c r="A11" s="136"/>
      <c r="J11" s="137"/>
    </row>
    <row r="12" spans="1:10" x14ac:dyDescent="0.25">
      <c r="A12" s="136"/>
      <c r="J12" s="137"/>
    </row>
    <row r="13" spans="1:10" x14ac:dyDescent="0.25">
      <c r="A13" s="136"/>
      <c r="J13" s="137"/>
    </row>
    <row r="14" spans="1:10" ht="51" customHeight="1" x14ac:dyDescent="0.25">
      <c r="A14" s="161" t="s">
        <v>315</v>
      </c>
      <c r="B14" s="162"/>
      <c r="C14" s="162"/>
      <c r="D14" s="162"/>
      <c r="E14" s="162"/>
      <c r="F14" s="162"/>
      <c r="G14" s="162"/>
      <c r="H14" s="162"/>
      <c r="I14" s="162"/>
      <c r="J14" s="163"/>
    </row>
    <row r="15" spans="1:10" ht="18.75" x14ac:dyDescent="0.3">
      <c r="A15" s="182"/>
      <c r="B15" s="183"/>
      <c r="C15" s="183"/>
      <c r="D15" s="183"/>
      <c r="E15" s="183"/>
      <c r="F15" s="183"/>
      <c r="G15" s="183"/>
      <c r="H15" s="183"/>
      <c r="I15" s="183"/>
      <c r="J15" s="184"/>
    </row>
    <row r="16" spans="1:10" ht="21" x14ac:dyDescent="0.35">
      <c r="A16" s="179"/>
      <c r="B16" s="180"/>
      <c r="C16" s="180"/>
      <c r="D16" s="180"/>
      <c r="E16" s="180"/>
      <c r="F16" s="180"/>
      <c r="G16" s="180"/>
      <c r="H16" s="180"/>
      <c r="I16" s="180"/>
      <c r="J16" s="181"/>
    </row>
    <row r="17" spans="1:10" x14ac:dyDescent="0.25">
      <c r="A17" s="136"/>
      <c r="J17" s="137"/>
    </row>
    <row r="18" spans="1:10" x14ac:dyDescent="0.25">
      <c r="A18" s="185"/>
      <c r="B18" s="186"/>
      <c r="C18" s="186"/>
      <c r="D18" s="186"/>
      <c r="E18" s="186"/>
      <c r="F18" s="186"/>
      <c r="G18" s="186"/>
      <c r="H18" s="186"/>
      <c r="I18" s="186"/>
      <c r="J18" s="187"/>
    </row>
    <row r="19" spans="1:10" x14ac:dyDescent="0.25">
      <c r="A19" s="185"/>
      <c r="B19" s="186"/>
      <c r="C19" s="186"/>
      <c r="D19" s="186"/>
      <c r="E19" s="186"/>
      <c r="F19" s="186"/>
      <c r="G19" s="186"/>
      <c r="H19" s="186"/>
      <c r="I19" s="186"/>
      <c r="J19" s="187"/>
    </row>
    <row r="20" spans="1:10" x14ac:dyDescent="0.25">
      <c r="A20" s="136"/>
      <c r="J20" s="137"/>
    </row>
    <row r="21" spans="1:10" ht="21" x14ac:dyDescent="0.35">
      <c r="A21" s="188" t="s">
        <v>312</v>
      </c>
      <c r="B21" s="189"/>
      <c r="C21" s="189"/>
      <c r="D21" s="189"/>
      <c r="E21" s="189"/>
      <c r="F21" s="189"/>
      <c r="G21" s="189"/>
      <c r="H21" s="189"/>
      <c r="I21" s="189"/>
      <c r="J21" s="190"/>
    </row>
    <row r="22" spans="1:10" x14ac:dyDescent="0.25">
      <c r="A22" s="136"/>
      <c r="J22" s="137"/>
    </row>
    <row r="23" spans="1:10" x14ac:dyDescent="0.25">
      <c r="A23" s="136"/>
      <c r="J23" s="137"/>
    </row>
    <row r="24" spans="1:10" ht="21" customHeight="1" x14ac:dyDescent="0.25">
      <c r="A24" s="191" t="s">
        <v>316</v>
      </c>
      <c r="B24" s="192"/>
      <c r="C24" s="192"/>
      <c r="D24" s="192"/>
      <c r="E24" s="192"/>
      <c r="F24" s="192"/>
      <c r="G24" s="192"/>
      <c r="H24" s="192"/>
      <c r="I24" s="192"/>
      <c r="J24" s="193"/>
    </row>
    <row r="25" spans="1:10" x14ac:dyDescent="0.25">
      <c r="A25" s="191"/>
      <c r="B25" s="192"/>
      <c r="C25" s="192"/>
      <c r="D25" s="192"/>
      <c r="E25" s="192"/>
      <c r="F25" s="192"/>
      <c r="G25" s="192"/>
      <c r="H25" s="192"/>
      <c r="I25" s="192"/>
      <c r="J25" s="193"/>
    </row>
    <row r="26" spans="1:10" x14ac:dyDescent="0.25">
      <c r="A26" s="191"/>
      <c r="B26" s="192"/>
      <c r="C26" s="192"/>
      <c r="D26" s="192"/>
      <c r="E26" s="192"/>
      <c r="F26" s="192"/>
      <c r="G26" s="192"/>
      <c r="H26" s="192"/>
      <c r="I26" s="192"/>
      <c r="J26" s="193"/>
    </row>
    <row r="27" spans="1:10" ht="23.25" customHeight="1" x14ac:dyDescent="0.25">
      <c r="A27" s="173"/>
      <c r="B27" s="174"/>
      <c r="C27" s="174"/>
      <c r="D27" s="174"/>
      <c r="E27" s="174"/>
      <c r="F27" s="174"/>
      <c r="G27" s="174"/>
      <c r="H27" s="174"/>
      <c r="I27" s="174"/>
      <c r="J27" s="175"/>
    </row>
    <row r="28" spans="1:10" hidden="1" x14ac:dyDescent="0.25">
      <c r="A28" s="173"/>
      <c r="B28" s="174"/>
      <c r="C28" s="174"/>
      <c r="D28" s="174"/>
      <c r="E28" s="174"/>
      <c r="F28" s="174"/>
      <c r="G28" s="174"/>
      <c r="H28" s="174"/>
      <c r="I28" s="174"/>
      <c r="J28" s="175"/>
    </row>
    <row r="29" spans="1:10" x14ac:dyDescent="0.25">
      <c r="A29" s="136"/>
      <c r="J29" s="137"/>
    </row>
    <row r="30" spans="1:10" ht="24.75" x14ac:dyDescent="0.5">
      <c r="A30" s="138"/>
      <c r="B30" s="139"/>
      <c r="C30" s="139"/>
      <c r="D30" s="139"/>
      <c r="E30" s="139"/>
      <c r="F30" s="139"/>
      <c r="G30" s="139"/>
      <c r="H30" s="139"/>
      <c r="I30" s="139"/>
      <c r="J30" s="140"/>
    </row>
    <row r="31" spans="1:10" x14ac:dyDescent="0.25">
      <c r="A31" s="141"/>
      <c r="B31" s="142"/>
      <c r="C31" s="142"/>
      <c r="D31" s="142"/>
      <c r="E31" s="142"/>
      <c r="F31" s="142"/>
      <c r="G31" s="142"/>
      <c r="H31" s="142"/>
      <c r="I31" s="142"/>
      <c r="J31" s="143"/>
    </row>
    <row r="32" spans="1:10" ht="19.5" x14ac:dyDescent="0.4">
      <c r="A32" s="176"/>
      <c r="B32" s="177"/>
      <c r="C32" s="177"/>
      <c r="D32" s="177"/>
      <c r="E32" s="177"/>
      <c r="F32" s="177"/>
      <c r="G32" s="177"/>
      <c r="H32" s="177"/>
      <c r="I32" s="177"/>
      <c r="J32" s="178"/>
    </row>
    <row r="33" spans="1:10" ht="19.5" x14ac:dyDescent="0.4">
      <c r="A33" s="144" t="s">
        <v>313</v>
      </c>
      <c r="B33" s="145"/>
      <c r="C33" s="145"/>
      <c r="D33" s="145"/>
      <c r="E33" s="145"/>
      <c r="F33" s="145"/>
      <c r="G33" s="145"/>
      <c r="H33" s="145" t="s">
        <v>314</v>
      </c>
      <c r="I33" s="145"/>
      <c r="J33" s="146"/>
    </row>
    <row r="34" spans="1:10" ht="15.75" customHeight="1" x14ac:dyDescent="0.25">
      <c r="A34" s="147" t="s">
        <v>317</v>
      </c>
      <c r="B34" s="148"/>
      <c r="C34" s="149"/>
      <c r="D34" s="149"/>
      <c r="E34" s="149"/>
      <c r="F34" s="149"/>
      <c r="G34" s="149"/>
      <c r="H34" s="149"/>
      <c r="I34" s="150"/>
      <c r="J34" s="151"/>
    </row>
    <row r="35" spans="1:10" x14ac:dyDescent="0.25">
      <c r="A35" s="152"/>
      <c r="B35" s="153"/>
      <c r="C35" s="154"/>
      <c r="D35" s="154"/>
      <c r="E35" s="154"/>
      <c r="F35" s="154"/>
      <c r="G35" s="154"/>
      <c r="H35" s="154"/>
      <c r="I35" s="142"/>
      <c r="J35" s="143"/>
    </row>
    <row r="36" spans="1:10" ht="21" x14ac:dyDescent="0.35">
      <c r="A36" s="179" t="s">
        <v>318</v>
      </c>
      <c r="B36" s="180"/>
      <c r="C36" s="180"/>
      <c r="D36" s="180"/>
      <c r="E36" s="180"/>
      <c r="F36" s="180"/>
      <c r="G36" s="180"/>
      <c r="H36" s="180"/>
      <c r="I36" s="180"/>
      <c r="J36" s="181"/>
    </row>
    <row r="37" spans="1:10" x14ac:dyDescent="0.25">
      <c r="A37" s="155"/>
      <c r="B37" s="156"/>
      <c r="C37" s="156"/>
      <c r="D37" s="156"/>
      <c r="E37" s="156"/>
      <c r="F37" s="156"/>
      <c r="G37" s="156"/>
      <c r="H37" s="156"/>
      <c r="I37" s="156"/>
      <c r="J37" s="157"/>
    </row>
    <row r="38" spans="1:10" x14ac:dyDescent="0.25">
      <c r="A38" s="155"/>
      <c r="B38" s="156"/>
      <c r="C38" s="156"/>
      <c r="D38" s="156"/>
      <c r="E38" s="156"/>
      <c r="F38" s="156"/>
      <c r="G38" s="156"/>
      <c r="H38" s="156"/>
      <c r="I38" s="156"/>
      <c r="J38" s="157"/>
    </row>
    <row r="39" spans="1:10" ht="15.75" thickBot="1" x14ac:dyDescent="0.3">
      <c r="A39" s="158"/>
      <c r="B39" s="159"/>
      <c r="C39" s="159"/>
      <c r="D39" s="159"/>
      <c r="E39" s="159"/>
      <c r="F39" s="159"/>
      <c r="G39" s="159"/>
      <c r="H39" s="159"/>
      <c r="I39" s="159"/>
      <c r="J39" s="160"/>
    </row>
  </sheetData>
  <mergeCells count="14">
    <mergeCell ref="A32:J32"/>
    <mergeCell ref="A36:J36"/>
    <mergeCell ref="A15:J15"/>
    <mergeCell ref="A16:J16"/>
    <mergeCell ref="A18:J19"/>
    <mergeCell ref="A21:J21"/>
    <mergeCell ref="A24:J26"/>
    <mergeCell ref="A27:J28"/>
    <mergeCell ref="A14:J14"/>
    <mergeCell ref="A2:J2"/>
    <mergeCell ref="A3:J3"/>
    <mergeCell ref="A5:J5"/>
    <mergeCell ref="A8:J8"/>
    <mergeCell ref="A10:J10"/>
  </mergeCells>
  <pageMargins left="0.7" right="0.7" top="0.75" bottom="0.75" header="0.3" footer="0.3"/>
  <pageSetup scale="9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997"/>
  <sheetViews>
    <sheetView tabSelected="1" view="pageBreakPreview" topLeftCell="A745" zoomScale="90" zoomScaleNormal="100" zoomScaleSheetLayoutView="90" workbookViewId="0">
      <selection activeCell="G755" sqref="G755"/>
    </sheetView>
  </sheetViews>
  <sheetFormatPr defaultColWidth="9.140625" defaultRowHeight="16.5" x14ac:dyDescent="0.25"/>
  <cols>
    <col min="1" max="1" width="3.42578125" style="4" customWidth="1"/>
    <col min="2" max="2" width="42" style="14" customWidth="1"/>
    <col min="3" max="3" width="9.28515625" style="3" customWidth="1"/>
    <col min="4" max="4" width="6.85546875" style="4" bestFit="1" customWidth="1"/>
    <col min="5" max="5" width="15.28515625" style="5" bestFit="1" customWidth="1"/>
    <col min="6" max="7" width="16.42578125" style="6" customWidth="1"/>
    <col min="8" max="8" width="12.42578125" style="7" bestFit="1" customWidth="1"/>
    <col min="9" max="9" width="35.5703125" style="7" customWidth="1"/>
    <col min="10" max="10" width="9.140625" style="7"/>
    <col min="11" max="11" width="22.42578125" style="7" customWidth="1"/>
    <col min="12" max="12" width="5.42578125" style="7" customWidth="1"/>
    <col min="13" max="13" width="9.5703125" style="7" customWidth="1"/>
    <col min="14" max="16" width="9.140625" style="7"/>
    <col min="17" max="17" width="12.5703125" style="7" bestFit="1" customWidth="1"/>
    <col min="18" max="18" width="9.140625" style="7"/>
    <col min="19" max="19" width="12.42578125" style="7" bestFit="1" customWidth="1"/>
    <col min="20" max="16384" width="9.140625" style="7"/>
  </cols>
  <sheetData>
    <row r="1" spans="1:10" x14ac:dyDescent="0.25">
      <c r="A1" s="1"/>
      <c r="B1" s="2" t="s">
        <v>0</v>
      </c>
    </row>
    <row r="2" spans="1:10" x14ac:dyDescent="0.25">
      <c r="B2" s="8"/>
    </row>
    <row r="3" spans="1:10" x14ac:dyDescent="0.25">
      <c r="B3" s="9" t="s">
        <v>1</v>
      </c>
    </row>
    <row r="4" spans="1:10" x14ac:dyDescent="0.25">
      <c r="B4" s="9"/>
    </row>
    <row r="5" spans="1:10" s="13" customFormat="1" x14ac:dyDescent="0.25">
      <c r="A5" s="4"/>
      <c r="B5" s="10" t="s">
        <v>2</v>
      </c>
      <c r="C5" s="3"/>
      <c r="D5" s="4"/>
      <c r="E5" s="11"/>
      <c r="F5" s="12"/>
      <c r="G5" s="12"/>
      <c r="H5" s="7"/>
    </row>
    <row r="6" spans="1:10" s="13" customFormat="1" x14ac:dyDescent="0.25">
      <c r="A6" s="4"/>
      <c r="B6" s="10"/>
      <c r="C6" s="3"/>
      <c r="D6" s="4"/>
      <c r="E6" s="11"/>
      <c r="F6" s="12"/>
      <c r="G6" s="12"/>
      <c r="H6" s="7"/>
    </row>
    <row r="7" spans="1:10" s="13" customFormat="1" x14ac:dyDescent="0.25">
      <c r="A7" s="4"/>
      <c r="B7" s="10" t="s">
        <v>3</v>
      </c>
      <c r="C7" s="3"/>
      <c r="D7" s="4"/>
      <c r="E7" s="11"/>
      <c r="F7" s="12"/>
      <c r="G7" s="12"/>
      <c r="H7" s="7"/>
    </row>
    <row r="8" spans="1:10" ht="17.25" customHeight="1" x14ac:dyDescent="0.25"/>
    <row r="9" spans="1:10" ht="40.5" customHeight="1" x14ac:dyDescent="0.25">
      <c r="A9" s="4" t="s">
        <v>4</v>
      </c>
      <c r="B9" s="15" t="s">
        <v>5</v>
      </c>
      <c r="C9" s="3">
        <f>39.67*25.88</f>
        <v>1026.6596</v>
      </c>
      <c r="D9" s="4" t="s">
        <v>6</v>
      </c>
      <c r="E9" s="16">
        <f>'[19]AJIWE STRIP MALL '!E46</f>
        <v>150</v>
      </c>
      <c r="F9" s="6">
        <f t="shared" ref="F9:F18" si="0">C9*E9</f>
        <v>153998.94</v>
      </c>
      <c r="G9" s="17"/>
      <c r="H9" s="18"/>
    </row>
    <row r="10" spans="1:10" ht="51.75" customHeight="1" x14ac:dyDescent="0.25">
      <c r="A10" s="4" t="s">
        <v>7</v>
      </c>
      <c r="B10" s="15" t="s">
        <v>8</v>
      </c>
      <c r="C10" s="3">
        <v>140</v>
      </c>
      <c r="D10" s="4" t="s">
        <v>9</v>
      </c>
      <c r="E10" s="16">
        <f>'[19]AJIWE STRIP MALL '!E47</f>
        <v>1500</v>
      </c>
      <c r="F10" s="6">
        <f t="shared" si="0"/>
        <v>210000</v>
      </c>
      <c r="G10" s="17"/>
      <c r="H10" s="18"/>
    </row>
    <row r="11" spans="1:10" ht="45" customHeight="1" x14ac:dyDescent="0.25">
      <c r="A11" s="4" t="s">
        <v>10</v>
      </c>
      <c r="B11" s="15" t="s">
        <v>11</v>
      </c>
      <c r="C11" s="3">
        <v>378</v>
      </c>
      <c r="D11" s="4" t="s">
        <v>9</v>
      </c>
      <c r="E11" s="16">
        <f>'[19]AJIWE STRIP MALL '!E48</f>
        <v>1500</v>
      </c>
      <c r="F11" s="6">
        <f t="shared" si="0"/>
        <v>567000</v>
      </c>
      <c r="G11" s="17"/>
      <c r="H11" s="18"/>
    </row>
    <row r="12" spans="1:10" ht="55.5" customHeight="1" x14ac:dyDescent="0.25">
      <c r="A12" s="4" t="s">
        <v>12</v>
      </c>
      <c r="B12" s="15" t="s">
        <v>13</v>
      </c>
      <c r="D12" s="4" t="s">
        <v>9</v>
      </c>
      <c r="E12" s="16">
        <f>'[19]AJIWE STRIP MALL '!E48</f>
        <v>1500</v>
      </c>
      <c r="F12" s="6">
        <f t="shared" si="0"/>
        <v>0</v>
      </c>
      <c r="G12" s="17"/>
    </row>
    <row r="13" spans="1:10" ht="30.75" customHeight="1" x14ac:dyDescent="0.25">
      <c r="A13" s="4" t="s">
        <v>14</v>
      </c>
      <c r="B13" s="15" t="s">
        <v>15</v>
      </c>
      <c r="C13" s="3">
        <v>347</v>
      </c>
      <c r="D13" s="4" t="s">
        <v>6</v>
      </c>
      <c r="E13" s="16">
        <f>'[19]AJIWE STRIP MALL '!E49</f>
        <v>250</v>
      </c>
      <c r="F13" s="6">
        <f t="shared" si="0"/>
        <v>86750</v>
      </c>
      <c r="G13" s="17"/>
      <c r="H13" s="18"/>
      <c r="I13" s="19"/>
    </row>
    <row r="14" spans="1:10" ht="30.75" customHeight="1" x14ac:dyDescent="0.25">
      <c r="A14" s="4" t="s">
        <v>16</v>
      </c>
      <c r="B14" s="15" t="s">
        <v>17</v>
      </c>
      <c r="C14" s="3">
        <v>285</v>
      </c>
      <c r="D14" s="4" t="s">
        <v>9</v>
      </c>
      <c r="E14" s="16">
        <f>'[19]AJIWE STRIP MALL '!E50</f>
        <v>650</v>
      </c>
      <c r="F14" s="6">
        <f t="shared" si="0"/>
        <v>185250</v>
      </c>
      <c r="G14" s="17"/>
      <c r="H14" s="18"/>
      <c r="J14" s="19"/>
    </row>
    <row r="15" spans="1:10" ht="44.25" customHeight="1" x14ac:dyDescent="0.25">
      <c r="A15" s="4" t="s">
        <v>18</v>
      </c>
      <c r="B15" s="15" t="s">
        <v>19</v>
      </c>
      <c r="C15" s="3">
        <v>233</v>
      </c>
      <c r="D15" s="4" t="s">
        <v>9</v>
      </c>
      <c r="E15" s="16">
        <f>'[19]AJIWE STRIP MALL '!E51</f>
        <v>500</v>
      </c>
      <c r="F15" s="6">
        <f t="shared" si="0"/>
        <v>116500</v>
      </c>
      <c r="G15" s="17"/>
      <c r="H15" s="18"/>
    </row>
    <row r="16" spans="1:10" ht="44.25" customHeight="1" x14ac:dyDescent="0.25">
      <c r="A16" s="4" t="s">
        <v>20</v>
      </c>
      <c r="B16" s="20" t="s">
        <v>21</v>
      </c>
      <c r="C16" s="3">
        <v>168</v>
      </c>
      <c r="D16" s="4" t="s">
        <v>9</v>
      </c>
      <c r="E16" s="16">
        <f>'[19]AJIWE STRIP MALL '!E52</f>
        <v>7187</v>
      </c>
      <c r="F16" s="6">
        <f>C16*E16</f>
        <v>1207416</v>
      </c>
      <c r="G16" s="17"/>
      <c r="H16" s="18"/>
    </row>
    <row r="17" spans="1:8" ht="36" customHeight="1" x14ac:dyDescent="0.25">
      <c r="A17" s="4" t="s">
        <v>22</v>
      </c>
      <c r="B17" s="15" t="s">
        <v>23</v>
      </c>
      <c r="C17" s="3">
        <v>561</v>
      </c>
      <c r="D17" s="4" t="s">
        <v>6</v>
      </c>
      <c r="E17" s="16">
        <v>6300</v>
      </c>
      <c r="F17" s="6">
        <f t="shared" si="0"/>
        <v>3534300</v>
      </c>
      <c r="G17" s="17"/>
      <c r="H17" s="18"/>
    </row>
    <row r="18" spans="1:8" ht="36" customHeight="1" x14ac:dyDescent="0.25">
      <c r="A18" s="4" t="s">
        <v>24</v>
      </c>
      <c r="B18" s="15" t="s">
        <v>25</v>
      </c>
      <c r="D18" s="4" t="s">
        <v>6</v>
      </c>
      <c r="E18" s="16">
        <f>'[19]AJIWE STRIP MALL '!E54</f>
        <v>150</v>
      </c>
      <c r="F18" s="6">
        <f t="shared" si="0"/>
        <v>0</v>
      </c>
      <c r="G18" s="17"/>
      <c r="H18" s="18"/>
    </row>
    <row r="19" spans="1:8" x14ac:dyDescent="0.25">
      <c r="B19" s="10" t="s">
        <v>26</v>
      </c>
      <c r="E19" s="16"/>
      <c r="G19" s="17"/>
    </row>
    <row r="20" spans="1:8" ht="17.25" customHeight="1" x14ac:dyDescent="0.25">
      <c r="B20" s="21" t="s">
        <v>27</v>
      </c>
      <c r="E20" s="16"/>
      <c r="G20" s="17"/>
    </row>
    <row r="21" spans="1:8" ht="17.25" customHeight="1" x14ac:dyDescent="0.25">
      <c r="A21" s="4" t="s">
        <v>28</v>
      </c>
      <c r="B21" s="14" t="s">
        <v>29</v>
      </c>
      <c r="C21" s="3">
        <v>225</v>
      </c>
      <c r="D21" s="4" t="s">
        <v>6</v>
      </c>
      <c r="E21" s="16">
        <f>'[19]AJIWE STRIP MALL '!E57</f>
        <v>2200</v>
      </c>
      <c r="F21" s="6">
        <f>C21*E21</f>
        <v>495000</v>
      </c>
      <c r="G21" s="17"/>
      <c r="H21" s="18"/>
    </row>
    <row r="22" spans="1:8" ht="17.25" customHeight="1" x14ac:dyDescent="0.25">
      <c r="B22" s="21" t="s">
        <v>30</v>
      </c>
      <c r="E22" s="16"/>
      <c r="G22" s="17"/>
    </row>
    <row r="23" spans="1:8" ht="17.25" customHeight="1" x14ac:dyDescent="0.25">
      <c r="A23" s="4" t="s">
        <v>31</v>
      </c>
      <c r="B23" s="14" t="s">
        <v>32</v>
      </c>
      <c r="C23" s="3">
        <v>46</v>
      </c>
      <c r="D23" s="4" t="s">
        <v>9</v>
      </c>
      <c r="E23" s="16">
        <v>60000</v>
      </c>
      <c r="F23" s="6">
        <f>C23*E23</f>
        <v>2760000</v>
      </c>
      <c r="G23" s="17"/>
      <c r="H23" s="18"/>
    </row>
    <row r="24" spans="1:8" ht="17.25" customHeight="1" x14ac:dyDescent="0.25">
      <c r="A24" s="4" t="s">
        <v>33</v>
      </c>
      <c r="B24" s="14" t="s">
        <v>34</v>
      </c>
      <c r="C24" s="3">
        <v>91</v>
      </c>
      <c r="D24" s="4" t="s">
        <v>9</v>
      </c>
      <c r="E24" s="16">
        <f>E23</f>
        <v>60000</v>
      </c>
      <c r="F24" s="6">
        <f>C24*E24</f>
        <v>5460000</v>
      </c>
      <c r="G24" s="17"/>
      <c r="H24" s="18"/>
    </row>
    <row r="25" spans="1:8" ht="17.25" customHeight="1" x14ac:dyDescent="0.25">
      <c r="E25" s="16"/>
      <c r="G25" s="17"/>
      <c r="H25" s="18"/>
    </row>
    <row r="26" spans="1:8" ht="17.25" customHeight="1" x14ac:dyDescent="0.25">
      <c r="E26" s="16"/>
      <c r="G26" s="17"/>
      <c r="H26" s="18"/>
    </row>
    <row r="27" spans="1:8" ht="17.25" customHeight="1" x14ac:dyDescent="0.25">
      <c r="E27" s="16"/>
      <c r="G27" s="17"/>
      <c r="H27" s="18"/>
    </row>
    <row r="28" spans="1:8" ht="17.25" customHeight="1" x14ac:dyDescent="0.25">
      <c r="E28" s="16"/>
      <c r="G28" s="17"/>
      <c r="H28" s="18"/>
    </row>
    <row r="29" spans="1:8" ht="17.25" customHeight="1" x14ac:dyDescent="0.25">
      <c r="E29" s="16"/>
      <c r="G29" s="17"/>
      <c r="H29" s="18"/>
    </row>
    <row r="30" spans="1:8" ht="17.25" customHeight="1" x14ac:dyDescent="0.25">
      <c r="B30" s="22" t="s">
        <v>35</v>
      </c>
      <c r="C30" s="23"/>
      <c r="D30" s="8"/>
      <c r="E30" s="24" t="s">
        <v>33</v>
      </c>
      <c r="F30" s="25">
        <f>SUM(F2:F29)</f>
        <v>14776214.939999999</v>
      </c>
      <c r="G30" s="17"/>
    </row>
    <row r="31" spans="1:8" s="28" customFormat="1" ht="17.25" customHeight="1" x14ac:dyDescent="0.25">
      <c r="A31" s="8"/>
      <c r="B31" s="9" t="s">
        <v>36</v>
      </c>
      <c r="C31" s="23"/>
      <c r="D31" s="8"/>
      <c r="E31" s="26"/>
      <c r="F31" s="27"/>
      <c r="G31" s="17"/>
    </row>
    <row r="32" spans="1:8" ht="30.75" customHeight="1" x14ac:dyDescent="0.25">
      <c r="B32" s="21" t="s">
        <v>37</v>
      </c>
      <c r="G32" s="17"/>
    </row>
    <row r="33" spans="1:8" ht="17.25" customHeight="1" x14ac:dyDescent="0.25">
      <c r="B33" s="21" t="s">
        <v>38</v>
      </c>
      <c r="G33" s="17"/>
    </row>
    <row r="34" spans="1:8" ht="22.5" customHeight="1" x14ac:dyDescent="0.25">
      <c r="A34" s="4" t="s">
        <v>4</v>
      </c>
      <c r="B34" s="14" t="s">
        <v>185</v>
      </c>
      <c r="C34" s="3">
        <v>87</v>
      </c>
      <c r="D34" s="4" t="s">
        <v>9</v>
      </c>
      <c r="E34" s="16">
        <f>'[19]AJIWE STRIP MALL '!E59</f>
        <v>65000</v>
      </c>
      <c r="F34" s="6">
        <f>C34*E34</f>
        <v>5655000</v>
      </c>
      <c r="G34" s="17"/>
      <c r="H34" s="18"/>
    </row>
    <row r="35" spans="1:8" ht="21.75" customHeight="1" x14ac:dyDescent="0.25">
      <c r="A35" s="4" t="s">
        <v>7</v>
      </c>
      <c r="B35" s="14" t="s">
        <v>186</v>
      </c>
      <c r="C35" s="3">
        <v>6</v>
      </c>
      <c r="D35" s="4" t="s">
        <v>9</v>
      </c>
      <c r="E35" s="16">
        <f>E34</f>
        <v>65000</v>
      </c>
      <c r="F35" s="6">
        <f>C35*E35</f>
        <v>390000</v>
      </c>
      <c r="G35" s="17"/>
      <c r="H35" s="18"/>
    </row>
    <row r="36" spans="1:8" ht="21.75" customHeight="1" x14ac:dyDescent="0.25">
      <c r="A36" s="4" t="s">
        <v>10</v>
      </c>
      <c r="B36" s="14" t="s">
        <v>187</v>
      </c>
      <c r="C36" s="3">
        <v>1</v>
      </c>
      <c r="D36" s="4" t="s">
        <v>9</v>
      </c>
      <c r="E36" s="16">
        <f>E35</f>
        <v>65000</v>
      </c>
      <c r="F36" s="6">
        <f>C36*E36</f>
        <v>65000</v>
      </c>
      <c r="G36" s="17"/>
      <c r="H36" s="18"/>
    </row>
    <row r="37" spans="1:8" x14ac:dyDescent="0.25">
      <c r="E37" s="16"/>
      <c r="G37" s="17"/>
    </row>
    <row r="38" spans="1:8" ht="21" customHeight="1" x14ac:dyDescent="0.25">
      <c r="B38" s="10" t="s">
        <v>40</v>
      </c>
      <c r="G38" s="17"/>
    </row>
    <row r="39" spans="1:8" ht="38.25" customHeight="1" x14ac:dyDescent="0.25">
      <c r="B39" s="29" t="s">
        <v>188</v>
      </c>
      <c r="G39" s="17"/>
    </row>
    <row r="40" spans="1:8" ht="19.5" customHeight="1" x14ac:dyDescent="0.25">
      <c r="A40" s="4" t="s">
        <v>12</v>
      </c>
      <c r="B40" s="14" t="s">
        <v>189</v>
      </c>
      <c r="C40" s="3">
        <v>6836</v>
      </c>
      <c r="D40" s="4" t="s">
        <v>41</v>
      </c>
      <c r="E40" s="16">
        <v>600</v>
      </c>
      <c r="F40" s="6">
        <f t="shared" ref="F40:F42" si="1">C40*E40</f>
        <v>4101600</v>
      </c>
      <c r="G40" s="17"/>
      <c r="H40" s="18"/>
    </row>
    <row r="41" spans="1:8" ht="19.5" customHeight="1" x14ac:dyDescent="0.25">
      <c r="A41" s="4" t="s">
        <v>14</v>
      </c>
      <c r="B41" s="14" t="s">
        <v>190</v>
      </c>
      <c r="C41" s="3">
        <v>1041</v>
      </c>
      <c r="D41" s="4" t="s">
        <v>41</v>
      </c>
      <c r="E41" s="16">
        <f t="shared" ref="E41:E42" si="2">E40</f>
        <v>600</v>
      </c>
      <c r="F41" s="6">
        <f t="shared" si="1"/>
        <v>624600</v>
      </c>
      <c r="G41" s="17"/>
      <c r="H41" s="18"/>
    </row>
    <row r="42" spans="1:8" ht="19.5" customHeight="1" x14ac:dyDescent="0.25">
      <c r="A42" s="4" t="s">
        <v>16</v>
      </c>
      <c r="B42" s="14" t="s">
        <v>191</v>
      </c>
      <c r="C42" s="3">
        <v>1727</v>
      </c>
      <c r="D42" s="4" t="s">
        <v>41</v>
      </c>
      <c r="E42" s="16">
        <f t="shared" si="2"/>
        <v>600</v>
      </c>
      <c r="F42" s="6">
        <f t="shared" si="1"/>
        <v>1036200</v>
      </c>
      <c r="G42" s="17"/>
      <c r="H42" s="18"/>
    </row>
    <row r="43" spans="1:8" ht="18.75" customHeight="1" x14ac:dyDescent="0.25">
      <c r="A43" s="4" t="s">
        <v>18</v>
      </c>
      <c r="B43" s="14" t="s">
        <v>192</v>
      </c>
      <c r="C43" s="3">
        <v>396</v>
      </c>
      <c r="D43" s="4" t="s">
        <v>41</v>
      </c>
      <c r="E43" s="16">
        <f>E42</f>
        <v>600</v>
      </c>
      <c r="F43" s="6">
        <f t="shared" ref="F43" si="3">C43*E43</f>
        <v>237600</v>
      </c>
      <c r="G43" s="17"/>
      <c r="H43" s="18"/>
    </row>
    <row r="44" spans="1:8" ht="19.5" customHeight="1" x14ac:dyDescent="0.25">
      <c r="E44" s="16"/>
      <c r="G44" s="17"/>
      <c r="H44" s="18"/>
    </row>
    <row r="45" spans="1:8" ht="49.5" customHeight="1" x14ac:dyDescent="0.25">
      <c r="B45" s="29" t="s">
        <v>43</v>
      </c>
      <c r="G45" s="17"/>
    </row>
    <row r="46" spans="1:8" ht="20.25" customHeight="1" x14ac:dyDescent="0.25">
      <c r="A46" s="4" t="s">
        <v>20</v>
      </c>
      <c r="B46" s="20" t="s">
        <v>44</v>
      </c>
      <c r="C46" s="3">
        <v>561</v>
      </c>
      <c r="D46" s="4" t="s">
        <v>6</v>
      </c>
      <c r="E46" s="5">
        <f>'[19]AJIWE STRIP MALL '!E92</f>
        <v>1500</v>
      </c>
      <c r="F46" s="6">
        <f>C46*E46</f>
        <v>841500</v>
      </c>
      <c r="G46" s="17"/>
      <c r="H46" s="18"/>
    </row>
    <row r="47" spans="1:8" x14ac:dyDescent="0.25">
      <c r="B47" s="20"/>
      <c r="G47" s="17"/>
      <c r="H47" s="18"/>
    </row>
    <row r="48" spans="1:8" ht="21" customHeight="1" x14ac:dyDescent="0.25">
      <c r="B48" s="10" t="s">
        <v>45</v>
      </c>
      <c r="G48" s="17"/>
    </row>
    <row r="49" spans="1:8" ht="24.75" customHeight="1" x14ac:dyDescent="0.25">
      <c r="B49" s="21" t="s">
        <v>46</v>
      </c>
      <c r="G49" s="17"/>
    </row>
    <row r="50" spans="1:8" ht="21.75" customHeight="1" x14ac:dyDescent="0.25">
      <c r="A50" s="4" t="s">
        <v>22</v>
      </c>
      <c r="B50" s="14" t="s">
        <v>193</v>
      </c>
      <c r="C50" s="3">
        <v>149</v>
      </c>
      <c r="D50" s="4" t="s">
        <v>6</v>
      </c>
      <c r="E50" s="16">
        <f>'[19]AJIWE STRIP MALL '!E95</f>
        <v>5500</v>
      </c>
      <c r="F50" s="6">
        <f t="shared" ref="F50:F51" si="4">C50*E50</f>
        <v>819500</v>
      </c>
      <c r="G50" s="17"/>
      <c r="H50" s="18"/>
    </row>
    <row r="51" spans="1:8" ht="23.25" customHeight="1" x14ac:dyDescent="0.25">
      <c r="A51" s="4" t="s">
        <v>24</v>
      </c>
      <c r="B51" s="14" t="s">
        <v>194</v>
      </c>
      <c r="C51" s="3">
        <v>76</v>
      </c>
      <c r="D51" s="4" t="s">
        <v>6</v>
      </c>
      <c r="E51" s="16">
        <f>E50</f>
        <v>5500</v>
      </c>
      <c r="F51" s="6">
        <f t="shared" si="4"/>
        <v>418000</v>
      </c>
      <c r="G51" s="17"/>
    </row>
    <row r="52" spans="1:8" ht="23.25" customHeight="1" x14ac:dyDescent="0.25">
      <c r="E52" s="16"/>
      <c r="G52" s="17"/>
    </row>
    <row r="53" spans="1:8" x14ac:dyDescent="0.25">
      <c r="B53" s="22" t="s">
        <v>48</v>
      </c>
      <c r="G53" s="17"/>
    </row>
    <row r="54" spans="1:8" x14ac:dyDescent="0.25">
      <c r="B54" s="22"/>
      <c r="G54" s="17"/>
    </row>
    <row r="55" spans="1:8" x14ac:dyDescent="0.25">
      <c r="A55" s="4" t="s">
        <v>28</v>
      </c>
      <c r="B55" s="14" t="s">
        <v>49</v>
      </c>
      <c r="D55" s="4" t="s">
        <v>6</v>
      </c>
      <c r="E55" s="16">
        <f>'[19]AJIWE STRIP MALL '!E120</f>
        <v>4500</v>
      </c>
      <c r="F55" s="6">
        <f t="shared" ref="F55" si="5">C55*E55</f>
        <v>0</v>
      </c>
      <c r="G55" s="17"/>
    </row>
    <row r="56" spans="1:8" x14ac:dyDescent="0.25">
      <c r="G56" s="17"/>
    </row>
    <row r="57" spans="1:8" x14ac:dyDescent="0.25">
      <c r="A57" s="4" t="s">
        <v>31</v>
      </c>
      <c r="B57" s="14" t="s">
        <v>50</v>
      </c>
      <c r="D57" s="4" t="s">
        <v>6</v>
      </c>
      <c r="E57" s="16">
        <f>E55</f>
        <v>4500</v>
      </c>
      <c r="F57" s="6">
        <f t="shared" ref="F57" si="6">C57*E57</f>
        <v>0</v>
      </c>
      <c r="G57" s="17"/>
    </row>
    <row r="58" spans="1:8" x14ac:dyDescent="0.25">
      <c r="G58" s="17"/>
    </row>
    <row r="59" spans="1:8" x14ac:dyDescent="0.25">
      <c r="G59" s="17"/>
    </row>
    <row r="60" spans="1:8" x14ac:dyDescent="0.25">
      <c r="G60" s="17"/>
    </row>
    <row r="61" spans="1:8" x14ac:dyDescent="0.25">
      <c r="G61" s="17"/>
    </row>
    <row r="62" spans="1:8" x14ac:dyDescent="0.25">
      <c r="G62" s="17"/>
    </row>
    <row r="63" spans="1:8" x14ac:dyDescent="0.25">
      <c r="B63" s="30" t="s">
        <v>51</v>
      </c>
      <c r="E63" s="24" t="s">
        <v>33</v>
      </c>
      <c r="F63" s="27">
        <f>SUM(F33:F62)</f>
        <v>14189000</v>
      </c>
      <c r="G63" s="17"/>
    </row>
    <row r="64" spans="1:8" x14ac:dyDescent="0.25">
      <c r="B64" s="9" t="s">
        <v>36</v>
      </c>
      <c r="G64" s="17"/>
    </row>
    <row r="65" spans="1:8" x14ac:dyDescent="0.25">
      <c r="B65" s="9"/>
      <c r="G65" s="17"/>
    </row>
    <row r="66" spans="1:8" x14ac:dyDescent="0.25">
      <c r="B66" s="21" t="s">
        <v>46</v>
      </c>
      <c r="G66" s="17"/>
    </row>
    <row r="67" spans="1:8" x14ac:dyDescent="0.25">
      <c r="B67" s="21"/>
      <c r="G67" s="17"/>
    </row>
    <row r="68" spans="1:8" x14ac:dyDescent="0.25">
      <c r="A68" s="4" t="s">
        <v>4</v>
      </c>
      <c r="B68" s="14" t="s">
        <v>52</v>
      </c>
      <c r="C68" s="3">
        <v>123</v>
      </c>
      <c r="D68" s="4" t="s">
        <v>53</v>
      </c>
      <c r="E68" s="16">
        <v>800</v>
      </c>
      <c r="F68" s="6">
        <f>C68*E68</f>
        <v>98400</v>
      </c>
      <c r="G68" s="17"/>
      <c r="H68" s="18"/>
    </row>
    <row r="69" spans="1:8" x14ac:dyDescent="0.25">
      <c r="E69" s="16"/>
      <c r="G69" s="17"/>
      <c r="H69" s="18"/>
    </row>
    <row r="70" spans="1:8" x14ac:dyDescent="0.25">
      <c r="B70" s="10" t="s">
        <v>54</v>
      </c>
      <c r="C70" s="23"/>
      <c r="D70" s="8"/>
      <c r="E70" s="31"/>
      <c r="F70" s="32"/>
      <c r="G70" s="17"/>
    </row>
    <row r="71" spans="1:8" x14ac:dyDescent="0.25">
      <c r="B71" s="33"/>
      <c r="C71" s="23"/>
      <c r="D71" s="8"/>
      <c r="E71" s="31"/>
      <c r="F71" s="32"/>
      <c r="G71" s="17"/>
    </row>
    <row r="72" spans="1:8" ht="57.75" customHeight="1" x14ac:dyDescent="0.25">
      <c r="B72" s="29" t="s">
        <v>55</v>
      </c>
      <c r="C72" s="23"/>
      <c r="D72" s="8"/>
      <c r="E72" s="31"/>
      <c r="F72" s="32"/>
      <c r="G72" s="17"/>
    </row>
    <row r="73" spans="1:8" x14ac:dyDescent="0.25">
      <c r="B73" s="29"/>
      <c r="C73" s="23"/>
      <c r="D73" s="8"/>
      <c r="E73" s="31"/>
      <c r="F73" s="32"/>
      <c r="G73" s="17"/>
    </row>
    <row r="74" spans="1:8" x14ac:dyDescent="0.25">
      <c r="A74" s="4" t="s">
        <v>7</v>
      </c>
      <c r="B74" s="20" t="s">
        <v>56</v>
      </c>
      <c r="C74" s="3">
        <v>357</v>
      </c>
      <c r="D74" s="4" t="s">
        <v>6</v>
      </c>
      <c r="E74" s="16">
        <f>'[19]AJIWE STRIP MALL '!E111</f>
        <v>7500</v>
      </c>
      <c r="F74" s="6">
        <f>C74*E74</f>
        <v>2677500</v>
      </c>
      <c r="G74" s="17"/>
      <c r="H74" s="18"/>
    </row>
    <row r="75" spans="1:8" x14ac:dyDescent="0.25">
      <c r="G75" s="17"/>
    </row>
    <row r="76" spans="1:8" x14ac:dyDescent="0.25">
      <c r="B76" s="21" t="s">
        <v>57</v>
      </c>
      <c r="F76" s="34"/>
      <c r="G76" s="17"/>
    </row>
    <row r="77" spans="1:8" x14ac:dyDescent="0.25">
      <c r="B77" s="21" t="s">
        <v>58</v>
      </c>
      <c r="F77" s="34"/>
      <c r="G77" s="17"/>
    </row>
    <row r="78" spans="1:8" x14ac:dyDescent="0.25">
      <c r="F78" s="34"/>
      <c r="G78" s="17"/>
    </row>
    <row r="79" spans="1:8" ht="29.25" customHeight="1" x14ac:dyDescent="0.25">
      <c r="A79" s="4" t="s">
        <v>10</v>
      </c>
      <c r="B79" s="15" t="s">
        <v>59</v>
      </c>
      <c r="C79" s="3">
        <v>606</v>
      </c>
      <c r="D79" s="4" t="s">
        <v>6</v>
      </c>
      <c r="E79" s="11">
        <f>'[19]AJIWE STRIP MALL '!E117</f>
        <v>350</v>
      </c>
      <c r="F79" s="6">
        <f>C79*E79</f>
        <v>212100</v>
      </c>
      <c r="G79" s="17"/>
    </row>
    <row r="80" spans="1:8" x14ac:dyDescent="0.25">
      <c r="B80" s="15"/>
      <c r="F80" s="34"/>
      <c r="G80" s="17"/>
    </row>
    <row r="81" spans="2:7" x14ac:dyDescent="0.25">
      <c r="B81" s="35"/>
      <c r="F81" s="34"/>
      <c r="G81" s="17"/>
    </row>
    <row r="82" spans="2:7" ht="35.25" customHeight="1" x14ac:dyDescent="0.25">
      <c r="B82" s="15"/>
      <c r="F82" s="36"/>
      <c r="G82" s="17"/>
    </row>
    <row r="83" spans="2:7" x14ac:dyDescent="0.25">
      <c r="B83" s="15"/>
      <c r="F83" s="34"/>
      <c r="G83" s="17"/>
    </row>
    <row r="84" spans="2:7" ht="18.75" customHeight="1" x14ac:dyDescent="0.25">
      <c r="B84" s="30" t="s">
        <v>51</v>
      </c>
      <c r="E84" s="24" t="s">
        <v>33</v>
      </c>
      <c r="F84" s="27">
        <f>SUM(F66:F83)</f>
        <v>2988000</v>
      </c>
      <c r="G84" s="17"/>
    </row>
    <row r="85" spans="2:7" x14ac:dyDescent="0.25">
      <c r="B85" s="15"/>
      <c r="F85" s="34"/>
      <c r="G85" s="17"/>
    </row>
    <row r="86" spans="2:7" x14ac:dyDescent="0.25">
      <c r="B86" s="30"/>
      <c r="E86" s="24"/>
      <c r="F86" s="25"/>
      <c r="G86" s="17"/>
    </row>
    <row r="87" spans="2:7" x14ac:dyDescent="0.25">
      <c r="B87" s="10" t="s">
        <v>60</v>
      </c>
      <c r="E87" s="24"/>
      <c r="F87" s="25"/>
      <c r="G87" s="17"/>
    </row>
    <row r="88" spans="2:7" x14ac:dyDescent="0.25">
      <c r="F88" s="37"/>
      <c r="G88" s="17"/>
    </row>
    <row r="89" spans="2:7" x14ac:dyDescent="0.25">
      <c r="F89" s="37"/>
      <c r="G89" s="17"/>
    </row>
    <row r="90" spans="2:7" x14ac:dyDescent="0.25">
      <c r="B90" s="38" t="s">
        <v>61</v>
      </c>
      <c r="E90" s="5">
        <f>F30</f>
        <v>14776214.939999999</v>
      </c>
      <c r="F90" s="37"/>
      <c r="G90" s="17"/>
    </row>
    <row r="91" spans="2:7" x14ac:dyDescent="0.25">
      <c r="B91" s="39"/>
      <c r="F91" s="37"/>
      <c r="G91" s="17"/>
    </row>
    <row r="92" spans="2:7" x14ac:dyDescent="0.25">
      <c r="B92" s="38" t="s">
        <v>62</v>
      </c>
      <c r="E92" s="5">
        <f>F63</f>
        <v>14189000</v>
      </c>
      <c r="F92" s="37"/>
      <c r="G92" s="17"/>
    </row>
    <row r="93" spans="2:7" x14ac:dyDescent="0.25">
      <c r="B93" s="38"/>
      <c r="F93" s="37"/>
      <c r="G93" s="17"/>
    </row>
    <row r="94" spans="2:7" x14ac:dyDescent="0.25">
      <c r="B94" s="38" t="s">
        <v>63</v>
      </c>
      <c r="E94" s="5">
        <f>F84</f>
        <v>2988000</v>
      </c>
      <c r="F94" s="37"/>
      <c r="G94" s="17"/>
    </row>
    <row r="95" spans="2:7" x14ac:dyDescent="0.25">
      <c r="B95" s="40"/>
      <c r="F95" s="37"/>
      <c r="G95" s="17"/>
    </row>
    <row r="96" spans="2:7" x14ac:dyDescent="0.25">
      <c r="B96" s="40"/>
      <c r="F96" s="37"/>
      <c r="G96" s="17"/>
    </row>
    <row r="97" spans="2:7" x14ac:dyDescent="0.25">
      <c r="B97" s="40"/>
      <c r="F97" s="37"/>
      <c r="G97" s="17"/>
    </row>
    <row r="98" spans="2:7" x14ac:dyDescent="0.25">
      <c r="B98" s="40"/>
      <c r="F98" s="37"/>
      <c r="G98" s="17"/>
    </row>
    <row r="99" spans="2:7" x14ac:dyDescent="0.25">
      <c r="B99" s="40"/>
      <c r="F99" s="37"/>
      <c r="G99" s="17"/>
    </row>
    <row r="100" spans="2:7" x14ac:dyDescent="0.25">
      <c r="B100" s="40"/>
      <c r="F100" s="37"/>
      <c r="G100" s="17"/>
    </row>
    <row r="101" spans="2:7" x14ac:dyDescent="0.25">
      <c r="B101" s="40"/>
      <c r="F101" s="37"/>
      <c r="G101" s="17"/>
    </row>
    <row r="102" spans="2:7" x14ac:dyDescent="0.25">
      <c r="B102" s="40"/>
      <c r="F102" s="37"/>
      <c r="G102" s="17"/>
    </row>
    <row r="103" spans="2:7" x14ac:dyDescent="0.25">
      <c r="B103" s="40"/>
      <c r="F103" s="37"/>
      <c r="G103" s="17"/>
    </row>
    <row r="104" spans="2:7" x14ac:dyDescent="0.25">
      <c r="B104" s="40"/>
      <c r="F104" s="37"/>
      <c r="G104" s="17"/>
    </row>
    <row r="105" spans="2:7" x14ac:dyDescent="0.25">
      <c r="B105" s="41" t="s">
        <v>64</v>
      </c>
      <c r="C105" s="23"/>
      <c r="D105" s="8"/>
      <c r="F105" s="42"/>
      <c r="G105" s="17"/>
    </row>
    <row r="106" spans="2:7" x14ac:dyDescent="0.25">
      <c r="B106" s="22" t="s">
        <v>65</v>
      </c>
      <c r="C106" s="23"/>
      <c r="D106" s="8"/>
      <c r="E106" s="24" t="s">
        <v>33</v>
      </c>
      <c r="F106" s="32">
        <f>SUM(E90:E95)</f>
        <v>31953214.939999998</v>
      </c>
      <c r="G106" s="17"/>
    </row>
    <row r="107" spans="2:7" x14ac:dyDescent="0.25">
      <c r="B107" s="2" t="s">
        <v>66</v>
      </c>
    </row>
    <row r="109" spans="2:7" x14ac:dyDescent="0.25">
      <c r="B109" s="9" t="s">
        <v>67</v>
      </c>
    </row>
    <row r="110" spans="2:7" x14ac:dyDescent="0.25">
      <c r="B110" s="9"/>
    </row>
    <row r="111" spans="2:7" x14ac:dyDescent="0.25">
      <c r="B111" s="10" t="s">
        <v>26</v>
      </c>
    </row>
    <row r="112" spans="2:7" x14ac:dyDescent="0.25">
      <c r="E112" s="14"/>
    </row>
    <row r="113" spans="1:8" x14ac:dyDescent="0.25">
      <c r="B113" s="21" t="s">
        <v>68</v>
      </c>
    </row>
    <row r="114" spans="1:8" x14ac:dyDescent="0.25">
      <c r="B114" s="21"/>
    </row>
    <row r="115" spans="1:8" x14ac:dyDescent="0.25">
      <c r="B115" s="21" t="s">
        <v>69</v>
      </c>
    </row>
    <row r="117" spans="1:8" x14ac:dyDescent="0.25">
      <c r="A117" s="4" t="s">
        <v>4</v>
      </c>
      <c r="B117" s="14" t="s">
        <v>39</v>
      </c>
      <c r="C117" s="3">
        <v>42</v>
      </c>
      <c r="D117" s="4" t="s">
        <v>9</v>
      </c>
      <c r="E117" s="16">
        <f>E35</f>
        <v>65000</v>
      </c>
      <c r="F117" s="6">
        <f>C117*E117</f>
        <v>2730000</v>
      </c>
      <c r="H117" s="18"/>
    </row>
    <row r="119" spans="1:8" x14ac:dyDescent="0.25">
      <c r="A119" s="4" t="s">
        <v>7</v>
      </c>
      <c r="B119" s="14" t="s">
        <v>70</v>
      </c>
      <c r="C119" s="3">
        <v>88</v>
      </c>
      <c r="D119" s="4" t="s">
        <v>9</v>
      </c>
      <c r="E119" s="16">
        <f>E117</f>
        <v>65000</v>
      </c>
      <c r="F119" s="6">
        <f>C119*E119</f>
        <v>5720000</v>
      </c>
      <c r="H119" s="18"/>
    </row>
    <row r="121" spans="1:8" x14ac:dyDescent="0.25">
      <c r="A121" s="4" t="s">
        <v>10</v>
      </c>
      <c r="B121" s="14" t="s">
        <v>195</v>
      </c>
      <c r="C121" s="3">
        <v>28</v>
      </c>
      <c r="D121" s="4" t="s">
        <v>9</v>
      </c>
      <c r="E121" s="16">
        <f>E119</f>
        <v>65000</v>
      </c>
      <c r="F121" s="6">
        <f>C121*E121</f>
        <v>1820000</v>
      </c>
      <c r="H121" s="18"/>
    </row>
    <row r="122" spans="1:8" x14ac:dyDescent="0.25">
      <c r="E122" s="16"/>
      <c r="H122" s="18"/>
    </row>
    <row r="123" spans="1:8" ht="24.75" customHeight="1" x14ac:dyDescent="0.25">
      <c r="B123" s="10" t="s">
        <v>40</v>
      </c>
    </row>
    <row r="125" spans="1:8" ht="30" x14ac:dyDescent="0.25">
      <c r="B125" s="29" t="s">
        <v>309</v>
      </c>
    </row>
    <row r="126" spans="1:8" x14ac:dyDescent="0.25">
      <c r="B126" s="29"/>
    </row>
    <row r="127" spans="1:8" x14ac:dyDescent="0.25">
      <c r="A127" s="4" t="s">
        <v>12</v>
      </c>
      <c r="B127" s="14" t="s">
        <v>71</v>
      </c>
      <c r="D127" s="4" t="s">
        <v>41</v>
      </c>
      <c r="E127" s="16">
        <f>E40</f>
        <v>600</v>
      </c>
      <c r="F127" s="6">
        <f>C130*E127</f>
        <v>0</v>
      </c>
      <c r="H127" s="18"/>
    </row>
    <row r="128" spans="1:8" x14ac:dyDescent="0.25">
      <c r="E128" s="16"/>
      <c r="H128" s="18"/>
    </row>
    <row r="129" spans="1:8" x14ac:dyDescent="0.25">
      <c r="A129" s="4" t="s">
        <v>14</v>
      </c>
      <c r="B129" s="14" t="s">
        <v>72</v>
      </c>
      <c r="C129" s="3">
        <v>3767</v>
      </c>
      <c r="D129" s="4" t="s">
        <v>41</v>
      </c>
      <c r="E129" s="16">
        <f>E127</f>
        <v>600</v>
      </c>
      <c r="F129" s="6">
        <f>C129*E129</f>
        <v>2260200</v>
      </c>
      <c r="H129" s="18"/>
    </row>
    <row r="130" spans="1:8" x14ac:dyDescent="0.25">
      <c r="E130" s="16"/>
      <c r="H130" s="18"/>
    </row>
    <row r="131" spans="1:8" x14ac:dyDescent="0.25">
      <c r="A131" s="4" t="s">
        <v>16</v>
      </c>
      <c r="B131" s="14" t="s">
        <v>73</v>
      </c>
      <c r="C131" s="3">
        <v>19654</v>
      </c>
      <c r="D131" s="4" t="s">
        <v>41</v>
      </c>
      <c r="E131" s="16">
        <f>E129</f>
        <v>600</v>
      </c>
      <c r="F131" s="6">
        <f>C131*E131</f>
        <v>11792400</v>
      </c>
      <c r="H131" s="18"/>
    </row>
    <row r="132" spans="1:8" x14ac:dyDescent="0.25">
      <c r="E132" s="16"/>
    </row>
    <row r="133" spans="1:8" x14ac:dyDescent="0.25">
      <c r="A133" s="4" t="s">
        <v>18</v>
      </c>
      <c r="B133" s="14" t="s">
        <v>89</v>
      </c>
      <c r="C133" s="3">
        <v>1088</v>
      </c>
      <c r="D133" s="4" t="s">
        <v>41</v>
      </c>
      <c r="E133" s="16">
        <f>E127</f>
        <v>600</v>
      </c>
      <c r="F133" s="6">
        <f>C133*E133</f>
        <v>652800</v>
      </c>
      <c r="H133" s="18"/>
    </row>
    <row r="134" spans="1:8" x14ac:dyDescent="0.25">
      <c r="E134" s="16"/>
    </row>
    <row r="135" spans="1:8" x14ac:dyDescent="0.25">
      <c r="A135" s="4" t="s">
        <v>20</v>
      </c>
      <c r="B135" s="14" t="s">
        <v>42</v>
      </c>
      <c r="C135" s="3">
        <v>3340</v>
      </c>
      <c r="D135" s="4" t="s">
        <v>41</v>
      </c>
      <c r="E135" s="16">
        <f>E131</f>
        <v>600</v>
      </c>
      <c r="F135" s="6">
        <f>C135*E135</f>
        <v>2004000</v>
      </c>
      <c r="H135" s="18"/>
    </row>
    <row r="137" spans="1:8" x14ac:dyDescent="0.25">
      <c r="B137" s="10" t="s">
        <v>45</v>
      </c>
    </row>
    <row r="139" spans="1:8" x14ac:dyDescent="0.25">
      <c r="B139" s="21" t="s">
        <v>46</v>
      </c>
    </row>
    <row r="141" spans="1:8" x14ac:dyDescent="0.25">
      <c r="A141" s="4" t="s">
        <v>22</v>
      </c>
      <c r="B141" s="14" t="s">
        <v>74</v>
      </c>
      <c r="C141" s="3">
        <v>214</v>
      </c>
      <c r="D141" s="4" t="s">
        <v>6</v>
      </c>
      <c r="E141" s="16">
        <f>E50</f>
        <v>5500</v>
      </c>
      <c r="F141" s="6">
        <f>C141*E141</f>
        <v>1177000</v>
      </c>
      <c r="H141" s="18"/>
    </row>
    <row r="143" spans="1:8" x14ac:dyDescent="0.25">
      <c r="A143" s="4" t="s">
        <v>24</v>
      </c>
      <c r="B143" s="14" t="s">
        <v>75</v>
      </c>
      <c r="C143" s="3">
        <v>995</v>
      </c>
      <c r="D143" s="4" t="s">
        <v>6</v>
      </c>
      <c r="E143" s="16">
        <f>E141</f>
        <v>5500</v>
      </c>
      <c r="F143" s="6">
        <f>C143*E143</f>
        <v>5472500</v>
      </c>
      <c r="H143" s="18"/>
    </row>
    <row r="145" spans="1:7" x14ac:dyDescent="0.25">
      <c r="A145" s="4" t="s">
        <v>28</v>
      </c>
      <c r="B145" s="14" t="s">
        <v>177</v>
      </c>
      <c r="C145" s="3">
        <v>268</v>
      </c>
      <c r="D145" s="4" t="s">
        <v>6</v>
      </c>
      <c r="E145" s="16">
        <f>E180</f>
        <v>5500</v>
      </c>
      <c r="F145" s="6">
        <f>C145*E145</f>
        <v>1474000</v>
      </c>
    </row>
    <row r="155" spans="1:7" x14ac:dyDescent="0.25">
      <c r="B155" s="9" t="s">
        <v>67</v>
      </c>
    </row>
    <row r="156" spans="1:7" x14ac:dyDescent="0.25">
      <c r="B156" s="22" t="s">
        <v>76</v>
      </c>
      <c r="E156" s="24" t="s">
        <v>33</v>
      </c>
      <c r="F156" s="25">
        <f>SUM(F109:F155)</f>
        <v>35102900</v>
      </c>
    </row>
    <row r="157" spans="1:7" x14ac:dyDescent="0.25">
      <c r="B157" s="2" t="s">
        <v>77</v>
      </c>
    </row>
    <row r="159" spans="1:7" x14ac:dyDescent="0.25">
      <c r="B159" s="9" t="s">
        <v>78</v>
      </c>
      <c r="F159" s="34"/>
    </row>
    <row r="160" spans="1:7" s="43" customFormat="1" x14ac:dyDescent="0.25">
      <c r="A160" s="4"/>
      <c r="B160" s="14"/>
      <c r="C160" s="3"/>
      <c r="D160" s="4"/>
      <c r="E160" s="5"/>
      <c r="F160" s="34"/>
      <c r="G160" s="6"/>
    </row>
    <row r="161" spans="1:9" x14ac:dyDescent="0.25">
      <c r="B161" s="10" t="s">
        <v>26</v>
      </c>
    </row>
    <row r="162" spans="1:9" s="43" customFormat="1" x14ac:dyDescent="0.25">
      <c r="A162" s="4"/>
      <c r="B162" s="14"/>
      <c r="C162" s="3"/>
      <c r="D162" s="4"/>
      <c r="E162" s="5"/>
      <c r="F162" s="6"/>
      <c r="G162" s="6"/>
    </row>
    <row r="163" spans="1:9" s="43" customFormat="1" x14ac:dyDescent="0.25">
      <c r="A163" s="4"/>
      <c r="B163" s="21" t="s">
        <v>68</v>
      </c>
      <c r="C163" s="3"/>
      <c r="D163" s="4"/>
      <c r="E163" s="5"/>
      <c r="F163" s="6"/>
      <c r="G163" s="6"/>
    </row>
    <row r="164" spans="1:9" s="43" customFormat="1" x14ac:dyDescent="0.25">
      <c r="A164" s="4"/>
      <c r="B164" s="21"/>
      <c r="C164" s="3"/>
      <c r="D164" s="4"/>
      <c r="E164" s="5"/>
      <c r="F164" s="6"/>
      <c r="G164" s="6"/>
    </row>
    <row r="165" spans="1:9" x14ac:dyDescent="0.25">
      <c r="B165" s="21" t="s">
        <v>69</v>
      </c>
    </row>
    <row r="166" spans="1:9" x14ac:dyDescent="0.25">
      <c r="I166" s="7">
        <f>354*0.15</f>
        <v>53.1</v>
      </c>
    </row>
    <row r="167" spans="1:9" x14ac:dyDescent="0.25">
      <c r="A167" s="4" t="s">
        <v>4</v>
      </c>
      <c r="B167" s="14" t="s">
        <v>79</v>
      </c>
      <c r="C167" s="3">
        <v>254</v>
      </c>
      <c r="D167" s="4" t="s">
        <v>9</v>
      </c>
      <c r="E167" s="16">
        <f>E117</f>
        <v>65000</v>
      </c>
      <c r="F167" s="6">
        <f>C167*E167</f>
        <v>16510000</v>
      </c>
      <c r="H167" s="7">
        <f>C167/0.15</f>
        <v>1693.3333333333335</v>
      </c>
    </row>
    <row r="168" spans="1:9" ht="17.25" customHeight="1" x14ac:dyDescent="0.25"/>
    <row r="169" spans="1:9" x14ac:dyDescent="0.25">
      <c r="F169" s="37"/>
      <c r="H169" s="18"/>
    </row>
    <row r="170" spans="1:9" x14ac:dyDescent="0.25">
      <c r="B170" s="10" t="s">
        <v>40</v>
      </c>
      <c r="I170" s="7">
        <f>C167*88.32</f>
        <v>22433.279999999999</v>
      </c>
    </row>
    <row r="172" spans="1:9" ht="30" x14ac:dyDescent="0.25">
      <c r="B172" s="29" t="s">
        <v>178</v>
      </c>
    </row>
    <row r="173" spans="1:9" x14ac:dyDescent="0.25">
      <c r="B173" s="29"/>
    </row>
    <row r="174" spans="1:9" x14ac:dyDescent="0.25">
      <c r="A174" s="4" t="s">
        <v>7</v>
      </c>
      <c r="B174" s="14" t="s">
        <v>80</v>
      </c>
      <c r="C174" s="3">
        <v>23720</v>
      </c>
      <c r="D174" s="4" t="s">
        <v>41</v>
      </c>
      <c r="E174" s="16">
        <f>E127</f>
        <v>600</v>
      </c>
      <c r="F174" s="6">
        <f>C174*E174</f>
        <v>14232000</v>
      </c>
      <c r="H174" s="18"/>
    </row>
    <row r="175" spans="1:9" x14ac:dyDescent="0.25">
      <c r="E175" s="16"/>
      <c r="H175" s="18"/>
    </row>
    <row r="176" spans="1:9" x14ac:dyDescent="0.25">
      <c r="B176" s="10" t="s">
        <v>45</v>
      </c>
      <c r="E176" s="16"/>
      <c r="H176" s="18"/>
    </row>
    <row r="177" spans="1:8" x14ac:dyDescent="0.25">
      <c r="E177" s="16"/>
      <c r="H177" s="18"/>
    </row>
    <row r="178" spans="1:8" x14ac:dyDescent="0.25">
      <c r="B178" s="21" t="s">
        <v>46</v>
      </c>
      <c r="E178" s="31"/>
      <c r="F178" s="25"/>
    </row>
    <row r="179" spans="1:8" x14ac:dyDescent="0.25">
      <c r="E179" s="31"/>
      <c r="F179" s="25"/>
    </row>
    <row r="180" spans="1:8" x14ac:dyDescent="0.25">
      <c r="A180" s="4" t="s">
        <v>10</v>
      </c>
      <c r="B180" s="14" t="s">
        <v>81</v>
      </c>
      <c r="C180" s="3">
        <v>1724</v>
      </c>
      <c r="D180" s="4" t="s">
        <v>6</v>
      </c>
      <c r="E180" s="16">
        <f>E141</f>
        <v>5500</v>
      </c>
      <c r="F180" s="6">
        <f>C180*E180</f>
        <v>9482000</v>
      </c>
    </row>
    <row r="182" spans="1:8" x14ac:dyDescent="0.25">
      <c r="A182" s="4" t="s">
        <v>12</v>
      </c>
      <c r="B182" s="14" t="s">
        <v>82</v>
      </c>
      <c r="C182" s="3">
        <v>463</v>
      </c>
      <c r="D182" s="4" t="s">
        <v>53</v>
      </c>
      <c r="E182" s="16">
        <f>E180*0.15</f>
        <v>825</v>
      </c>
      <c r="F182" s="6">
        <f>C182*E182</f>
        <v>381975</v>
      </c>
    </row>
    <row r="183" spans="1:8" x14ac:dyDescent="0.25">
      <c r="A183" s="8"/>
      <c r="C183" s="23"/>
      <c r="D183" s="8"/>
      <c r="E183" s="31"/>
      <c r="F183" s="25"/>
    </row>
    <row r="185" spans="1:8" x14ac:dyDescent="0.25">
      <c r="A185" s="8"/>
      <c r="C185" s="23"/>
      <c r="D185" s="8"/>
      <c r="E185" s="31"/>
      <c r="F185" s="25"/>
      <c r="G185" s="25"/>
    </row>
    <row r="186" spans="1:8" x14ac:dyDescent="0.25">
      <c r="A186" s="8"/>
      <c r="D186" s="8"/>
      <c r="E186" s="31"/>
      <c r="F186" s="25"/>
      <c r="G186" s="25"/>
    </row>
    <row r="187" spans="1:8" x14ac:dyDescent="0.25">
      <c r="A187" s="8"/>
      <c r="C187" s="23"/>
      <c r="D187" s="8"/>
      <c r="E187" s="31"/>
      <c r="F187" s="25"/>
      <c r="G187" s="25"/>
    </row>
    <row r="188" spans="1:8" x14ac:dyDescent="0.25">
      <c r="A188" s="8"/>
      <c r="C188" s="23"/>
      <c r="D188" s="8"/>
      <c r="E188" s="31"/>
      <c r="F188" s="25"/>
      <c r="G188" s="25"/>
    </row>
    <row r="189" spans="1:8" x14ac:dyDescent="0.25">
      <c r="A189" s="8"/>
      <c r="C189" s="23"/>
      <c r="D189" s="8"/>
      <c r="E189" s="31"/>
      <c r="F189" s="25"/>
      <c r="G189" s="25"/>
    </row>
    <row r="190" spans="1:8" x14ac:dyDescent="0.25">
      <c r="A190" s="8"/>
      <c r="C190" s="23"/>
      <c r="D190" s="8"/>
      <c r="E190" s="31"/>
      <c r="F190" s="25"/>
      <c r="G190" s="25"/>
    </row>
    <row r="191" spans="1:8" x14ac:dyDescent="0.25">
      <c r="A191" s="8"/>
      <c r="C191" s="23"/>
      <c r="D191" s="8"/>
      <c r="E191" s="31"/>
      <c r="F191" s="25"/>
      <c r="G191" s="25"/>
    </row>
    <row r="192" spans="1:8" x14ac:dyDescent="0.25">
      <c r="A192" s="8"/>
      <c r="C192" s="23"/>
      <c r="D192" s="8"/>
      <c r="E192" s="31"/>
      <c r="F192" s="25"/>
      <c r="G192" s="25"/>
    </row>
    <row r="193" spans="1:7" x14ac:dyDescent="0.25">
      <c r="A193" s="8"/>
      <c r="C193" s="23"/>
      <c r="D193" s="8"/>
      <c r="E193" s="31"/>
      <c r="F193" s="25"/>
      <c r="G193" s="25"/>
    </row>
    <row r="194" spans="1:7" x14ac:dyDescent="0.25">
      <c r="A194" s="8"/>
      <c r="C194" s="23"/>
      <c r="D194" s="8"/>
      <c r="E194" s="31"/>
      <c r="F194" s="25"/>
      <c r="G194" s="25"/>
    </row>
    <row r="195" spans="1:7" x14ac:dyDescent="0.25">
      <c r="A195" s="8"/>
      <c r="C195" s="23"/>
      <c r="D195" s="8"/>
      <c r="E195" s="31"/>
      <c r="F195" s="25"/>
      <c r="G195" s="25"/>
    </row>
    <row r="196" spans="1:7" x14ac:dyDescent="0.25">
      <c r="A196" s="8"/>
      <c r="C196" s="23"/>
      <c r="D196" s="8"/>
      <c r="E196" s="31"/>
      <c r="F196" s="25"/>
      <c r="G196" s="25"/>
    </row>
    <row r="197" spans="1:7" x14ac:dyDescent="0.25">
      <c r="A197" s="8"/>
      <c r="C197" s="23"/>
      <c r="D197" s="8"/>
      <c r="E197" s="31"/>
      <c r="F197" s="25"/>
      <c r="G197" s="25"/>
    </row>
    <row r="198" spans="1:7" x14ac:dyDescent="0.25">
      <c r="A198" s="8"/>
      <c r="C198" s="23"/>
      <c r="D198" s="8"/>
      <c r="E198" s="31"/>
      <c r="F198" s="25"/>
      <c r="G198" s="25"/>
    </row>
    <row r="199" spans="1:7" x14ac:dyDescent="0.25">
      <c r="B199" s="9" t="s">
        <v>83</v>
      </c>
    </row>
    <row r="200" spans="1:7" x14ac:dyDescent="0.25">
      <c r="B200" s="22" t="s">
        <v>65</v>
      </c>
      <c r="E200" s="24" t="s">
        <v>33</v>
      </c>
      <c r="F200" s="25">
        <f>SUM(F159:F199)</f>
        <v>40605975</v>
      </c>
      <c r="G200" s="25"/>
    </row>
    <row r="201" spans="1:7" x14ac:dyDescent="0.25">
      <c r="B201" s="2" t="s">
        <v>84</v>
      </c>
      <c r="F201" s="37"/>
      <c r="G201" s="37"/>
    </row>
    <row r="202" spans="1:7" x14ac:dyDescent="0.25">
      <c r="B202" s="4"/>
      <c r="E202" s="44"/>
      <c r="F202" s="37"/>
      <c r="G202" s="37"/>
    </row>
    <row r="203" spans="1:7" x14ac:dyDescent="0.25">
      <c r="B203" s="9" t="s">
        <v>85</v>
      </c>
      <c r="F203" s="37"/>
      <c r="G203" s="37"/>
    </row>
    <row r="204" spans="1:7" ht="10.5" customHeight="1" x14ac:dyDescent="0.25">
      <c r="A204" s="45"/>
      <c r="B204" s="9"/>
      <c r="F204" s="37"/>
      <c r="G204" s="37"/>
    </row>
    <row r="205" spans="1:7" x14ac:dyDescent="0.25">
      <c r="A205" s="45"/>
      <c r="B205" s="10" t="s">
        <v>26</v>
      </c>
      <c r="F205" s="37"/>
      <c r="G205" s="37"/>
    </row>
    <row r="206" spans="1:7" x14ac:dyDescent="0.25">
      <c r="A206" s="45"/>
      <c r="F206" s="37"/>
      <c r="G206" s="37"/>
    </row>
    <row r="207" spans="1:7" x14ac:dyDescent="0.25">
      <c r="B207" s="21" t="s">
        <v>68</v>
      </c>
      <c r="E207" s="5" t="s">
        <v>86</v>
      </c>
      <c r="F207" s="37"/>
      <c r="G207" s="37"/>
    </row>
    <row r="208" spans="1:7" ht="11.25" customHeight="1" x14ac:dyDescent="0.25">
      <c r="A208" s="45"/>
      <c r="B208" s="21"/>
      <c r="F208" s="37"/>
      <c r="G208" s="4"/>
    </row>
    <row r="209" spans="1:8" x14ac:dyDescent="0.25">
      <c r="A209" s="45"/>
      <c r="B209" s="21" t="s">
        <v>69</v>
      </c>
      <c r="F209" s="37"/>
      <c r="G209" s="4"/>
    </row>
    <row r="210" spans="1:8" ht="9" customHeight="1" x14ac:dyDescent="0.25">
      <c r="A210" s="45"/>
      <c r="F210" s="37"/>
      <c r="G210" s="4"/>
    </row>
    <row r="211" spans="1:8" x14ac:dyDescent="0.25">
      <c r="A211" s="4" t="s">
        <v>4</v>
      </c>
      <c r="B211" s="14" t="s">
        <v>87</v>
      </c>
      <c r="C211" s="3">
        <v>17</v>
      </c>
      <c r="D211" s="4" t="s">
        <v>9</v>
      </c>
      <c r="E211" s="16">
        <f>E117</f>
        <v>65000</v>
      </c>
      <c r="F211" s="46">
        <f>C211*E211</f>
        <v>1105000</v>
      </c>
      <c r="G211" s="4"/>
      <c r="H211" s="18"/>
    </row>
    <row r="212" spans="1:8" ht="10.5" customHeight="1" x14ac:dyDescent="0.25">
      <c r="E212" s="16"/>
      <c r="F212" s="46"/>
      <c r="G212" s="4"/>
      <c r="H212" s="18"/>
    </row>
    <row r="213" spans="1:8" ht="12.75" customHeight="1" x14ac:dyDescent="0.25">
      <c r="A213" s="45"/>
      <c r="B213" s="10" t="s">
        <v>40</v>
      </c>
      <c r="F213" s="37"/>
      <c r="G213" s="4"/>
    </row>
    <row r="214" spans="1:8" ht="9.75" customHeight="1" x14ac:dyDescent="0.25">
      <c r="F214" s="37"/>
      <c r="G214" s="4"/>
    </row>
    <row r="215" spans="1:8" ht="30" x14ac:dyDescent="0.25">
      <c r="B215" s="29" t="s">
        <v>88</v>
      </c>
      <c r="G215" s="4"/>
    </row>
    <row r="216" spans="1:8" ht="15.75" customHeight="1" x14ac:dyDescent="0.25">
      <c r="B216" s="29"/>
      <c r="G216" s="4"/>
    </row>
    <row r="217" spans="1:8" ht="17.25" customHeight="1" x14ac:dyDescent="0.25">
      <c r="A217" s="4" t="s">
        <v>7</v>
      </c>
      <c r="B217" s="14" t="s">
        <v>89</v>
      </c>
      <c r="C217" s="3">
        <v>1073</v>
      </c>
      <c r="D217" s="4" t="s">
        <v>41</v>
      </c>
      <c r="E217" s="16">
        <f>E174</f>
        <v>600</v>
      </c>
      <c r="F217" s="6">
        <f>C217*E217</f>
        <v>643800</v>
      </c>
      <c r="G217" s="4"/>
      <c r="H217" s="18"/>
    </row>
    <row r="218" spans="1:8" x14ac:dyDescent="0.25">
      <c r="B218" s="29"/>
      <c r="G218" s="4"/>
    </row>
    <row r="219" spans="1:8" s="43" customFormat="1" x14ac:dyDescent="0.25">
      <c r="A219" s="47"/>
      <c r="B219" s="20"/>
      <c r="C219" s="48"/>
      <c r="D219" s="49"/>
      <c r="E219" s="50"/>
      <c r="F219" s="51"/>
      <c r="G219" s="4"/>
    </row>
    <row r="220" spans="1:8" x14ac:dyDescent="0.25">
      <c r="A220" s="45"/>
      <c r="B220" s="10" t="s">
        <v>45</v>
      </c>
      <c r="F220" s="37"/>
      <c r="G220" s="4"/>
    </row>
    <row r="221" spans="1:8" x14ac:dyDescent="0.25">
      <c r="F221" s="37"/>
      <c r="G221" s="4"/>
    </row>
    <row r="222" spans="1:8" x14ac:dyDescent="0.25">
      <c r="B222" s="21" t="s">
        <v>46</v>
      </c>
      <c r="F222" s="37"/>
      <c r="G222" s="4"/>
    </row>
    <row r="223" spans="1:8" x14ac:dyDescent="0.25">
      <c r="F223" s="37"/>
      <c r="G223" s="4"/>
    </row>
    <row r="224" spans="1:8" x14ac:dyDescent="0.25">
      <c r="A224" s="4" t="s">
        <v>10</v>
      </c>
      <c r="B224" s="14" t="s">
        <v>90</v>
      </c>
      <c r="C224" s="3">
        <v>63</v>
      </c>
      <c r="D224" s="4" t="s">
        <v>6</v>
      </c>
      <c r="E224" s="16">
        <f>E50</f>
        <v>5500</v>
      </c>
      <c r="F224" s="6">
        <f>C224*E224</f>
        <v>346500</v>
      </c>
      <c r="G224" s="4"/>
      <c r="H224" s="18"/>
    </row>
    <row r="225" spans="1:8" x14ac:dyDescent="0.25">
      <c r="E225" s="16"/>
      <c r="F225" s="37"/>
      <c r="G225" s="4"/>
    </row>
    <row r="226" spans="1:8" x14ac:dyDescent="0.25">
      <c r="A226" s="4" t="s">
        <v>12</v>
      </c>
      <c r="B226" s="14" t="s">
        <v>91</v>
      </c>
      <c r="C226" s="3">
        <v>18</v>
      </c>
      <c r="D226" s="4" t="s">
        <v>6</v>
      </c>
      <c r="E226" s="16">
        <f>E224</f>
        <v>5500</v>
      </c>
      <c r="F226" s="6">
        <f>C226*E226</f>
        <v>99000</v>
      </c>
      <c r="G226" s="4"/>
      <c r="H226" s="18"/>
    </row>
    <row r="227" spans="1:8" x14ac:dyDescent="0.25">
      <c r="E227" s="16"/>
      <c r="G227" s="4"/>
      <c r="H227" s="18"/>
    </row>
    <row r="228" spans="1:8" x14ac:dyDescent="0.25">
      <c r="A228" s="4" t="s">
        <v>14</v>
      </c>
      <c r="B228" s="14" t="s">
        <v>92</v>
      </c>
      <c r="C228" s="3">
        <v>16</v>
      </c>
      <c r="D228" s="4" t="s">
        <v>6</v>
      </c>
      <c r="E228" s="16">
        <f>E226</f>
        <v>5500</v>
      </c>
      <c r="F228" s="6">
        <f>C228*E228</f>
        <v>88000</v>
      </c>
      <c r="G228" s="4"/>
      <c r="H228" s="18"/>
    </row>
    <row r="229" spans="1:8" x14ac:dyDescent="0.25">
      <c r="E229" s="16"/>
      <c r="F229" s="37"/>
      <c r="G229" s="4"/>
    </row>
    <row r="230" spans="1:8" ht="30" x14ac:dyDescent="0.25">
      <c r="A230" s="4" t="s">
        <v>16</v>
      </c>
      <c r="B230" s="15" t="s">
        <v>93</v>
      </c>
      <c r="C230" s="3">
        <v>19</v>
      </c>
      <c r="D230" s="4" t="s">
        <v>6</v>
      </c>
      <c r="E230" s="16">
        <f>E226</f>
        <v>5500</v>
      </c>
      <c r="F230" s="6">
        <f>C230*E230</f>
        <v>104500</v>
      </c>
      <c r="G230" s="4"/>
      <c r="H230" s="18"/>
    </row>
    <row r="231" spans="1:8" x14ac:dyDescent="0.25">
      <c r="B231" s="15"/>
      <c r="F231" s="37"/>
      <c r="G231" s="4"/>
    </row>
    <row r="232" spans="1:8" x14ac:dyDescent="0.25">
      <c r="A232" s="4" t="s">
        <v>18</v>
      </c>
      <c r="B232" s="14" t="s">
        <v>94</v>
      </c>
      <c r="C232" s="3">
        <v>187</v>
      </c>
      <c r="D232" s="4" t="s">
        <v>53</v>
      </c>
      <c r="E232" s="16">
        <f>E182</f>
        <v>825</v>
      </c>
      <c r="F232" s="6">
        <f>C232*E232</f>
        <v>154275</v>
      </c>
      <c r="G232" s="4"/>
      <c r="H232" s="18"/>
    </row>
    <row r="233" spans="1:8" x14ac:dyDescent="0.25">
      <c r="E233" s="16"/>
      <c r="G233" s="4"/>
    </row>
    <row r="234" spans="1:8" x14ac:dyDescent="0.25">
      <c r="A234" s="4" t="s">
        <v>20</v>
      </c>
      <c r="B234" s="14" t="s">
        <v>95</v>
      </c>
      <c r="C234" s="3">
        <v>32</v>
      </c>
      <c r="D234" s="4" t="s">
        <v>53</v>
      </c>
      <c r="E234" s="16">
        <f>E232</f>
        <v>825</v>
      </c>
      <c r="F234" s="6">
        <f>C234*E234</f>
        <v>26400</v>
      </c>
      <c r="G234" s="4"/>
      <c r="H234" s="18"/>
    </row>
    <row r="235" spans="1:8" x14ac:dyDescent="0.25">
      <c r="E235" s="16"/>
      <c r="G235" s="4"/>
    </row>
    <row r="236" spans="1:8" x14ac:dyDescent="0.25">
      <c r="E236" s="16"/>
      <c r="G236" s="4"/>
    </row>
    <row r="237" spans="1:8" x14ac:dyDescent="0.25">
      <c r="E237" s="16"/>
      <c r="G237" s="4"/>
    </row>
    <row r="238" spans="1:8" x14ac:dyDescent="0.25">
      <c r="E238" s="16"/>
      <c r="G238" s="4"/>
    </row>
    <row r="239" spans="1:8" x14ac:dyDescent="0.25">
      <c r="E239" s="16"/>
      <c r="G239" s="4"/>
    </row>
    <row r="240" spans="1:8" x14ac:dyDescent="0.25">
      <c r="E240" s="16"/>
      <c r="G240" s="4"/>
    </row>
    <row r="241" spans="1:8" x14ac:dyDescent="0.25">
      <c r="E241" s="16"/>
      <c r="G241" s="4"/>
    </row>
    <row r="242" spans="1:8" x14ac:dyDescent="0.25">
      <c r="E242" s="16"/>
      <c r="G242" s="4"/>
    </row>
    <row r="243" spans="1:8" x14ac:dyDescent="0.25">
      <c r="E243" s="16"/>
      <c r="G243" s="4"/>
    </row>
    <row r="244" spans="1:8" x14ac:dyDescent="0.25">
      <c r="E244" s="16"/>
      <c r="G244" s="4"/>
    </row>
    <row r="245" spans="1:8" ht="19.5" customHeight="1" x14ac:dyDescent="0.25">
      <c r="B245" s="22" t="s">
        <v>35</v>
      </c>
      <c r="C245" s="23"/>
      <c r="D245" s="8"/>
      <c r="E245" s="24" t="s">
        <v>33</v>
      </c>
      <c r="F245" s="6">
        <f>SUM(F203:F244)</f>
        <v>2567475</v>
      </c>
      <c r="G245" s="4"/>
    </row>
    <row r="246" spans="1:8" x14ac:dyDescent="0.25">
      <c r="B246" s="9" t="s">
        <v>196</v>
      </c>
      <c r="E246" s="16"/>
      <c r="G246" s="4"/>
    </row>
    <row r="247" spans="1:8" x14ac:dyDescent="0.25">
      <c r="B247" s="9"/>
      <c r="E247" s="16"/>
      <c r="G247" s="4"/>
    </row>
    <row r="248" spans="1:8" x14ac:dyDescent="0.25">
      <c r="B248" s="10" t="s">
        <v>197</v>
      </c>
      <c r="E248" s="16"/>
      <c r="F248" s="102"/>
      <c r="G248" s="4"/>
    </row>
    <row r="249" spans="1:8" x14ac:dyDescent="0.25">
      <c r="E249" s="16"/>
      <c r="F249" s="102"/>
      <c r="G249" s="4"/>
    </row>
    <row r="250" spans="1:8" x14ac:dyDescent="0.25">
      <c r="B250" s="103" t="s">
        <v>198</v>
      </c>
      <c r="F250" s="37"/>
      <c r="G250" s="4"/>
    </row>
    <row r="251" spans="1:8" x14ac:dyDescent="0.25">
      <c r="B251" s="10"/>
      <c r="F251" s="37"/>
      <c r="G251" s="4"/>
    </row>
    <row r="252" spans="1:8" x14ac:dyDescent="0.25">
      <c r="A252" s="4" t="s">
        <v>4</v>
      </c>
      <c r="B252" s="40" t="s">
        <v>199</v>
      </c>
      <c r="C252" s="3">
        <f>C226</f>
        <v>18</v>
      </c>
      <c r="D252" s="4" t="s">
        <v>6</v>
      </c>
      <c r="E252" s="52">
        <v>12000</v>
      </c>
      <c r="F252" s="6">
        <f>C252*E252</f>
        <v>216000</v>
      </c>
      <c r="G252" s="4"/>
      <c r="H252" s="18"/>
    </row>
    <row r="253" spans="1:8" x14ac:dyDescent="0.25">
      <c r="B253" s="40"/>
      <c r="F253" s="37"/>
      <c r="G253" s="4"/>
    </row>
    <row r="254" spans="1:8" x14ac:dyDescent="0.25">
      <c r="A254" s="4" t="s">
        <v>7</v>
      </c>
      <c r="B254" s="14" t="s">
        <v>200</v>
      </c>
      <c r="C254" s="3">
        <v>180</v>
      </c>
      <c r="D254" s="4" t="s">
        <v>53</v>
      </c>
      <c r="E254" s="52">
        <f>E252*0.3</f>
        <v>3600</v>
      </c>
      <c r="F254" s="6">
        <f>C254*E254</f>
        <v>648000</v>
      </c>
      <c r="G254" s="4"/>
      <c r="H254" s="18"/>
    </row>
    <row r="255" spans="1:8" x14ac:dyDescent="0.25">
      <c r="E255" s="52"/>
      <c r="G255" s="4"/>
      <c r="H255" s="18"/>
    </row>
    <row r="256" spans="1:8" x14ac:dyDescent="0.25">
      <c r="A256" s="4" t="s">
        <v>10</v>
      </c>
      <c r="B256" s="14" t="s">
        <v>201</v>
      </c>
      <c r="C256" s="3">
        <f>C232</f>
        <v>187</v>
      </c>
      <c r="D256" s="4" t="s">
        <v>53</v>
      </c>
      <c r="E256" s="52">
        <f>E252*0.15</f>
        <v>1800</v>
      </c>
      <c r="F256" s="6">
        <f>C256*E256</f>
        <v>336600</v>
      </c>
      <c r="G256" s="4"/>
      <c r="H256" s="18"/>
    </row>
    <row r="257" spans="1:8" x14ac:dyDescent="0.25">
      <c r="F257" s="37"/>
      <c r="G257" s="4"/>
      <c r="H257" s="18"/>
    </row>
    <row r="258" spans="1:8" s="28" customFormat="1" ht="15" customHeight="1" x14ac:dyDescent="0.25">
      <c r="A258" s="4" t="s">
        <v>12</v>
      </c>
      <c r="B258" s="20" t="s">
        <v>202</v>
      </c>
      <c r="C258" s="3">
        <v>70</v>
      </c>
      <c r="D258" s="4" t="s">
        <v>53</v>
      </c>
      <c r="E258" s="52">
        <f>E252*0.08</f>
        <v>960</v>
      </c>
      <c r="F258" s="6">
        <f>C258*E258</f>
        <v>67200</v>
      </c>
      <c r="G258" s="4"/>
      <c r="H258" s="18"/>
    </row>
    <row r="259" spans="1:8" s="28" customFormat="1" ht="15" customHeight="1" x14ac:dyDescent="0.25">
      <c r="A259" s="4"/>
      <c r="B259" s="20"/>
      <c r="C259" s="3"/>
      <c r="D259" s="4"/>
      <c r="E259" s="16"/>
      <c r="F259" s="6"/>
      <c r="G259" s="4"/>
      <c r="H259" s="18"/>
    </row>
    <row r="260" spans="1:8" ht="35.25" customHeight="1" x14ac:dyDescent="0.25">
      <c r="B260" s="103" t="s">
        <v>203</v>
      </c>
      <c r="C260" s="23"/>
      <c r="D260" s="8"/>
      <c r="E260" s="31"/>
      <c r="F260" s="32"/>
      <c r="G260" s="4"/>
    </row>
    <row r="261" spans="1:8" x14ac:dyDescent="0.25">
      <c r="B261" s="22"/>
      <c r="C261" s="23"/>
      <c r="D261" s="8"/>
      <c r="E261" s="31"/>
      <c r="F261" s="32"/>
      <c r="G261" s="4"/>
    </row>
    <row r="262" spans="1:8" x14ac:dyDescent="0.25">
      <c r="B262" s="21" t="s">
        <v>204</v>
      </c>
      <c r="F262" s="37"/>
      <c r="G262" s="4"/>
    </row>
    <row r="263" spans="1:8" x14ac:dyDescent="0.25">
      <c r="B263" s="21"/>
      <c r="F263" s="37"/>
      <c r="G263" s="4"/>
    </row>
    <row r="264" spans="1:8" x14ac:dyDescent="0.25">
      <c r="A264" s="4" t="s">
        <v>14</v>
      </c>
      <c r="B264" s="40" t="s">
        <v>205</v>
      </c>
      <c r="C264" s="3">
        <f>C252</f>
        <v>18</v>
      </c>
      <c r="D264" s="4" t="s">
        <v>6</v>
      </c>
      <c r="E264" s="16">
        <v>2650</v>
      </c>
      <c r="F264" s="6">
        <f>C264*E264</f>
        <v>47700</v>
      </c>
      <c r="G264" s="4"/>
      <c r="H264" s="18"/>
    </row>
    <row r="265" spans="1:8" x14ac:dyDescent="0.25">
      <c r="B265" s="21"/>
      <c r="F265" s="37"/>
      <c r="G265" s="4"/>
    </row>
    <row r="266" spans="1:8" ht="15" x14ac:dyDescent="0.25">
      <c r="A266" s="4" t="s">
        <v>16</v>
      </c>
      <c r="B266" s="40" t="s">
        <v>206</v>
      </c>
      <c r="C266" s="3">
        <f>C256</f>
        <v>187</v>
      </c>
      <c r="D266" s="4" t="s">
        <v>53</v>
      </c>
      <c r="E266" s="16">
        <f>E264*0.15</f>
        <v>397.5</v>
      </c>
      <c r="F266" s="12">
        <f>C266*E266</f>
        <v>74332.5</v>
      </c>
      <c r="G266" s="4"/>
      <c r="H266" s="18"/>
    </row>
    <row r="267" spans="1:8" x14ac:dyDescent="0.25">
      <c r="B267" s="40"/>
      <c r="E267" s="16"/>
      <c r="G267" s="4"/>
      <c r="H267" s="18"/>
    </row>
    <row r="268" spans="1:8" ht="15" x14ac:dyDescent="0.25">
      <c r="A268" s="4" t="s">
        <v>18</v>
      </c>
      <c r="B268" s="40" t="s">
        <v>207</v>
      </c>
      <c r="C268" s="3">
        <f>C254</f>
        <v>180</v>
      </c>
      <c r="D268" s="4" t="s">
        <v>53</v>
      </c>
      <c r="E268" s="16">
        <f>E264*0.3</f>
        <v>795</v>
      </c>
      <c r="F268" s="12">
        <f>C268*E268</f>
        <v>143100</v>
      </c>
      <c r="G268" s="4"/>
      <c r="H268" s="18"/>
    </row>
    <row r="269" spans="1:8" ht="15" x14ac:dyDescent="0.25">
      <c r="B269" s="40"/>
      <c r="E269" s="11"/>
      <c r="F269" s="12"/>
      <c r="G269" s="4"/>
      <c r="H269" s="18"/>
    </row>
    <row r="270" spans="1:8" ht="15" x14ac:dyDescent="0.25">
      <c r="A270" s="4" t="s">
        <v>20</v>
      </c>
      <c r="B270" s="40" t="s">
        <v>208</v>
      </c>
      <c r="C270" s="3">
        <f>C258</f>
        <v>70</v>
      </c>
      <c r="D270" s="4" t="s">
        <v>53</v>
      </c>
      <c r="E270" s="16">
        <f>E264*0.45</f>
        <v>1192.5</v>
      </c>
      <c r="F270" s="12">
        <f>C270*E270</f>
        <v>83475</v>
      </c>
      <c r="G270" s="4"/>
      <c r="H270" s="18"/>
    </row>
    <row r="271" spans="1:8" x14ac:dyDescent="0.25">
      <c r="F271" s="37"/>
      <c r="G271" s="4"/>
    </row>
    <row r="272" spans="1:8" x14ac:dyDescent="0.25">
      <c r="B272" s="10" t="s">
        <v>209</v>
      </c>
      <c r="F272" s="37"/>
      <c r="G272" s="4"/>
    </row>
    <row r="273" spans="1:8" x14ac:dyDescent="0.25">
      <c r="F273" s="37"/>
      <c r="G273" s="4"/>
    </row>
    <row r="274" spans="1:8" ht="30" x14ac:dyDescent="0.25">
      <c r="B274" s="29" t="s">
        <v>210</v>
      </c>
      <c r="F274" s="37"/>
      <c r="G274" s="4"/>
    </row>
    <row r="275" spans="1:8" x14ac:dyDescent="0.25">
      <c r="B275" s="29"/>
      <c r="F275" s="37"/>
      <c r="G275" s="4"/>
    </row>
    <row r="276" spans="1:8" x14ac:dyDescent="0.25">
      <c r="A276" s="4" t="s">
        <v>22</v>
      </c>
      <c r="B276" s="40" t="s">
        <v>211</v>
      </c>
      <c r="C276" s="3">
        <f>C224</f>
        <v>63</v>
      </c>
      <c r="D276" s="4" t="s">
        <v>6</v>
      </c>
      <c r="E276" s="16">
        <v>2650</v>
      </c>
      <c r="F276" s="6">
        <f>C276*E276</f>
        <v>166950</v>
      </c>
      <c r="G276" s="4"/>
      <c r="H276" s="18"/>
    </row>
    <row r="277" spans="1:8" x14ac:dyDescent="0.25">
      <c r="B277" s="40"/>
      <c r="E277" s="16"/>
      <c r="G277" s="4"/>
    </row>
    <row r="278" spans="1:8" x14ac:dyDescent="0.25">
      <c r="A278" s="4" t="s">
        <v>24</v>
      </c>
      <c r="B278" s="14" t="s">
        <v>212</v>
      </c>
      <c r="C278" s="3">
        <f>C226</f>
        <v>18</v>
      </c>
      <c r="D278" s="4" t="s">
        <v>6</v>
      </c>
      <c r="E278" s="16">
        <f>E276</f>
        <v>2650</v>
      </c>
      <c r="F278" s="6">
        <f>C278*E278</f>
        <v>47700</v>
      </c>
      <c r="G278" s="4"/>
      <c r="H278" s="18"/>
    </row>
    <row r="279" spans="1:8" x14ac:dyDescent="0.25">
      <c r="E279" s="16"/>
      <c r="G279" s="4"/>
    </row>
    <row r="280" spans="1:8" x14ac:dyDescent="0.25">
      <c r="A280" s="4" t="s">
        <v>28</v>
      </c>
      <c r="B280" s="14" t="s">
        <v>213</v>
      </c>
      <c r="C280" s="3">
        <f>C230</f>
        <v>19</v>
      </c>
      <c r="D280" s="4" t="s">
        <v>6</v>
      </c>
      <c r="E280" s="16">
        <f>E278</f>
        <v>2650</v>
      </c>
      <c r="F280" s="6">
        <f>C280*E280</f>
        <v>50350</v>
      </c>
      <c r="G280" s="4"/>
      <c r="H280" s="18"/>
    </row>
    <row r="281" spans="1:8" x14ac:dyDescent="0.25">
      <c r="F281" s="37"/>
      <c r="G281" s="4"/>
    </row>
    <row r="282" spans="1:8" x14ac:dyDescent="0.25">
      <c r="F282" s="37"/>
      <c r="G282" s="4"/>
    </row>
    <row r="283" spans="1:8" x14ac:dyDescent="0.25">
      <c r="F283" s="37"/>
      <c r="G283" s="4"/>
    </row>
    <row r="284" spans="1:8" x14ac:dyDescent="0.25">
      <c r="F284" s="37"/>
      <c r="G284" s="4"/>
    </row>
    <row r="285" spans="1:8" x14ac:dyDescent="0.25">
      <c r="F285" s="37"/>
      <c r="G285" s="4"/>
    </row>
    <row r="286" spans="1:8" x14ac:dyDescent="0.25">
      <c r="F286" s="37"/>
      <c r="G286" s="4"/>
    </row>
    <row r="287" spans="1:8" x14ac:dyDescent="0.25">
      <c r="F287" s="37"/>
      <c r="G287" s="4"/>
    </row>
    <row r="288" spans="1:8" x14ac:dyDescent="0.25">
      <c r="F288" s="37"/>
      <c r="G288" s="4"/>
    </row>
    <row r="289" spans="1:8" x14ac:dyDescent="0.25">
      <c r="F289" s="37"/>
      <c r="G289" s="4"/>
    </row>
    <row r="290" spans="1:8" x14ac:dyDescent="0.25">
      <c r="F290" s="37"/>
      <c r="G290" s="4"/>
    </row>
    <row r="291" spans="1:8" x14ac:dyDescent="0.25">
      <c r="B291" s="22" t="s">
        <v>35</v>
      </c>
      <c r="C291" s="23"/>
      <c r="D291" s="8"/>
      <c r="E291" s="24" t="s">
        <v>33</v>
      </c>
      <c r="F291" s="37">
        <f>SUM(F248:F290)</f>
        <v>1881407.5</v>
      </c>
      <c r="G291" s="8"/>
    </row>
    <row r="292" spans="1:8" x14ac:dyDescent="0.25">
      <c r="B292" s="9" t="s">
        <v>196</v>
      </c>
      <c r="F292" s="37"/>
      <c r="G292" s="37"/>
    </row>
    <row r="293" spans="1:8" x14ac:dyDescent="0.25">
      <c r="F293" s="37"/>
      <c r="G293" s="37"/>
    </row>
    <row r="294" spans="1:8" x14ac:dyDescent="0.25">
      <c r="B294" s="9" t="s">
        <v>214</v>
      </c>
      <c r="F294" s="37"/>
      <c r="G294" s="37"/>
    </row>
    <row r="295" spans="1:8" x14ac:dyDescent="0.25">
      <c r="F295" s="37"/>
      <c r="G295" s="37"/>
    </row>
    <row r="296" spans="1:8" ht="30" x14ac:dyDescent="0.25">
      <c r="B296" s="29" t="s">
        <v>215</v>
      </c>
      <c r="F296" s="37"/>
      <c r="G296" s="37"/>
    </row>
    <row r="297" spans="1:8" x14ac:dyDescent="0.25">
      <c r="F297" s="37"/>
      <c r="G297" s="37"/>
    </row>
    <row r="298" spans="1:8" x14ac:dyDescent="0.25">
      <c r="A298" s="4" t="s">
        <v>4</v>
      </c>
      <c r="B298" s="40" t="s">
        <v>211</v>
      </c>
      <c r="C298" s="3">
        <f>C276</f>
        <v>63</v>
      </c>
      <c r="D298" s="4" t="s">
        <v>6</v>
      </c>
      <c r="E298" s="16">
        <v>1100</v>
      </c>
      <c r="F298" s="6">
        <f>C298*E298</f>
        <v>69300</v>
      </c>
      <c r="H298" s="18"/>
    </row>
    <row r="299" spans="1:8" x14ac:dyDescent="0.25">
      <c r="B299" s="40"/>
      <c r="E299" s="16"/>
    </row>
    <row r="300" spans="1:8" x14ac:dyDescent="0.25">
      <c r="A300" s="4" t="s">
        <v>7</v>
      </c>
      <c r="B300" s="14" t="s">
        <v>212</v>
      </c>
      <c r="C300" s="3">
        <f>C278</f>
        <v>18</v>
      </c>
      <c r="D300" s="4" t="s">
        <v>6</v>
      </c>
      <c r="E300" s="16">
        <f>E298</f>
        <v>1100</v>
      </c>
      <c r="F300" s="6">
        <f>C300*E300</f>
        <v>19800</v>
      </c>
      <c r="H300" s="18"/>
    </row>
    <row r="301" spans="1:8" x14ac:dyDescent="0.25">
      <c r="E301" s="16"/>
    </row>
    <row r="302" spans="1:8" x14ac:dyDescent="0.25">
      <c r="A302" s="4" t="s">
        <v>10</v>
      </c>
      <c r="B302" s="14" t="s">
        <v>213</v>
      </c>
      <c r="C302" s="3">
        <f>C280</f>
        <v>19</v>
      </c>
      <c r="D302" s="4" t="s">
        <v>6</v>
      </c>
      <c r="E302" s="16">
        <f>E300</f>
        <v>1100</v>
      </c>
      <c r="F302" s="6">
        <f>C302*E302</f>
        <v>20900</v>
      </c>
      <c r="H302" s="18"/>
    </row>
    <row r="303" spans="1:8" x14ac:dyDescent="0.25">
      <c r="B303" s="40"/>
      <c r="F303" s="37"/>
      <c r="G303" s="37"/>
    </row>
    <row r="304" spans="1:8" x14ac:dyDescent="0.25">
      <c r="B304" s="10" t="s">
        <v>96</v>
      </c>
      <c r="F304" s="37"/>
      <c r="G304" s="37"/>
    </row>
    <row r="305" spans="1:8" x14ac:dyDescent="0.25">
      <c r="F305" s="37"/>
      <c r="G305" s="37"/>
    </row>
    <row r="306" spans="1:8" ht="30" x14ac:dyDescent="0.25">
      <c r="B306" s="29" t="s">
        <v>216</v>
      </c>
      <c r="F306" s="37"/>
      <c r="G306" s="37"/>
    </row>
    <row r="307" spans="1:8" x14ac:dyDescent="0.25">
      <c r="F307" s="37"/>
      <c r="G307" s="37"/>
    </row>
    <row r="308" spans="1:8" x14ac:dyDescent="0.25">
      <c r="A308" s="4" t="s">
        <v>12</v>
      </c>
      <c r="B308" s="40" t="s">
        <v>211</v>
      </c>
      <c r="C308" s="3">
        <f>C298</f>
        <v>63</v>
      </c>
      <c r="D308" s="4" t="s">
        <v>6</v>
      </c>
      <c r="E308" s="16">
        <v>1450</v>
      </c>
      <c r="F308" s="6">
        <f>C308*E308</f>
        <v>91350</v>
      </c>
      <c r="H308" s="18"/>
    </row>
    <row r="309" spans="1:8" x14ac:dyDescent="0.25">
      <c r="B309" s="40"/>
      <c r="E309" s="16"/>
    </row>
    <row r="310" spans="1:8" x14ac:dyDescent="0.25">
      <c r="A310" s="4" t="s">
        <v>14</v>
      </c>
      <c r="B310" s="14" t="s">
        <v>212</v>
      </c>
      <c r="C310" s="3">
        <f>C300</f>
        <v>18</v>
      </c>
      <c r="D310" s="4" t="s">
        <v>6</v>
      </c>
      <c r="E310" s="16">
        <f>E308</f>
        <v>1450</v>
      </c>
      <c r="F310" s="6">
        <f>C310*E310</f>
        <v>26100</v>
      </c>
      <c r="H310" s="18"/>
    </row>
    <row r="311" spans="1:8" x14ac:dyDescent="0.25">
      <c r="E311" s="16"/>
    </row>
    <row r="312" spans="1:8" x14ac:dyDescent="0.25">
      <c r="A312" s="4" t="s">
        <v>16</v>
      </c>
      <c r="B312" s="14" t="s">
        <v>213</v>
      </c>
      <c r="C312" s="3">
        <f>C302</f>
        <v>19</v>
      </c>
      <c r="D312" s="4" t="s">
        <v>6</v>
      </c>
      <c r="E312" s="16">
        <f>E310</f>
        <v>1450</v>
      </c>
      <c r="F312" s="6">
        <f>C312*E312</f>
        <v>27550</v>
      </c>
      <c r="H312" s="18"/>
    </row>
    <row r="313" spans="1:8" x14ac:dyDescent="0.25">
      <c r="E313" s="16"/>
    </row>
    <row r="314" spans="1:8" x14ac:dyDescent="0.25">
      <c r="F314" s="37"/>
      <c r="G314" s="37"/>
    </row>
    <row r="315" spans="1:8" x14ac:dyDescent="0.25">
      <c r="B315" s="22" t="s">
        <v>35</v>
      </c>
      <c r="E315" s="24" t="s">
        <v>33</v>
      </c>
      <c r="F315" s="27">
        <f>SUM(F295:F314)</f>
        <v>255000</v>
      </c>
      <c r="G315" s="27"/>
    </row>
    <row r="317" spans="1:8" x14ac:dyDescent="0.25">
      <c r="B317" s="21" t="s">
        <v>60</v>
      </c>
      <c r="F317" s="37"/>
      <c r="G317" s="37"/>
    </row>
    <row r="318" spans="1:8" x14ac:dyDescent="0.25">
      <c r="B318" s="38" t="s">
        <v>217</v>
      </c>
      <c r="E318" s="5">
        <f>F245</f>
        <v>2567475</v>
      </c>
      <c r="F318" s="37"/>
      <c r="G318" s="37"/>
    </row>
    <row r="319" spans="1:8" x14ac:dyDescent="0.25">
      <c r="B319" s="104"/>
      <c r="F319" s="37"/>
      <c r="G319" s="37"/>
    </row>
    <row r="320" spans="1:8" x14ac:dyDescent="0.25">
      <c r="B320" s="38" t="s">
        <v>218</v>
      </c>
      <c r="E320" s="5">
        <f>F291</f>
        <v>1881407.5</v>
      </c>
      <c r="F320" s="37"/>
      <c r="G320" s="37"/>
    </row>
    <row r="321" spans="2:7" x14ac:dyDescent="0.25">
      <c r="B321" s="105"/>
      <c r="F321" s="37"/>
      <c r="G321" s="37"/>
    </row>
    <row r="322" spans="2:7" x14ac:dyDescent="0.25">
      <c r="B322" s="38" t="s">
        <v>219</v>
      </c>
      <c r="E322" s="5">
        <f>F315</f>
        <v>255000</v>
      </c>
      <c r="F322" s="37"/>
      <c r="G322" s="37"/>
    </row>
    <row r="323" spans="2:7" x14ac:dyDescent="0.25">
      <c r="B323" s="38"/>
      <c r="F323" s="37"/>
      <c r="G323" s="37"/>
    </row>
    <row r="324" spans="2:7" x14ac:dyDescent="0.25">
      <c r="B324" s="38"/>
      <c r="F324" s="37"/>
      <c r="G324" s="37"/>
    </row>
    <row r="325" spans="2:7" x14ac:dyDescent="0.25">
      <c r="B325" s="38"/>
      <c r="F325" s="37"/>
      <c r="G325" s="37"/>
    </row>
    <row r="326" spans="2:7" x14ac:dyDescent="0.25">
      <c r="B326" s="38"/>
      <c r="F326" s="37"/>
      <c r="G326" s="37"/>
    </row>
    <row r="327" spans="2:7" x14ac:dyDescent="0.25">
      <c r="B327" s="38"/>
      <c r="F327" s="37"/>
      <c r="G327" s="37"/>
    </row>
    <row r="328" spans="2:7" x14ac:dyDescent="0.25">
      <c r="B328" s="38"/>
      <c r="F328" s="37"/>
      <c r="G328" s="37"/>
    </row>
    <row r="329" spans="2:7" x14ac:dyDescent="0.25">
      <c r="B329" s="38"/>
      <c r="F329" s="37"/>
      <c r="G329" s="37"/>
    </row>
    <row r="330" spans="2:7" x14ac:dyDescent="0.25">
      <c r="B330" s="38"/>
      <c r="F330" s="37"/>
      <c r="G330" s="37"/>
    </row>
    <row r="331" spans="2:7" x14ac:dyDescent="0.25">
      <c r="B331" s="38"/>
      <c r="F331" s="37"/>
      <c r="G331" s="37"/>
    </row>
    <row r="332" spans="2:7" x14ac:dyDescent="0.25">
      <c r="B332" s="38"/>
      <c r="F332" s="37"/>
      <c r="G332" s="37"/>
    </row>
    <row r="333" spans="2:7" x14ac:dyDescent="0.25">
      <c r="B333" s="38"/>
      <c r="F333" s="37"/>
      <c r="G333" s="37"/>
    </row>
    <row r="334" spans="2:7" x14ac:dyDescent="0.25">
      <c r="B334" s="38"/>
      <c r="F334" s="37"/>
      <c r="G334" s="37"/>
    </row>
    <row r="335" spans="2:7" x14ac:dyDescent="0.25">
      <c r="B335" s="38"/>
      <c r="F335" s="37"/>
      <c r="G335" s="37"/>
    </row>
    <row r="336" spans="2:7" x14ac:dyDescent="0.25">
      <c r="B336" s="9" t="s">
        <v>97</v>
      </c>
      <c r="F336" s="37"/>
      <c r="G336" s="37"/>
    </row>
    <row r="337" spans="1:10" x14ac:dyDescent="0.25">
      <c r="B337" s="22" t="s">
        <v>65</v>
      </c>
      <c r="E337" s="24" t="s">
        <v>33</v>
      </c>
      <c r="F337" s="32">
        <f>SUM(E317:E324)</f>
        <v>4703882.5</v>
      </c>
      <c r="G337" s="32"/>
    </row>
    <row r="338" spans="1:10" x14ac:dyDescent="0.25">
      <c r="B338" s="9"/>
      <c r="F338" s="37"/>
      <c r="G338" s="37"/>
    </row>
    <row r="339" spans="1:10" x14ac:dyDescent="0.25">
      <c r="B339" s="2" t="s">
        <v>98</v>
      </c>
      <c r="F339" s="37"/>
      <c r="G339" s="37"/>
    </row>
    <row r="340" spans="1:10" x14ac:dyDescent="0.25">
      <c r="F340" s="37"/>
      <c r="G340" s="37"/>
    </row>
    <row r="341" spans="1:10" x14ac:dyDescent="0.25">
      <c r="B341" s="9" t="s">
        <v>99</v>
      </c>
      <c r="F341" s="37"/>
      <c r="G341" s="37"/>
    </row>
    <row r="342" spans="1:10" x14ac:dyDescent="0.25">
      <c r="F342" s="37"/>
      <c r="G342" s="37"/>
    </row>
    <row r="343" spans="1:10" x14ac:dyDescent="0.25">
      <c r="B343" s="10" t="s">
        <v>26</v>
      </c>
      <c r="F343" s="37"/>
      <c r="G343" s="37"/>
    </row>
    <row r="344" spans="1:10" x14ac:dyDescent="0.25">
      <c r="F344" s="37"/>
      <c r="G344" s="37"/>
    </row>
    <row r="345" spans="1:10" x14ac:dyDescent="0.25">
      <c r="B345" s="21" t="s">
        <v>68</v>
      </c>
      <c r="F345" s="37"/>
      <c r="G345" s="37"/>
    </row>
    <row r="346" spans="1:10" x14ac:dyDescent="0.25">
      <c r="B346" s="21"/>
      <c r="F346" s="37"/>
      <c r="G346" s="37"/>
    </row>
    <row r="347" spans="1:10" x14ac:dyDescent="0.25">
      <c r="B347" s="21" t="s">
        <v>69</v>
      </c>
      <c r="F347" s="37"/>
      <c r="G347" s="37"/>
    </row>
    <row r="348" spans="1:10" x14ac:dyDescent="0.25">
      <c r="F348" s="37"/>
      <c r="G348" s="37"/>
      <c r="I348" s="7">
        <f>0.3+0.3+0.23</f>
        <v>0.83</v>
      </c>
      <c r="J348" s="7">
        <f>I348*72.8</f>
        <v>60.423999999999992</v>
      </c>
    </row>
    <row r="349" spans="1:10" x14ac:dyDescent="0.25">
      <c r="A349" s="4" t="s">
        <v>4</v>
      </c>
      <c r="B349" s="14" t="s">
        <v>70</v>
      </c>
      <c r="C349" s="3">
        <v>14</v>
      </c>
      <c r="D349" s="4" t="s">
        <v>9</v>
      </c>
      <c r="E349" s="5">
        <f>E117</f>
        <v>65000</v>
      </c>
      <c r="F349" s="37">
        <f>C349*E349</f>
        <v>910000</v>
      </c>
      <c r="G349" s="37"/>
      <c r="H349" s="18"/>
    </row>
    <row r="350" spans="1:10" x14ac:dyDescent="0.25">
      <c r="F350" s="37"/>
      <c r="G350" s="37"/>
      <c r="H350" s="18"/>
    </row>
    <row r="351" spans="1:10" x14ac:dyDescent="0.25">
      <c r="A351" s="4" t="s">
        <v>7</v>
      </c>
      <c r="B351" s="14" t="s">
        <v>220</v>
      </c>
      <c r="C351" s="3">
        <v>14</v>
      </c>
      <c r="D351" s="4" t="s">
        <v>9</v>
      </c>
      <c r="E351" s="5">
        <f>E119</f>
        <v>65000</v>
      </c>
      <c r="F351" s="37">
        <f>C351*E351</f>
        <v>910000</v>
      </c>
      <c r="G351" s="37"/>
      <c r="H351" s="18"/>
    </row>
    <row r="352" spans="1:10" x14ac:dyDescent="0.25">
      <c r="F352" s="37"/>
      <c r="G352" s="37"/>
      <c r="H352" s="18"/>
    </row>
    <row r="353" spans="1:8" x14ac:dyDescent="0.25">
      <c r="A353" s="4" t="s">
        <v>10</v>
      </c>
      <c r="B353" s="14" t="s">
        <v>221</v>
      </c>
      <c r="C353" s="3">
        <v>13</v>
      </c>
      <c r="D353" s="4" t="s">
        <v>9</v>
      </c>
      <c r="E353" s="5">
        <f>E121</f>
        <v>65000</v>
      </c>
      <c r="F353" s="37">
        <f>C353*E353</f>
        <v>845000</v>
      </c>
      <c r="G353" s="37"/>
      <c r="H353" s="18"/>
    </row>
    <row r="354" spans="1:8" x14ac:dyDescent="0.25">
      <c r="F354" s="37"/>
      <c r="G354" s="37"/>
      <c r="H354" s="18"/>
    </row>
    <row r="355" spans="1:8" x14ac:dyDescent="0.25">
      <c r="A355" s="45"/>
      <c r="B355" s="10" t="s">
        <v>40</v>
      </c>
      <c r="F355" s="37"/>
      <c r="G355" s="37"/>
    </row>
    <row r="356" spans="1:8" x14ac:dyDescent="0.25">
      <c r="B356" s="21"/>
      <c r="F356" s="37"/>
      <c r="G356" s="37"/>
    </row>
    <row r="357" spans="1:8" ht="30" x14ac:dyDescent="0.25">
      <c r="B357" s="29" t="s">
        <v>100</v>
      </c>
      <c r="F357" s="37"/>
      <c r="G357" s="37"/>
    </row>
    <row r="358" spans="1:8" x14ac:dyDescent="0.25">
      <c r="B358" s="20"/>
      <c r="C358" s="48"/>
      <c r="D358" s="49"/>
      <c r="E358" s="50"/>
      <c r="F358" s="53"/>
      <c r="G358" s="53"/>
    </row>
    <row r="359" spans="1:8" x14ac:dyDescent="0.25">
      <c r="A359" s="4" t="s">
        <v>12</v>
      </c>
      <c r="B359" s="14" t="s">
        <v>176</v>
      </c>
      <c r="C359" s="3">
        <f>2879+4050</f>
        <v>6929</v>
      </c>
      <c r="D359" s="4" t="s">
        <v>41</v>
      </c>
      <c r="E359" s="16">
        <f>E217</f>
        <v>600</v>
      </c>
      <c r="F359" s="46">
        <f>C359*E359</f>
        <v>4157400</v>
      </c>
      <c r="G359" s="46"/>
      <c r="H359" s="18"/>
    </row>
    <row r="360" spans="1:8" x14ac:dyDescent="0.25">
      <c r="A360" s="47"/>
      <c r="E360" s="16"/>
      <c r="F360" s="46"/>
      <c r="G360" s="46"/>
    </row>
    <row r="361" spans="1:8" x14ac:dyDescent="0.25">
      <c r="B361" s="10" t="s">
        <v>45</v>
      </c>
      <c r="F361" s="37"/>
      <c r="G361" s="37"/>
    </row>
    <row r="362" spans="1:8" x14ac:dyDescent="0.25">
      <c r="F362" s="37"/>
      <c r="G362" s="37"/>
    </row>
    <row r="363" spans="1:8" x14ac:dyDescent="0.25">
      <c r="B363" s="21" t="s">
        <v>46</v>
      </c>
      <c r="F363" s="37"/>
      <c r="G363" s="37"/>
    </row>
    <row r="364" spans="1:8" x14ac:dyDescent="0.25">
      <c r="F364" s="37"/>
      <c r="G364" s="37"/>
    </row>
    <row r="365" spans="1:8" x14ac:dyDescent="0.25">
      <c r="A365" s="4" t="s">
        <v>16</v>
      </c>
      <c r="B365" s="14" t="s">
        <v>101</v>
      </c>
      <c r="C365" s="3">
        <f>119+165</f>
        <v>284</v>
      </c>
      <c r="D365" s="4" t="s">
        <v>6</v>
      </c>
      <c r="E365" s="5">
        <f>E180</f>
        <v>5500</v>
      </c>
      <c r="F365" s="37">
        <f>C365*E365</f>
        <v>1562000</v>
      </c>
      <c r="G365" s="37"/>
      <c r="H365" s="18"/>
    </row>
    <row r="366" spans="1:8" x14ac:dyDescent="0.25">
      <c r="F366" s="37"/>
      <c r="G366" s="37"/>
      <c r="H366" s="18"/>
    </row>
    <row r="367" spans="1:8" x14ac:dyDescent="0.25">
      <c r="F367" s="37"/>
      <c r="G367" s="37"/>
      <c r="H367" s="18"/>
    </row>
    <row r="368" spans="1:8" x14ac:dyDescent="0.25">
      <c r="F368" s="37"/>
      <c r="G368" s="37"/>
      <c r="H368" s="18"/>
    </row>
    <row r="369" spans="2:8" x14ac:dyDescent="0.25">
      <c r="F369" s="37"/>
      <c r="G369" s="37"/>
      <c r="H369" s="18"/>
    </row>
    <row r="370" spans="2:8" x14ac:dyDescent="0.25">
      <c r="F370" s="37"/>
      <c r="G370" s="37"/>
      <c r="H370" s="18"/>
    </row>
    <row r="371" spans="2:8" x14ac:dyDescent="0.25">
      <c r="F371" s="37"/>
      <c r="G371" s="37"/>
      <c r="H371" s="18"/>
    </row>
    <row r="372" spans="2:8" x14ac:dyDescent="0.25">
      <c r="F372" s="37"/>
      <c r="G372" s="37"/>
      <c r="H372" s="18"/>
    </row>
    <row r="373" spans="2:8" x14ac:dyDescent="0.25">
      <c r="F373" s="37"/>
      <c r="G373" s="37"/>
      <c r="H373" s="18"/>
    </row>
    <row r="374" spans="2:8" x14ac:dyDescent="0.25">
      <c r="F374" s="37"/>
      <c r="G374" s="37"/>
      <c r="H374" s="18"/>
    </row>
    <row r="375" spans="2:8" x14ac:dyDescent="0.25">
      <c r="F375" s="37"/>
      <c r="G375" s="37"/>
      <c r="H375" s="18"/>
    </row>
    <row r="376" spans="2:8" x14ac:dyDescent="0.25">
      <c r="F376" s="37"/>
      <c r="G376" s="37"/>
      <c r="H376" s="18"/>
    </row>
    <row r="377" spans="2:8" x14ac:dyDescent="0.25">
      <c r="F377" s="37"/>
      <c r="G377" s="37"/>
      <c r="H377" s="18"/>
    </row>
    <row r="378" spans="2:8" x14ac:dyDescent="0.25">
      <c r="F378" s="37"/>
      <c r="G378" s="37"/>
      <c r="H378" s="18"/>
    </row>
    <row r="379" spans="2:8" x14ac:dyDescent="0.25">
      <c r="F379" s="37"/>
      <c r="G379" s="37"/>
      <c r="H379" s="18"/>
    </row>
    <row r="380" spans="2:8" x14ac:dyDescent="0.25">
      <c r="F380" s="37"/>
      <c r="G380" s="37"/>
      <c r="H380" s="18"/>
    </row>
    <row r="381" spans="2:8" x14ac:dyDescent="0.25">
      <c r="F381" s="37"/>
      <c r="G381" s="37"/>
      <c r="H381" s="18"/>
    </row>
    <row r="382" spans="2:8" x14ac:dyDescent="0.25">
      <c r="B382" s="22" t="s">
        <v>35</v>
      </c>
      <c r="C382" s="23"/>
      <c r="D382" s="8"/>
      <c r="E382" s="24" t="s">
        <v>33</v>
      </c>
      <c r="F382" s="42">
        <f>SUM(F342:F373)</f>
        <v>8384400</v>
      </c>
      <c r="G382" s="37"/>
      <c r="H382" s="18"/>
    </row>
    <row r="383" spans="2:8" x14ac:dyDescent="0.25">
      <c r="B383" s="9" t="s">
        <v>222</v>
      </c>
      <c r="F383" s="37"/>
      <c r="G383" s="37"/>
      <c r="H383" s="18"/>
    </row>
    <row r="384" spans="2:8" ht="14.1" customHeight="1" x14ac:dyDescent="0.25">
      <c r="F384" s="37"/>
      <c r="G384" s="37"/>
      <c r="H384" s="18"/>
    </row>
    <row r="385" spans="1:14" ht="49.5" x14ac:dyDescent="0.25">
      <c r="B385" s="103" t="s">
        <v>223</v>
      </c>
    </row>
    <row r="386" spans="1:14" ht="13.5" customHeight="1" x14ac:dyDescent="0.25">
      <c r="B386" s="40"/>
      <c r="L386" s="28"/>
    </row>
    <row r="387" spans="1:14" x14ac:dyDescent="0.25">
      <c r="A387" s="4" t="s">
        <v>4</v>
      </c>
      <c r="B387" s="54" t="s">
        <v>224</v>
      </c>
      <c r="C387" s="3">
        <v>525</v>
      </c>
      <c r="D387" s="4" t="s">
        <v>6</v>
      </c>
      <c r="E387" s="16">
        <v>6500</v>
      </c>
      <c r="F387" s="55">
        <f>E387*C387</f>
        <v>3412500</v>
      </c>
      <c r="G387" s="55"/>
      <c r="H387" s="18"/>
      <c r="L387" s="28"/>
    </row>
    <row r="388" spans="1:14" x14ac:dyDescent="0.25">
      <c r="B388" s="54"/>
      <c r="E388" s="16"/>
      <c r="F388" s="55"/>
      <c r="G388" s="55"/>
      <c r="H388" s="18"/>
    </row>
    <row r="389" spans="1:14" x14ac:dyDescent="0.25">
      <c r="A389" s="4" t="s">
        <v>7</v>
      </c>
      <c r="B389" s="14" t="s">
        <v>225</v>
      </c>
      <c r="D389" s="4" t="s">
        <v>53</v>
      </c>
      <c r="E389" s="16">
        <f>E387*0.5</f>
        <v>3250</v>
      </c>
      <c r="F389" s="55">
        <f t="shared" ref="F389:F391" si="7">E389*C389</f>
        <v>0</v>
      </c>
      <c r="G389" s="55"/>
      <c r="H389" s="18"/>
      <c r="N389" s="7">
        <f>SUM(L389:M389)</f>
        <v>0</v>
      </c>
    </row>
    <row r="390" spans="1:14" x14ac:dyDescent="0.25">
      <c r="E390" s="16"/>
      <c r="F390" s="55"/>
      <c r="G390" s="55"/>
      <c r="H390" s="18"/>
    </row>
    <row r="391" spans="1:14" x14ac:dyDescent="0.25">
      <c r="A391" s="4" t="s">
        <v>10</v>
      </c>
      <c r="B391" s="14" t="s">
        <v>226</v>
      </c>
      <c r="C391" s="3">
        <v>140</v>
      </c>
      <c r="D391" s="4" t="s">
        <v>53</v>
      </c>
      <c r="E391" s="16">
        <f>E387*0.15</f>
        <v>975</v>
      </c>
      <c r="F391" s="55">
        <f t="shared" si="7"/>
        <v>136500</v>
      </c>
      <c r="G391" s="55"/>
      <c r="H391" s="18"/>
      <c r="N391" s="7">
        <f>SUM(L391:M391)</f>
        <v>0</v>
      </c>
    </row>
    <row r="392" spans="1:14" x14ac:dyDescent="0.25">
      <c r="E392" s="16"/>
      <c r="F392" s="55"/>
      <c r="G392" s="55"/>
      <c r="H392" s="18"/>
    </row>
    <row r="393" spans="1:14" x14ac:dyDescent="0.25">
      <c r="B393" s="10" t="s">
        <v>227</v>
      </c>
    </row>
    <row r="394" spans="1:14" ht="12.6" customHeight="1" x14ac:dyDescent="0.25"/>
    <row r="395" spans="1:14" ht="14.25" customHeight="1" x14ac:dyDescent="0.25">
      <c r="B395" s="29" t="s">
        <v>228</v>
      </c>
    </row>
    <row r="397" spans="1:14" s="113" customFormat="1" ht="17.100000000000001" customHeight="1" x14ac:dyDescent="0.25">
      <c r="A397" s="106" t="s">
        <v>12</v>
      </c>
      <c r="B397" s="14" t="s">
        <v>229</v>
      </c>
      <c r="C397" s="107"/>
      <c r="D397" s="106" t="s">
        <v>230</v>
      </c>
      <c r="E397" s="108"/>
      <c r="F397" s="109"/>
      <c r="G397" s="110"/>
      <c r="H397" s="111"/>
      <c r="I397" s="112"/>
    </row>
    <row r="399" spans="1:14" x14ac:dyDescent="0.25">
      <c r="A399" s="4" t="s">
        <v>14</v>
      </c>
      <c r="B399" s="14" t="s">
        <v>231</v>
      </c>
      <c r="C399" s="3">
        <v>100</v>
      </c>
      <c r="D399" s="4" t="s">
        <v>53</v>
      </c>
      <c r="E399" s="16">
        <v>750</v>
      </c>
      <c r="F399" s="55">
        <f>C399*E399</f>
        <v>75000</v>
      </c>
      <c r="G399" s="55"/>
      <c r="H399" s="18"/>
    </row>
    <row r="401" spans="1:8" x14ac:dyDescent="0.25">
      <c r="A401" s="4" t="s">
        <v>16</v>
      </c>
      <c r="B401" s="14" t="s">
        <v>232</v>
      </c>
      <c r="C401" s="3">
        <v>471</v>
      </c>
      <c r="D401" s="4" t="s">
        <v>53</v>
      </c>
      <c r="E401" s="16">
        <v>750</v>
      </c>
      <c r="F401" s="55">
        <f>C401*E401</f>
        <v>353250</v>
      </c>
      <c r="G401" s="55"/>
      <c r="H401" s="18"/>
    </row>
    <row r="402" spans="1:8" ht="12.75" customHeight="1" x14ac:dyDescent="0.25">
      <c r="E402" s="16"/>
      <c r="F402" s="55"/>
      <c r="G402" s="55"/>
    </row>
    <row r="403" spans="1:8" x14ac:dyDescent="0.25">
      <c r="A403" s="4" t="s">
        <v>18</v>
      </c>
      <c r="B403" s="14" t="s">
        <v>233</v>
      </c>
      <c r="C403" s="3">
        <v>455</v>
      </c>
      <c r="D403" s="4" t="s">
        <v>53</v>
      </c>
      <c r="E403" s="16">
        <f>E401</f>
        <v>750</v>
      </c>
      <c r="F403" s="55">
        <f>C403*E403</f>
        <v>341250</v>
      </c>
      <c r="G403" s="55"/>
      <c r="H403" s="18"/>
    </row>
    <row r="404" spans="1:8" ht="12.75" customHeight="1" x14ac:dyDescent="0.25"/>
    <row r="405" spans="1:8" x14ac:dyDescent="0.25">
      <c r="A405" s="4" t="s">
        <v>20</v>
      </c>
      <c r="B405" s="14" t="s">
        <v>234</v>
      </c>
      <c r="C405" s="3">
        <v>589</v>
      </c>
      <c r="D405" s="4" t="s">
        <v>53</v>
      </c>
      <c r="E405" s="16">
        <f>E403</f>
        <v>750</v>
      </c>
      <c r="F405" s="55">
        <f>C405*E405</f>
        <v>441750</v>
      </c>
      <c r="G405" s="55"/>
      <c r="H405" s="18"/>
    </row>
    <row r="406" spans="1:8" ht="12.75" customHeight="1" x14ac:dyDescent="0.25">
      <c r="E406" s="16"/>
      <c r="F406" s="55"/>
      <c r="G406" s="55"/>
    </row>
    <row r="407" spans="1:8" x14ac:dyDescent="0.25">
      <c r="A407" s="4" t="s">
        <v>22</v>
      </c>
      <c r="B407" s="14" t="s">
        <v>235</v>
      </c>
      <c r="C407" s="3">
        <v>701</v>
      </c>
      <c r="D407" s="4" t="s">
        <v>53</v>
      </c>
      <c r="E407" s="16">
        <v>550</v>
      </c>
      <c r="F407" s="55">
        <f>C407*E407</f>
        <v>385550</v>
      </c>
      <c r="G407" s="55"/>
      <c r="H407" s="18"/>
    </row>
    <row r="408" spans="1:8" x14ac:dyDescent="0.25">
      <c r="E408" s="16"/>
      <c r="F408" s="55"/>
      <c r="G408" s="55"/>
      <c r="H408" s="18"/>
    </row>
    <row r="409" spans="1:8" x14ac:dyDescent="0.25">
      <c r="A409" s="4" t="s">
        <v>24</v>
      </c>
      <c r="B409" s="14" t="s">
        <v>236</v>
      </c>
      <c r="D409" s="4" t="s">
        <v>53</v>
      </c>
      <c r="E409" s="16">
        <v>550</v>
      </c>
      <c r="F409" s="55">
        <f>C409*E409</f>
        <v>0</v>
      </c>
      <c r="G409" s="55"/>
      <c r="H409" s="18"/>
    </row>
    <row r="410" spans="1:8" x14ac:dyDescent="0.25">
      <c r="E410" s="16"/>
      <c r="F410" s="55"/>
      <c r="G410" s="55"/>
      <c r="H410" s="18"/>
    </row>
    <row r="411" spans="1:8" ht="12.6" customHeight="1" x14ac:dyDescent="0.25">
      <c r="E411" s="16"/>
      <c r="F411" s="55"/>
      <c r="G411" s="55"/>
      <c r="H411" s="18"/>
    </row>
    <row r="412" spans="1:8" x14ac:dyDescent="0.25">
      <c r="B412" s="10" t="s">
        <v>54</v>
      </c>
      <c r="C412" s="23"/>
      <c r="D412" s="8"/>
      <c r="E412" s="31"/>
      <c r="F412" s="32"/>
      <c r="G412" s="32"/>
      <c r="H412" s="18"/>
    </row>
    <row r="413" spans="1:8" x14ac:dyDescent="0.25">
      <c r="B413" s="33"/>
      <c r="C413" s="23"/>
      <c r="D413" s="8"/>
      <c r="E413" s="31"/>
      <c r="F413" s="32"/>
      <c r="G413" s="32"/>
      <c r="H413" s="18"/>
    </row>
    <row r="414" spans="1:8" ht="32.25" customHeight="1" x14ac:dyDescent="0.25">
      <c r="B414" s="29" t="s">
        <v>237</v>
      </c>
      <c r="C414" s="23"/>
      <c r="D414" s="8"/>
      <c r="E414" s="31"/>
      <c r="F414" s="32"/>
      <c r="G414" s="32"/>
      <c r="H414" s="18"/>
    </row>
    <row r="415" spans="1:8" x14ac:dyDescent="0.25">
      <c r="B415" s="29"/>
      <c r="C415" s="23"/>
      <c r="D415" s="8"/>
      <c r="E415" s="31"/>
      <c r="F415" s="32"/>
      <c r="G415" s="32"/>
      <c r="H415" s="18"/>
    </row>
    <row r="416" spans="1:8" x14ac:dyDescent="0.25">
      <c r="A416" s="4" t="s">
        <v>28</v>
      </c>
      <c r="B416" s="20" t="s">
        <v>238</v>
      </c>
      <c r="C416" s="3">
        <v>168</v>
      </c>
      <c r="D416" s="4" t="s">
        <v>6</v>
      </c>
      <c r="E416" s="16">
        <v>6900</v>
      </c>
      <c r="F416" s="6">
        <f>C416*E416</f>
        <v>1159200</v>
      </c>
      <c r="H416" s="18"/>
    </row>
    <row r="417" spans="1:8" x14ac:dyDescent="0.25">
      <c r="H417" s="18"/>
    </row>
    <row r="418" spans="1:8" x14ac:dyDescent="0.25">
      <c r="B418" s="10" t="s">
        <v>209</v>
      </c>
      <c r="F418" s="37"/>
      <c r="G418" s="37"/>
      <c r="H418" s="18"/>
    </row>
    <row r="419" spans="1:8" ht="12.95" customHeight="1" x14ac:dyDescent="0.25">
      <c r="F419" s="37"/>
      <c r="G419" s="37"/>
      <c r="H419" s="18"/>
    </row>
    <row r="420" spans="1:8" ht="30" x14ac:dyDescent="0.25">
      <c r="B420" s="29" t="s">
        <v>239</v>
      </c>
      <c r="F420" s="37"/>
      <c r="G420" s="37"/>
      <c r="H420" s="18"/>
    </row>
    <row r="421" spans="1:8" ht="16.5" customHeight="1" x14ac:dyDescent="0.25">
      <c r="B421" s="29"/>
      <c r="F421" s="37"/>
      <c r="G421" s="37"/>
      <c r="H421" s="18"/>
    </row>
    <row r="422" spans="1:8" ht="19.5" customHeight="1" x14ac:dyDescent="0.25">
      <c r="A422" s="4" t="s">
        <v>31</v>
      </c>
      <c r="B422" s="40" t="s">
        <v>102</v>
      </c>
      <c r="C422" s="3">
        <f>C416*2</f>
        <v>336</v>
      </c>
      <c r="D422" s="4" t="s">
        <v>6</v>
      </c>
      <c r="E422" s="16">
        <v>2650</v>
      </c>
      <c r="F422" s="6">
        <f>C422*E422</f>
        <v>890400</v>
      </c>
      <c r="H422" s="18"/>
    </row>
    <row r="423" spans="1:8" x14ac:dyDescent="0.25">
      <c r="B423" s="40"/>
      <c r="E423" s="16"/>
      <c r="H423" s="18"/>
    </row>
    <row r="424" spans="1:8" x14ac:dyDescent="0.25">
      <c r="A424" s="4" t="s">
        <v>33</v>
      </c>
      <c r="B424" s="14" t="s">
        <v>240</v>
      </c>
      <c r="D424" s="4" t="s">
        <v>6</v>
      </c>
      <c r="E424" s="16">
        <f>E422</f>
        <v>2650</v>
      </c>
      <c r="F424" s="6">
        <f>C424*E424</f>
        <v>0</v>
      </c>
      <c r="H424" s="18"/>
    </row>
    <row r="425" spans="1:8" ht="14.25" customHeight="1" x14ac:dyDescent="0.25">
      <c r="E425" s="16"/>
      <c r="H425" s="18"/>
    </row>
    <row r="426" spans="1:8" x14ac:dyDescent="0.25">
      <c r="B426" s="10" t="s">
        <v>241</v>
      </c>
      <c r="E426" s="16"/>
      <c r="H426" s="18"/>
    </row>
    <row r="427" spans="1:8" x14ac:dyDescent="0.25">
      <c r="E427" s="16"/>
      <c r="H427" s="18"/>
    </row>
    <row r="428" spans="1:8" x14ac:dyDescent="0.25">
      <c r="B428" s="21" t="s">
        <v>204</v>
      </c>
      <c r="F428" s="37"/>
      <c r="G428" s="37"/>
      <c r="H428" s="18"/>
    </row>
    <row r="429" spans="1:8" x14ac:dyDescent="0.25">
      <c r="B429" s="21"/>
      <c r="F429" s="37"/>
      <c r="G429" s="37"/>
      <c r="H429" s="18"/>
    </row>
    <row r="430" spans="1:8" x14ac:dyDescent="0.25">
      <c r="A430" s="4" t="s">
        <v>47</v>
      </c>
      <c r="B430" s="40" t="s">
        <v>242</v>
      </c>
      <c r="C430" s="3">
        <f>166</f>
        <v>166</v>
      </c>
      <c r="D430" s="4" t="s">
        <v>6</v>
      </c>
      <c r="E430" s="16">
        <v>2650</v>
      </c>
      <c r="F430" s="6">
        <f>C430*E430</f>
        <v>439900</v>
      </c>
      <c r="H430" s="18"/>
    </row>
    <row r="431" spans="1:8" x14ac:dyDescent="0.25">
      <c r="B431" s="40"/>
      <c r="E431" s="16"/>
      <c r="H431" s="18"/>
    </row>
    <row r="432" spans="1:8" x14ac:dyDescent="0.25">
      <c r="B432" s="40"/>
      <c r="E432" s="16"/>
      <c r="H432" s="18"/>
    </row>
    <row r="433" spans="1:8" x14ac:dyDescent="0.25">
      <c r="B433" s="22" t="s">
        <v>35</v>
      </c>
      <c r="C433" s="23"/>
      <c r="D433" s="8"/>
      <c r="E433" s="24" t="s">
        <v>33</v>
      </c>
      <c r="F433" s="27">
        <f>SUM(F385:F431)</f>
        <v>7635300</v>
      </c>
      <c r="G433" s="27"/>
      <c r="H433" s="18"/>
    </row>
    <row r="434" spans="1:8" x14ac:dyDescent="0.25">
      <c r="B434" s="9" t="s">
        <v>222</v>
      </c>
      <c r="H434" s="18"/>
    </row>
    <row r="435" spans="1:8" x14ac:dyDescent="0.25">
      <c r="B435" s="40"/>
      <c r="E435" s="16"/>
      <c r="H435" s="18"/>
    </row>
    <row r="436" spans="1:8" x14ac:dyDescent="0.25">
      <c r="B436" s="9" t="s">
        <v>243</v>
      </c>
      <c r="C436" s="114"/>
      <c r="E436" s="16"/>
      <c r="H436" s="18"/>
    </row>
    <row r="437" spans="1:8" x14ac:dyDescent="0.25">
      <c r="B437" s="21"/>
      <c r="C437" s="114"/>
      <c r="E437" s="16"/>
      <c r="H437" s="18"/>
    </row>
    <row r="438" spans="1:8" x14ac:dyDescent="0.25">
      <c r="B438" s="115" t="s">
        <v>244</v>
      </c>
      <c r="C438" s="114"/>
      <c r="E438" s="16"/>
      <c r="H438" s="18"/>
    </row>
    <row r="439" spans="1:8" x14ac:dyDescent="0.25">
      <c r="B439" s="105"/>
      <c r="C439" s="114"/>
      <c r="E439" s="16"/>
      <c r="H439" s="18"/>
    </row>
    <row r="440" spans="1:8" x14ac:dyDescent="0.25">
      <c r="A440" s="4" t="s">
        <v>4</v>
      </c>
      <c r="B440" s="116" t="s">
        <v>245</v>
      </c>
      <c r="C440" s="3">
        <f>C430</f>
        <v>166</v>
      </c>
      <c r="D440" s="4" t="s">
        <v>6</v>
      </c>
      <c r="E440" s="16">
        <v>2650</v>
      </c>
      <c r="F440" s="6">
        <f>C440*E440</f>
        <v>439900</v>
      </c>
      <c r="H440" s="18"/>
    </row>
    <row r="441" spans="1:8" ht="14.25" customHeight="1" x14ac:dyDescent="0.25">
      <c r="B441" s="117"/>
      <c r="E441" s="16"/>
      <c r="H441" s="18"/>
    </row>
    <row r="442" spans="1:8" x14ac:dyDescent="0.25">
      <c r="A442" s="4" t="s">
        <v>7</v>
      </c>
      <c r="B442" s="40" t="s">
        <v>246</v>
      </c>
      <c r="C442" s="3">
        <v>168</v>
      </c>
      <c r="D442" s="4" t="s">
        <v>6</v>
      </c>
      <c r="E442" s="16">
        <v>10000</v>
      </c>
      <c r="F442" s="6">
        <f>C442*E442</f>
        <v>1680000</v>
      </c>
      <c r="H442" s="18"/>
    </row>
    <row r="443" spans="1:8" ht="12" customHeight="1" x14ac:dyDescent="0.25">
      <c r="B443" s="40"/>
      <c r="E443" s="16"/>
      <c r="H443" s="18"/>
    </row>
    <row r="444" spans="1:8" x14ac:dyDescent="0.25">
      <c r="A444" s="4" t="s">
        <v>10</v>
      </c>
      <c r="B444" s="40" t="s">
        <v>247</v>
      </c>
      <c r="C444" s="3">
        <v>4</v>
      </c>
      <c r="D444" s="4" t="s">
        <v>103</v>
      </c>
      <c r="E444" s="16">
        <v>14000</v>
      </c>
      <c r="F444" s="6">
        <f>C444*E444</f>
        <v>56000</v>
      </c>
      <c r="H444" s="18"/>
    </row>
    <row r="445" spans="1:8" x14ac:dyDescent="0.25">
      <c r="B445" s="40"/>
      <c r="E445" s="16"/>
      <c r="H445" s="18"/>
    </row>
    <row r="446" spans="1:8" x14ac:dyDescent="0.25">
      <c r="B446" s="10" t="s">
        <v>248</v>
      </c>
    </row>
    <row r="448" spans="1:8" ht="30" x14ac:dyDescent="0.25">
      <c r="B448" s="29" t="s">
        <v>249</v>
      </c>
    </row>
    <row r="450" spans="1:8" x14ac:dyDescent="0.25">
      <c r="A450" s="4" t="s">
        <v>12</v>
      </c>
      <c r="B450" s="40" t="s">
        <v>102</v>
      </c>
      <c r="C450" s="3">
        <f>C416</f>
        <v>168</v>
      </c>
      <c r="D450" s="4" t="s">
        <v>104</v>
      </c>
      <c r="E450" s="16">
        <v>1450</v>
      </c>
      <c r="F450" s="55">
        <f>C450*E450</f>
        <v>243600</v>
      </c>
      <c r="G450" s="55"/>
      <c r="H450" s="18"/>
    </row>
    <row r="451" spans="1:8" x14ac:dyDescent="0.25">
      <c r="B451" s="40"/>
      <c r="E451" s="16"/>
      <c r="F451" s="55"/>
      <c r="G451" s="55"/>
      <c r="H451" s="18"/>
    </row>
    <row r="452" spans="1:8" x14ac:dyDescent="0.25">
      <c r="A452" s="4" t="s">
        <v>14</v>
      </c>
      <c r="B452" s="14" t="s">
        <v>240</v>
      </c>
      <c r="D452" s="4" t="s">
        <v>104</v>
      </c>
      <c r="E452" s="16">
        <f>E450</f>
        <v>1450</v>
      </c>
      <c r="F452" s="55">
        <f>C452*E452</f>
        <v>0</v>
      </c>
      <c r="G452" s="55"/>
      <c r="H452" s="18"/>
    </row>
    <row r="453" spans="1:8" x14ac:dyDescent="0.25">
      <c r="E453" s="16"/>
      <c r="F453" s="55"/>
      <c r="G453" s="55"/>
      <c r="H453" s="18"/>
    </row>
    <row r="454" spans="1:8" x14ac:dyDescent="0.25">
      <c r="B454" s="22" t="s">
        <v>35</v>
      </c>
      <c r="C454" s="23"/>
      <c r="D454" s="8"/>
      <c r="E454" s="24" t="s">
        <v>33</v>
      </c>
      <c r="F454" s="32">
        <f>SUM(F436:F453)</f>
        <v>2419500</v>
      </c>
      <c r="G454" s="32"/>
    </row>
    <row r="455" spans="1:8" x14ac:dyDescent="0.25">
      <c r="B455" s="22"/>
      <c r="C455" s="23"/>
      <c r="D455" s="8"/>
      <c r="E455" s="31"/>
      <c r="F455" s="32"/>
      <c r="G455" s="32"/>
    </row>
    <row r="456" spans="1:8" x14ac:dyDescent="0.25">
      <c r="B456" s="22"/>
      <c r="C456" s="23"/>
      <c r="D456" s="8"/>
      <c r="E456" s="31"/>
      <c r="F456" s="32"/>
      <c r="G456" s="32"/>
    </row>
    <row r="457" spans="1:8" x14ac:dyDescent="0.25">
      <c r="B457" s="9" t="s">
        <v>60</v>
      </c>
      <c r="F457" s="37"/>
      <c r="G457" s="37"/>
    </row>
    <row r="458" spans="1:8" x14ac:dyDescent="0.25">
      <c r="B458" s="21"/>
      <c r="F458" s="37"/>
      <c r="G458" s="37"/>
    </row>
    <row r="459" spans="1:8" x14ac:dyDescent="0.25">
      <c r="B459" s="38" t="s">
        <v>250</v>
      </c>
      <c r="E459" s="5">
        <f>F382</f>
        <v>8384400</v>
      </c>
      <c r="F459" s="37"/>
      <c r="G459" s="37"/>
    </row>
    <row r="460" spans="1:8" x14ac:dyDescent="0.25">
      <c r="B460" s="38"/>
      <c r="F460" s="37"/>
      <c r="G460" s="37"/>
    </row>
    <row r="461" spans="1:8" x14ac:dyDescent="0.25">
      <c r="B461" s="38" t="s">
        <v>251</v>
      </c>
      <c r="E461" s="5">
        <f>F433</f>
        <v>7635300</v>
      </c>
      <c r="F461" s="37"/>
      <c r="G461" s="37"/>
    </row>
    <row r="462" spans="1:8" x14ac:dyDescent="0.25">
      <c r="B462" s="38"/>
    </row>
    <row r="463" spans="1:8" x14ac:dyDescent="0.25">
      <c r="B463" s="38" t="s">
        <v>252</v>
      </c>
      <c r="E463" s="5">
        <f>F454</f>
        <v>2419500</v>
      </c>
    </row>
    <row r="464" spans="1:8" x14ac:dyDescent="0.25">
      <c r="B464" s="40"/>
    </row>
    <row r="465" spans="2:10" x14ac:dyDescent="0.25">
      <c r="B465" s="40"/>
    </row>
    <row r="466" spans="2:10" x14ac:dyDescent="0.25">
      <c r="B466" s="40"/>
    </row>
    <row r="467" spans="2:10" x14ac:dyDescent="0.25">
      <c r="B467" s="40"/>
    </row>
    <row r="468" spans="2:10" x14ac:dyDescent="0.25">
      <c r="B468" s="40"/>
    </row>
    <row r="469" spans="2:10" x14ac:dyDescent="0.25">
      <c r="B469" s="40"/>
    </row>
    <row r="470" spans="2:10" x14ac:dyDescent="0.25">
      <c r="B470" s="40"/>
    </row>
    <row r="471" spans="2:10" x14ac:dyDescent="0.25">
      <c r="B471" s="40"/>
    </row>
    <row r="472" spans="2:10" x14ac:dyDescent="0.25">
      <c r="B472" s="9" t="s">
        <v>99</v>
      </c>
      <c r="F472" s="37"/>
      <c r="G472" s="37"/>
    </row>
    <row r="473" spans="2:10" x14ac:dyDescent="0.25">
      <c r="B473" s="22" t="s">
        <v>65</v>
      </c>
      <c r="C473" s="23"/>
      <c r="D473" s="8"/>
      <c r="E473" s="24" t="s">
        <v>33</v>
      </c>
      <c r="F473" s="32">
        <f>SUM(E457:E465)</f>
        <v>18439200</v>
      </c>
      <c r="G473" s="32"/>
    </row>
    <row r="474" spans="2:10" x14ac:dyDescent="0.25">
      <c r="B474" s="2" t="s">
        <v>105</v>
      </c>
      <c r="F474" s="37"/>
      <c r="G474" s="37"/>
    </row>
    <row r="475" spans="2:10" x14ac:dyDescent="0.25">
      <c r="F475" s="37"/>
      <c r="G475" s="37"/>
    </row>
    <row r="476" spans="2:10" x14ac:dyDescent="0.25">
      <c r="B476" s="9" t="s">
        <v>106</v>
      </c>
      <c r="F476" s="37"/>
      <c r="G476" s="37"/>
    </row>
    <row r="477" spans="2:10" x14ac:dyDescent="0.25">
      <c r="B477" s="9"/>
      <c r="F477" s="37"/>
      <c r="G477" s="37"/>
    </row>
    <row r="478" spans="2:10" x14ac:dyDescent="0.25">
      <c r="B478" s="10" t="s">
        <v>54</v>
      </c>
      <c r="C478" s="23"/>
      <c r="D478" s="8"/>
      <c r="E478" s="31"/>
      <c r="F478" s="32"/>
      <c r="G478" s="32"/>
    </row>
    <row r="479" spans="2:10" x14ac:dyDescent="0.25">
      <c r="B479" s="33"/>
      <c r="C479" s="23"/>
      <c r="D479" s="8"/>
      <c r="E479" s="31"/>
      <c r="F479" s="32"/>
      <c r="G479" s="32"/>
      <c r="J479" s="14"/>
    </row>
    <row r="480" spans="2:10" ht="30" x14ac:dyDescent="0.25">
      <c r="B480" s="29" t="s">
        <v>107</v>
      </c>
      <c r="C480" s="23"/>
      <c r="D480" s="8"/>
      <c r="E480" s="31"/>
      <c r="F480" s="32"/>
      <c r="G480" s="32"/>
      <c r="J480" s="14"/>
    </row>
    <row r="481" spans="1:10" x14ac:dyDescent="0.25">
      <c r="B481" s="29"/>
      <c r="C481" s="23"/>
      <c r="D481" s="8"/>
      <c r="E481" s="31"/>
      <c r="F481" s="32"/>
      <c r="G481" s="32"/>
      <c r="I481" s="7">
        <v>647</v>
      </c>
      <c r="J481" s="14"/>
    </row>
    <row r="482" spans="1:10" x14ac:dyDescent="0.25">
      <c r="A482" s="4" t="s">
        <v>4</v>
      </c>
      <c r="B482" s="14" t="s">
        <v>108</v>
      </c>
      <c r="C482" s="3">
        <v>1141</v>
      </c>
      <c r="D482" s="4" t="s">
        <v>6</v>
      </c>
      <c r="E482" s="16">
        <f>'[19]AJIWE STRIP MALL '!E498</f>
        <v>6900</v>
      </c>
      <c r="F482" s="55">
        <f>C482*E482</f>
        <v>7872900</v>
      </c>
      <c r="G482" s="55"/>
      <c r="I482" s="56" t="e">
        <f>I481-#REF!</f>
        <v>#REF!</v>
      </c>
      <c r="J482" s="14"/>
    </row>
    <row r="483" spans="1:10" x14ac:dyDescent="0.25">
      <c r="B483" s="9"/>
      <c r="E483" s="16"/>
      <c r="F483" s="57"/>
      <c r="G483" s="57"/>
      <c r="H483" s="18"/>
      <c r="J483" s="14"/>
    </row>
    <row r="484" spans="1:10" x14ac:dyDescent="0.25">
      <c r="A484" s="4" t="s">
        <v>7</v>
      </c>
      <c r="B484" s="14" t="s">
        <v>109</v>
      </c>
      <c r="C484" s="3">
        <v>114</v>
      </c>
      <c r="D484" s="4" t="s">
        <v>6</v>
      </c>
      <c r="E484" s="16">
        <f>'[19]AJIWE STRIP MALL '!E500</f>
        <v>6500</v>
      </c>
      <c r="F484" s="55">
        <f>C484*E484</f>
        <v>741000</v>
      </c>
      <c r="G484" s="55"/>
      <c r="J484" s="14"/>
    </row>
    <row r="485" spans="1:10" x14ac:dyDescent="0.25">
      <c r="C485" s="58"/>
      <c r="E485" s="16"/>
      <c r="F485" s="59"/>
      <c r="G485" s="59"/>
      <c r="J485" s="14"/>
    </row>
    <row r="486" spans="1:10" x14ac:dyDescent="0.25">
      <c r="B486" s="10" t="s">
        <v>26</v>
      </c>
      <c r="F486" s="37"/>
      <c r="G486" s="37"/>
      <c r="J486" s="14"/>
    </row>
    <row r="487" spans="1:10" x14ac:dyDescent="0.25">
      <c r="F487" s="37"/>
      <c r="G487" s="37"/>
      <c r="J487" s="14"/>
    </row>
    <row r="488" spans="1:10" ht="17.25" customHeight="1" x14ac:dyDescent="0.25">
      <c r="B488" s="21" t="s">
        <v>110</v>
      </c>
      <c r="F488" s="37"/>
      <c r="G488" s="37"/>
      <c r="J488" s="14"/>
    </row>
    <row r="489" spans="1:10" ht="14.25" customHeight="1" x14ac:dyDescent="0.25">
      <c r="B489" s="21"/>
      <c r="F489" s="37"/>
      <c r="G489" s="37"/>
      <c r="J489" s="14"/>
    </row>
    <row r="490" spans="1:10" x14ac:dyDescent="0.25">
      <c r="A490" s="4" t="s">
        <v>10</v>
      </c>
      <c r="B490" s="14" t="s">
        <v>111</v>
      </c>
      <c r="C490" s="3">
        <v>8</v>
      </c>
      <c r="D490" s="4" t="s">
        <v>9</v>
      </c>
      <c r="E490" s="5">
        <f>E117</f>
        <v>65000</v>
      </c>
      <c r="F490" s="37">
        <f>C490*E490</f>
        <v>520000</v>
      </c>
      <c r="G490" s="37"/>
      <c r="H490" s="18"/>
      <c r="J490" s="14"/>
    </row>
    <row r="491" spans="1:10" x14ac:dyDescent="0.25">
      <c r="F491" s="37"/>
      <c r="G491" s="37"/>
      <c r="J491" s="14"/>
    </row>
    <row r="492" spans="1:10" x14ac:dyDescent="0.25">
      <c r="B492" s="10" t="s">
        <v>40</v>
      </c>
      <c r="F492" s="37"/>
      <c r="G492" s="37"/>
      <c r="J492" s="14"/>
    </row>
    <row r="493" spans="1:10" ht="14.25" customHeight="1" x14ac:dyDescent="0.25">
      <c r="B493" s="21"/>
      <c r="F493" s="37"/>
      <c r="G493" s="37"/>
      <c r="J493" s="14"/>
    </row>
    <row r="494" spans="1:10" x14ac:dyDescent="0.25">
      <c r="B494" s="21" t="s">
        <v>112</v>
      </c>
      <c r="F494" s="37"/>
      <c r="G494" s="37"/>
      <c r="J494" s="14"/>
    </row>
    <row r="495" spans="1:10" ht="12.75" customHeight="1" x14ac:dyDescent="0.25">
      <c r="F495" s="37"/>
      <c r="G495" s="37"/>
      <c r="J495" s="14"/>
    </row>
    <row r="496" spans="1:10" x14ac:dyDescent="0.25">
      <c r="A496" s="4" t="s">
        <v>12</v>
      </c>
      <c r="B496" s="14" t="s">
        <v>80</v>
      </c>
      <c r="C496" s="3">
        <v>534</v>
      </c>
      <c r="D496" s="4" t="s">
        <v>41</v>
      </c>
      <c r="E496" s="5">
        <f>E359</f>
        <v>600</v>
      </c>
      <c r="F496" s="37">
        <f>C496*E496</f>
        <v>320400</v>
      </c>
      <c r="G496" s="37"/>
      <c r="H496" s="18"/>
      <c r="J496" s="14"/>
    </row>
    <row r="497" spans="1:16" x14ac:dyDescent="0.25">
      <c r="F497" s="37"/>
      <c r="G497" s="37"/>
      <c r="J497" s="14"/>
    </row>
    <row r="498" spans="1:16" x14ac:dyDescent="0.25">
      <c r="A498" s="4" t="s">
        <v>14</v>
      </c>
      <c r="B498" s="14" t="s">
        <v>113</v>
      </c>
      <c r="C498" s="3">
        <v>266</v>
      </c>
      <c r="D498" s="4" t="s">
        <v>41</v>
      </c>
      <c r="E498" s="5">
        <f>E496</f>
        <v>600</v>
      </c>
      <c r="F498" s="37">
        <f>C498*E498</f>
        <v>159600</v>
      </c>
      <c r="G498" s="37"/>
      <c r="H498" s="18"/>
      <c r="J498" s="14"/>
    </row>
    <row r="499" spans="1:16" ht="14.25" customHeight="1" x14ac:dyDescent="0.25">
      <c r="F499" s="37"/>
      <c r="G499" s="37"/>
      <c r="J499" s="14"/>
    </row>
    <row r="500" spans="1:16" x14ac:dyDescent="0.25">
      <c r="B500" s="10" t="s">
        <v>45</v>
      </c>
      <c r="F500" s="37"/>
      <c r="G500" s="37"/>
    </row>
    <row r="501" spans="1:16" ht="15" customHeight="1" x14ac:dyDescent="0.25">
      <c r="F501" s="37"/>
      <c r="G501" s="37"/>
    </row>
    <row r="502" spans="1:16" x14ac:dyDescent="0.25">
      <c r="B502" s="21" t="s">
        <v>46</v>
      </c>
      <c r="F502" s="37"/>
      <c r="G502" s="37"/>
    </row>
    <row r="503" spans="1:16" ht="9.75" customHeight="1" x14ac:dyDescent="0.25">
      <c r="F503" s="37"/>
      <c r="G503" s="37"/>
    </row>
    <row r="504" spans="1:16" x14ac:dyDescent="0.25">
      <c r="A504" s="4" t="s">
        <v>16</v>
      </c>
      <c r="B504" s="14" t="s">
        <v>114</v>
      </c>
      <c r="C504" s="3">
        <v>97</v>
      </c>
      <c r="D504" s="4" t="s">
        <v>6</v>
      </c>
      <c r="E504" s="5">
        <f>E365</f>
        <v>5500</v>
      </c>
      <c r="F504" s="37">
        <f>C504*E504</f>
        <v>533500</v>
      </c>
      <c r="G504" s="37"/>
      <c r="H504" s="18"/>
    </row>
    <row r="505" spans="1:16" x14ac:dyDescent="0.25">
      <c r="B505" s="21"/>
      <c r="F505" s="34"/>
      <c r="G505" s="34"/>
    </row>
    <row r="506" spans="1:16" x14ac:dyDescent="0.25">
      <c r="B506" s="35" t="s">
        <v>48</v>
      </c>
      <c r="C506" s="14"/>
      <c r="D506" s="60"/>
      <c r="F506" s="34"/>
      <c r="G506" s="34"/>
    </row>
    <row r="507" spans="1:16" ht="30" x14ac:dyDescent="0.25">
      <c r="A507" s="4" t="s">
        <v>18</v>
      </c>
      <c r="B507" s="15" t="s">
        <v>115</v>
      </c>
      <c r="C507" s="14"/>
      <c r="D507" s="4" t="s">
        <v>6</v>
      </c>
      <c r="E507" s="5">
        <v>5000</v>
      </c>
      <c r="F507" s="37">
        <f>C507*E507</f>
        <v>0</v>
      </c>
      <c r="G507" s="34"/>
      <c r="P507" s="7" t="e">
        <f>(#REF!*0.23)*3</f>
        <v>#REF!</v>
      </c>
    </row>
    <row r="508" spans="1:16" x14ac:dyDescent="0.25">
      <c r="B508" s="29"/>
      <c r="F508" s="34"/>
      <c r="G508" s="34"/>
    </row>
    <row r="509" spans="1:16" x14ac:dyDescent="0.25">
      <c r="E509" s="61"/>
      <c r="F509" s="62"/>
      <c r="G509" s="62"/>
    </row>
    <row r="510" spans="1:16" x14ac:dyDescent="0.25">
      <c r="F510" s="34"/>
      <c r="G510" s="34"/>
    </row>
    <row r="511" spans="1:16" x14ac:dyDescent="0.25">
      <c r="B511" s="21"/>
      <c r="F511" s="37"/>
      <c r="G511" s="37"/>
    </row>
    <row r="512" spans="1:16" x14ac:dyDescent="0.25">
      <c r="B512" s="21"/>
      <c r="F512" s="37"/>
      <c r="G512" s="37"/>
    </row>
    <row r="513" spans="2:7" x14ac:dyDescent="0.25">
      <c r="B513" s="29"/>
      <c r="F513" s="37"/>
      <c r="G513" s="37"/>
    </row>
    <row r="514" spans="2:7" x14ac:dyDescent="0.25">
      <c r="B514" s="29"/>
      <c r="F514" s="59"/>
      <c r="G514" s="59"/>
    </row>
    <row r="515" spans="2:7" x14ac:dyDescent="0.25">
      <c r="F515" s="59"/>
      <c r="G515" s="59"/>
    </row>
    <row r="516" spans="2:7" x14ac:dyDescent="0.25">
      <c r="E516" s="16"/>
      <c r="F516" s="59"/>
      <c r="G516" s="59"/>
    </row>
    <row r="517" spans="2:7" x14ac:dyDescent="0.25">
      <c r="B517" s="9"/>
      <c r="E517" s="16"/>
      <c r="F517" s="57"/>
      <c r="G517" s="57"/>
    </row>
    <row r="518" spans="2:7" x14ac:dyDescent="0.25">
      <c r="C518" s="58"/>
      <c r="E518" s="16"/>
      <c r="F518" s="59"/>
      <c r="G518" s="59"/>
    </row>
    <row r="519" spans="2:7" x14ac:dyDescent="0.25">
      <c r="C519" s="58"/>
      <c r="E519" s="16"/>
      <c r="F519" s="59"/>
      <c r="G519" s="59"/>
    </row>
    <row r="520" spans="2:7" x14ac:dyDescent="0.25">
      <c r="B520" s="9" t="s">
        <v>106</v>
      </c>
      <c r="C520" s="23"/>
      <c r="D520" s="8"/>
      <c r="E520" s="26"/>
      <c r="F520" s="42"/>
      <c r="G520" s="42"/>
    </row>
    <row r="521" spans="2:7" ht="18.75" customHeight="1" x14ac:dyDescent="0.25">
      <c r="B521" s="22" t="s">
        <v>65</v>
      </c>
      <c r="C521" s="23"/>
      <c r="D521" s="8"/>
      <c r="E521" s="24" t="s">
        <v>33</v>
      </c>
      <c r="F521" s="42">
        <f>SUM(F480:F520)</f>
        <v>10147400</v>
      </c>
      <c r="G521" s="42"/>
    </row>
    <row r="522" spans="2:7" x14ac:dyDescent="0.25">
      <c r="B522" s="9" t="s">
        <v>116</v>
      </c>
      <c r="F522" s="37"/>
      <c r="G522" s="37"/>
    </row>
    <row r="523" spans="2:7" ht="8.25" customHeight="1" x14ac:dyDescent="0.25">
      <c r="B523" s="22"/>
      <c r="F523" s="37"/>
      <c r="G523" s="37"/>
    </row>
    <row r="524" spans="2:7" x14ac:dyDescent="0.25">
      <c r="B524" s="9" t="s">
        <v>117</v>
      </c>
      <c r="F524" s="37"/>
      <c r="G524" s="37"/>
    </row>
    <row r="525" spans="2:7" ht="10.5" customHeight="1" x14ac:dyDescent="0.25">
      <c r="F525" s="37"/>
      <c r="G525" s="37"/>
    </row>
    <row r="526" spans="2:7" x14ac:dyDescent="0.25">
      <c r="B526" s="10" t="s">
        <v>118</v>
      </c>
      <c r="C526" s="23"/>
      <c r="D526" s="8"/>
      <c r="E526" s="31"/>
      <c r="F526" s="32"/>
      <c r="G526" s="32"/>
    </row>
    <row r="527" spans="2:7" ht="9" customHeight="1" x14ac:dyDescent="0.25">
      <c r="B527" s="22"/>
      <c r="C527" s="23"/>
      <c r="D527" s="8"/>
      <c r="E527" s="31"/>
      <c r="F527" s="32"/>
      <c r="G527" s="32"/>
    </row>
    <row r="528" spans="2:7" x14ac:dyDescent="0.25">
      <c r="B528" s="14" t="s">
        <v>119</v>
      </c>
      <c r="F528" s="37"/>
      <c r="G528" s="37"/>
    </row>
    <row r="529" spans="1:20" ht="91.5" customHeight="1" x14ac:dyDescent="0.25">
      <c r="B529" s="20" t="s">
        <v>120</v>
      </c>
      <c r="G529" s="37"/>
      <c r="K529" s="14"/>
      <c r="L529" s="4"/>
      <c r="M529" s="4"/>
      <c r="P529" s="14"/>
      <c r="Q529" s="14"/>
      <c r="R529" s="14"/>
      <c r="S529" s="14"/>
      <c r="T529" s="14"/>
    </row>
    <row r="530" spans="1:20" ht="14.25" customHeight="1" x14ac:dyDescent="0.25">
      <c r="A530" s="4" t="s">
        <v>4</v>
      </c>
      <c r="B530" s="14" t="s">
        <v>253</v>
      </c>
      <c r="C530" s="3">
        <v>28</v>
      </c>
      <c r="D530" s="4" t="s">
        <v>103</v>
      </c>
      <c r="E530" s="5">
        <f>1.5*6.5*30000</f>
        <v>292500</v>
      </c>
      <c r="F530" s="37">
        <f>E530*C530</f>
        <v>8190000</v>
      </c>
      <c r="I530" s="14"/>
      <c r="J530" s="14"/>
      <c r="K530" s="14"/>
      <c r="L530" s="14"/>
      <c r="M530" s="14"/>
      <c r="N530" s="14"/>
      <c r="O530" s="63"/>
      <c r="P530" s="64"/>
      <c r="Q530" s="64"/>
      <c r="R530" s="14"/>
    </row>
    <row r="531" spans="1:20" ht="14.25" customHeight="1" x14ac:dyDescent="0.25">
      <c r="F531" s="37"/>
      <c r="I531" s="14"/>
      <c r="J531" s="14"/>
      <c r="K531" s="14"/>
      <c r="L531" s="14"/>
      <c r="M531" s="14"/>
      <c r="N531" s="14"/>
      <c r="O531" s="63"/>
      <c r="P531" s="64"/>
      <c r="Q531" s="64"/>
      <c r="R531" s="14"/>
    </row>
    <row r="532" spans="1:20" ht="14.25" customHeight="1" x14ac:dyDescent="0.25">
      <c r="A532" s="4" t="s">
        <v>7</v>
      </c>
      <c r="B532" s="14" t="s">
        <v>179</v>
      </c>
      <c r="C532" s="3">
        <v>14</v>
      </c>
      <c r="D532" s="4" t="s">
        <v>103</v>
      </c>
      <c r="E532" s="5">
        <f>1.2*1.5*30000</f>
        <v>53999.999999999993</v>
      </c>
      <c r="F532" s="37">
        <f>E532*C532</f>
        <v>755999.99999999988</v>
      </c>
      <c r="I532" s="14"/>
      <c r="J532" s="14"/>
      <c r="K532" s="14"/>
      <c r="L532" s="14"/>
      <c r="M532" s="14"/>
      <c r="N532" s="14"/>
      <c r="O532" s="63"/>
      <c r="P532" s="64"/>
      <c r="Q532" s="64"/>
      <c r="R532" s="14"/>
    </row>
    <row r="533" spans="1:20" ht="14.25" customHeight="1" x14ac:dyDescent="0.25">
      <c r="F533" s="37"/>
      <c r="I533" s="14"/>
      <c r="J533" s="14"/>
      <c r="K533" s="14"/>
      <c r="L533" s="14"/>
      <c r="M533" s="14"/>
      <c r="N533" s="14"/>
      <c r="O533" s="79"/>
      <c r="P533" s="64"/>
      <c r="Q533" s="64"/>
      <c r="R533" s="14"/>
    </row>
    <row r="534" spans="1:20" ht="14.25" customHeight="1" x14ac:dyDescent="0.25">
      <c r="A534" s="4" t="s">
        <v>10</v>
      </c>
      <c r="B534" s="14" t="s">
        <v>254</v>
      </c>
      <c r="C534" s="3">
        <v>8</v>
      </c>
      <c r="D534" s="4" t="s">
        <v>103</v>
      </c>
      <c r="E534" s="5">
        <f>0.6*0.6*30000</f>
        <v>10800</v>
      </c>
      <c r="F534" s="37">
        <f>E534*C534</f>
        <v>86400</v>
      </c>
      <c r="I534" s="14"/>
      <c r="J534" s="14"/>
      <c r="K534" s="14"/>
      <c r="L534" s="14"/>
      <c r="M534" s="14"/>
      <c r="N534" s="14"/>
      <c r="O534" s="63"/>
      <c r="P534" s="64"/>
      <c r="Q534" s="64"/>
      <c r="R534" s="14"/>
    </row>
    <row r="535" spans="1:20" ht="14.25" customHeight="1" x14ac:dyDescent="0.25">
      <c r="F535" s="37"/>
      <c r="I535" s="14"/>
      <c r="J535" s="14"/>
      <c r="K535" s="14"/>
      <c r="L535" s="14"/>
      <c r="M535" s="14"/>
      <c r="N535" s="14"/>
      <c r="O535" s="79"/>
      <c r="P535" s="64"/>
      <c r="Q535" s="64"/>
      <c r="R535" s="14"/>
    </row>
    <row r="536" spans="1:20" ht="14.25" customHeight="1" x14ac:dyDescent="0.25">
      <c r="F536" s="37"/>
      <c r="I536" s="14"/>
      <c r="J536" s="14"/>
      <c r="K536" s="14"/>
      <c r="L536" s="14"/>
      <c r="M536" s="14"/>
      <c r="N536" s="14"/>
      <c r="O536" s="79"/>
      <c r="P536" s="64"/>
      <c r="Q536" s="64"/>
      <c r="R536" s="14"/>
    </row>
    <row r="537" spans="1:20" x14ac:dyDescent="0.25">
      <c r="B537" s="41" t="s">
        <v>121</v>
      </c>
      <c r="G537" s="37"/>
      <c r="K537" s="14"/>
      <c r="L537" s="4"/>
      <c r="M537" s="4"/>
      <c r="P537" s="14"/>
      <c r="Q537" s="14"/>
      <c r="R537" s="14"/>
      <c r="S537" s="14"/>
      <c r="T537" s="14"/>
    </row>
    <row r="538" spans="1:20" ht="19.149999999999999" customHeight="1" x14ac:dyDescent="0.25">
      <c r="A538" s="4" t="s">
        <v>12</v>
      </c>
      <c r="B538" s="14" t="s">
        <v>253</v>
      </c>
      <c r="C538" s="3">
        <f>C530</f>
        <v>28</v>
      </c>
      <c r="D538" s="4" t="s">
        <v>103</v>
      </c>
      <c r="E538" s="5">
        <f>1.8*1.5*7500</f>
        <v>20250</v>
      </c>
      <c r="F538" s="37">
        <f>E538*C538</f>
        <v>567000</v>
      </c>
      <c r="I538" s="14"/>
      <c r="J538" s="14"/>
      <c r="K538" s="14"/>
      <c r="L538" s="14"/>
      <c r="M538" s="14"/>
      <c r="N538" s="14"/>
      <c r="O538" s="63"/>
      <c r="P538" s="64"/>
      <c r="Q538" s="64"/>
      <c r="R538" s="14"/>
    </row>
    <row r="539" spans="1:20" ht="14.25" customHeight="1" x14ac:dyDescent="0.25">
      <c r="F539" s="37"/>
      <c r="I539" s="14"/>
      <c r="J539" s="14"/>
      <c r="K539" s="14"/>
      <c r="L539" s="14"/>
      <c r="M539" s="14"/>
      <c r="N539" s="14"/>
      <c r="O539" s="63"/>
      <c r="P539" s="64"/>
      <c r="Q539" s="64"/>
      <c r="R539" s="14"/>
    </row>
    <row r="540" spans="1:20" ht="14.25" customHeight="1" x14ac:dyDescent="0.25">
      <c r="A540" s="4" t="s">
        <v>14</v>
      </c>
      <c r="B540" s="14" t="s">
        <v>179</v>
      </c>
      <c r="C540" s="3">
        <f>C532</f>
        <v>14</v>
      </c>
      <c r="D540" s="4" t="s">
        <v>103</v>
      </c>
      <c r="E540" s="5">
        <f>1.2*1.5*7500</f>
        <v>13499.999999999998</v>
      </c>
      <c r="F540" s="37">
        <f>E540*C540</f>
        <v>188999.99999999997</v>
      </c>
      <c r="I540" s="14"/>
      <c r="J540" s="14"/>
      <c r="K540" s="14"/>
      <c r="L540" s="14"/>
      <c r="M540" s="14"/>
      <c r="N540" s="14"/>
      <c r="O540" s="63"/>
      <c r="P540" s="64"/>
      <c r="Q540" s="64"/>
      <c r="R540" s="14"/>
    </row>
    <row r="541" spans="1:20" ht="14.25" customHeight="1" x14ac:dyDescent="0.25">
      <c r="F541" s="37"/>
      <c r="I541" s="14"/>
      <c r="J541" s="14"/>
      <c r="K541" s="14"/>
      <c r="L541" s="14"/>
      <c r="M541" s="14"/>
      <c r="N541" s="14"/>
      <c r="O541" s="63"/>
      <c r="P541" s="64"/>
      <c r="Q541" s="64"/>
      <c r="R541" s="14"/>
    </row>
    <row r="542" spans="1:20" ht="14.25" customHeight="1" x14ac:dyDescent="0.25">
      <c r="A542" s="4" t="s">
        <v>16</v>
      </c>
      <c r="B542" s="14" t="s">
        <v>254</v>
      </c>
      <c r="C542" s="3">
        <f>C534</f>
        <v>8</v>
      </c>
      <c r="D542" s="4" t="s">
        <v>103</v>
      </c>
      <c r="E542" s="5">
        <f>0.6*0.6*7500</f>
        <v>2700</v>
      </c>
      <c r="F542" s="37">
        <f>E542*C542</f>
        <v>21600</v>
      </c>
      <c r="I542" s="14"/>
      <c r="J542" s="14"/>
      <c r="K542" s="14"/>
      <c r="L542" s="14"/>
      <c r="M542" s="14"/>
      <c r="N542" s="14"/>
      <c r="O542" s="63"/>
      <c r="P542" s="64"/>
      <c r="Q542" s="64"/>
      <c r="R542" s="14"/>
    </row>
    <row r="543" spans="1:20" ht="14.25" customHeight="1" x14ac:dyDescent="0.25">
      <c r="F543" s="37"/>
      <c r="I543" s="14"/>
      <c r="J543" s="14"/>
      <c r="K543" s="14"/>
      <c r="L543" s="14"/>
      <c r="M543" s="14"/>
      <c r="N543" s="14"/>
      <c r="O543" s="63"/>
      <c r="P543" s="64"/>
      <c r="Q543" s="64"/>
      <c r="R543" s="14"/>
    </row>
    <row r="544" spans="1:20" x14ac:dyDescent="0.25">
      <c r="F544" s="37"/>
      <c r="G544" s="37"/>
      <c r="O544" s="28"/>
    </row>
    <row r="545" spans="1:15" ht="60" x14ac:dyDescent="0.25">
      <c r="B545" s="29" t="s">
        <v>255</v>
      </c>
      <c r="F545" s="37"/>
      <c r="G545" s="37"/>
    </row>
    <row r="546" spans="1:15" x14ac:dyDescent="0.25">
      <c r="B546" s="21"/>
      <c r="F546" s="37"/>
      <c r="G546" s="37"/>
    </row>
    <row r="547" spans="1:15" ht="22.5" customHeight="1" x14ac:dyDescent="0.25">
      <c r="A547" s="4" t="s">
        <v>18</v>
      </c>
      <c r="B547" s="14" t="s">
        <v>256</v>
      </c>
      <c r="C547" s="3">
        <v>1</v>
      </c>
      <c r="D547" s="4" t="s">
        <v>103</v>
      </c>
      <c r="E547" s="5">
        <f>10.5*2.1*15000</f>
        <v>330750</v>
      </c>
      <c r="F547" s="6">
        <f>E547*C547</f>
        <v>330750</v>
      </c>
    </row>
    <row r="548" spans="1:15" x14ac:dyDescent="0.25">
      <c r="F548" s="37"/>
      <c r="G548" s="37"/>
      <c r="O548" s="28"/>
    </row>
    <row r="549" spans="1:15" ht="22.5" customHeight="1" x14ac:dyDescent="0.25">
      <c r="A549" s="4" t="s">
        <v>20</v>
      </c>
      <c r="B549" s="14" t="s">
        <v>257</v>
      </c>
      <c r="C549" s="3">
        <v>1</v>
      </c>
      <c r="D549" s="4" t="s">
        <v>103</v>
      </c>
      <c r="E549" s="5">
        <f>6.5*2.1*15000</f>
        <v>204750</v>
      </c>
      <c r="F549" s="6">
        <f>E549*C549</f>
        <v>204750</v>
      </c>
    </row>
    <row r="550" spans="1:15" x14ac:dyDescent="0.25">
      <c r="F550" s="37"/>
      <c r="G550" s="37"/>
      <c r="O550" s="28"/>
    </row>
    <row r="551" spans="1:15" ht="22.5" customHeight="1" x14ac:dyDescent="0.25">
      <c r="A551" s="4" t="s">
        <v>22</v>
      </c>
      <c r="B551" s="14" t="s">
        <v>258</v>
      </c>
      <c r="C551" s="3">
        <v>1</v>
      </c>
      <c r="D551" s="4" t="s">
        <v>103</v>
      </c>
      <c r="E551" s="5">
        <f>3.18*2.1*15000</f>
        <v>100170.00000000001</v>
      </c>
      <c r="F551" s="6">
        <f>E551*C551</f>
        <v>100170.00000000001</v>
      </c>
    </row>
    <row r="552" spans="1:15" x14ac:dyDescent="0.25">
      <c r="F552" s="37"/>
      <c r="G552" s="37"/>
      <c r="O552" s="28"/>
    </row>
    <row r="553" spans="1:15" ht="22.5" customHeight="1" x14ac:dyDescent="0.25">
      <c r="A553" s="4" t="s">
        <v>24</v>
      </c>
      <c r="B553" s="14" t="s">
        <v>259</v>
      </c>
      <c r="C553" s="3">
        <v>1</v>
      </c>
      <c r="D553" s="4" t="s">
        <v>103</v>
      </c>
      <c r="E553" s="5">
        <f>10.2*2.1*15000</f>
        <v>321300</v>
      </c>
      <c r="F553" s="6">
        <f>E553*C553</f>
        <v>321300</v>
      </c>
    </row>
    <row r="554" spans="1:15" x14ac:dyDescent="0.25">
      <c r="F554" s="37"/>
      <c r="G554" s="37"/>
      <c r="O554" s="28"/>
    </row>
    <row r="555" spans="1:15" ht="22.5" customHeight="1" x14ac:dyDescent="0.25">
      <c r="A555" s="4" t="s">
        <v>28</v>
      </c>
      <c r="B555" s="14" t="s">
        <v>260</v>
      </c>
      <c r="C555" s="3">
        <v>3</v>
      </c>
      <c r="D555" s="4" t="s">
        <v>103</v>
      </c>
      <c r="E555" s="5">
        <f>3.2*2.1*15000</f>
        <v>100800.00000000001</v>
      </c>
      <c r="F555" s="6">
        <f>E555*C555</f>
        <v>302400.00000000006</v>
      </c>
    </row>
    <row r="556" spans="1:15" x14ac:dyDescent="0.25">
      <c r="F556" s="37"/>
      <c r="G556" s="37"/>
      <c r="O556" s="28"/>
    </row>
    <row r="557" spans="1:15" ht="22.5" customHeight="1" x14ac:dyDescent="0.25">
      <c r="A557" s="4" t="s">
        <v>31</v>
      </c>
      <c r="B557" s="14" t="s">
        <v>261</v>
      </c>
      <c r="C557" s="3">
        <v>1</v>
      </c>
      <c r="D557" s="4" t="s">
        <v>103</v>
      </c>
      <c r="E557" s="5">
        <f>11.9*2.1*15000</f>
        <v>374850.00000000006</v>
      </c>
      <c r="F557" s="6">
        <f>E557*C557</f>
        <v>374850.00000000006</v>
      </c>
    </row>
    <row r="558" spans="1:15" x14ac:dyDescent="0.25">
      <c r="F558" s="37"/>
      <c r="G558" s="37"/>
      <c r="O558" s="28"/>
    </row>
    <row r="559" spans="1:15" ht="22.5" customHeight="1" x14ac:dyDescent="0.25">
      <c r="A559" s="4" t="s">
        <v>33</v>
      </c>
      <c r="B559" s="14" t="s">
        <v>262</v>
      </c>
      <c r="C559" s="3">
        <v>2</v>
      </c>
      <c r="D559" s="4" t="s">
        <v>103</v>
      </c>
      <c r="E559" s="5">
        <f>3.5*2.1*15000</f>
        <v>110250.00000000001</v>
      </c>
      <c r="F559" s="6">
        <f>E559*C559</f>
        <v>220500.00000000003</v>
      </c>
    </row>
    <row r="560" spans="1:15" x14ac:dyDescent="0.25">
      <c r="F560" s="37"/>
      <c r="G560" s="37"/>
      <c r="O560" s="28"/>
    </row>
    <row r="561" spans="1:15" ht="22.5" customHeight="1" x14ac:dyDescent="0.25">
      <c r="A561" s="4" t="s">
        <v>47</v>
      </c>
      <c r="B561" s="14" t="s">
        <v>263</v>
      </c>
      <c r="C561" s="3">
        <v>2</v>
      </c>
      <c r="D561" s="4" t="s">
        <v>103</v>
      </c>
      <c r="E561" s="5">
        <f>4.45*2.1*15000</f>
        <v>140175</v>
      </c>
      <c r="F561" s="6">
        <f>E561*C561</f>
        <v>280350</v>
      </c>
    </row>
    <row r="562" spans="1:15" x14ac:dyDescent="0.25">
      <c r="F562" s="37"/>
      <c r="G562" s="37"/>
      <c r="O562" s="28"/>
    </row>
    <row r="563" spans="1:15" x14ac:dyDescent="0.25">
      <c r="B563" s="9" t="s">
        <v>122</v>
      </c>
      <c r="F563" s="37"/>
      <c r="G563" s="37"/>
    </row>
    <row r="564" spans="1:15" x14ac:dyDescent="0.25">
      <c r="B564" s="22" t="s">
        <v>65</v>
      </c>
      <c r="C564" s="23"/>
      <c r="D564" s="8"/>
      <c r="E564" s="24" t="s">
        <v>33</v>
      </c>
      <c r="F564" s="42">
        <f>SUM(F526:F563)</f>
        <v>11945070</v>
      </c>
      <c r="G564" s="42"/>
    </row>
    <row r="565" spans="1:15" x14ac:dyDescent="0.25">
      <c r="B565" s="2" t="s">
        <v>123</v>
      </c>
      <c r="F565" s="37"/>
      <c r="G565" s="37"/>
    </row>
    <row r="566" spans="1:15" x14ac:dyDescent="0.25">
      <c r="F566" s="37"/>
      <c r="G566" s="37"/>
    </row>
    <row r="567" spans="1:15" x14ac:dyDescent="0.25">
      <c r="B567" s="9" t="s">
        <v>124</v>
      </c>
      <c r="F567" s="37"/>
      <c r="G567" s="37"/>
    </row>
    <row r="568" spans="1:15" ht="21" customHeight="1" x14ac:dyDescent="0.25">
      <c r="B568" s="9"/>
      <c r="F568" s="37"/>
      <c r="G568" s="37"/>
    </row>
    <row r="569" spans="1:15" x14ac:dyDescent="0.25">
      <c r="B569" s="10" t="s">
        <v>54</v>
      </c>
      <c r="C569" s="23"/>
      <c r="D569" s="8"/>
      <c r="E569" s="31"/>
      <c r="F569" s="32"/>
      <c r="G569" s="32"/>
    </row>
    <row r="570" spans="1:15" x14ac:dyDescent="0.25">
      <c r="B570" s="33"/>
      <c r="C570" s="23"/>
      <c r="D570" s="8"/>
      <c r="E570" s="31"/>
      <c r="F570" s="32"/>
      <c r="G570" s="32"/>
    </row>
    <row r="571" spans="1:15" ht="30" x14ac:dyDescent="0.25">
      <c r="B571" s="29" t="s">
        <v>107</v>
      </c>
      <c r="C571" s="23"/>
      <c r="D571" s="8"/>
      <c r="E571" s="31"/>
      <c r="F571" s="32"/>
      <c r="G571" s="32"/>
    </row>
    <row r="572" spans="1:15" x14ac:dyDescent="0.25">
      <c r="B572" s="29"/>
      <c r="C572" s="23"/>
      <c r="D572" s="8"/>
      <c r="E572" s="31"/>
      <c r="F572" s="32"/>
      <c r="G572" s="32"/>
    </row>
    <row r="573" spans="1:15" x14ac:dyDescent="0.25">
      <c r="A573" s="4" t="s">
        <v>4</v>
      </c>
      <c r="B573" s="14" t="s">
        <v>108</v>
      </c>
      <c r="C573" s="3">
        <v>880</v>
      </c>
      <c r="D573" s="4" t="s">
        <v>6</v>
      </c>
      <c r="E573" s="16">
        <f>E482</f>
        <v>6900</v>
      </c>
      <c r="F573" s="55">
        <f>C573*E573</f>
        <v>6072000</v>
      </c>
      <c r="G573" s="55"/>
    </row>
    <row r="574" spans="1:15" x14ac:dyDescent="0.25">
      <c r="B574" s="9"/>
      <c r="E574" s="16"/>
      <c r="F574" s="57"/>
      <c r="G574" s="57"/>
    </row>
    <row r="575" spans="1:15" x14ac:dyDescent="0.25">
      <c r="A575" s="4" t="s">
        <v>7</v>
      </c>
      <c r="B575" s="14" t="s">
        <v>109</v>
      </c>
      <c r="C575" s="3">
        <v>1246</v>
      </c>
      <c r="D575" s="4" t="s">
        <v>6</v>
      </c>
      <c r="E575" s="16">
        <f>E484</f>
        <v>6500</v>
      </c>
      <c r="F575" s="55">
        <f>C575*E575</f>
        <v>8099000</v>
      </c>
      <c r="G575" s="55"/>
    </row>
    <row r="576" spans="1:15" x14ac:dyDescent="0.25">
      <c r="C576" s="58"/>
      <c r="E576" s="16"/>
      <c r="F576" s="59"/>
      <c r="G576" s="59"/>
    </row>
    <row r="577" spans="1:8" x14ac:dyDescent="0.25">
      <c r="B577" s="10" t="s">
        <v>26</v>
      </c>
      <c r="F577" s="37"/>
      <c r="G577" s="37"/>
      <c r="H577" s="18"/>
    </row>
    <row r="578" spans="1:8" x14ac:dyDescent="0.25">
      <c r="F578" s="37"/>
      <c r="G578" s="37"/>
    </row>
    <row r="579" spans="1:8" x14ac:dyDescent="0.25">
      <c r="B579" s="21" t="s">
        <v>110</v>
      </c>
      <c r="F579" s="37"/>
      <c r="G579" s="37"/>
    </row>
    <row r="580" spans="1:8" x14ac:dyDescent="0.25">
      <c r="F580" s="37"/>
      <c r="G580" s="37"/>
    </row>
    <row r="581" spans="1:8" x14ac:dyDescent="0.25">
      <c r="A581" s="4" t="s">
        <v>10</v>
      </c>
      <c r="B581" s="14" t="s">
        <v>111</v>
      </c>
      <c r="C581" s="3">
        <v>8</v>
      </c>
      <c r="D581" s="4" t="s">
        <v>9</v>
      </c>
      <c r="E581" s="5">
        <f>E490</f>
        <v>65000</v>
      </c>
      <c r="F581" s="37">
        <f>C581*E581</f>
        <v>520000</v>
      </c>
      <c r="G581" s="37"/>
    </row>
    <row r="582" spans="1:8" x14ac:dyDescent="0.25">
      <c r="F582" s="37"/>
      <c r="G582" s="37"/>
    </row>
    <row r="583" spans="1:8" x14ac:dyDescent="0.25">
      <c r="B583" s="10" t="s">
        <v>40</v>
      </c>
      <c r="F583" s="37"/>
      <c r="G583" s="37"/>
    </row>
    <row r="584" spans="1:8" x14ac:dyDescent="0.25">
      <c r="B584" s="21"/>
      <c r="F584" s="37"/>
      <c r="G584" s="37"/>
    </row>
    <row r="585" spans="1:8" x14ac:dyDescent="0.25">
      <c r="B585" s="21" t="s">
        <v>112</v>
      </c>
      <c r="F585" s="37"/>
      <c r="G585" s="37"/>
    </row>
    <row r="586" spans="1:8" x14ac:dyDescent="0.25">
      <c r="F586" s="37"/>
      <c r="G586" s="37"/>
    </row>
    <row r="587" spans="1:8" x14ac:dyDescent="0.25">
      <c r="A587" s="4" t="s">
        <v>12</v>
      </c>
      <c r="B587" s="14" t="s">
        <v>80</v>
      </c>
      <c r="C587" s="3">
        <v>492</v>
      </c>
      <c r="D587" s="4" t="s">
        <v>41</v>
      </c>
      <c r="E587" s="5">
        <f>E496</f>
        <v>600</v>
      </c>
      <c r="F587" s="37">
        <f>C587*E587</f>
        <v>295200</v>
      </c>
      <c r="G587" s="37"/>
    </row>
    <row r="588" spans="1:8" x14ac:dyDescent="0.25">
      <c r="F588" s="37"/>
      <c r="G588" s="37"/>
    </row>
    <row r="589" spans="1:8" x14ac:dyDescent="0.25">
      <c r="A589" s="4" t="s">
        <v>14</v>
      </c>
      <c r="B589" s="14" t="s">
        <v>113</v>
      </c>
      <c r="C589" s="3">
        <v>252</v>
      </c>
      <c r="D589" s="4" t="s">
        <v>41</v>
      </c>
      <c r="E589" s="5">
        <f>E587</f>
        <v>600</v>
      </c>
      <c r="F589" s="37">
        <f>C589*E589</f>
        <v>151200</v>
      </c>
      <c r="G589" s="37"/>
    </row>
    <row r="590" spans="1:8" x14ac:dyDescent="0.25">
      <c r="F590" s="37"/>
      <c r="G590" s="37"/>
    </row>
    <row r="591" spans="1:8" x14ac:dyDescent="0.25">
      <c r="B591" s="10" t="s">
        <v>45</v>
      </c>
      <c r="F591" s="37"/>
      <c r="G591" s="37"/>
    </row>
    <row r="592" spans="1:8" x14ac:dyDescent="0.25">
      <c r="F592" s="37"/>
      <c r="G592" s="37"/>
    </row>
    <row r="593" spans="1:7" x14ac:dyDescent="0.25">
      <c r="B593" s="21" t="s">
        <v>46</v>
      </c>
      <c r="F593" s="37"/>
      <c r="G593" s="37"/>
    </row>
    <row r="594" spans="1:7" x14ac:dyDescent="0.25">
      <c r="F594" s="37"/>
      <c r="G594" s="37"/>
    </row>
    <row r="595" spans="1:7" x14ac:dyDescent="0.25">
      <c r="A595" s="4" t="s">
        <v>16</v>
      </c>
      <c r="B595" s="14" t="s">
        <v>114</v>
      </c>
      <c r="C595" s="3">
        <v>91</v>
      </c>
      <c r="D595" s="4" t="s">
        <v>6</v>
      </c>
      <c r="E595" s="5">
        <f>E504</f>
        <v>5500</v>
      </c>
      <c r="F595" s="37">
        <f>C595*E595</f>
        <v>500500</v>
      </c>
      <c r="G595" s="37"/>
    </row>
    <row r="596" spans="1:7" x14ac:dyDescent="0.25">
      <c r="B596" s="21"/>
      <c r="F596" s="34"/>
      <c r="G596" s="34"/>
    </row>
    <row r="597" spans="1:7" x14ac:dyDescent="0.25">
      <c r="F597" s="34"/>
      <c r="G597" s="34"/>
    </row>
    <row r="598" spans="1:7" x14ac:dyDescent="0.25">
      <c r="B598" s="29"/>
      <c r="F598" s="34"/>
      <c r="G598" s="34"/>
    </row>
    <row r="599" spans="1:7" x14ac:dyDescent="0.25">
      <c r="B599" s="29"/>
      <c r="F599" s="34"/>
      <c r="G599" s="34"/>
    </row>
    <row r="600" spans="1:7" x14ac:dyDescent="0.25">
      <c r="E600" s="61"/>
      <c r="F600" s="62"/>
      <c r="G600" s="62"/>
    </row>
    <row r="601" spans="1:7" x14ac:dyDescent="0.25">
      <c r="F601" s="34"/>
      <c r="G601" s="34"/>
    </row>
    <row r="602" spans="1:7" x14ac:dyDescent="0.25">
      <c r="F602" s="34"/>
      <c r="G602" s="34"/>
    </row>
    <row r="603" spans="1:7" x14ac:dyDescent="0.25">
      <c r="B603" s="21"/>
      <c r="F603" s="37"/>
      <c r="G603" s="37"/>
    </row>
    <row r="604" spans="1:7" x14ac:dyDescent="0.25">
      <c r="B604" s="21"/>
      <c r="F604" s="37"/>
      <c r="G604" s="37"/>
    </row>
    <row r="605" spans="1:7" x14ac:dyDescent="0.25">
      <c r="B605" s="29"/>
      <c r="F605" s="37"/>
      <c r="G605" s="37"/>
    </row>
    <row r="606" spans="1:7" x14ac:dyDescent="0.25">
      <c r="B606" s="29"/>
      <c r="F606" s="59"/>
      <c r="G606" s="59"/>
    </row>
    <row r="607" spans="1:7" x14ac:dyDescent="0.25">
      <c r="B607" s="29"/>
      <c r="F607" s="59"/>
      <c r="G607" s="59"/>
    </row>
    <row r="608" spans="1:7" x14ac:dyDescent="0.25">
      <c r="B608" s="29"/>
      <c r="F608" s="59"/>
      <c r="G608" s="59"/>
    </row>
    <row r="609" spans="1:7" x14ac:dyDescent="0.25">
      <c r="B609" s="29"/>
      <c r="F609" s="59"/>
      <c r="G609" s="59"/>
    </row>
    <row r="610" spans="1:7" x14ac:dyDescent="0.25">
      <c r="B610" s="9" t="s">
        <v>124</v>
      </c>
      <c r="C610" s="23"/>
      <c r="D610" s="8"/>
      <c r="E610" s="26"/>
      <c r="F610" s="42"/>
      <c r="G610" s="42"/>
    </row>
    <row r="611" spans="1:7" x14ac:dyDescent="0.25">
      <c r="B611" s="22" t="s">
        <v>65</v>
      </c>
      <c r="C611" s="23"/>
      <c r="D611" s="8"/>
      <c r="E611" s="24" t="s">
        <v>33</v>
      </c>
      <c r="F611" s="42">
        <f>SUM(F569:F610)</f>
        <v>15637900</v>
      </c>
      <c r="G611" s="42"/>
    </row>
    <row r="612" spans="1:7" x14ac:dyDescent="0.25">
      <c r="B612" s="9" t="s">
        <v>125</v>
      </c>
      <c r="F612" s="37"/>
      <c r="G612" s="37"/>
    </row>
    <row r="613" spans="1:7" x14ac:dyDescent="0.25">
      <c r="B613" s="22"/>
      <c r="F613" s="37"/>
      <c r="G613" s="37"/>
    </row>
    <row r="614" spans="1:7" x14ac:dyDescent="0.25">
      <c r="B614" s="9" t="s">
        <v>126</v>
      </c>
      <c r="F614" s="37"/>
      <c r="G614" s="37"/>
    </row>
    <row r="615" spans="1:7" x14ac:dyDescent="0.25">
      <c r="F615" s="37"/>
      <c r="G615" s="37"/>
    </row>
    <row r="616" spans="1:7" x14ac:dyDescent="0.25">
      <c r="B616" s="9" t="s">
        <v>127</v>
      </c>
      <c r="F616" s="37"/>
      <c r="G616" s="37"/>
    </row>
    <row r="617" spans="1:7" x14ac:dyDescent="0.25">
      <c r="F617" s="37"/>
      <c r="G617" s="37"/>
    </row>
    <row r="618" spans="1:7" ht="53.25" customHeight="1" x14ac:dyDescent="0.25">
      <c r="B618" s="29" t="s">
        <v>128</v>
      </c>
      <c r="F618" s="37"/>
      <c r="G618" s="37"/>
    </row>
    <row r="619" spans="1:7" x14ac:dyDescent="0.25">
      <c r="F619" s="55"/>
      <c r="G619" s="55"/>
    </row>
    <row r="620" spans="1:7" ht="22.5" customHeight="1" x14ac:dyDescent="0.25">
      <c r="A620" s="4" t="s">
        <v>4</v>
      </c>
      <c r="B620" s="14" t="s">
        <v>180</v>
      </c>
      <c r="C620" s="3">
        <v>1</v>
      </c>
      <c r="D620" s="4" t="s">
        <v>103</v>
      </c>
      <c r="E620" s="52">
        <v>230000</v>
      </c>
      <c r="F620" s="6">
        <f>E620*C620</f>
        <v>230000</v>
      </c>
    </row>
    <row r="621" spans="1:7" x14ac:dyDescent="0.25">
      <c r="F621" s="55"/>
      <c r="G621" s="55"/>
    </row>
    <row r="622" spans="1:7" ht="22.5" customHeight="1" x14ac:dyDescent="0.25">
      <c r="A622" s="4" t="s">
        <v>7</v>
      </c>
      <c r="B622" s="14" t="s">
        <v>129</v>
      </c>
      <c r="C622" s="3">
        <v>66</v>
      </c>
      <c r="D622" s="4" t="s">
        <v>103</v>
      </c>
      <c r="E622" s="52">
        <v>75000</v>
      </c>
      <c r="F622" s="6">
        <f>E622*C622</f>
        <v>4950000</v>
      </c>
    </row>
    <row r="623" spans="1:7" x14ac:dyDescent="0.25">
      <c r="B623" s="9"/>
    </row>
    <row r="624" spans="1:7" x14ac:dyDescent="0.25">
      <c r="A624" s="4" t="s">
        <v>10</v>
      </c>
      <c r="B624" s="14" t="s">
        <v>130</v>
      </c>
      <c r="C624" s="3">
        <v>48</v>
      </c>
      <c r="D624" s="4" t="s">
        <v>103</v>
      </c>
      <c r="E624" s="52">
        <v>60000</v>
      </c>
      <c r="F624" s="6">
        <f t="shared" ref="F624" si="8">E624*C624</f>
        <v>2880000</v>
      </c>
    </row>
    <row r="625" spans="2:8" x14ac:dyDescent="0.25">
      <c r="B625" s="9"/>
      <c r="F625" s="37"/>
      <c r="G625" s="37"/>
    </row>
    <row r="626" spans="2:8" x14ac:dyDescent="0.25">
      <c r="B626" s="21"/>
      <c r="F626" s="37"/>
      <c r="G626" s="37"/>
    </row>
    <row r="627" spans="2:8" x14ac:dyDescent="0.25">
      <c r="B627" s="21"/>
      <c r="F627" s="37"/>
      <c r="G627" s="37"/>
    </row>
    <row r="628" spans="2:8" x14ac:dyDescent="0.25">
      <c r="B628" s="21"/>
      <c r="F628" s="37"/>
      <c r="G628" s="37"/>
    </row>
    <row r="629" spans="2:8" x14ac:dyDescent="0.25">
      <c r="B629" s="21"/>
      <c r="F629" s="37"/>
      <c r="G629" s="37"/>
    </row>
    <row r="630" spans="2:8" x14ac:dyDescent="0.25">
      <c r="B630" s="21"/>
      <c r="F630" s="37"/>
      <c r="G630" s="37"/>
    </row>
    <row r="631" spans="2:8" x14ac:dyDescent="0.25">
      <c r="B631" s="9" t="s">
        <v>131</v>
      </c>
      <c r="C631" s="23"/>
      <c r="D631" s="8"/>
      <c r="E631" s="26"/>
      <c r="F631" s="42"/>
      <c r="G631" s="42"/>
    </row>
    <row r="632" spans="2:8" x14ac:dyDescent="0.25">
      <c r="B632" s="22" t="s">
        <v>65</v>
      </c>
      <c r="C632" s="23"/>
      <c r="D632" s="8"/>
      <c r="E632" s="24" t="s">
        <v>33</v>
      </c>
      <c r="F632" s="32">
        <f>SUM(F615:F631)</f>
        <v>8060000</v>
      </c>
      <c r="G632" s="32"/>
    </row>
    <row r="633" spans="2:8" x14ac:dyDescent="0.25">
      <c r="B633" s="9" t="s">
        <v>132</v>
      </c>
    </row>
    <row r="634" spans="2:8" x14ac:dyDescent="0.25">
      <c r="B634" s="22"/>
    </row>
    <row r="635" spans="2:8" x14ac:dyDescent="0.25">
      <c r="B635" s="9" t="s">
        <v>134</v>
      </c>
      <c r="C635" s="3" t="s">
        <v>86</v>
      </c>
      <c r="H635" s="18"/>
    </row>
    <row r="636" spans="2:8" x14ac:dyDescent="0.25">
      <c r="B636" s="21" t="s">
        <v>135</v>
      </c>
    </row>
    <row r="637" spans="2:8" ht="12.75" customHeight="1" x14ac:dyDescent="0.25"/>
    <row r="638" spans="2:8" x14ac:dyDescent="0.25">
      <c r="B638" s="10" t="s">
        <v>136</v>
      </c>
    </row>
    <row r="639" spans="2:8" ht="10.5" customHeight="1" x14ac:dyDescent="0.25">
      <c r="B639" s="29" t="s">
        <v>137</v>
      </c>
    </row>
    <row r="641" spans="1:9" x14ac:dyDescent="0.25">
      <c r="A641" s="4" t="s">
        <v>4</v>
      </c>
      <c r="B641" s="14" t="s">
        <v>138</v>
      </c>
      <c r="C641" s="3">
        <f>C573+C575*2+C482</f>
        <v>4513</v>
      </c>
      <c r="D641" s="4" t="s">
        <v>104</v>
      </c>
      <c r="E641" s="5">
        <v>2650</v>
      </c>
      <c r="F641" s="6">
        <f>E641*C641</f>
        <v>11959450</v>
      </c>
      <c r="H641" s="66"/>
    </row>
    <row r="642" spans="1:9" ht="30" x14ac:dyDescent="0.25">
      <c r="A642" s="4" t="s">
        <v>7</v>
      </c>
      <c r="B642" s="20" t="s">
        <v>139</v>
      </c>
      <c r="C642" s="3">
        <v>580</v>
      </c>
      <c r="D642" s="4" t="s">
        <v>53</v>
      </c>
      <c r="E642" s="5">
        <f>E641*0.3</f>
        <v>795</v>
      </c>
      <c r="F642" s="6">
        <f>E642*C642</f>
        <v>461100</v>
      </c>
      <c r="H642" s="66"/>
    </row>
    <row r="643" spans="1:9" x14ac:dyDescent="0.25">
      <c r="B643" s="9" t="s">
        <v>140</v>
      </c>
      <c r="H643" s="66"/>
    </row>
    <row r="644" spans="1:9" x14ac:dyDescent="0.25">
      <c r="B644" s="21" t="s">
        <v>141</v>
      </c>
      <c r="C644" s="58"/>
      <c r="H644" s="66"/>
    </row>
    <row r="645" spans="1:9" ht="45" x14ac:dyDescent="0.25">
      <c r="B645" s="54" t="s">
        <v>142</v>
      </c>
    </row>
    <row r="646" spans="1:9" x14ac:dyDescent="0.25">
      <c r="A646" s="4" t="s">
        <v>10</v>
      </c>
      <c r="B646" s="14" t="s">
        <v>143</v>
      </c>
      <c r="C646" s="3">
        <f>C641-C658</f>
        <v>3243</v>
      </c>
      <c r="D646" s="4" t="s">
        <v>104</v>
      </c>
      <c r="E646" s="5">
        <f>'[19]AJIWE STRIP MALL '!E707</f>
        <v>1100</v>
      </c>
      <c r="F646" s="6">
        <f>E646*C646</f>
        <v>3567300</v>
      </c>
    </row>
    <row r="647" spans="1:9" ht="25.5" customHeight="1" x14ac:dyDescent="0.25">
      <c r="A647" s="4" t="s">
        <v>12</v>
      </c>
      <c r="B647" s="20" t="s">
        <v>144</v>
      </c>
      <c r="C647" s="3">
        <f>C642</f>
        <v>580</v>
      </c>
      <c r="D647" s="4" t="s">
        <v>53</v>
      </c>
      <c r="E647" s="5">
        <f>'[19]AJIWE STRIP MALL '!E708</f>
        <v>450</v>
      </c>
      <c r="F647" s="6">
        <f>E647*C647</f>
        <v>261000</v>
      </c>
    </row>
    <row r="648" spans="1:9" x14ac:dyDescent="0.25">
      <c r="B648" s="9" t="s">
        <v>96</v>
      </c>
    </row>
    <row r="649" spans="1:9" ht="30" x14ac:dyDescent="0.25">
      <c r="B649" s="29" t="s">
        <v>145</v>
      </c>
    </row>
    <row r="650" spans="1:9" x14ac:dyDescent="0.25">
      <c r="A650" s="4" t="s">
        <v>14</v>
      </c>
      <c r="B650" s="14" t="s">
        <v>138</v>
      </c>
      <c r="C650" s="3">
        <f>C646</f>
        <v>3243</v>
      </c>
      <c r="D650" s="4" t="s">
        <v>104</v>
      </c>
      <c r="E650" s="5">
        <v>1450</v>
      </c>
      <c r="F650" s="6">
        <f>E650*C650</f>
        <v>4702350</v>
      </c>
    </row>
    <row r="651" spans="1:9" x14ac:dyDescent="0.25">
      <c r="A651" s="4" t="s">
        <v>16</v>
      </c>
      <c r="B651" s="14" t="s">
        <v>146</v>
      </c>
      <c r="C651" s="3">
        <f>C647</f>
        <v>580</v>
      </c>
      <c r="D651" s="4" t="s">
        <v>53</v>
      </c>
      <c r="E651" s="5">
        <f>'[19]AJIWE STRIP MALL '!E712</f>
        <v>550</v>
      </c>
      <c r="F651" s="6">
        <f>E651*C651</f>
        <v>319000</v>
      </c>
    </row>
    <row r="652" spans="1:9" ht="33" x14ac:dyDescent="0.25">
      <c r="B652" s="41" t="s">
        <v>147</v>
      </c>
    </row>
    <row r="653" spans="1:9" ht="60" x14ac:dyDescent="0.25">
      <c r="B653" s="20" t="s">
        <v>148</v>
      </c>
    </row>
    <row r="654" spans="1:9" x14ac:dyDescent="0.25">
      <c r="A654" s="4" t="s">
        <v>18</v>
      </c>
      <c r="B654" s="14" t="s">
        <v>149</v>
      </c>
      <c r="C654" s="3">
        <v>68</v>
      </c>
      <c r="D654" s="4" t="s">
        <v>104</v>
      </c>
      <c r="E654" s="5">
        <f>'[19]AJIWE STRIP MALL '!E715</f>
        <v>4500</v>
      </c>
      <c r="F654" s="6">
        <f>E655*C654</f>
        <v>306000</v>
      </c>
    </row>
    <row r="655" spans="1:9" x14ac:dyDescent="0.25">
      <c r="A655" s="4" t="s">
        <v>20</v>
      </c>
      <c r="B655" s="14" t="s">
        <v>150</v>
      </c>
      <c r="C655" s="3">
        <v>1202</v>
      </c>
      <c r="D655" s="4" t="s">
        <v>104</v>
      </c>
      <c r="E655" s="5">
        <f>E654</f>
        <v>4500</v>
      </c>
      <c r="F655" s="6">
        <f>E655*C655</f>
        <v>5409000</v>
      </c>
      <c r="I655" s="66"/>
    </row>
    <row r="656" spans="1:9" ht="49.5" x14ac:dyDescent="0.25">
      <c r="B656" s="41" t="s">
        <v>151</v>
      </c>
    </row>
    <row r="657" spans="1:8" x14ac:dyDescent="0.25">
      <c r="B657" s="21" t="s">
        <v>152</v>
      </c>
      <c r="H657" s="18"/>
    </row>
    <row r="658" spans="1:8" x14ac:dyDescent="0.25">
      <c r="A658" s="4" t="s">
        <v>22</v>
      </c>
      <c r="B658" s="14" t="s">
        <v>153</v>
      </c>
      <c r="C658" s="3">
        <f>C654+C655</f>
        <v>1270</v>
      </c>
      <c r="D658" s="4" t="s">
        <v>104</v>
      </c>
      <c r="E658" s="5">
        <v>3250</v>
      </c>
      <c r="F658" s="6">
        <f>E658*C658</f>
        <v>4127500</v>
      </c>
    </row>
    <row r="659" spans="1:8" x14ac:dyDescent="0.25">
      <c r="B659" s="9" t="s">
        <v>154</v>
      </c>
      <c r="F659" s="37"/>
      <c r="G659" s="37"/>
    </row>
    <row r="660" spans="1:8" x14ac:dyDescent="0.25">
      <c r="B660" s="22" t="s">
        <v>155</v>
      </c>
      <c r="F660" s="37"/>
      <c r="G660" s="37"/>
    </row>
    <row r="661" spans="1:8" ht="30" x14ac:dyDescent="0.25">
      <c r="B661" s="29" t="s">
        <v>156</v>
      </c>
      <c r="F661" s="37"/>
      <c r="G661" s="37"/>
    </row>
    <row r="662" spans="1:8" ht="18" customHeight="1" x14ac:dyDescent="0.25">
      <c r="A662" s="4" t="s">
        <v>24</v>
      </c>
      <c r="B662" s="14" t="s">
        <v>138</v>
      </c>
      <c r="C662" s="3">
        <f>C482</f>
        <v>1141</v>
      </c>
      <c r="D662" s="4" t="s">
        <v>104</v>
      </c>
      <c r="E662" s="5">
        <f>E641</f>
        <v>2650</v>
      </c>
      <c r="F662" s="6">
        <f>E662*C662</f>
        <v>3023650</v>
      </c>
    </row>
    <row r="663" spans="1:8" x14ac:dyDescent="0.25">
      <c r="A663" s="4" t="s">
        <v>28</v>
      </c>
      <c r="B663" s="40" t="s">
        <v>102</v>
      </c>
      <c r="D663" s="4" t="s">
        <v>104</v>
      </c>
      <c r="E663" s="5">
        <f>E662</f>
        <v>2650</v>
      </c>
      <c r="F663" s="6">
        <f>E663*C663</f>
        <v>0</v>
      </c>
    </row>
    <row r="664" spans="1:8" ht="30" x14ac:dyDescent="0.25">
      <c r="A664" s="4" t="s">
        <v>31</v>
      </c>
      <c r="B664" s="54" t="s">
        <v>157</v>
      </c>
      <c r="C664" s="3">
        <v>302</v>
      </c>
      <c r="D664" s="4" t="s">
        <v>53</v>
      </c>
      <c r="E664" s="5">
        <f>E642</f>
        <v>795</v>
      </c>
      <c r="F664" s="6">
        <f>E664*C664</f>
        <v>240090</v>
      </c>
    </row>
    <row r="665" spans="1:8" x14ac:dyDescent="0.25">
      <c r="A665" s="4" t="s">
        <v>33</v>
      </c>
      <c r="B665" s="14" t="s">
        <v>158</v>
      </c>
      <c r="D665" s="4" t="s">
        <v>53</v>
      </c>
      <c r="E665" s="5">
        <f>'[19]AJIWE STRIP MALL '!E729</f>
        <v>400</v>
      </c>
      <c r="F665" s="6">
        <f>E665*C665</f>
        <v>0</v>
      </c>
    </row>
    <row r="666" spans="1:8" x14ac:dyDescent="0.25">
      <c r="A666" s="4" t="s">
        <v>47</v>
      </c>
      <c r="B666" s="40" t="s">
        <v>159</v>
      </c>
      <c r="D666" s="4" t="s">
        <v>53</v>
      </c>
      <c r="E666" s="5">
        <f>'[19]AJIWE STRIP MALL '!E730</f>
        <v>500</v>
      </c>
      <c r="F666" s="6">
        <f>E666*C666</f>
        <v>0</v>
      </c>
    </row>
    <row r="667" spans="1:8" x14ac:dyDescent="0.25">
      <c r="B667" s="40"/>
    </row>
    <row r="668" spans="1:8" x14ac:dyDescent="0.25">
      <c r="B668" s="40"/>
    </row>
    <row r="669" spans="1:8" x14ac:dyDescent="0.25">
      <c r="B669" s="22" t="s">
        <v>35</v>
      </c>
      <c r="C669" s="23"/>
      <c r="D669" s="8"/>
      <c r="E669" s="24" t="s">
        <v>33</v>
      </c>
      <c r="F669" s="27">
        <f>SUM(F636:F667)</f>
        <v>34376440</v>
      </c>
    </row>
    <row r="670" spans="1:8" ht="19.5" customHeight="1" x14ac:dyDescent="0.25">
      <c r="B670" s="9" t="s">
        <v>296</v>
      </c>
    </row>
    <row r="671" spans="1:8" ht="12.75" customHeight="1" x14ac:dyDescent="0.25">
      <c r="B671" s="40"/>
    </row>
    <row r="672" spans="1:8" ht="33" x14ac:dyDescent="0.25">
      <c r="B672" s="41" t="s">
        <v>147</v>
      </c>
      <c r="G672" s="7"/>
    </row>
    <row r="673" spans="1:9" ht="60" x14ac:dyDescent="0.25">
      <c r="B673" s="20" t="s">
        <v>297</v>
      </c>
      <c r="G673" s="7"/>
    </row>
    <row r="674" spans="1:9" x14ac:dyDescent="0.25">
      <c r="A674" s="4" t="s">
        <v>4</v>
      </c>
      <c r="B674" s="14" t="s">
        <v>298</v>
      </c>
      <c r="D674" s="4" t="s">
        <v>104</v>
      </c>
      <c r="E674" s="5">
        <v>8200</v>
      </c>
      <c r="F674" s="6">
        <f>E674*C674</f>
        <v>0</v>
      </c>
      <c r="G674" s="7"/>
    </row>
    <row r="675" spans="1:9" ht="33" x14ac:dyDescent="0.25">
      <c r="B675" s="122" t="s">
        <v>299</v>
      </c>
      <c r="G675" s="7"/>
    </row>
    <row r="676" spans="1:9" x14ac:dyDescent="0.25">
      <c r="B676" s="14" t="s">
        <v>152</v>
      </c>
      <c r="G676" s="7"/>
    </row>
    <row r="677" spans="1:9" x14ac:dyDescent="0.25">
      <c r="A677" s="4" t="s">
        <v>7</v>
      </c>
      <c r="B677" s="14" t="s">
        <v>153</v>
      </c>
      <c r="D677" s="4" t="s">
        <v>104</v>
      </c>
      <c r="E677" s="5">
        <v>2650</v>
      </c>
      <c r="F677" s="6">
        <f>E677*C677</f>
        <v>0</v>
      </c>
      <c r="G677" s="7"/>
    </row>
    <row r="678" spans="1:9" s="128" customFormat="1" x14ac:dyDescent="0.25">
      <c r="A678" s="123"/>
      <c r="B678" s="124" t="s">
        <v>141</v>
      </c>
      <c r="C678" s="125"/>
      <c r="D678" s="123"/>
      <c r="E678" s="126"/>
      <c r="F678" s="127"/>
      <c r="I678" s="64"/>
    </row>
    <row r="679" spans="1:9" s="128" customFormat="1" ht="45" x14ac:dyDescent="0.25">
      <c r="A679" s="123"/>
      <c r="B679" s="129" t="s">
        <v>142</v>
      </c>
      <c r="C679" s="125"/>
      <c r="D679" s="123"/>
      <c r="E679" s="126"/>
      <c r="F679" s="127"/>
      <c r="I679" s="64"/>
    </row>
    <row r="680" spans="1:9" s="128" customFormat="1" x14ac:dyDescent="0.25">
      <c r="A680" s="123" t="s">
        <v>10</v>
      </c>
      <c r="B680" s="128" t="s">
        <v>143</v>
      </c>
      <c r="C680" s="130">
        <f>C662</f>
        <v>1141</v>
      </c>
      <c r="D680" s="123" t="s">
        <v>104</v>
      </c>
      <c r="E680" s="126">
        <v>1100</v>
      </c>
      <c r="F680" s="127">
        <f>E680*C680</f>
        <v>1255100</v>
      </c>
      <c r="I680" s="64"/>
    </row>
    <row r="681" spans="1:9" s="128" customFormat="1" ht="24" customHeight="1" x14ac:dyDescent="0.25">
      <c r="A681" s="123" t="s">
        <v>12</v>
      </c>
      <c r="B681" s="131" t="s">
        <v>144</v>
      </c>
      <c r="C681" s="130">
        <f>C664</f>
        <v>302</v>
      </c>
      <c r="D681" s="123" t="s">
        <v>53</v>
      </c>
      <c r="E681" s="126">
        <f>E680*0.3</f>
        <v>330</v>
      </c>
      <c r="F681" s="127">
        <f>E681*C681</f>
        <v>99660</v>
      </c>
      <c r="I681" s="64"/>
    </row>
    <row r="682" spans="1:9" s="128" customFormat="1" x14ac:dyDescent="0.25">
      <c r="A682" s="123" t="s">
        <v>14</v>
      </c>
      <c r="B682" s="131" t="s">
        <v>300</v>
      </c>
      <c r="C682" s="130"/>
      <c r="D682" s="123" t="s">
        <v>104</v>
      </c>
      <c r="E682" s="132">
        <f>E680</f>
        <v>1100</v>
      </c>
      <c r="F682" s="127">
        <f>E682*C682</f>
        <v>0</v>
      </c>
      <c r="I682" s="64"/>
    </row>
    <row r="683" spans="1:9" x14ac:dyDescent="0.25">
      <c r="A683" s="4" t="s">
        <v>16</v>
      </c>
      <c r="B683" s="40" t="s">
        <v>159</v>
      </c>
      <c r="D683" s="4" t="s">
        <v>53</v>
      </c>
      <c r="E683" s="132">
        <f>E681</f>
        <v>330</v>
      </c>
      <c r="F683" s="6">
        <f>E683*C683</f>
        <v>0</v>
      </c>
    </row>
    <row r="684" spans="1:9" s="128" customFormat="1" x14ac:dyDescent="0.25">
      <c r="A684" s="123"/>
      <c r="B684" s="131"/>
      <c r="C684" s="130"/>
      <c r="D684" s="123"/>
      <c r="E684" s="132"/>
      <c r="F684" s="127"/>
      <c r="I684" s="64"/>
    </row>
    <row r="685" spans="1:9" ht="27" customHeight="1" x14ac:dyDescent="0.25">
      <c r="B685" s="9" t="s">
        <v>96</v>
      </c>
    </row>
    <row r="686" spans="1:9" ht="45" x14ac:dyDescent="0.25">
      <c r="B686" s="33" t="s">
        <v>301</v>
      </c>
    </row>
    <row r="687" spans="1:9" x14ac:dyDescent="0.25">
      <c r="A687" s="4" t="s">
        <v>18</v>
      </c>
      <c r="B687" s="40" t="s">
        <v>138</v>
      </c>
      <c r="C687" s="3">
        <f>C680</f>
        <v>1141</v>
      </c>
      <c r="D687" s="4" t="s">
        <v>104</v>
      </c>
      <c r="E687" s="5">
        <v>1450</v>
      </c>
      <c r="F687" s="6">
        <f>E687*C687</f>
        <v>1654450</v>
      </c>
    </row>
    <row r="688" spans="1:9" s="128" customFormat="1" ht="24" customHeight="1" x14ac:dyDescent="0.25">
      <c r="A688" s="123" t="s">
        <v>20</v>
      </c>
      <c r="B688" s="131" t="s">
        <v>144</v>
      </c>
      <c r="C688" s="130">
        <f>C681</f>
        <v>302</v>
      </c>
      <c r="D688" s="123" t="s">
        <v>53</v>
      </c>
      <c r="E688" s="126">
        <f>E687*0.3</f>
        <v>435</v>
      </c>
      <c r="F688" s="127">
        <f>E688*C688</f>
        <v>131370</v>
      </c>
      <c r="I688" s="64"/>
    </row>
    <row r="689" spans="1:7" ht="18.95" customHeight="1" x14ac:dyDescent="0.25">
      <c r="A689" s="4" t="s">
        <v>22</v>
      </c>
      <c r="B689" s="20" t="s">
        <v>300</v>
      </c>
      <c r="D689" s="4" t="s">
        <v>104</v>
      </c>
      <c r="E689" s="5">
        <f>E665</f>
        <v>400</v>
      </c>
      <c r="F689" s="6">
        <f>E689*C689</f>
        <v>0</v>
      </c>
    </row>
    <row r="690" spans="1:7" x14ac:dyDescent="0.25">
      <c r="A690" s="4" t="s">
        <v>24</v>
      </c>
      <c r="B690" s="20" t="s">
        <v>302</v>
      </c>
      <c r="D690" s="4" t="s">
        <v>53</v>
      </c>
      <c r="E690" s="5">
        <f>E687*0.3</f>
        <v>435</v>
      </c>
      <c r="F690" s="6">
        <f>E690*C690</f>
        <v>0</v>
      </c>
    </row>
    <row r="691" spans="1:7" x14ac:dyDescent="0.25">
      <c r="A691" s="4" t="s">
        <v>28</v>
      </c>
      <c r="B691" s="14" t="s">
        <v>303</v>
      </c>
      <c r="D691" s="4" t="s">
        <v>53</v>
      </c>
      <c r="E691" s="5">
        <f>E666</f>
        <v>500</v>
      </c>
      <c r="F691" s="6">
        <f>E691*C691</f>
        <v>0</v>
      </c>
    </row>
    <row r="692" spans="1:7" ht="15.75" customHeight="1" x14ac:dyDescent="0.25"/>
    <row r="693" spans="1:7" ht="13.5" customHeight="1" x14ac:dyDescent="0.25">
      <c r="B693" s="22" t="s">
        <v>51</v>
      </c>
      <c r="C693" s="23"/>
      <c r="D693" s="8"/>
      <c r="E693" s="119" t="s">
        <v>33</v>
      </c>
      <c r="F693" s="25">
        <f>SUM(F674:F692)</f>
        <v>3140580</v>
      </c>
      <c r="G693" s="25"/>
    </row>
    <row r="694" spans="1:7" x14ac:dyDescent="0.25">
      <c r="B694" s="22"/>
      <c r="C694" s="23"/>
      <c r="D694" s="8"/>
      <c r="E694" s="26"/>
      <c r="F694" s="25"/>
      <c r="G694" s="25"/>
    </row>
    <row r="695" spans="1:7" x14ac:dyDescent="0.25">
      <c r="B695" s="9" t="s">
        <v>60</v>
      </c>
      <c r="C695" s="23"/>
      <c r="D695" s="8"/>
      <c r="E695" s="26"/>
      <c r="F695" s="25"/>
      <c r="G695" s="25"/>
    </row>
    <row r="696" spans="1:7" x14ac:dyDescent="0.25">
      <c r="B696" s="9"/>
      <c r="C696" s="23"/>
      <c r="D696" s="8"/>
      <c r="E696" s="26"/>
      <c r="F696" s="25"/>
      <c r="G696" s="25"/>
    </row>
    <row r="697" spans="1:7" x14ac:dyDescent="0.25">
      <c r="B697" s="38" t="s">
        <v>304</v>
      </c>
      <c r="C697" s="23"/>
      <c r="D697" s="8"/>
      <c r="E697" s="5">
        <f>F669</f>
        <v>34376440</v>
      </c>
      <c r="F697" s="25"/>
      <c r="G697" s="25"/>
    </row>
    <row r="698" spans="1:7" x14ac:dyDescent="0.25">
      <c r="B698" s="38"/>
      <c r="C698" s="23"/>
      <c r="D698" s="8"/>
      <c r="F698" s="25"/>
      <c r="G698" s="25"/>
    </row>
    <row r="699" spans="1:7" ht="18.75" customHeight="1" x14ac:dyDescent="0.25">
      <c r="B699" s="38" t="s">
        <v>305</v>
      </c>
      <c r="C699" s="23"/>
      <c r="D699" s="8"/>
      <c r="E699" s="5">
        <f>F693</f>
        <v>3140580</v>
      </c>
      <c r="F699" s="25"/>
      <c r="G699" s="25"/>
    </row>
    <row r="700" spans="1:7" x14ac:dyDescent="0.25">
      <c r="B700" s="22"/>
      <c r="C700" s="23"/>
      <c r="D700" s="8"/>
      <c r="F700" s="25"/>
      <c r="G700" s="25"/>
    </row>
    <row r="701" spans="1:7" x14ac:dyDescent="0.25">
      <c r="B701" s="22"/>
      <c r="C701" s="23"/>
      <c r="D701" s="8"/>
      <c r="F701" s="25"/>
      <c r="G701" s="25"/>
    </row>
    <row r="702" spans="1:7" ht="12" customHeight="1" x14ac:dyDescent="0.25">
      <c r="B702" s="22"/>
      <c r="C702" s="23"/>
      <c r="D702" s="8"/>
      <c r="E702" s="26"/>
      <c r="F702" s="25"/>
      <c r="G702" s="25"/>
    </row>
    <row r="703" spans="1:7" ht="12" customHeight="1" x14ac:dyDescent="0.25">
      <c r="B703" s="22"/>
      <c r="C703" s="23"/>
      <c r="D703" s="8"/>
      <c r="E703" s="26"/>
      <c r="F703" s="25"/>
      <c r="G703" s="25"/>
    </row>
    <row r="704" spans="1:7" ht="12" customHeight="1" x14ac:dyDescent="0.25">
      <c r="B704" s="22"/>
      <c r="C704" s="23"/>
      <c r="D704" s="8"/>
      <c r="E704" s="26"/>
      <c r="F704" s="25"/>
      <c r="G704" s="25"/>
    </row>
    <row r="705" spans="1:7" ht="12" customHeight="1" x14ac:dyDescent="0.25">
      <c r="B705" s="22"/>
      <c r="C705" s="23"/>
      <c r="D705" s="8"/>
      <c r="E705" s="26"/>
      <c r="F705" s="25"/>
      <c r="G705" s="25"/>
    </row>
    <row r="706" spans="1:7" ht="12" customHeight="1" x14ac:dyDescent="0.25">
      <c r="B706" s="22"/>
      <c r="C706" s="23"/>
      <c r="D706" s="8"/>
      <c r="E706" s="26"/>
      <c r="F706" s="25"/>
      <c r="G706" s="25"/>
    </row>
    <row r="707" spans="1:7" ht="12" customHeight="1" x14ac:dyDescent="0.25">
      <c r="B707" s="22"/>
      <c r="C707" s="23"/>
      <c r="D707" s="8"/>
      <c r="E707" s="26"/>
      <c r="F707" s="25"/>
      <c r="G707" s="25"/>
    </row>
    <row r="708" spans="1:7" ht="12" customHeight="1" x14ac:dyDescent="0.25">
      <c r="B708" s="22"/>
      <c r="C708" s="23"/>
      <c r="D708" s="8"/>
      <c r="E708" s="26"/>
      <c r="F708" s="25"/>
      <c r="G708" s="25"/>
    </row>
    <row r="709" spans="1:7" ht="12" customHeight="1" x14ac:dyDescent="0.25">
      <c r="B709" s="22"/>
      <c r="C709" s="23"/>
      <c r="D709" s="8"/>
      <c r="E709" s="26"/>
      <c r="F709" s="25"/>
      <c r="G709" s="25"/>
    </row>
    <row r="710" spans="1:7" ht="12" customHeight="1" x14ac:dyDescent="0.25">
      <c r="B710" s="22"/>
      <c r="C710" s="23"/>
      <c r="D710" s="8"/>
      <c r="E710" s="26"/>
      <c r="F710" s="25"/>
      <c r="G710" s="25"/>
    </row>
    <row r="711" spans="1:7" ht="12" customHeight="1" x14ac:dyDescent="0.25">
      <c r="B711" s="9" t="s">
        <v>134</v>
      </c>
      <c r="C711" s="23"/>
      <c r="D711" s="8"/>
      <c r="E711" s="26"/>
      <c r="F711" s="25"/>
      <c r="G711" s="25"/>
    </row>
    <row r="712" spans="1:7" ht="12" customHeight="1" x14ac:dyDescent="0.25">
      <c r="B712" s="22" t="s">
        <v>306</v>
      </c>
      <c r="C712" s="23"/>
      <c r="D712" s="8"/>
      <c r="E712" s="119" t="s">
        <v>33</v>
      </c>
      <c r="F712" s="25">
        <f>SUM(E695:E700)</f>
        <v>37517020</v>
      </c>
      <c r="G712" s="25"/>
    </row>
    <row r="713" spans="1:7" x14ac:dyDescent="0.25">
      <c r="B713" s="9" t="s">
        <v>264</v>
      </c>
    </row>
    <row r="714" spans="1:7" ht="12.75" customHeight="1" x14ac:dyDescent="0.25">
      <c r="B714" s="9" t="s">
        <v>265</v>
      </c>
    </row>
    <row r="715" spans="1:7" x14ac:dyDescent="0.25">
      <c r="B715" s="21" t="s">
        <v>135</v>
      </c>
    </row>
    <row r="716" spans="1:7" x14ac:dyDescent="0.25">
      <c r="B716" s="10" t="s">
        <v>266</v>
      </c>
    </row>
    <row r="717" spans="1:7" x14ac:dyDescent="0.25">
      <c r="B717" s="21"/>
    </row>
    <row r="718" spans="1:7" ht="75" x14ac:dyDescent="0.25">
      <c r="B718" s="33" t="s">
        <v>267</v>
      </c>
    </row>
    <row r="719" spans="1:7" x14ac:dyDescent="0.25">
      <c r="A719" s="4" t="s">
        <v>4</v>
      </c>
      <c r="B719" s="14" t="s">
        <v>268</v>
      </c>
      <c r="C719" s="3">
        <v>147</v>
      </c>
      <c r="D719" s="4" t="s">
        <v>104</v>
      </c>
      <c r="E719" s="5">
        <v>5500</v>
      </c>
      <c r="F719" s="6">
        <f>E719*C719</f>
        <v>808500</v>
      </c>
    </row>
    <row r="720" spans="1:7" ht="75" x14ac:dyDescent="0.25">
      <c r="B720" s="29" t="s">
        <v>269</v>
      </c>
      <c r="E720" s="16"/>
      <c r="F720" s="55"/>
      <c r="G720" s="55"/>
    </row>
    <row r="721" spans="1:9" x14ac:dyDescent="0.25">
      <c r="A721" s="4" t="s">
        <v>7</v>
      </c>
      <c r="B721" s="14" t="s">
        <v>292</v>
      </c>
      <c r="C721" s="3">
        <v>415</v>
      </c>
      <c r="D721" s="4" t="s">
        <v>104</v>
      </c>
      <c r="E721" s="5">
        <v>6500</v>
      </c>
      <c r="F721" s="6">
        <f t="shared" ref="F721:F728" si="9">E721*C721</f>
        <v>2697500</v>
      </c>
    </row>
    <row r="722" spans="1:9" x14ac:dyDescent="0.25">
      <c r="A722" s="4" t="s">
        <v>10</v>
      </c>
      <c r="B722" s="14" t="s">
        <v>270</v>
      </c>
      <c r="C722" s="3">
        <f>C721*1.1</f>
        <v>456.50000000000006</v>
      </c>
      <c r="D722" s="4" t="s">
        <v>53</v>
      </c>
      <c r="E722" s="16">
        <f>E721*0.15</f>
        <v>975</v>
      </c>
      <c r="F722" s="6">
        <f t="shared" si="9"/>
        <v>445087.50000000006</v>
      </c>
    </row>
    <row r="723" spans="1:9" x14ac:dyDescent="0.25">
      <c r="A723" s="49" t="s">
        <v>16</v>
      </c>
      <c r="B723" s="20" t="s">
        <v>294</v>
      </c>
      <c r="C723" s="48">
        <v>155</v>
      </c>
      <c r="D723" s="49" t="s">
        <v>104</v>
      </c>
      <c r="E723" s="50">
        <f>E721</f>
        <v>6500</v>
      </c>
      <c r="F723" s="51">
        <f t="shared" si="9"/>
        <v>1007500</v>
      </c>
      <c r="G723" s="51"/>
    </row>
    <row r="724" spans="1:9" ht="24" customHeight="1" x14ac:dyDescent="0.25">
      <c r="A724" s="4" t="s">
        <v>18</v>
      </c>
      <c r="B724" s="54" t="s">
        <v>270</v>
      </c>
      <c r="C724" s="3">
        <f>C723*1.1</f>
        <v>170.5</v>
      </c>
      <c r="D724" s="4" t="s">
        <v>53</v>
      </c>
      <c r="E724" s="5">
        <f>E723*0.15</f>
        <v>975</v>
      </c>
      <c r="F724" s="6">
        <f t="shared" si="9"/>
        <v>166237.5</v>
      </c>
      <c r="H724" s="18"/>
    </row>
    <row r="725" spans="1:9" x14ac:dyDescent="0.25">
      <c r="B725" s="54"/>
      <c r="H725" s="18"/>
    </row>
    <row r="726" spans="1:9" ht="60" x14ac:dyDescent="0.25">
      <c r="B726" s="33" t="s">
        <v>271</v>
      </c>
      <c r="F726" s="102"/>
      <c r="G726" s="102"/>
    </row>
    <row r="727" spans="1:9" x14ac:dyDescent="0.25">
      <c r="A727" s="4" t="s">
        <v>20</v>
      </c>
      <c r="B727" s="20" t="s">
        <v>293</v>
      </c>
      <c r="C727" s="3">
        <v>1020</v>
      </c>
      <c r="D727" s="4" t="s">
        <v>104</v>
      </c>
      <c r="E727" s="5">
        <v>6500</v>
      </c>
      <c r="F727" s="6">
        <f t="shared" si="9"/>
        <v>6630000</v>
      </c>
    </row>
    <row r="728" spans="1:9" s="43" customFormat="1" ht="27" customHeight="1" x14ac:dyDescent="0.25">
      <c r="A728" s="4" t="s">
        <v>22</v>
      </c>
      <c r="B728" s="14" t="s">
        <v>270</v>
      </c>
      <c r="C728" s="3">
        <f>C727*1.1</f>
        <v>1122</v>
      </c>
      <c r="D728" s="4" t="s">
        <v>53</v>
      </c>
      <c r="E728" s="5">
        <f>E727*0.075</f>
        <v>487.5</v>
      </c>
      <c r="F728" s="6">
        <f t="shared" si="9"/>
        <v>546975</v>
      </c>
      <c r="G728" s="6"/>
      <c r="I728" s="7"/>
    </row>
    <row r="729" spans="1:9" s="43" customFormat="1" x14ac:dyDescent="0.25">
      <c r="A729" s="4"/>
      <c r="B729" s="14"/>
      <c r="C729" s="3"/>
      <c r="D729" s="4"/>
      <c r="E729" s="5"/>
      <c r="F729" s="6"/>
      <c r="G729" s="6"/>
      <c r="I729" s="7"/>
    </row>
    <row r="730" spans="1:9" s="118" customFormat="1" ht="41.25" customHeight="1" x14ac:dyDescent="0.25">
      <c r="A730" s="4"/>
      <c r="B730" s="41" t="s">
        <v>272</v>
      </c>
      <c r="C730" s="3"/>
      <c r="D730" s="4"/>
      <c r="E730" s="5"/>
      <c r="F730" s="102"/>
      <c r="G730" s="102"/>
      <c r="I730" s="7"/>
    </row>
    <row r="731" spans="1:9" ht="24" customHeight="1" x14ac:dyDescent="0.25">
      <c r="B731" s="21" t="s">
        <v>273</v>
      </c>
      <c r="F731" s="102"/>
      <c r="G731" s="102"/>
    </row>
    <row r="732" spans="1:9" ht="18.95" customHeight="1" x14ac:dyDescent="0.25">
      <c r="A732" s="4" t="s">
        <v>24</v>
      </c>
      <c r="B732" s="14" t="s">
        <v>274</v>
      </c>
      <c r="C732" s="3">
        <f>C719+C721+C723+C727</f>
        <v>1737</v>
      </c>
      <c r="D732" s="4" t="s">
        <v>104</v>
      </c>
      <c r="E732" s="16">
        <v>2650</v>
      </c>
      <c r="F732" s="6">
        <f>E732*C732</f>
        <v>4603050</v>
      </c>
    </row>
    <row r="733" spans="1:9" x14ac:dyDescent="0.25">
      <c r="A733" s="4" t="s">
        <v>28</v>
      </c>
      <c r="B733" s="14" t="s">
        <v>153</v>
      </c>
      <c r="C733" s="3">
        <f>C722+C724+C728</f>
        <v>1749</v>
      </c>
      <c r="D733" s="4" t="s">
        <v>53</v>
      </c>
      <c r="E733" s="4">
        <v>450</v>
      </c>
      <c r="F733" s="6">
        <f>E733*C733</f>
        <v>787050</v>
      </c>
    </row>
    <row r="734" spans="1:9" ht="14.25" customHeight="1" x14ac:dyDescent="0.25">
      <c r="E734" s="4"/>
    </row>
    <row r="735" spans="1:9" ht="15.75" customHeight="1" x14ac:dyDescent="0.25">
      <c r="B735" s="103" t="s">
        <v>154</v>
      </c>
      <c r="E735" s="4"/>
      <c r="F735" s="34"/>
      <c r="G735" s="34"/>
    </row>
    <row r="736" spans="1:9" ht="13.5" customHeight="1" x14ac:dyDescent="0.25">
      <c r="B736" s="29" t="s">
        <v>275</v>
      </c>
      <c r="F736" s="102"/>
      <c r="G736" s="102"/>
    </row>
    <row r="737" spans="1:7" ht="16.5" customHeight="1" x14ac:dyDescent="0.25">
      <c r="B737" s="9" t="s">
        <v>276</v>
      </c>
      <c r="E737" s="4"/>
      <c r="F737" s="34"/>
      <c r="G737" s="34"/>
    </row>
    <row r="738" spans="1:7" x14ac:dyDescent="0.25">
      <c r="A738" s="4" t="s">
        <v>31</v>
      </c>
      <c r="B738" s="14" t="s">
        <v>277</v>
      </c>
      <c r="C738" s="3">
        <v>60</v>
      </c>
      <c r="D738" s="4" t="s">
        <v>104</v>
      </c>
      <c r="E738" s="16">
        <v>6500</v>
      </c>
      <c r="F738" s="6">
        <f>E738*C738</f>
        <v>390000</v>
      </c>
    </row>
    <row r="739" spans="1:7" x14ac:dyDescent="0.25">
      <c r="A739" s="4" t="s">
        <v>33</v>
      </c>
      <c r="B739" s="14" t="s">
        <v>270</v>
      </c>
      <c r="C739" s="3">
        <f>C738*1.1</f>
        <v>66</v>
      </c>
      <c r="D739" s="4" t="s">
        <v>53</v>
      </c>
      <c r="E739" s="4">
        <f>E738*0.15</f>
        <v>975</v>
      </c>
      <c r="F739" s="6">
        <f>E739*C739</f>
        <v>64350</v>
      </c>
    </row>
    <row r="740" spans="1:7" ht="33" x14ac:dyDescent="0.25">
      <c r="B740" s="41" t="s">
        <v>278</v>
      </c>
      <c r="E740" s="4"/>
      <c r="F740" s="34"/>
      <c r="G740" s="34"/>
    </row>
    <row r="741" spans="1:7" x14ac:dyDescent="0.25">
      <c r="B741" s="29" t="s">
        <v>273</v>
      </c>
      <c r="E741" s="4"/>
      <c r="F741" s="34"/>
      <c r="G741" s="34"/>
    </row>
    <row r="742" spans="1:7" ht="18.75" customHeight="1" x14ac:dyDescent="0.25">
      <c r="A742" s="4" t="s">
        <v>47</v>
      </c>
      <c r="B742" s="14" t="s">
        <v>279</v>
      </c>
      <c r="C742" s="3">
        <f>C738</f>
        <v>60</v>
      </c>
      <c r="D742" s="4" t="s">
        <v>104</v>
      </c>
      <c r="E742" s="5">
        <f>E732</f>
        <v>2650</v>
      </c>
      <c r="F742" s="6">
        <f>E742*C742</f>
        <v>159000</v>
      </c>
    </row>
    <row r="743" spans="1:7" x14ac:dyDescent="0.25">
      <c r="A743" s="4" t="s">
        <v>280</v>
      </c>
      <c r="B743" s="14" t="s">
        <v>153</v>
      </c>
      <c r="C743" s="3">
        <f>C739</f>
        <v>66</v>
      </c>
      <c r="D743" s="4" t="s">
        <v>53</v>
      </c>
      <c r="E743" s="4">
        <f>E739</f>
        <v>975</v>
      </c>
      <c r="F743" s="6">
        <f>E743*C743</f>
        <v>64350</v>
      </c>
    </row>
    <row r="744" spans="1:7" x14ac:dyDescent="0.25">
      <c r="E744" s="4"/>
    </row>
    <row r="745" spans="1:7" x14ac:dyDescent="0.25">
      <c r="E745" s="4"/>
    </row>
    <row r="746" spans="1:7" x14ac:dyDescent="0.25">
      <c r="E746" s="4"/>
    </row>
    <row r="747" spans="1:7" x14ac:dyDescent="0.25">
      <c r="E747" s="4"/>
    </row>
    <row r="748" spans="1:7" x14ac:dyDescent="0.25">
      <c r="B748" s="9" t="s">
        <v>265</v>
      </c>
    </row>
    <row r="749" spans="1:7" ht="12.75" customHeight="1" x14ac:dyDescent="0.25">
      <c r="B749" s="22" t="s">
        <v>65</v>
      </c>
      <c r="C749" s="23"/>
      <c r="D749" s="8"/>
      <c r="E749" s="119" t="s">
        <v>33</v>
      </c>
      <c r="F749" s="25">
        <f>SUM(F718:F748)</f>
        <v>18369600</v>
      </c>
      <c r="G749" s="25"/>
    </row>
    <row r="750" spans="1:7" ht="12" customHeight="1" x14ac:dyDescent="0.25">
      <c r="B750" s="9" t="s">
        <v>281</v>
      </c>
    </row>
    <row r="751" spans="1:7" ht="12" customHeight="1" x14ac:dyDescent="0.25">
      <c r="B751" s="9"/>
    </row>
    <row r="752" spans="1:7" ht="12" customHeight="1" x14ac:dyDescent="0.25">
      <c r="B752" s="9" t="s">
        <v>282</v>
      </c>
    </row>
    <row r="753" spans="1:7" ht="12" customHeight="1" x14ac:dyDescent="0.25">
      <c r="B753" s="9"/>
    </row>
    <row r="754" spans="1:7" ht="12" customHeight="1" x14ac:dyDescent="0.25">
      <c r="B754" s="9" t="s">
        <v>283</v>
      </c>
    </row>
    <row r="755" spans="1:7" ht="12" customHeight="1" x14ac:dyDescent="0.25">
      <c r="B755" s="9"/>
    </row>
    <row r="756" spans="1:7" ht="12" customHeight="1" x14ac:dyDescent="0.25">
      <c r="B756" s="22" t="s">
        <v>155</v>
      </c>
      <c r="E756" s="16"/>
      <c r="F756" s="55"/>
      <c r="G756" s="55"/>
    </row>
    <row r="757" spans="1:7" ht="30" x14ac:dyDescent="0.25">
      <c r="B757" s="29" t="s">
        <v>284</v>
      </c>
      <c r="E757" s="16"/>
      <c r="F757" s="55"/>
      <c r="G757" s="55"/>
    </row>
    <row r="758" spans="1:7" x14ac:dyDescent="0.25">
      <c r="A758" s="4" t="s">
        <v>4</v>
      </c>
      <c r="B758" s="14" t="s">
        <v>285</v>
      </c>
      <c r="C758" s="3">
        <v>1612</v>
      </c>
      <c r="D758" s="4" t="s">
        <v>104</v>
      </c>
      <c r="E758" s="16">
        <v>2650</v>
      </c>
      <c r="F758" s="6">
        <f>E758*C758</f>
        <v>4271800</v>
      </c>
    </row>
    <row r="759" spans="1:7" ht="12" customHeight="1" x14ac:dyDescent="0.25">
      <c r="B759" s="22" t="s">
        <v>140</v>
      </c>
      <c r="E759" s="16"/>
      <c r="F759" s="55"/>
      <c r="G759" s="55"/>
    </row>
    <row r="760" spans="1:7" x14ac:dyDescent="0.25">
      <c r="B760" s="22" t="s">
        <v>286</v>
      </c>
      <c r="E760" s="16"/>
      <c r="F760" s="55"/>
      <c r="G760" s="55"/>
    </row>
    <row r="761" spans="1:7" x14ac:dyDescent="0.25">
      <c r="A761" s="4" t="s">
        <v>7</v>
      </c>
      <c r="B761" s="14" t="s">
        <v>295</v>
      </c>
      <c r="C761" s="3">
        <v>1767</v>
      </c>
      <c r="D761" s="4" t="s">
        <v>104</v>
      </c>
      <c r="E761" s="16">
        <v>9000</v>
      </c>
      <c r="F761" s="6">
        <f>E761*C761</f>
        <v>15903000</v>
      </c>
    </row>
    <row r="762" spans="1:7" x14ac:dyDescent="0.25">
      <c r="E762" s="16"/>
    </row>
    <row r="763" spans="1:7" x14ac:dyDescent="0.25">
      <c r="B763" s="22" t="s">
        <v>287</v>
      </c>
      <c r="E763" s="16"/>
      <c r="F763" s="55"/>
      <c r="G763" s="55"/>
    </row>
    <row r="764" spans="1:7" ht="19.5" customHeight="1" x14ac:dyDescent="0.25">
      <c r="B764" s="120" t="s">
        <v>288</v>
      </c>
    </row>
    <row r="765" spans="1:7" ht="16.5" customHeight="1" x14ac:dyDescent="0.25">
      <c r="A765" s="4" t="s">
        <v>14</v>
      </c>
      <c r="B765" s="14" t="s">
        <v>289</v>
      </c>
      <c r="C765" s="3">
        <f>558*3.6</f>
        <v>2008.8</v>
      </c>
      <c r="D765" s="4" t="s">
        <v>53</v>
      </c>
      <c r="E765" s="5">
        <v>400</v>
      </c>
      <c r="F765" s="6">
        <f>E765*C765</f>
        <v>803520</v>
      </c>
    </row>
    <row r="766" spans="1:7" ht="15.75" customHeight="1" x14ac:dyDescent="0.25">
      <c r="B766" s="22" t="s">
        <v>96</v>
      </c>
      <c r="E766" s="16"/>
      <c r="F766" s="55"/>
      <c r="G766" s="55"/>
    </row>
    <row r="767" spans="1:7" ht="30" x14ac:dyDescent="0.25">
      <c r="B767" s="20" t="s">
        <v>290</v>
      </c>
      <c r="E767" s="16"/>
      <c r="F767" s="55"/>
      <c r="G767" s="55"/>
    </row>
    <row r="768" spans="1:7" ht="17.25" customHeight="1" x14ac:dyDescent="0.25">
      <c r="A768" s="4" t="s">
        <v>16</v>
      </c>
      <c r="B768" s="14" t="s">
        <v>291</v>
      </c>
      <c r="C768" s="3">
        <f>C761</f>
        <v>1767</v>
      </c>
      <c r="D768" s="4" t="s">
        <v>104</v>
      </c>
      <c r="E768" s="16">
        <f>'[19]AJIWE STRIP MALL '!E746</f>
        <v>1000</v>
      </c>
      <c r="F768" s="6">
        <f>E768*C768</f>
        <v>1767000</v>
      </c>
    </row>
    <row r="769" spans="2:7" ht="17.25" customHeight="1" x14ac:dyDescent="0.25">
      <c r="E769" s="16"/>
    </row>
    <row r="770" spans="2:7" ht="18" customHeight="1" x14ac:dyDescent="0.25">
      <c r="B770" s="21"/>
      <c r="E770" s="16"/>
      <c r="F770" s="121"/>
      <c r="G770" s="121"/>
    </row>
    <row r="771" spans="2:7" x14ac:dyDescent="0.25">
      <c r="B771" s="15"/>
      <c r="E771" s="16"/>
      <c r="F771" s="55"/>
      <c r="G771" s="55"/>
    </row>
    <row r="772" spans="2:7" x14ac:dyDescent="0.25">
      <c r="B772" s="15"/>
      <c r="E772" s="16"/>
      <c r="F772" s="55"/>
      <c r="G772" s="55"/>
    </row>
    <row r="773" spans="2:7" x14ac:dyDescent="0.25">
      <c r="B773" s="15"/>
      <c r="E773" s="16"/>
      <c r="F773" s="55"/>
      <c r="G773" s="55"/>
    </row>
    <row r="774" spans="2:7" x14ac:dyDescent="0.25">
      <c r="B774" s="15"/>
      <c r="E774" s="16"/>
      <c r="F774" s="55"/>
      <c r="G774" s="55"/>
    </row>
    <row r="775" spans="2:7" x14ac:dyDescent="0.25">
      <c r="B775" s="15"/>
      <c r="E775" s="16"/>
      <c r="F775" s="55"/>
      <c r="G775" s="55"/>
    </row>
    <row r="776" spans="2:7" x14ac:dyDescent="0.25">
      <c r="B776" s="15"/>
      <c r="E776" s="16"/>
      <c r="F776" s="55"/>
      <c r="G776" s="55"/>
    </row>
    <row r="777" spans="2:7" x14ac:dyDescent="0.25">
      <c r="B777" s="15"/>
      <c r="E777" s="16"/>
      <c r="F777" s="55"/>
      <c r="G777" s="55"/>
    </row>
    <row r="778" spans="2:7" x14ac:dyDescent="0.25">
      <c r="B778" s="15"/>
      <c r="E778" s="16"/>
      <c r="F778" s="55"/>
      <c r="G778" s="55"/>
    </row>
    <row r="779" spans="2:7" x14ac:dyDescent="0.25">
      <c r="B779" s="15"/>
      <c r="E779" s="16"/>
      <c r="F779" s="55"/>
      <c r="G779" s="55"/>
    </row>
    <row r="780" spans="2:7" x14ac:dyDescent="0.25">
      <c r="B780" s="15"/>
      <c r="E780" s="16"/>
      <c r="F780" s="55"/>
      <c r="G780" s="55"/>
    </row>
    <row r="781" spans="2:7" x14ac:dyDescent="0.25">
      <c r="B781" s="15"/>
      <c r="E781" s="16"/>
      <c r="F781" s="55"/>
      <c r="G781" s="55"/>
    </row>
    <row r="782" spans="2:7" x14ac:dyDescent="0.25">
      <c r="B782" s="15"/>
      <c r="E782" s="16"/>
      <c r="F782" s="55"/>
      <c r="G782" s="55"/>
    </row>
    <row r="783" spans="2:7" x14ac:dyDescent="0.25">
      <c r="B783" s="15"/>
      <c r="E783" s="16"/>
      <c r="F783" s="55"/>
      <c r="G783" s="55"/>
    </row>
    <row r="784" spans="2:7" x14ac:dyDescent="0.25">
      <c r="B784" s="15"/>
      <c r="E784" s="16"/>
      <c r="F784" s="55"/>
      <c r="G784" s="55"/>
    </row>
    <row r="785" spans="1:7" x14ac:dyDescent="0.25">
      <c r="B785" s="15"/>
      <c r="E785" s="16"/>
      <c r="F785" s="55"/>
      <c r="G785" s="55"/>
    </row>
    <row r="786" spans="1:7" x14ac:dyDescent="0.25">
      <c r="B786" s="9" t="s">
        <v>282</v>
      </c>
      <c r="C786" s="23"/>
      <c r="D786" s="8"/>
      <c r="E786" s="26"/>
      <c r="F786" s="27"/>
      <c r="G786" s="27"/>
    </row>
    <row r="787" spans="1:7" x14ac:dyDescent="0.25">
      <c r="B787" s="22" t="s">
        <v>65</v>
      </c>
      <c r="C787" s="23"/>
      <c r="D787" s="8"/>
      <c r="E787" s="119" t="s">
        <v>33</v>
      </c>
      <c r="F787" s="25">
        <f>SUM(F756:F786)</f>
        <v>22745320</v>
      </c>
      <c r="G787" s="25"/>
    </row>
    <row r="788" spans="1:7" customFormat="1" ht="18.75" x14ac:dyDescent="0.25">
      <c r="A788" s="81"/>
      <c r="B788" s="82" t="s">
        <v>132</v>
      </c>
      <c r="C788" s="83"/>
      <c r="D788" s="84"/>
      <c r="E788" s="85"/>
      <c r="F788" s="86"/>
    </row>
    <row r="789" spans="1:7" customFormat="1" ht="15" customHeight="1" x14ac:dyDescent="0.25">
      <c r="A789" s="81"/>
      <c r="B789" s="82" t="s">
        <v>160</v>
      </c>
      <c r="C789" s="83"/>
      <c r="D789" s="84"/>
      <c r="E789" s="85"/>
      <c r="F789" s="86"/>
    </row>
    <row r="790" spans="1:7" customFormat="1" ht="18" customHeight="1" x14ac:dyDescent="0.3">
      <c r="A790" s="87"/>
      <c r="B790" s="88" t="s">
        <v>161</v>
      </c>
      <c r="C790" s="89"/>
      <c r="D790" s="87"/>
      <c r="E790" s="90"/>
      <c r="F790" s="88"/>
    </row>
    <row r="791" spans="1:7" customFormat="1" x14ac:dyDescent="0.3">
      <c r="A791" s="87"/>
      <c r="B791" s="88"/>
      <c r="C791" s="89"/>
      <c r="D791" s="87"/>
      <c r="E791" s="90"/>
      <c r="F791" s="88"/>
    </row>
    <row r="792" spans="1:7" customFormat="1" ht="49.5" x14ac:dyDescent="0.3">
      <c r="A792" s="87" t="s">
        <v>4</v>
      </c>
      <c r="B792" s="91" t="s">
        <v>183</v>
      </c>
      <c r="C792" s="89"/>
      <c r="D792" s="87" t="s">
        <v>182</v>
      </c>
      <c r="E792" s="90"/>
      <c r="F792" s="92">
        <v>11220000</v>
      </c>
    </row>
    <row r="793" spans="1:7" customFormat="1" x14ac:dyDescent="0.3">
      <c r="A793" s="87"/>
      <c r="B793" s="88"/>
      <c r="C793" s="89"/>
      <c r="D793" s="87"/>
      <c r="E793" s="90"/>
      <c r="F793" s="88"/>
    </row>
    <row r="794" spans="1:7" customFormat="1" x14ac:dyDescent="0.3">
      <c r="A794" s="87"/>
      <c r="B794" s="88"/>
      <c r="C794" s="89"/>
      <c r="D794" s="87"/>
      <c r="E794" s="90"/>
      <c r="F794" s="88"/>
    </row>
    <row r="795" spans="1:7" customFormat="1" x14ac:dyDescent="0.3">
      <c r="A795" s="87"/>
      <c r="B795" s="88"/>
      <c r="C795" s="89"/>
      <c r="D795" s="87"/>
      <c r="E795" s="90"/>
      <c r="F795" s="88"/>
    </row>
    <row r="796" spans="1:7" customFormat="1" x14ac:dyDescent="0.3">
      <c r="A796" s="87"/>
      <c r="B796" s="88"/>
      <c r="C796" s="89"/>
      <c r="D796" s="87"/>
      <c r="E796" s="90"/>
      <c r="F796" s="88"/>
    </row>
    <row r="797" spans="1:7" customFormat="1" x14ac:dyDescent="0.3">
      <c r="A797" s="87"/>
      <c r="B797" s="88"/>
      <c r="C797" s="89"/>
      <c r="D797" s="87"/>
      <c r="E797" s="90"/>
      <c r="F797" s="88"/>
    </row>
    <row r="798" spans="1:7" customFormat="1" ht="18.75" x14ac:dyDescent="0.3">
      <c r="A798" s="87"/>
      <c r="B798" s="88"/>
      <c r="C798" s="89"/>
      <c r="D798" s="87"/>
      <c r="E798" s="90"/>
      <c r="F798" s="92"/>
    </row>
    <row r="799" spans="1:7" customFormat="1" ht="18.75" x14ac:dyDescent="0.3">
      <c r="A799" s="87"/>
      <c r="B799" s="88"/>
      <c r="C799" s="89"/>
      <c r="D799" s="87"/>
      <c r="E799" s="90"/>
      <c r="F799" s="92"/>
    </row>
    <row r="800" spans="1:7" customFormat="1" ht="18.75" x14ac:dyDescent="0.3">
      <c r="A800" s="87"/>
      <c r="B800" s="88"/>
      <c r="C800" s="89"/>
      <c r="D800" s="87"/>
      <c r="E800" s="90"/>
      <c r="F800" s="92"/>
    </row>
    <row r="801" spans="1:6" customFormat="1" ht="18.75" x14ac:dyDescent="0.3">
      <c r="A801" s="87"/>
      <c r="B801" s="88"/>
      <c r="C801" s="89"/>
      <c r="D801" s="87"/>
      <c r="E801" s="90"/>
      <c r="F801" s="92"/>
    </row>
    <row r="802" spans="1:6" customFormat="1" ht="15.75" customHeight="1" x14ac:dyDescent="0.3">
      <c r="A802" s="87"/>
      <c r="B802" s="88"/>
      <c r="C802" s="89"/>
      <c r="D802" s="87"/>
      <c r="E802" s="90"/>
      <c r="F802" s="92"/>
    </row>
    <row r="803" spans="1:6" customFormat="1" ht="26.25" customHeight="1" x14ac:dyDescent="0.3">
      <c r="A803" s="87"/>
      <c r="B803" s="88"/>
      <c r="C803" s="89"/>
      <c r="D803" s="87"/>
      <c r="E803" s="90"/>
      <c r="F803" s="92"/>
    </row>
    <row r="804" spans="1:6" customFormat="1" ht="34.5" customHeight="1" x14ac:dyDescent="0.3">
      <c r="A804" s="87"/>
      <c r="B804" s="88"/>
      <c r="C804" s="89"/>
      <c r="D804" s="87"/>
      <c r="E804" s="90"/>
      <c r="F804" s="92"/>
    </row>
    <row r="805" spans="1:6" customFormat="1" ht="18.75" x14ac:dyDescent="0.3">
      <c r="A805" s="87"/>
      <c r="B805" s="88"/>
      <c r="C805" s="93"/>
      <c r="D805" s="87"/>
      <c r="E805" s="90"/>
      <c r="F805" s="92"/>
    </row>
    <row r="806" spans="1:6" customFormat="1" ht="18.75" x14ac:dyDescent="0.3">
      <c r="A806" s="87"/>
      <c r="B806" s="88"/>
      <c r="C806" s="94"/>
      <c r="D806" s="87"/>
      <c r="E806" s="90"/>
      <c r="F806" s="92"/>
    </row>
    <row r="807" spans="1:6" customFormat="1" ht="14.25" customHeight="1" x14ac:dyDescent="0.3">
      <c r="A807" s="87"/>
      <c r="B807" s="88"/>
      <c r="C807" s="94"/>
      <c r="D807" s="87"/>
      <c r="E807" s="90"/>
      <c r="F807" s="92"/>
    </row>
    <row r="808" spans="1:6" customFormat="1" ht="14.25" customHeight="1" x14ac:dyDescent="0.3">
      <c r="A808" s="87"/>
      <c r="B808" s="82" t="s">
        <v>160</v>
      </c>
      <c r="C808" s="93"/>
      <c r="D808" s="87"/>
      <c r="E808" s="90"/>
      <c r="F808" s="92"/>
    </row>
    <row r="809" spans="1:6" customFormat="1" ht="18" x14ac:dyDescent="0.35">
      <c r="A809" s="87"/>
      <c r="B809" s="83" t="s">
        <v>35</v>
      </c>
      <c r="C809" s="89"/>
      <c r="D809" s="87"/>
      <c r="E809" s="95" t="s">
        <v>33</v>
      </c>
      <c r="F809" s="96">
        <f>F792</f>
        <v>11220000</v>
      </c>
    </row>
    <row r="810" spans="1:6" customFormat="1" ht="18.75" x14ac:dyDescent="0.25">
      <c r="A810" s="81"/>
      <c r="B810" s="82" t="s">
        <v>133</v>
      </c>
      <c r="C810" s="97"/>
      <c r="D810" s="81"/>
      <c r="E810" s="98"/>
      <c r="F810" s="92"/>
    </row>
    <row r="811" spans="1:6" customFormat="1" ht="16.5" customHeight="1" x14ac:dyDescent="0.25">
      <c r="A811" s="81"/>
      <c r="B811" s="97"/>
      <c r="C811" s="97"/>
      <c r="D811" s="81"/>
      <c r="E811" s="98"/>
      <c r="F811" s="92"/>
    </row>
    <row r="812" spans="1:6" customFormat="1" ht="17.25" customHeight="1" x14ac:dyDescent="0.25">
      <c r="A812" s="81"/>
      <c r="B812" s="99" t="s">
        <v>163</v>
      </c>
      <c r="C812" s="97"/>
      <c r="D812" s="81"/>
      <c r="E812" s="98"/>
      <c r="F812" s="92"/>
    </row>
    <row r="813" spans="1:6" customFormat="1" ht="17.25" customHeight="1" x14ac:dyDescent="0.25">
      <c r="A813" s="81"/>
      <c r="B813" s="97"/>
      <c r="C813" s="97"/>
      <c r="D813" s="81"/>
      <c r="E813" s="98"/>
      <c r="F813" s="92"/>
    </row>
    <row r="814" spans="1:6" customFormat="1" ht="49.5" x14ac:dyDescent="0.3">
      <c r="A814" s="106" t="s">
        <v>4</v>
      </c>
      <c r="B814" s="101" t="s">
        <v>184</v>
      </c>
      <c r="C814" s="97"/>
      <c r="D814" s="87" t="s">
        <v>182</v>
      </c>
      <c r="E814" s="98"/>
      <c r="F814" s="92">
        <v>14755000</v>
      </c>
    </row>
    <row r="815" spans="1:6" customFormat="1" ht="15.75" customHeight="1" x14ac:dyDescent="0.25">
      <c r="A815" s="81"/>
      <c r="B815" s="97"/>
      <c r="C815" s="97"/>
      <c r="D815" s="81"/>
      <c r="E815" s="98"/>
      <c r="F815" s="92"/>
    </row>
    <row r="816" spans="1:6" customFormat="1" ht="17.25" customHeight="1" x14ac:dyDescent="0.25">
      <c r="A816" s="81"/>
      <c r="B816" s="97"/>
      <c r="C816" s="97"/>
      <c r="D816" s="81"/>
      <c r="E816" s="98"/>
      <c r="F816" s="92"/>
    </row>
    <row r="817" spans="1:6" customFormat="1" ht="15.75" customHeight="1" x14ac:dyDescent="0.25">
      <c r="A817" s="81"/>
      <c r="B817" s="97"/>
      <c r="C817" s="97"/>
      <c r="D817" s="81"/>
      <c r="E817" s="98"/>
      <c r="F817" s="92"/>
    </row>
    <row r="818" spans="1:6" customFormat="1" ht="18.75" x14ac:dyDescent="0.25">
      <c r="A818" s="81"/>
      <c r="B818" s="97"/>
      <c r="C818" s="97"/>
      <c r="D818" s="81"/>
      <c r="E818" s="98"/>
      <c r="F818" s="92"/>
    </row>
    <row r="819" spans="1:6" customFormat="1" ht="12.75" customHeight="1" x14ac:dyDescent="0.25">
      <c r="A819" s="81"/>
      <c r="B819" s="97"/>
      <c r="C819" s="97"/>
      <c r="D819" s="81"/>
      <c r="E819" s="98"/>
      <c r="F819" s="92"/>
    </row>
    <row r="820" spans="1:6" customFormat="1" ht="15.75" customHeight="1" x14ac:dyDescent="0.25">
      <c r="A820" s="81"/>
      <c r="B820" s="97"/>
      <c r="C820" s="97"/>
      <c r="D820" s="81"/>
      <c r="E820" s="98"/>
      <c r="F820" s="92"/>
    </row>
    <row r="821" spans="1:6" customFormat="1" ht="16.5" customHeight="1" x14ac:dyDescent="0.25">
      <c r="A821" s="81"/>
      <c r="B821" s="97"/>
      <c r="C821" s="97"/>
      <c r="D821" s="81"/>
      <c r="E821" s="98"/>
      <c r="F821" s="92"/>
    </row>
    <row r="822" spans="1:6" customFormat="1" ht="18.75" x14ac:dyDescent="0.25">
      <c r="A822" s="81"/>
      <c r="B822" s="97"/>
      <c r="C822" s="97"/>
      <c r="D822" s="81"/>
      <c r="E822" s="98"/>
      <c r="F822" s="92"/>
    </row>
    <row r="823" spans="1:6" customFormat="1" ht="18.75" x14ac:dyDescent="0.25">
      <c r="A823" s="81"/>
      <c r="B823" s="97"/>
      <c r="C823" s="97"/>
      <c r="D823" s="81"/>
      <c r="E823" s="98"/>
      <c r="F823" s="92"/>
    </row>
    <row r="824" spans="1:6" customFormat="1" ht="18.75" x14ac:dyDescent="0.25">
      <c r="A824" s="81"/>
      <c r="B824" s="97"/>
      <c r="C824" s="97"/>
      <c r="D824" s="81"/>
      <c r="E824" s="98"/>
      <c r="F824" s="92"/>
    </row>
    <row r="825" spans="1:6" customFormat="1" ht="18.75" x14ac:dyDescent="0.25">
      <c r="A825" s="81"/>
      <c r="B825" s="97"/>
      <c r="C825" s="97"/>
      <c r="D825" s="81"/>
      <c r="E825" s="98"/>
      <c r="F825" s="92"/>
    </row>
    <row r="826" spans="1:6" customFormat="1" ht="18.75" x14ac:dyDescent="0.25">
      <c r="A826" s="81"/>
      <c r="B826" s="97"/>
      <c r="C826" s="97"/>
      <c r="D826" s="81"/>
      <c r="E826" s="98"/>
      <c r="F826" s="92"/>
    </row>
    <row r="827" spans="1:6" customFormat="1" ht="18.75" x14ac:dyDescent="0.25">
      <c r="A827" s="81"/>
      <c r="B827" s="97"/>
      <c r="C827" s="97"/>
      <c r="D827" s="81"/>
      <c r="E827" s="98"/>
      <c r="F827" s="92"/>
    </row>
    <row r="828" spans="1:6" customFormat="1" ht="18.75" x14ac:dyDescent="0.25">
      <c r="A828" s="81"/>
      <c r="B828" s="97"/>
      <c r="C828" s="97"/>
      <c r="D828" s="81"/>
      <c r="E828" s="98"/>
      <c r="F828" s="92"/>
    </row>
    <row r="829" spans="1:6" customFormat="1" ht="18.75" x14ac:dyDescent="0.25">
      <c r="A829" s="81"/>
      <c r="B829" s="97"/>
      <c r="C829" s="97"/>
      <c r="D829" s="81"/>
      <c r="E829" s="98"/>
      <c r="F829" s="92"/>
    </row>
    <row r="830" spans="1:6" customFormat="1" ht="18.75" x14ac:dyDescent="0.25">
      <c r="A830" s="81"/>
      <c r="B830" s="97"/>
      <c r="C830" s="97"/>
      <c r="D830" s="81"/>
      <c r="E830" s="98"/>
      <c r="F830" s="92"/>
    </row>
    <row r="831" spans="1:6" customFormat="1" ht="18.75" x14ac:dyDescent="0.25">
      <c r="A831" s="81"/>
      <c r="B831" s="97"/>
      <c r="C831" s="97"/>
      <c r="D831" s="81"/>
      <c r="E831" s="98"/>
      <c r="F831" s="92"/>
    </row>
    <row r="832" spans="1:6" customFormat="1" ht="18.75" x14ac:dyDescent="0.25">
      <c r="A832" s="81"/>
      <c r="B832" s="97"/>
      <c r="C832" s="97"/>
      <c r="D832" s="81"/>
      <c r="E832" s="98"/>
      <c r="F832" s="92"/>
    </row>
    <row r="833" spans="1:7" customFormat="1" ht="18.75" x14ac:dyDescent="0.25">
      <c r="A833" s="81"/>
      <c r="B833" s="97"/>
      <c r="C833" s="97"/>
      <c r="D833" s="81"/>
      <c r="E833" s="98"/>
      <c r="F833" s="92"/>
    </row>
    <row r="834" spans="1:7" customFormat="1" ht="18.75" x14ac:dyDescent="0.25">
      <c r="A834" s="81"/>
      <c r="B834" s="99" t="s">
        <v>163</v>
      </c>
      <c r="C834" s="97"/>
      <c r="D834" s="81"/>
      <c r="E834" s="98"/>
      <c r="F834" s="92"/>
    </row>
    <row r="835" spans="1:7" customFormat="1" ht="18" x14ac:dyDescent="0.35">
      <c r="A835" s="87"/>
      <c r="B835" s="83" t="s">
        <v>35</v>
      </c>
      <c r="C835" s="89"/>
      <c r="D835" s="87"/>
      <c r="E835" s="95" t="s">
        <v>33</v>
      </c>
      <c r="F835" s="100">
        <f>F814</f>
        <v>14755000</v>
      </c>
    </row>
    <row r="836" spans="1:7" x14ac:dyDescent="0.25">
      <c r="B836" s="10"/>
    </row>
    <row r="837" spans="1:7" x14ac:dyDescent="0.25">
      <c r="B837" s="10"/>
    </row>
    <row r="838" spans="1:7" ht="19.5" customHeight="1" x14ac:dyDescent="0.25">
      <c r="B838" s="10" t="s">
        <v>164</v>
      </c>
    </row>
    <row r="839" spans="1:7" x14ac:dyDescent="0.25">
      <c r="F839" s="67"/>
      <c r="G839" s="67"/>
    </row>
    <row r="840" spans="1:7" ht="15.75" customHeight="1" x14ac:dyDescent="0.25">
      <c r="B840" s="20" t="s">
        <v>64</v>
      </c>
      <c r="E840" s="16">
        <f>F106</f>
        <v>31953214.939999998</v>
      </c>
      <c r="F840" s="68"/>
      <c r="G840" s="68"/>
    </row>
    <row r="841" spans="1:7" x14ac:dyDescent="0.25">
      <c r="F841" s="68"/>
      <c r="G841" s="68"/>
    </row>
    <row r="842" spans="1:7" x14ac:dyDescent="0.25">
      <c r="B842" s="14" t="s">
        <v>67</v>
      </c>
      <c r="E842" s="5">
        <f>F156</f>
        <v>35102900</v>
      </c>
      <c r="F842" s="68"/>
      <c r="G842" s="68"/>
    </row>
    <row r="843" spans="1:7" x14ac:dyDescent="0.25">
      <c r="F843" s="68"/>
      <c r="G843" s="68"/>
    </row>
    <row r="844" spans="1:7" x14ac:dyDescent="0.25">
      <c r="B844" s="14" t="s">
        <v>83</v>
      </c>
      <c r="E844" s="5">
        <f>F200</f>
        <v>40605975</v>
      </c>
      <c r="F844" s="68"/>
      <c r="G844" s="68"/>
    </row>
    <row r="845" spans="1:7" x14ac:dyDescent="0.25">
      <c r="C845" s="69"/>
      <c r="D845" s="70"/>
      <c r="F845" s="68"/>
      <c r="G845" s="68"/>
    </row>
    <row r="846" spans="1:7" x14ac:dyDescent="0.25">
      <c r="B846" s="14" t="s">
        <v>97</v>
      </c>
      <c r="E846" s="5">
        <f>F245</f>
        <v>2567475</v>
      </c>
      <c r="F846" s="68"/>
      <c r="G846" s="68"/>
    </row>
    <row r="847" spans="1:7" ht="18" customHeight="1" x14ac:dyDescent="0.25">
      <c r="C847" s="69"/>
      <c r="D847" s="70"/>
      <c r="F847" s="68"/>
      <c r="G847" s="68"/>
    </row>
    <row r="848" spans="1:7" x14ac:dyDescent="0.25">
      <c r="B848" s="14" t="s">
        <v>99</v>
      </c>
      <c r="E848" s="5">
        <f>F382</f>
        <v>8384400</v>
      </c>
      <c r="F848" s="68"/>
      <c r="G848" s="68"/>
    </row>
    <row r="849" spans="2:7" x14ac:dyDescent="0.25">
      <c r="C849" s="69"/>
      <c r="D849" s="70"/>
      <c r="F849" s="68"/>
      <c r="G849" s="68"/>
    </row>
    <row r="850" spans="2:7" x14ac:dyDescent="0.25">
      <c r="B850" s="14" t="s">
        <v>106</v>
      </c>
      <c r="E850" s="5">
        <f>F521</f>
        <v>10147400</v>
      </c>
      <c r="F850" s="68"/>
      <c r="G850" s="68"/>
    </row>
    <row r="851" spans="2:7" x14ac:dyDescent="0.25">
      <c r="F851" s="68"/>
      <c r="G851" s="68"/>
    </row>
    <row r="852" spans="2:7" x14ac:dyDescent="0.25">
      <c r="B852" s="14" t="s">
        <v>117</v>
      </c>
      <c r="E852" s="5">
        <f>F564</f>
        <v>11945070</v>
      </c>
      <c r="F852" s="68"/>
      <c r="G852" s="68"/>
    </row>
    <row r="853" spans="2:7" x14ac:dyDescent="0.25">
      <c r="F853" s="68"/>
      <c r="G853" s="68"/>
    </row>
    <row r="854" spans="2:7" x14ac:dyDescent="0.25">
      <c r="B854" s="14" t="s">
        <v>124</v>
      </c>
      <c r="E854" s="5">
        <f>F611</f>
        <v>15637900</v>
      </c>
      <c r="F854" s="68"/>
      <c r="G854" s="68"/>
    </row>
    <row r="855" spans="2:7" x14ac:dyDescent="0.25">
      <c r="F855" s="68"/>
      <c r="G855" s="68"/>
    </row>
    <row r="856" spans="2:7" x14ac:dyDescent="0.25">
      <c r="B856" s="14" t="s">
        <v>131</v>
      </c>
      <c r="E856" s="5">
        <f>F632</f>
        <v>8060000</v>
      </c>
      <c r="F856" s="68"/>
      <c r="G856" s="68"/>
    </row>
    <row r="857" spans="2:7" x14ac:dyDescent="0.25">
      <c r="C857" s="69"/>
      <c r="D857" s="70"/>
      <c r="F857" s="68"/>
      <c r="G857" s="68"/>
    </row>
    <row r="858" spans="2:7" x14ac:dyDescent="0.25">
      <c r="B858" s="14" t="s">
        <v>134</v>
      </c>
      <c r="E858" s="5">
        <f>F669</f>
        <v>34376440</v>
      </c>
      <c r="F858" s="68"/>
      <c r="G858" s="68"/>
    </row>
    <row r="859" spans="2:7" x14ac:dyDescent="0.25">
      <c r="F859" s="68"/>
      <c r="G859" s="68"/>
    </row>
    <row r="860" spans="2:7" x14ac:dyDescent="0.25">
      <c r="B860" s="14" t="s">
        <v>307</v>
      </c>
      <c r="E860" s="16">
        <f>F749</f>
        <v>18369600</v>
      </c>
      <c r="F860" s="68"/>
      <c r="G860" s="68"/>
    </row>
    <row r="861" spans="2:7" x14ac:dyDescent="0.25">
      <c r="F861" s="68"/>
      <c r="G861" s="68"/>
    </row>
    <row r="862" spans="2:7" x14ac:dyDescent="0.25">
      <c r="B862" s="14" t="s">
        <v>308</v>
      </c>
      <c r="E862" s="16">
        <f>F787</f>
        <v>22745320</v>
      </c>
      <c r="F862" s="68"/>
      <c r="G862" s="68"/>
    </row>
    <row r="863" spans="2:7" x14ac:dyDescent="0.25">
      <c r="F863" s="68"/>
      <c r="G863" s="68"/>
    </row>
    <row r="864" spans="2:7" x14ac:dyDescent="0.25">
      <c r="B864" s="14" t="s">
        <v>162</v>
      </c>
      <c r="E864" s="16">
        <f>F809</f>
        <v>11220000</v>
      </c>
      <c r="F864" s="68"/>
      <c r="G864" s="68"/>
    </row>
    <row r="865" spans="2:9" x14ac:dyDescent="0.25">
      <c r="C865" s="69"/>
      <c r="D865" s="70"/>
      <c r="F865" s="68"/>
      <c r="G865" s="68"/>
    </row>
    <row r="866" spans="2:9" x14ac:dyDescent="0.25">
      <c r="B866" s="14" t="s">
        <v>163</v>
      </c>
      <c r="C866" s="71"/>
      <c r="E866" s="5">
        <f>F835</f>
        <v>14755000</v>
      </c>
      <c r="F866" s="68"/>
      <c r="G866" s="68"/>
    </row>
    <row r="867" spans="2:9" x14ac:dyDescent="0.25">
      <c r="C867" s="71"/>
      <c r="F867" s="68"/>
      <c r="G867" s="68"/>
    </row>
    <row r="868" spans="2:9" x14ac:dyDescent="0.25">
      <c r="B868" s="72" t="s">
        <v>181</v>
      </c>
      <c r="C868" s="73"/>
      <c r="D868" s="74"/>
      <c r="E868" s="75"/>
      <c r="F868" s="68"/>
      <c r="G868" s="68"/>
    </row>
    <row r="869" spans="2:9" ht="17.25" customHeight="1" x14ac:dyDescent="0.25">
      <c r="B869" s="22" t="s">
        <v>165</v>
      </c>
      <c r="D869" s="70" t="s">
        <v>86</v>
      </c>
      <c r="E869" s="76"/>
      <c r="F869" s="27">
        <f>SUM(E840:E868)</f>
        <v>265870694.94</v>
      </c>
      <c r="G869" s="27"/>
    </row>
    <row r="870" spans="2:9" ht="19.5" customHeight="1" x14ac:dyDescent="0.25">
      <c r="B870" s="22" t="s">
        <v>166</v>
      </c>
      <c r="F870" s="77">
        <f>F869*3%</f>
        <v>7976120.8481999999</v>
      </c>
      <c r="G870" s="27"/>
    </row>
    <row r="871" spans="2:9" ht="19.5" customHeight="1" x14ac:dyDescent="0.25">
      <c r="B871" s="22" t="s">
        <v>167</v>
      </c>
      <c r="F871" s="27">
        <f>SUM(F869:F870)</f>
        <v>273846815.78820002</v>
      </c>
      <c r="G871" s="27"/>
    </row>
    <row r="872" spans="2:9" x14ac:dyDescent="0.25">
      <c r="B872" s="22" t="s">
        <v>168</v>
      </c>
      <c r="F872" s="77">
        <f>F871*7.5%</f>
        <v>20538511.184115</v>
      </c>
      <c r="G872" s="27"/>
      <c r="I872" s="65"/>
    </row>
    <row r="873" spans="2:9" ht="17.25" customHeight="1" thickBot="1" x14ac:dyDescent="0.3">
      <c r="B873" s="9" t="s">
        <v>169</v>
      </c>
      <c r="E873" s="24" t="s">
        <v>33</v>
      </c>
      <c r="F873" s="78">
        <f>SUM(F871:F872)</f>
        <v>294385326.97231501</v>
      </c>
      <c r="G873" s="27"/>
    </row>
    <row r="874" spans="2:9" ht="17.25" customHeight="1" thickTop="1" x14ac:dyDescent="0.25">
      <c r="B874" s="22" t="s">
        <v>170</v>
      </c>
    </row>
    <row r="875" spans="2:9" ht="17.25" customHeight="1" x14ac:dyDescent="0.25">
      <c r="B875" s="22"/>
    </row>
    <row r="876" spans="2:9" ht="17.25" customHeight="1" x14ac:dyDescent="0.25">
      <c r="B876" s="22" t="s">
        <v>171</v>
      </c>
      <c r="C876" s="23">
        <v>2270</v>
      </c>
      <c r="D876" s="8" t="s">
        <v>172</v>
      </c>
    </row>
    <row r="877" spans="2:9" ht="20.45" customHeight="1" x14ac:dyDescent="0.25">
      <c r="B877" s="22" t="s">
        <v>173</v>
      </c>
      <c r="E877" s="80">
        <f>F873/C876</f>
        <v>129685.16606709913</v>
      </c>
    </row>
    <row r="878" spans="2:9" ht="17.25" customHeight="1" x14ac:dyDescent="0.25">
      <c r="B878" s="22" t="s">
        <v>174</v>
      </c>
      <c r="E878" s="26">
        <f>F873/4</f>
        <v>73596331.743078753</v>
      </c>
    </row>
    <row r="879" spans="2:9" ht="17.25" customHeight="1" x14ac:dyDescent="0.25">
      <c r="B879" s="20"/>
    </row>
    <row r="880" spans="2:9" ht="17.25" customHeight="1" x14ac:dyDescent="0.25"/>
    <row r="881" spans="2:2" ht="17.25" customHeight="1" x14ac:dyDescent="0.25"/>
    <row r="882" spans="2:2" ht="17.25" customHeight="1" x14ac:dyDescent="0.25"/>
    <row r="883" spans="2:2" ht="17.25" customHeight="1" x14ac:dyDescent="0.25"/>
    <row r="894" spans="2:2" x14ac:dyDescent="0.25">
      <c r="B894" s="14" t="s">
        <v>175</v>
      </c>
    </row>
    <row r="897" spans="1:7" s="28" customFormat="1" x14ac:dyDescent="0.25">
      <c r="A897" s="4"/>
      <c r="B897" s="14"/>
      <c r="C897" s="3"/>
      <c r="D897" s="4"/>
      <c r="E897" s="5"/>
      <c r="F897" s="6"/>
      <c r="G897" s="6"/>
    </row>
    <row r="898" spans="1:7" s="28" customFormat="1" x14ac:dyDescent="0.25">
      <c r="A898" s="4"/>
      <c r="B898" s="14"/>
      <c r="C898" s="3"/>
      <c r="D898" s="4"/>
      <c r="E898" s="5"/>
      <c r="F898" s="6"/>
      <c r="G898" s="6"/>
    </row>
    <row r="899" spans="1:7" s="28" customFormat="1" x14ac:dyDescent="0.25">
      <c r="A899" s="4"/>
      <c r="B899" s="14"/>
      <c r="C899" s="3"/>
      <c r="D899" s="4"/>
      <c r="E899" s="5"/>
      <c r="F899" s="6"/>
      <c r="G899" s="6"/>
    </row>
    <row r="900" spans="1:7" s="28" customFormat="1" x14ac:dyDescent="0.25">
      <c r="A900" s="4"/>
      <c r="B900" s="14"/>
      <c r="C900" s="3"/>
      <c r="D900" s="4"/>
      <c r="E900" s="5"/>
      <c r="F900" s="6"/>
      <c r="G900" s="6"/>
    </row>
    <row r="901" spans="1:7" s="28" customFormat="1" x14ac:dyDescent="0.25">
      <c r="A901" s="4"/>
      <c r="B901" s="14"/>
      <c r="C901" s="3"/>
      <c r="D901" s="4"/>
      <c r="E901" s="5"/>
      <c r="F901" s="6"/>
      <c r="G901" s="6"/>
    </row>
    <row r="902" spans="1:7" s="28" customFormat="1" x14ac:dyDescent="0.25">
      <c r="A902" s="4"/>
      <c r="B902" s="14"/>
      <c r="C902" s="3"/>
      <c r="D902" s="4"/>
      <c r="E902" s="5"/>
      <c r="F902" s="6"/>
      <c r="G902" s="6"/>
    </row>
    <row r="926" spans="1:7" s="28" customFormat="1" x14ac:dyDescent="0.25">
      <c r="A926" s="4"/>
      <c r="B926" s="14"/>
      <c r="C926" s="3"/>
      <c r="D926" s="4"/>
      <c r="E926" s="5"/>
      <c r="F926" s="6"/>
      <c r="G926" s="6"/>
    </row>
    <row r="927" spans="1:7" ht="21" customHeight="1" x14ac:dyDescent="0.25"/>
    <row r="964" spans="1:7" s="28" customFormat="1" x14ac:dyDescent="0.25">
      <c r="A964" s="4"/>
      <c r="B964" s="14"/>
      <c r="C964" s="3"/>
      <c r="D964" s="4"/>
      <c r="E964" s="5"/>
      <c r="F964" s="6"/>
      <c r="G964" s="6"/>
    </row>
    <row r="965" spans="1:7" s="28" customFormat="1" x14ac:dyDescent="0.25">
      <c r="A965" s="4"/>
      <c r="B965" s="14"/>
      <c r="C965" s="3"/>
      <c r="D965" s="4"/>
      <c r="E965" s="5"/>
      <c r="F965" s="6"/>
      <c r="G965" s="6"/>
    </row>
    <row r="996" spans="1:7" s="28" customFormat="1" x14ac:dyDescent="0.25">
      <c r="A996" s="4"/>
      <c r="B996" s="14"/>
      <c r="C996" s="3"/>
      <c r="D996" s="4"/>
      <c r="E996" s="5"/>
      <c r="F996" s="6"/>
      <c r="G996" s="6"/>
    </row>
    <row r="997" spans="1:7" s="28" customFormat="1" x14ac:dyDescent="0.25">
      <c r="A997" s="4"/>
      <c r="B997" s="14"/>
      <c r="C997" s="3"/>
      <c r="D997" s="4"/>
      <c r="E997" s="5"/>
      <c r="F997" s="6"/>
      <c r="G997" s="6"/>
    </row>
  </sheetData>
  <printOptions gridLines="1"/>
  <pageMargins left="0.75" right="0.75" top="1" bottom="1" header="0.5" footer="0.5"/>
  <pageSetup paperSize="9" scale="82" orientation="portrait" horizontalDpi="300" verticalDpi="300" r:id="rId1"/>
  <headerFooter alignWithMargins="0">
    <oddHeader>&amp;LGUEST HOUSE, GWARINPA</oddHeader>
    <oddFooter>&amp;R&amp;"Comic Sans MS,Bold Italic"Page /&amp;P</oddFooter>
  </headerFooter>
  <rowBreaks count="20" manualBreakCount="20">
    <brk id="30" max="16383" man="1"/>
    <brk id="63" max="16383" man="1"/>
    <brk id="106" max="16383" man="1"/>
    <brk id="156" max="16383" man="1"/>
    <brk id="200" max="16383" man="1"/>
    <brk id="245" max="16383" man="1"/>
    <brk id="291" max="16383" man="1"/>
    <brk id="337" max="16383" man="1"/>
    <brk id="382" max="16383" man="1"/>
    <brk id="473" max="16383" man="1"/>
    <brk id="521" max="16383" man="1"/>
    <brk id="564" max="16383" man="1"/>
    <brk id="611" max="16383" man="1"/>
    <brk id="632" max="16383" man="1"/>
    <brk id="669" max="16383" man="1"/>
    <brk id="712" max="16383" man="1"/>
    <brk id="749" max="16383" man="1"/>
    <brk id="787" max="16383" man="1"/>
    <brk id="809" max="16383" man="1"/>
    <brk id="835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COVER PAGE</vt:lpstr>
      <vt:lpstr>Guest house</vt:lpstr>
      <vt:lpstr>'Guest house'!Print_Area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UrFavQ$</cp:lastModifiedBy>
  <cp:lastPrinted>2023-10-19T15:08:59Z</cp:lastPrinted>
  <dcterms:created xsi:type="dcterms:W3CDTF">2023-04-17T09:22:10Z</dcterms:created>
  <dcterms:modified xsi:type="dcterms:W3CDTF">2024-01-30T07:35:04Z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S9Connected">
    <vt:bool>true</vt:bool>
  </property>
</Properties>
</file>