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UrFavQ$\Desktop\Boq\BILLS 2024\JULY\QS PHILIP\KAURA DISTRICT\"/>
    </mc:Choice>
  </mc:AlternateContent>
  <xr:revisionPtr revIDLastSave="0" documentId="13_ncr:1_{29016357-DDAF-44EF-9A6B-CEE768CD4233}" xr6:coauthVersionLast="47" xr6:coauthVersionMax="47" xr10:uidLastSave="{00000000-0000-0000-0000-000000000000}"/>
  <bookViews>
    <workbookView xWindow="135" yWindow="165" windowWidth="13755" windowHeight="10830" activeTab="1" xr2:uid="{00000000-000D-0000-FFFF-FFFF00000000}"/>
  </bookViews>
  <sheets>
    <sheet name="Cover page" sheetId="21" r:id="rId1"/>
    <sheet name="5 bd Terrace detatch" sheetId="14" r:id="rId2"/>
  </sheets>
  <definedNames>
    <definedName name="_B80266">#REF!</definedName>
    <definedName name="_B90266">#REF!</definedName>
    <definedName name="_B99106">#REF!</definedName>
    <definedName name="A">#REF!</definedName>
    <definedName name="Barracks" localSheetId="0" hidden="1">{#N/A,#N/A,FALSE,"AFR-ELC"}</definedName>
    <definedName name="Barracks" hidden="1">{#N/A,#N/A,FALSE,"AFR-ELC"}</definedName>
    <definedName name="EFFIONG" localSheetId="0" hidden="1">{#N/A,#N/A,FALSE,"AFR-ELC"}</definedName>
    <definedName name="EFFIONG" hidden="1">{#N/A,#N/A,FALSE,"AFR-ELC"}</definedName>
    <definedName name="Entrance" localSheetId="0" hidden="1">{#N/A,#N/A,FALSE,"AFR-ELC"}</definedName>
    <definedName name="Entrance" hidden="1">{#N/A,#N/A,FALSE,"AFR-ELC"}</definedName>
    <definedName name="FACELIFT" localSheetId="0" hidden="1">{#N/A,#N/A,FALSE,"AFR-ELC"}</definedName>
    <definedName name="FACELIFT" hidden="1">{#N/A,#N/A,FALSE,"AFR-ELC"}</definedName>
    <definedName name="globref">INDIRECT("rc",FALSE)</definedName>
    <definedName name="NWC" localSheetId="0" hidden="1">{#N/A,#N/A,FALSE,"AFR-ELC"}</definedName>
    <definedName name="NWC" hidden="1">{#N/A,#N/A,FALSE,"AFR-ELC"}</definedName>
    <definedName name="_xlnm.Print_Area" localSheetId="1">'5 bd Terrace detatch'!$A$1:$F$892</definedName>
    <definedName name="_xlnm.Print_Area" localSheetId="0">'Cover page'!$A$1:$J$31</definedName>
    <definedName name="SDFGHJKL" localSheetId="0" hidden="1">{#N/A,#N/A,FALSE,"AFR-ELC"}</definedName>
    <definedName name="SDFGHJKL" hidden="1">{#N/A,#N/A,FALSE,"AFR-ELC"}</definedName>
    <definedName name="u_n" localSheetId="0" hidden="1">{#N/A,#N/A,FALSE,"AFR-ELC"}</definedName>
    <definedName name="u_n" hidden="1">{#N/A,#N/A,FALSE,"AFR-ELC"}</definedName>
    <definedName name="UBA" localSheetId="0" hidden="1">{#N/A,#N/A,FALSE,"AFR-ELC"}</definedName>
    <definedName name="UBA" hidden="1">{#N/A,#N/A,FALSE,"AFR-ELC"}</definedName>
    <definedName name="WERTYUIO" localSheetId="0">{#N/A,#N/A,FALSE,"AFR-ELC"}</definedName>
    <definedName name="WERTYUIO">{#N/A,#N/A,FALSE,"AFR-ELC"}</definedName>
    <definedName name="wrn.ABUBAKAR._.RIMI._.KAD." localSheetId="0" hidden="1">{#N/A,#N/A,FALSE,"AFR-ELC"}</definedName>
    <definedName name="wrn.ABUBAKAR._.RIMI._.KAD." hidden="1">{#N/A,#N/A,FALSE,"AFR-ELC"}</definedName>
    <definedName name="wrn.AFRIBANK._.ELECTRICAL._.BILL._.by._.Effiong._.A.._.Uko." localSheetId="0">{#N/A,#N/A,FALSE,"AFR-ELC"}</definedName>
    <definedName name="wrn.AFRIBANK._.ELECTRICAL._.BILL._.by._.Effiong._.A.._.Uko.">{#N/A,#N/A,FALSE,"AFR-ELC"}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8" i="14" l="1"/>
  <c r="C716" i="14"/>
  <c r="E330" i="14"/>
  <c r="E458" i="14" s="1"/>
  <c r="E359" i="14"/>
  <c r="E426" i="14" s="1"/>
  <c r="F460" i="14"/>
  <c r="F436" i="14"/>
  <c r="E434" i="14"/>
  <c r="F428" i="14"/>
  <c r="D393" i="14"/>
  <c r="F381" i="14"/>
  <c r="F373" i="14"/>
  <c r="E373" i="14"/>
  <c r="E375" i="14" s="1"/>
  <c r="F371" i="14"/>
  <c r="C365" i="14"/>
  <c r="F359" i="14"/>
  <c r="C330" i="14"/>
  <c r="C458" i="14" s="1"/>
  <c r="C318" i="14"/>
  <c r="C446" i="14" s="1"/>
  <c r="C316" i="14"/>
  <c r="C444" i="14" s="1"/>
  <c r="C306" i="14"/>
  <c r="C434" i="14" s="1"/>
  <c r="F434" i="14" s="1"/>
  <c r="C298" i="14"/>
  <c r="C426" i="14" s="1"/>
  <c r="C281" i="14"/>
  <c r="C251" i="14"/>
  <c r="C249" i="14"/>
  <c r="C237" i="14"/>
  <c r="F458" i="14" l="1"/>
  <c r="F426" i="14"/>
  <c r="E361" i="14"/>
  <c r="E363" i="14" s="1"/>
  <c r="F361" i="14"/>
  <c r="E377" i="14"/>
  <c r="E379" i="14" s="1"/>
  <c r="F379" i="14" s="1"/>
  <c r="F375" i="14"/>
  <c r="E365" i="14" l="1"/>
  <c r="F365" i="14" s="1"/>
  <c r="F363" i="14"/>
  <c r="F377" i="14"/>
  <c r="C14" i="14" l="1"/>
  <c r="F81" i="14"/>
  <c r="F77" i="14"/>
  <c r="F75" i="14"/>
  <c r="F70" i="14"/>
  <c r="F73" i="14"/>
  <c r="F68" i="14"/>
  <c r="F52" i="14"/>
  <c r="E714" i="14" l="1"/>
  <c r="E618" i="14"/>
  <c r="E616" i="14"/>
  <c r="E614" i="14"/>
  <c r="E612" i="14"/>
  <c r="E561" i="14"/>
  <c r="E541" i="14"/>
  <c r="E543" i="14" s="1"/>
  <c r="E545" i="14" s="1"/>
  <c r="E328" i="14"/>
  <c r="E456" i="14" s="1"/>
  <c r="F456" i="14" s="1"/>
  <c r="E180" i="14"/>
  <c r="E172" i="14"/>
  <c r="E231" i="14" s="1"/>
  <c r="E137" i="14"/>
  <c r="E143" i="14" s="1"/>
  <c r="E113" i="14"/>
  <c r="E718" i="14" l="1"/>
  <c r="E716" i="14"/>
  <c r="E298" i="14"/>
  <c r="E489" i="14" s="1"/>
  <c r="E491" i="14" s="1"/>
  <c r="E493" i="14" s="1"/>
  <c r="E495" i="14" s="1"/>
  <c r="E233" i="14"/>
  <c r="E235" i="14" s="1"/>
  <c r="E237" i="14" s="1"/>
  <c r="E306" i="14"/>
  <c r="E501" i="14" s="1"/>
  <c r="E503" i="14" s="1"/>
  <c r="E507" i="14" s="1"/>
  <c r="E245" i="14"/>
  <c r="E247" i="14" s="1"/>
  <c r="E249" i="14" s="1"/>
  <c r="E251" i="14" s="1"/>
  <c r="E139" i="14"/>
  <c r="E190" i="14"/>
  <c r="E263" i="14" l="1"/>
  <c r="E192" i="14"/>
  <c r="E265" i="14" l="1"/>
  <c r="E269" i="14" s="1"/>
  <c r="F263" i="14"/>
  <c r="E316" i="14" l="1"/>
  <c r="E271" i="14"/>
  <c r="E273" i="14" l="1"/>
  <c r="F271" i="14"/>
  <c r="E516" i="14"/>
  <c r="E318" i="14"/>
  <c r="E391" i="14" s="1"/>
  <c r="E393" i="14" l="1"/>
  <c r="F391" i="14"/>
  <c r="E277" i="14"/>
  <c r="E281" i="14" s="1"/>
  <c r="F273" i="14"/>
  <c r="E570" i="14"/>
  <c r="E518" i="14"/>
  <c r="E397" i="14" l="1"/>
  <c r="F393" i="14"/>
  <c r="E572" i="14"/>
  <c r="E522" i="14"/>
  <c r="E399" i="14" l="1"/>
  <c r="E444" i="14"/>
  <c r="F397" i="14"/>
  <c r="F716" i="14"/>
  <c r="F583" i="14"/>
  <c r="C587" i="14"/>
  <c r="E446" i="14" l="1"/>
  <c r="F446" i="14" s="1"/>
  <c r="F444" i="14"/>
  <c r="F466" i="14" s="1"/>
  <c r="F474" i="14" s="1"/>
  <c r="E401" i="14"/>
  <c r="F399" i="14"/>
  <c r="F330" i="14"/>
  <c r="F253" i="14"/>
  <c r="F204" i="14"/>
  <c r="E405" i="14" l="1"/>
  <c r="F401" i="14"/>
  <c r="F12" i="14"/>
  <c r="E409" i="14" l="1"/>
  <c r="F409" i="14" s="1"/>
  <c r="F405" i="14"/>
  <c r="F332" i="14"/>
  <c r="F143" i="14"/>
  <c r="F123" i="14"/>
  <c r="F113" i="14"/>
  <c r="F721" i="14"/>
  <c r="F328" i="14"/>
  <c r="F318" i="14"/>
  <c r="F316" i="14"/>
  <c r="F308" i="14"/>
  <c r="F306" i="14"/>
  <c r="F300" i="14"/>
  <c r="F298" i="14"/>
  <c r="F338" i="14" s="1"/>
  <c r="F281" i="14"/>
  <c r="F277" i="14"/>
  <c r="F269" i="14"/>
  <c r="F265" i="14"/>
  <c r="D265" i="14"/>
  <c r="F202" i="14"/>
  <c r="F192" i="14"/>
  <c r="F190" i="14"/>
  <c r="F180" i="14"/>
  <c r="F174" i="14"/>
  <c r="F172" i="14"/>
  <c r="F618" i="14"/>
  <c r="F616" i="14"/>
  <c r="F614" i="14"/>
  <c r="F612" i="14"/>
  <c r="F507" i="14"/>
  <c r="F572" i="14"/>
  <c r="D572" i="14"/>
  <c r="F570" i="14"/>
  <c r="F528" i="14"/>
  <c r="D528" i="14"/>
  <c r="F526" i="14"/>
  <c r="F522" i="14"/>
  <c r="D518" i="14"/>
  <c r="D522" i="14" s="1"/>
  <c r="F516" i="14"/>
  <c r="F505" i="14"/>
  <c r="F725" i="14"/>
  <c r="F723" i="14"/>
  <c r="F698" i="14"/>
  <c r="F869" i="14" s="1"/>
  <c r="F853" i="14"/>
  <c r="F875" i="14" s="1"/>
  <c r="F139" i="14"/>
  <c r="D139" i="14"/>
  <c r="F137" i="14"/>
  <c r="F16" i="14"/>
  <c r="F14" i="14"/>
  <c r="F10" i="14"/>
  <c r="F8" i="14"/>
  <c r="F563" i="14"/>
  <c r="F561" i="14"/>
  <c r="F559" i="14"/>
  <c r="F557" i="14"/>
  <c r="F549" i="14"/>
  <c r="F547" i="14"/>
  <c r="F545" i="14"/>
  <c r="F543" i="14"/>
  <c r="F539" i="14"/>
  <c r="F807" i="14"/>
  <c r="F873" i="14" s="1"/>
  <c r="F48" i="14"/>
  <c r="F119" i="14"/>
  <c r="F714" i="14"/>
  <c r="F587" i="14"/>
  <c r="F712" i="14"/>
  <c r="F718" i="14"/>
  <c r="F21" i="14"/>
  <c r="F23" i="14"/>
  <c r="F36" i="14"/>
  <c r="E40" i="14"/>
  <c r="F40" i="14" s="1"/>
  <c r="F50" i="14"/>
  <c r="F31" i="14"/>
  <c r="F65" i="14"/>
  <c r="F87" i="14"/>
  <c r="F46" i="14"/>
  <c r="F501" i="14"/>
  <c r="F503" i="14"/>
  <c r="F541" i="14"/>
  <c r="F489" i="14"/>
  <c r="F493" i="14"/>
  <c r="F491" i="14"/>
  <c r="F495" i="14"/>
  <c r="F231" i="14"/>
  <c r="F243" i="14"/>
  <c r="F251" i="14"/>
  <c r="F93" i="14" l="1"/>
  <c r="F415" i="14"/>
  <c r="F472" i="14" s="1"/>
  <c r="F476" i="14" s="1"/>
  <c r="F346" i="14"/>
  <c r="F233" i="14"/>
  <c r="F210" i="14"/>
  <c r="F218" i="14" s="1"/>
  <c r="F245" i="14"/>
  <c r="F590" i="14"/>
  <c r="F596" i="14" s="1"/>
  <c r="F99" i="14"/>
  <c r="F643" i="14"/>
  <c r="F867" i="14" s="1"/>
  <c r="F762" i="14"/>
  <c r="F871" i="14" s="1"/>
  <c r="F249" i="14"/>
  <c r="F247" i="14"/>
  <c r="F235" i="14"/>
  <c r="F237" i="14"/>
  <c r="F38" i="14"/>
  <c r="F54" i="14" s="1"/>
  <c r="F111" i="14"/>
  <c r="F518" i="14"/>
  <c r="F531" i="14" s="1"/>
  <c r="F594" i="14" s="1"/>
  <c r="E121" i="14"/>
  <c r="F121" i="14" s="1"/>
  <c r="F97" i="14" l="1"/>
  <c r="F101" i="14" s="1"/>
  <c r="F859" i="14" s="1"/>
  <c r="F598" i="14"/>
  <c r="F865" i="14" s="1"/>
  <c r="F161" i="14"/>
  <c r="F216" i="14" s="1"/>
  <c r="F220" i="14" s="1"/>
  <c r="F861" i="14" s="1"/>
  <c r="F287" i="14"/>
  <c r="F344" i="14" s="1"/>
  <c r="F348" i="14" s="1"/>
  <c r="F863" i="14" s="1"/>
  <c r="F892" i="14" l="1"/>
</calcChain>
</file>

<file path=xl/sharedStrings.xml><?xml version="1.0" encoding="utf-8"?>
<sst xmlns="http://schemas.openxmlformats.org/spreadsheetml/2006/main" count="688" uniqueCount="220">
  <si>
    <t>ITEM</t>
  </si>
  <si>
    <t>DESCRIPTION</t>
  </si>
  <si>
    <t>QTY</t>
  </si>
  <si>
    <t>UNIT</t>
  </si>
  <si>
    <t>RATE</t>
  </si>
  <si>
    <t>AMOUNT</t>
  </si>
  <si>
    <t>A</t>
  </si>
  <si>
    <t>B</t>
  </si>
  <si>
    <t>C</t>
  </si>
  <si>
    <t>D</t>
  </si>
  <si>
    <t>E</t>
  </si>
  <si>
    <t>F</t>
  </si>
  <si>
    <t>G</t>
  </si>
  <si>
    <t>H</t>
  </si>
  <si>
    <t>J</t>
  </si>
  <si>
    <t>K</t>
  </si>
  <si>
    <t>L</t>
  </si>
  <si>
    <t>M</t>
  </si>
  <si>
    <t>N</t>
  </si>
  <si>
    <t>P</t>
  </si>
  <si>
    <r>
      <t>m</t>
    </r>
    <r>
      <rPr>
        <vertAlign val="superscript"/>
        <sz val="10"/>
        <rFont val="Times New Roman"/>
        <family val="1"/>
      </rPr>
      <t>3</t>
    </r>
  </si>
  <si>
    <r>
      <t>m</t>
    </r>
    <r>
      <rPr>
        <vertAlign val="superscript"/>
        <sz val="10"/>
        <rFont val="Times New Roman"/>
        <family val="1"/>
      </rPr>
      <t>2</t>
    </r>
  </si>
  <si>
    <t>HARDCORE: ROCK LATERITE AS SPECIFIED</t>
  </si>
  <si>
    <t>Filling to make up level</t>
  </si>
  <si>
    <t>Carried to Collection</t>
  </si>
  <si>
    <t>m</t>
  </si>
  <si>
    <t>To collection</t>
  </si>
  <si>
    <t>Walls</t>
  </si>
  <si>
    <t>COLLECTION</t>
  </si>
  <si>
    <t xml:space="preserve"> Columns</t>
  </si>
  <si>
    <t>Columns</t>
  </si>
  <si>
    <t>INTERNAL AND EXTERNAL WALLS</t>
  </si>
  <si>
    <t>nr</t>
  </si>
  <si>
    <t>item</t>
  </si>
  <si>
    <t>ELECTRICAL SERVICE INSTALLATION</t>
  </si>
  <si>
    <t>SURFACE FINISHES</t>
  </si>
  <si>
    <t>Surfaces over 300mm wide; internal</t>
  </si>
  <si>
    <t>SUMMARY</t>
  </si>
  <si>
    <t>ELECTRICAL SERVICE INSTALLATIONS</t>
  </si>
  <si>
    <t>sum</t>
  </si>
  <si>
    <t>Beams Recesses;regular shape; straight; 1.50 - 3.00m high to soffit</t>
  </si>
  <si>
    <t>1200 gauge polythene sheet single layer with 150mm side and end laps; laid; horizontally over 300mm wide</t>
  </si>
  <si>
    <t>Provisional Sum</t>
  </si>
  <si>
    <t>GROUND WORK (SUBSTRUCTURE)</t>
  </si>
  <si>
    <t>SUBSTRUCTURE (All Provisional)</t>
  </si>
  <si>
    <t>Plain; Concrete Grade 15; developing minimum 20N/mm2 working strengh in 28days</t>
  </si>
  <si>
    <t>Reinfoced; Concrete Grade 25; developing minimum 20N/mm2 working strengh in 28days</t>
  </si>
  <si>
    <t xml:space="preserve">Plain vertical sawn formwork </t>
  </si>
  <si>
    <t>Edges of beds; not exceeding 250mm high</t>
  </si>
  <si>
    <t xml:space="preserve">Sides of isolated column </t>
  </si>
  <si>
    <t>High tensile bar to BS 4449, straight and bent Horizontal length 12.0m</t>
  </si>
  <si>
    <t>Bars;  10 - 25mm nominal size in:</t>
  </si>
  <si>
    <t>page/2</t>
  </si>
  <si>
    <t>page/1</t>
  </si>
  <si>
    <t>Carried to collection</t>
  </si>
  <si>
    <t xml:space="preserve">ROOF </t>
  </si>
  <si>
    <t xml:space="preserve"> Sides of roof beams not exceeding 250 - 500mm high</t>
  </si>
  <si>
    <t>ROOF Carried to summary</t>
  </si>
  <si>
    <t>ELEMENT NR. 6</t>
  </si>
  <si>
    <t xml:space="preserve"> Sides and soffits of lintel not exceeding 250mm high</t>
  </si>
  <si>
    <t>Blockwork;Sandcrete; 225 x 450mm nominal; laid strecher bond on cement and sand mortar  mix (1:3) flush pointed</t>
  </si>
  <si>
    <t>ELEMENT NR. 7</t>
  </si>
  <si>
    <t>WINDOWS</t>
  </si>
  <si>
    <t>WINDOWS Carried to summary</t>
  </si>
  <si>
    <t>ELEMENT NR. 8</t>
  </si>
  <si>
    <t>FITTINGS AND FIXTURES</t>
  </si>
  <si>
    <t>WALL FINISHES</t>
  </si>
  <si>
    <t>Surfaces over 300mm wide; external</t>
  </si>
  <si>
    <t>WALL FINISHES Carried to summary</t>
  </si>
  <si>
    <t>GROUNDWORK (SUBSTRUCTURE) Carried to Summary</t>
  </si>
  <si>
    <t>ELEMENT NR. 2</t>
  </si>
  <si>
    <t>ELEMENT NR. 1</t>
  </si>
  <si>
    <t>Supply and install UPVC,  pipes and all other necessary accessories associated with Plumbing installations</t>
  </si>
  <si>
    <t>kg</t>
  </si>
  <si>
    <t>m2</t>
  </si>
  <si>
    <t xml:space="preserve">Supply and lay 4mm thick SMB elastometric feltmembrane with granular topping laid in accordance with manufacturer's instructions </t>
  </si>
  <si>
    <t>Q</t>
  </si>
  <si>
    <t xml:space="preserve"> 230mm; thick hollow block </t>
  </si>
  <si>
    <t>R</t>
  </si>
  <si>
    <t>Allow a provisional sum for all electrical installations work to be expended as directed</t>
  </si>
  <si>
    <t>Sawn 'Mahogany' hardwood; well seasoned; treated timber with anti-termite treatment:</t>
  </si>
  <si>
    <t>50x150mm hardwood timber; Rafters</t>
  </si>
  <si>
    <t>50x150mm hardwood timber ;Tie beams</t>
  </si>
  <si>
    <t>50x150mm  hardwood timber ; Kingposts</t>
  </si>
  <si>
    <t>50x100mm hardwood timber;  Struts</t>
  </si>
  <si>
    <t>50x75mm hardwood timber;  Purlins</t>
  </si>
  <si>
    <t>50x50mm hardwood timber;  noggings</t>
  </si>
  <si>
    <t>0.55mm coloured Long span Aluminium  roofing sheet with 150mm end  lapped and fixed in accordance with manufacturer's instruction with drive screw nut and washer where required (measured net) on hardwood timber trusses (measured separately):</t>
  </si>
  <si>
    <t>Roofing</t>
  </si>
  <si>
    <t>Angle ridge/capping</t>
  </si>
  <si>
    <t>Eave angle</t>
  </si>
  <si>
    <t>Extra over for trimming edges</t>
  </si>
  <si>
    <t>Blinding beds, not exceeding 50mm thick; poured on earth surfaces under bed</t>
  </si>
  <si>
    <t>page/5</t>
  </si>
  <si>
    <t xml:space="preserve">Approved laterite filling; exceeding 250mm-750mm  thick;obtained off site; deposited in  layers 150mm maximum thicknes;well compacted and consolidated under bed </t>
  </si>
  <si>
    <t>Beds, not exceeding 150 - 300mm thick</t>
  </si>
  <si>
    <t>site clearance</t>
  </si>
  <si>
    <t>Topsoil excavation</t>
  </si>
  <si>
    <t>Bars;  8mm to 16mm nominal size in:</t>
  </si>
  <si>
    <t>Beams</t>
  </si>
  <si>
    <t xml:space="preserve">Column Isolated regular shape </t>
  </si>
  <si>
    <t xml:space="preserve">Beam Attached to slab regular shape </t>
  </si>
  <si>
    <t>Roof beams</t>
  </si>
  <si>
    <t>Lintels/Arches</t>
  </si>
  <si>
    <t xml:space="preserve">Surfaces to received doors and windows  not exceeding 300mm wide;  </t>
  </si>
  <si>
    <t>Tyrolean over 300mmwide</t>
  </si>
  <si>
    <t>Surfaces 100mm wide plaster impression</t>
  </si>
  <si>
    <t>BILL OF QUANTITIES</t>
  </si>
  <si>
    <t>FOR</t>
  </si>
  <si>
    <t>Architects</t>
  </si>
  <si>
    <t>Quantity Surveyors</t>
  </si>
  <si>
    <t xml:space="preserve">GROUNDWORK </t>
  </si>
  <si>
    <t xml:space="preserve">IN SITU CONCRETE/LARGE PRECAST CONCRETE </t>
  </si>
  <si>
    <t>FORMWORK FOR IN SITU CONCRETE</t>
  </si>
  <si>
    <t>REINFORCEMENT FOR IN SITU CONCRETE (All provisional)</t>
  </si>
  <si>
    <t xml:space="preserve"> MASONRY</t>
  </si>
  <si>
    <t>WATERPROOFING</t>
  </si>
  <si>
    <t>Mastic asphalt tanking / Damp proofing membranes</t>
  </si>
  <si>
    <t>Mixing/Casting/Curing in situ concrete</t>
  </si>
  <si>
    <t>150-300mm Hardcore filling laid under floor bed.</t>
  </si>
  <si>
    <t>IN SITU CONCRETE/LARGE PRECAST CONCRETE</t>
  </si>
  <si>
    <t xml:space="preserve"> IN SITU CONCRETE</t>
  </si>
  <si>
    <t xml:space="preserve"> FORMWORK FOR IN SITU CONCRETE</t>
  </si>
  <si>
    <t xml:space="preserve">REINFORCEMENT FOR IN SITU CONCRETE </t>
  </si>
  <si>
    <t xml:space="preserve"> REINFORCEMENT FOR IN SITU CONCRETE </t>
  </si>
  <si>
    <t>STRUCTURAL/CARCASSING METAL/TIMBER</t>
  </si>
  <si>
    <t xml:space="preserve"> CLADDING/COVERING</t>
  </si>
  <si>
    <t>Aluminium strip/sheet coverings/flashing</t>
  </si>
  <si>
    <t>flashing</t>
  </si>
  <si>
    <t>MIXING/CASTING/CURING IN SITU CONCRETE</t>
  </si>
  <si>
    <t>BRICK/CEMENT BLOCK WALLING</t>
  </si>
  <si>
    <t xml:space="preserve"> WINDOWS/ROOFLIGHTS/SCREENS/LOUVRES</t>
  </si>
  <si>
    <t>Bars;  10 - 16mm nominal size in:</t>
  </si>
  <si>
    <t>PLASTERED/RENDERED/ROUGHCAST COATINGS</t>
  </si>
  <si>
    <t>ESTIMATED TOTAL COST OF THE BUILDING</t>
  </si>
  <si>
    <t>HEATING, VENTILATION AND AIR-CONDITIONING</t>
  </si>
  <si>
    <t>Coping</t>
  </si>
  <si>
    <t>Sides of coping</t>
  </si>
  <si>
    <t>page/4</t>
  </si>
  <si>
    <t>Allow a provisional sum for setting-out</t>
  </si>
  <si>
    <t>ELEMENT NR. 3</t>
  </si>
  <si>
    <t>ELEMENT NR. 5</t>
  </si>
  <si>
    <t>Disposal of excessive material off-site</t>
  </si>
  <si>
    <t>12mm</t>
  </si>
  <si>
    <r>
      <t>Supply and fix</t>
    </r>
    <r>
      <rPr>
        <b/>
        <u/>
        <sz val="10"/>
        <rFont val="Times New Roman"/>
        <family val="1"/>
      </rPr>
      <t xml:space="preserve"> </t>
    </r>
    <r>
      <rPr>
        <u/>
        <sz val="10"/>
        <rFont val="Times New Roman"/>
        <family val="1"/>
      </rPr>
      <t>aluminium sub-frame including plugging to concrete or blockwork and point all round with mastics and weather sills:</t>
    </r>
  </si>
  <si>
    <t>10mm reinforcement bar</t>
  </si>
  <si>
    <t>12mm reinforcement bar</t>
  </si>
  <si>
    <t>16mm reinforcement bar</t>
  </si>
  <si>
    <t>ELECTRICAL SERVICES INSTALLATION Carried to summary</t>
  </si>
  <si>
    <t>PLUMBING SERVICES INSTALLATION    Carried to summary</t>
  </si>
  <si>
    <t>AC Conduiting works to be expended as directed</t>
  </si>
  <si>
    <t>FITTINGS AND FIXTURES    Carried to summary</t>
  </si>
  <si>
    <t>Casement Windows, sub-frames</t>
  </si>
  <si>
    <t>Gutter slab and paraphet wall</t>
  </si>
  <si>
    <t>Slab</t>
  </si>
  <si>
    <t>Staircase</t>
  </si>
  <si>
    <t>Staircase and Landing</t>
  </si>
  <si>
    <t>Ditto: Staircase and Landing</t>
  </si>
  <si>
    <t>Ditto: Risers and treads</t>
  </si>
  <si>
    <t>Sides and soffit of fascia exceeding 0.50m -1.00m high</t>
  </si>
  <si>
    <t>Soffit of suspended slab</t>
  </si>
  <si>
    <t>10mm - 12mm reinforcement bar</t>
  </si>
  <si>
    <t>20mm reinforcement bar</t>
  </si>
  <si>
    <t>Short columns in paraphet wall</t>
  </si>
  <si>
    <t>Sides of short columns exceeding 0.50m -1.00m high</t>
  </si>
  <si>
    <t>4 UNITS TERRACE;</t>
  </si>
  <si>
    <t>15mm cement and sand (1:3) rendering and finish fair and smooth on:</t>
  </si>
  <si>
    <t>Pit excavation for raft foundation</t>
  </si>
  <si>
    <t>GROUND FLOOR Carried to Summary</t>
  </si>
  <si>
    <t>GROUND FLOOR</t>
  </si>
  <si>
    <t>page/3</t>
  </si>
  <si>
    <t>FIRST FLOOR</t>
  </si>
  <si>
    <t>page/6</t>
  </si>
  <si>
    <t>FIRST FLOOR Carried to Summary</t>
  </si>
  <si>
    <t>page/9</t>
  </si>
  <si>
    <t>page/10</t>
  </si>
  <si>
    <t>ELEMENT NR. 9</t>
  </si>
  <si>
    <t>ELEMENT NR. 10</t>
  </si>
  <si>
    <t>PLUMBING SERVICES INSTALLATION</t>
  </si>
  <si>
    <t>PLUMBING SERVICES INSTALLATIONS</t>
  </si>
  <si>
    <t>Ground floor continuos;</t>
  </si>
  <si>
    <t>First floor continuos;</t>
  </si>
  <si>
    <t xml:space="preserve">Surfaces to coping  not exceeding 300mm wide;  </t>
  </si>
  <si>
    <t xml:space="preserve"> </t>
  </si>
  <si>
    <t>Expansion joint</t>
  </si>
  <si>
    <t>12mm - 12mm reinforcement bar</t>
  </si>
  <si>
    <t xml:space="preserve"> 150mm; thick hollow block </t>
  </si>
  <si>
    <t>Ditto: Edge of slab 150mm wide</t>
  </si>
  <si>
    <t>coping</t>
  </si>
  <si>
    <t>Short column</t>
  </si>
  <si>
    <t>COST &amp; TENDER  LIMITED</t>
  </si>
  <si>
    <t>Basement slab</t>
  </si>
  <si>
    <t>Ditto: Staircase, landing and short columns</t>
  </si>
  <si>
    <t xml:space="preserve">Size; 1200 X 1800mm high overall </t>
  </si>
  <si>
    <t xml:space="preserve">Size; 2400 X 1800mm high overall </t>
  </si>
  <si>
    <t>Parapet</t>
  </si>
  <si>
    <t>Surfaces over 300mm wide; parapet</t>
  </si>
  <si>
    <t>JULY, 2024</t>
  </si>
  <si>
    <t>PROPOSED RESIDENTIAL, AT PLOT 332, CADASTRAL ZONE B11 KAURA DISTRICT, ABUJA - F.C.T.</t>
  </si>
  <si>
    <t>PROJECT:</t>
  </si>
  <si>
    <t>PROPOSED RESIDENTIAL DEVELOMENT  5 BEDROOM TERRACE (4 UNITS)</t>
  </si>
  <si>
    <t>Ground Beam</t>
  </si>
  <si>
    <t>Raft Slab</t>
  </si>
  <si>
    <t>Sides of Ground Beam</t>
  </si>
  <si>
    <t>Sides of  Raft slab</t>
  </si>
  <si>
    <t>Raft slab</t>
  </si>
  <si>
    <t>Column</t>
  </si>
  <si>
    <t>16mm</t>
  </si>
  <si>
    <t>10mm</t>
  </si>
  <si>
    <t>20mm</t>
  </si>
  <si>
    <t>BRC Fabric mesh reinforcement to BS 4483 ref.No A.142 weighing 2.22kg/sq.m lapped 200mm at all joints in:</t>
  </si>
  <si>
    <t>Bed</t>
  </si>
  <si>
    <t>Leveling and compacting</t>
  </si>
  <si>
    <t>ELEMENT NR. 4</t>
  </si>
  <si>
    <t>SECOND FLOOR</t>
  </si>
  <si>
    <t>Roof deck</t>
  </si>
  <si>
    <t>Sides and soffit of roof deck exceeding 0.50m -1.00m high</t>
  </si>
  <si>
    <t xml:space="preserve"> Roof beams  and fascia</t>
  </si>
  <si>
    <t xml:space="preserve">Size; 750 X 1800mm high overall </t>
  </si>
  <si>
    <t xml:space="preserve">Size; 600 X 1200mm high overall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</si>
</sst>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_(* #,##0.0_);_(* \(#,##0.0\);_(* &quot;-&quot;??_);_(@_)"/>
    <numFmt numFmtId="167" formatCode="_(* #,##0_);_(* \(#,##0\);_(* &quot;-&quot;??_);_(@_)"/>
    <numFmt numFmtId="168" formatCode="#,##0.00;[Red]#,##0.00"/>
  </numFmts>
  <fonts count="30" x14ac:knownFonts="1">
    <font>
      <sz val="10"/>
      <name val="Arial"/>
    </font>
    <font>
      <sz val="10"/>
      <name val="Arial"/>
      <family val="2"/>
    </font>
    <font>
      <b/>
      <sz val="10"/>
      <name val="Times New Roman"/>
      <family val="1"/>
    </font>
    <font>
      <sz val="10"/>
      <name val="Times New Roman"/>
      <family val="1"/>
    </font>
    <font>
      <b/>
      <u/>
      <sz val="10"/>
      <name val="Times New Roman"/>
      <family val="1"/>
    </font>
    <font>
      <vertAlign val="superscript"/>
      <sz val="10"/>
      <name val="Times New Roman"/>
      <family val="1"/>
    </font>
    <font>
      <u/>
      <sz val="10"/>
      <name val="Times New Roman"/>
      <family val="1"/>
    </font>
    <font>
      <sz val="10"/>
      <name val="Arial"/>
      <family val="2"/>
    </font>
    <font>
      <sz val="11"/>
      <name val="Times New Roman"/>
      <family val="1"/>
    </font>
    <font>
      <sz val="10"/>
      <name val="Arial"/>
      <family val="2"/>
    </font>
    <font>
      <b/>
      <sz val="9"/>
      <name val="Times New Roman"/>
      <family val="1"/>
    </font>
    <font>
      <sz val="14"/>
      <name val="Agency FB"/>
      <family val="2"/>
      <charset val="1"/>
    </font>
    <font>
      <b/>
      <sz val="14"/>
      <name val="Agency FB"/>
      <family val="2"/>
      <charset val="1"/>
    </font>
    <font>
      <sz val="10"/>
      <name val="MS Sans Serif"/>
      <family val="2"/>
    </font>
    <font>
      <b/>
      <sz val="12"/>
      <name val="Candara"/>
      <family val="2"/>
    </font>
    <font>
      <sz val="12"/>
      <name val="Candara"/>
      <family val="2"/>
    </font>
    <font>
      <sz val="10"/>
      <name val="MS Sans Serif"/>
      <family val="2"/>
    </font>
    <font>
      <b/>
      <u/>
      <sz val="12"/>
      <name val="Candara"/>
      <family val="2"/>
    </font>
    <font>
      <sz val="11"/>
      <name val="Candara"/>
      <family val="2"/>
    </font>
    <font>
      <b/>
      <sz val="20"/>
      <name val="Candara"/>
      <family val="2"/>
    </font>
    <font>
      <sz val="9"/>
      <name val="Palatino Linotype"/>
      <family val="1"/>
    </font>
    <font>
      <sz val="10"/>
      <color theme="1"/>
      <name val="Times New Roman"/>
      <family val="1"/>
    </font>
    <font>
      <b/>
      <i/>
      <u/>
      <sz val="10"/>
      <color theme="1"/>
      <name val="Times New Roman"/>
      <family val="1"/>
    </font>
    <font>
      <sz val="14"/>
      <color theme="1"/>
      <name val="Calibri"/>
      <family val="2"/>
      <scheme val="minor"/>
    </font>
    <font>
      <b/>
      <sz val="14"/>
      <color theme="1"/>
      <name val="Calibri"/>
      <family val="2"/>
      <scheme val="minor"/>
    </font>
    <font>
      <sz val="10"/>
      <color theme="1"/>
      <name val="Arial"/>
      <family val="2"/>
    </font>
    <font>
      <b/>
      <sz val="20"/>
      <name val="Cambria"/>
      <family val="1"/>
    </font>
    <font>
      <b/>
      <sz val="23"/>
      <name val="Cambria"/>
      <family val="1"/>
    </font>
    <font>
      <i/>
      <sz val="10"/>
      <name val="Times New Roman"/>
      <family val="1"/>
    </font>
    <font>
      <sz val="8"/>
      <name val="Times New Roman"/>
      <family val="1"/>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5">
    <xf numFmtId="0" fontId="0" fillId="0" borderId="0"/>
    <xf numFmtId="165" fontId="1" fillId="0" borderId="0" applyFont="0" applyFill="0" applyBorder="0" applyAlignment="0" applyProtection="0"/>
    <xf numFmtId="165" fontId="9"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0" fontId="16" fillId="0" borderId="0" applyFont="0" applyFill="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7" fillId="0" borderId="0"/>
    <xf numFmtId="0" fontId="16" fillId="0" borderId="0"/>
    <xf numFmtId="0" fontId="13" fillId="0" borderId="0"/>
    <xf numFmtId="0" fontId="3" fillId="0" borderId="0"/>
    <xf numFmtId="9" fontId="1" fillId="0" borderId="0" applyFont="0" applyFill="0" applyBorder="0" applyAlignment="0" applyProtection="0"/>
    <xf numFmtId="9" fontId="16" fillId="0" borderId="0" applyFont="0" applyFill="0" applyBorder="0" applyAlignment="0" applyProtection="0"/>
    <xf numFmtId="0" fontId="1" fillId="0" borderId="0"/>
  </cellStyleXfs>
  <cellXfs count="187">
    <xf numFmtId="0" fontId="0" fillId="0" borderId="0" xfId="0"/>
    <xf numFmtId="0" fontId="2" fillId="0" borderId="0" xfId="0" applyFont="1" applyBorder="1" applyAlignment="1">
      <alignment horizontal="center" vertical="center"/>
    </xf>
    <xf numFmtId="0" fontId="2" fillId="0" borderId="0" xfId="0" applyFont="1" applyBorder="1" applyAlignment="1">
      <alignment horizont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0" xfId="0" applyFont="1" applyAlignment="1">
      <alignment horizontal="left" vertical="center" wrapText="1"/>
    </xf>
    <xf numFmtId="0" fontId="6" fillId="0" borderId="0" xfId="0" applyFont="1" applyBorder="1" applyAlignment="1">
      <alignment horizontal="lef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wrapText="1"/>
    </xf>
    <xf numFmtId="0" fontId="0" fillId="0" borderId="0" xfId="0"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3" fillId="0" borderId="1" xfId="8" applyFont="1" applyBorder="1" applyAlignment="1">
      <alignment horizontal="center" vertical="center" wrapText="1"/>
    </xf>
    <xf numFmtId="165" fontId="3" fillId="0" borderId="1" xfId="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0" fillId="0" borderId="5" xfId="0" applyBorder="1" applyAlignment="1">
      <alignment vertical="center"/>
    </xf>
    <xf numFmtId="0" fontId="3" fillId="0" borderId="0" xfId="0" applyFont="1" applyAlignment="1">
      <alignment horizontal="left" vertical="top" wrapText="1"/>
    </xf>
    <xf numFmtId="0" fontId="3" fillId="0" borderId="0" xfId="0" applyFont="1"/>
    <xf numFmtId="0" fontId="4" fillId="0" borderId="0" xfId="0" applyFont="1"/>
    <xf numFmtId="0" fontId="4" fillId="0" borderId="0" xfId="0" applyFont="1" applyBorder="1" applyAlignment="1">
      <alignment horizontal="left"/>
    </xf>
    <xf numFmtId="0" fontId="3" fillId="0" borderId="1" xfId="0" applyFont="1" applyBorder="1" applyAlignment="1">
      <alignment vertical="center"/>
    </xf>
    <xf numFmtId="0" fontId="3" fillId="0" borderId="6" xfId="0" applyFont="1" applyBorder="1" applyAlignment="1">
      <alignment horizontal="center" vertical="center" wrapText="1"/>
    </xf>
    <xf numFmtId="0" fontId="3" fillId="0" borderId="7" xfId="0" applyFont="1" applyBorder="1" applyAlignment="1">
      <alignment horizontal="left" vertical="center" wrapText="1"/>
    </xf>
    <xf numFmtId="0" fontId="2" fillId="0" borderId="3" xfId="0" applyFont="1" applyBorder="1" applyAlignment="1">
      <alignment horizontal="center" vertical="center"/>
    </xf>
    <xf numFmtId="0" fontId="3" fillId="0" borderId="0" xfId="0" applyFont="1" applyAlignment="1">
      <alignment vertical="center"/>
    </xf>
    <xf numFmtId="0" fontId="3" fillId="0" borderId="0" xfId="0" applyFont="1" applyBorder="1" applyAlignment="1">
      <alignment horizontal="left" vertical="center" wrapText="1"/>
    </xf>
    <xf numFmtId="0" fontId="2" fillId="0" borderId="0" xfId="0" applyFont="1" applyBorder="1" applyAlignment="1">
      <alignment horizontal="left" vertical="center" wrapText="1"/>
    </xf>
    <xf numFmtId="0" fontId="2" fillId="0" borderId="7" xfId="0" applyFont="1" applyBorder="1" applyAlignment="1">
      <alignment horizontal="left" vertical="center" wrapText="1"/>
    </xf>
    <xf numFmtId="0" fontId="3" fillId="0" borderId="3" xfId="0" applyFont="1" applyBorder="1" applyAlignment="1">
      <alignment horizontal="center" vertical="center"/>
    </xf>
    <xf numFmtId="0" fontId="3" fillId="0" borderId="7" xfId="0" applyFont="1" applyBorder="1" applyAlignment="1">
      <alignment horizontal="left" vertical="center"/>
    </xf>
    <xf numFmtId="0" fontId="6" fillId="0" borderId="0" xfId="0" applyFont="1" applyAlignment="1">
      <alignment horizontal="left" vertical="top" wrapText="1"/>
    </xf>
    <xf numFmtId="0" fontId="3" fillId="0" borderId="0" xfId="0" applyFont="1" applyAlignment="1"/>
    <xf numFmtId="0" fontId="0" fillId="0" borderId="0" xfId="0" applyBorder="1" applyAlignment="1">
      <alignment vertical="center"/>
    </xf>
    <xf numFmtId="0" fontId="4" fillId="0" borderId="0" xfId="0" applyFont="1" applyAlignment="1">
      <alignment horizontal="left" vertical="top" wrapText="1"/>
    </xf>
    <xf numFmtId="9" fontId="3" fillId="0" borderId="6" xfId="12" applyFont="1" applyBorder="1" applyAlignment="1">
      <alignment horizontal="center" vertical="center" wrapText="1"/>
    </xf>
    <xf numFmtId="165" fontId="2" fillId="0" borderId="2" xfId="3" applyNumberFormat="1" applyFont="1" applyBorder="1" applyAlignment="1">
      <alignment horizontal="right" vertical="center"/>
    </xf>
    <xf numFmtId="0" fontId="2" fillId="0" borderId="0" xfId="0" applyFont="1" applyAlignment="1">
      <alignment horizontal="left" vertical="top" wrapText="1"/>
    </xf>
    <xf numFmtId="0" fontId="2" fillId="0" borderId="0" xfId="0" applyFont="1" applyAlignment="1">
      <alignment horizontal="left" vertical="center" wrapText="1"/>
    </xf>
    <xf numFmtId="165" fontId="3" fillId="0" borderId="6" xfId="3" applyNumberFormat="1" applyFont="1" applyBorder="1" applyAlignment="1">
      <alignment horizontal="center" vertical="center" wrapText="1"/>
    </xf>
    <xf numFmtId="165" fontId="2" fillId="0" borderId="7" xfId="3" applyNumberFormat="1" applyFont="1" applyBorder="1" applyAlignment="1">
      <alignment horizontal="right" vertical="center"/>
    </xf>
    <xf numFmtId="0" fontId="7" fillId="0" borderId="0" xfId="0" applyFont="1" applyAlignment="1">
      <alignment horizontal="left" vertical="center"/>
    </xf>
    <xf numFmtId="0" fontId="2" fillId="0" borderId="7" xfId="0" applyFont="1" applyBorder="1" applyAlignment="1">
      <alignment horizontal="right" vertical="center" wrapText="1"/>
    </xf>
    <xf numFmtId="0" fontId="2" fillId="0" borderId="4" xfId="0" applyFont="1" applyBorder="1" applyAlignment="1">
      <alignment vertical="center"/>
    </xf>
    <xf numFmtId="0" fontId="3" fillId="0" borderId="1" xfId="0" applyFont="1" applyBorder="1" applyAlignment="1">
      <alignment vertical="center" wrapText="1"/>
    </xf>
    <xf numFmtId="0" fontId="4" fillId="0" borderId="0" xfId="0" applyFont="1" applyBorder="1" applyAlignment="1">
      <alignment horizontal="left" vertical="center"/>
    </xf>
    <xf numFmtId="0" fontId="4" fillId="0" borderId="0" xfId="0" applyFont="1" applyAlignment="1">
      <alignment horizontal="left" vertical="center" wrapText="1"/>
    </xf>
    <xf numFmtId="0" fontId="2" fillId="0" borderId="0" xfId="0" applyFont="1" applyBorder="1" applyAlignment="1">
      <alignment horizontal="left" vertical="center"/>
    </xf>
    <xf numFmtId="9" fontId="3"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10" fontId="3" fillId="0" borderId="3"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xf numFmtId="0" fontId="2" fillId="0" borderId="5" xfId="0" applyFont="1" applyBorder="1" applyAlignment="1">
      <alignment horizontal="center"/>
    </xf>
    <xf numFmtId="0" fontId="2" fillId="0" borderId="9" xfId="0" applyFont="1" applyBorder="1" applyAlignment="1">
      <alignment horizontal="center" vertical="center"/>
    </xf>
    <xf numFmtId="0" fontId="4" fillId="0" borderId="10" xfId="0" applyFont="1" applyBorder="1" applyAlignment="1">
      <alignment horizontal="left" wrapText="1"/>
    </xf>
    <xf numFmtId="0" fontId="3" fillId="0" borderId="11" xfId="0" applyFont="1" applyBorder="1" applyAlignment="1">
      <alignment horizontal="center" vertical="center" wrapText="1"/>
    </xf>
    <xf numFmtId="0" fontId="3" fillId="0" borderId="12"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7" xfId="0" applyFont="1" applyFill="1" applyBorder="1" applyAlignment="1">
      <alignment horizontal="left" vertical="center" wrapText="1"/>
    </xf>
    <xf numFmtId="0" fontId="0" fillId="2" borderId="0" xfId="0" applyFill="1" applyAlignment="1">
      <alignment vertical="center"/>
    </xf>
    <xf numFmtId="3" fontId="2" fillId="0" borderId="1" xfId="0" applyNumberFormat="1" applyFont="1" applyBorder="1" applyAlignment="1">
      <alignment horizontal="center" vertical="center"/>
    </xf>
    <xf numFmtId="0" fontId="3" fillId="2" borderId="0" xfId="0" applyFont="1" applyFill="1"/>
    <xf numFmtId="0" fontId="21" fillId="0" borderId="1" xfId="0" applyFont="1" applyBorder="1" applyAlignment="1">
      <alignment horizontal="center" vertical="center"/>
    </xf>
    <xf numFmtId="0" fontId="21" fillId="0" borderId="1" xfId="0" applyFont="1" applyBorder="1" applyAlignment="1">
      <alignment vertical="center"/>
    </xf>
    <xf numFmtId="0" fontId="4" fillId="0" borderId="1" xfId="0" applyFont="1" applyBorder="1" applyAlignment="1">
      <alignment vertical="center" wrapText="1"/>
    </xf>
    <xf numFmtId="0" fontId="22" fillId="0" borderId="1" xfId="0" applyFont="1" applyBorder="1" applyAlignment="1">
      <alignment vertical="center"/>
    </xf>
    <xf numFmtId="0" fontId="4" fillId="0" borderId="1" xfId="0" applyFont="1" applyBorder="1" applyAlignment="1">
      <alignment horizontal="left" vertical="top" wrapText="1"/>
    </xf>
    <xf numFmtId="0" fontId="3" fillId="0" borderId="1" xfId="0" applyFont="1" applyBorder="1" applyAlignment="1">
      <alignment horizontal="center"/>
    </xf>
    <xf numFmtId="0" fontId="4" fillId="0" borderId="0" xfId="0" applyFont="1" applyBorder="1" applyAlignment="1">
      <alignment horizontal="left" vertical="center" wrapText="1"/>
    </xf>
    <xf numFmtId="0" fontId="2" fillId="0" borderId="1" xfId="0" applyFont="1" applyBorder="1" applyAlignment="1">
      <alignment horizontal="center"/>
    </xf>
    <xf numFmtId="0" fontId="11" fillId="0" borderId="0" xfId="0" applyFont="1"/>
    <xf numFmtId="0" fontId="23" fillId="0" borderId="0" xfId="0" applyFont="1"/>
    <xf numFmtId="0" fontId="12" fillId="0" borderId="0" xfId="0" applyFont="1"/>
    <xf numFmtId="0" fontId="24" fillId="0" borderId="0" xfId="0" applyFont="1"/>
    <xf numFmtId="0" fontId="25" fillId="0" borderId="0" xfId="0" applyFont="1"/>
    <xf numFmtId="0" fontId="21" fillId="0" borderId="1" xfId="0" applyFont="1" applyBorder="1" applyAlignment="1">
      <alignment horizontal="center"/>
    </xf>
    <xf numFmtId="0" fontId="21" fillId="0" borderId="1" xfId="0" applyFont="1" applyBorder="1" applyAlignment="1">
      <alignment wrapText="1"/>
    </xf>
    <xf numFmtId="3" fontId="3" fillId="0" borderId="1" xfId="0" applyNumberFormat="1" applyFont="1" applyBorder="1" applyAlignment="1">
      <alignment horizontal="right" vertical="center" wrapText="1"/>
    </xf>
    <xf numFmtId="167" fontId="2" fillId="0" borderId="4" xfId="1" applyNumberFormat="1" applyFont="1" applyBorder="1" applyAlignment="1">
      <alignment horizontal="right" vertical="center"/>
    </xf>
    <xf numFmtId="167" fontId="3" fillId="0" borderId="1" xfId="1" applyNumberFormat="1" applyFont="1" applyBorder="1" applyAlignment="1">
      <alignment horizontal="right" vertical="center"/>
    </xf>
    <xf numFmtId="167" fontId="3" fillId="0" borderId="1" xfId="1" applyNumberFormat="1" applyFont="1" applyBorder="1" applyAlignment="1">
      <alignment horizontal="right" vertical="center" wrapText="1"/>
    </xf>
    <xf numFmtId="167" fontId="3" fillId="2" borderId="1" xfId="1" applyNumberFormat="1" applyFont="1" applyFill="1" applyBorder="1" applyAlignment="1">
      <alignment horizontal="right" vertical="center" wrapText="1"/>
    </xf>
    <xf numFmtId="167" fontId="2" fillId="0" borderId="1" xfId="1" applyNumberFormat="1" applyFont="1" applyBorder="1" applyAlignment="1">
      <alignment horizontal="right" vertical="center"/>
    </xf>
    <xf numFmtId="167" fontId="3" fillId="0" borderId="1" xfId="1" applyNumberFormat="1" applyFont="1" applyBorder="1" applyAlignment="1">
      <alignment horizontal="center" vertical="center" wrapText="1"/>
    </xf>
    <xf numFmtId="167" fontId="21" fillId="0" borderId="1" xfId="1" applyNumberFormat="1" applyFont="1" applyBorder="1" applyAlignment="1">
      <alignment vertical="center"/>
    </xf>
    <xf numFmtId="167" fontId="2" fillId="0" borderId="1" xfId="1" applyNumberFormat="1" applyFont="1" applyBorder="1" applyAlignment="1">
      <alignment horizontal="center" vertical="center"/>
    </xf>
    <xf numFmtId="167" fontId="3" fillId="0" borderId="1" xfId="1" applyNumberFormat="1" applyFont="1" applyBorder="1" applyAlignment="1">
      <alignment horizontal="center" vertical="center"/>
    </xf>
    <xf numFmtId="167" fontId="3" fillId="0" borderId="1" xfId="1" applyNumberFormat="1" applyFont="1" applyBorder="1" applyAlignment="1">
      <alignment vertical="center"/>
    </xf>
    <xf numFmtId="167" fontId="3" fillId="2" borderId="1" xfId="1" applyNumberFormat="1" applyFont="1" applyFill="1" applyBorder="1" applyAlignment="1">
      <alignment horizontal="right" vertical="center"/>
    </xf>
    <xf numFmtId="167" fontId="3" fillId="2" borderId="1" xfId="1" applyNumberFormat="1" applyFont="1" applyFill="1" applyBorder="1" applyAlignment="1">
      <alignment horizontal="center" vertical="center"/>
    </xf>
    <xf numFmtId="167" fontId="2" fillId="0" borderId="4" xfId="1" applyNumberFormat="1" applyFont="1" applyBorder="1" applyAlignment="1">
      <alignment horizontal="center" vertical="center"/>
    </xf>
    <xf numFmtId="167" fontId="3" fillId="0" borderId="1" xfId="1" applyNumberFormat="1" applyFont="1" applyBorder="1" applyAlignment="1">
      <alignment horizontal="center"/>
    </xf>
    <xf numFmtId="167" fontId="21" fillId="0" borderId="1" xfId="1" applyNumberFormat="1" applyFont="1" applyBorder="1" applyAlignment="1">
      <alignment horizontal="center"/>
    </xf>
    <xf numFmtId="167" fontId="3" fillId="0" borderId="1" xfId="1" applyNumberFormat="1" applyFont="1" applyFill="1" applyBorder="1" applyAlignment="1">
      <alignment horizontal="center"/>
    </xf>
    <xf numFmtId="167" fontId="2" fillId="0" borderId="1" xfId="1" applyNumberFormat="1" applyFont="1" applyBorder="1" applyAlignment="1">
      <alignment horizontal="center"/>
    </xf>
    <xf numFmtId="167" fontId="3" fillId="0" borderId="12" xfId="1" applyNumberFormat="1" applyFont="1" applyBorder="1" applyAlignment="1">
      <alignment horizontal="center" vertical="center" wrapText="1"/>
    </xf>
    <xf numFmtId="167" fontId="8" fillId="0" borderId="1" xfId="1" applyNumberFormat="1" applyFont="1" applyBorder="1" applyAlignment="1">
      <alignment horizontal="right" vertical="center"/>
    </xf>
    <xf numFmtId="3" fontId="2" fillId="0" borderId="13" xfId="0" applyNumberFormat="1" applyFont="1" applyBorder="1" applyAlignment="1">
      <alignment horizontal="right" vertical="center"/>
    </xf>
    <xf numFmtId="3" fontId="3" fillId="0" borderId="7" xfId="0" applyNumberFormat="1" applyFont="1" applyBorder="1" applyAlignment="1">
      <alignment horizontal="right" vertical="center"/>
    </xf>
    <xf numFmtId="3" fontId="3" fillId="0" borderId="7" xfId="1" applyNumberFormat="1" applyFont="1" applyBorder="1" applyAlignment="1">
      <alignment horizontal="right" vertical="center" wrapText="1"/>
    </xf>
    <xf numFmtId="3" fontId="3" fillId="0" borderId="7" xfId="1" applyNumberFormat="1" applyFont="1" applyBorder="1" applyAlignment="1">
      <alignment horizontal="right" vertical="center"/>
    </xf>
    <xf numFmtId="3" fontId="3" fillId="0" borderId="7" xfId="0" applyNumberFormat="1" applyFont="1" applyBorder="1" applyAlignment="1">
      <alignment horizontal="right" vertical="center" wrapText="1"/>
    </xf>
    <xf numFmtId="3" fontId="3" fillId="2" borderId="7" xfId="1" applyNumberFormat="1" applyFont="1" applyFill="1" applyBorder="1" applyAlignment="1">
      <alignment horizontal="right" vertical="center" wrapText="1"/>
    </xf>
    <xf numFmtId="3" fontId="2" fillId="0" borderId="14" xfId="1" applyNumberFormat="1" applyFont="1" applyBorder="1" applyAlignment="1">
      <alignment horizontal="right" vertical="center"/>
    </xf>
    <xf numFmtId="3" fontId="2" fillId="0" borderId="7" xfId="0" applyNumberFormat="1" applyFont="1" applyBorder="1" applyAlignment="1">
      <alignment horizontal="right" vertical="center"/>
    </xf>
    <xf numFmtId="3" fontId="2" fillId="0" borderId="7" xfId="1" applyNumberFormat="1" applyFont="1" applyBorder="1" applyAlignment="1">
      <alignment horizontal="right" vertical="center"/>
    </xf>
    <xf numFmtId="3" fontId="3" fillId="0" borderId="7" xfId="3" applyNumberFormat="1" applyFont="1" applyBorder="1" applyAlignment="1">
      <alignment horizontal="left" vertical="center" wrapText="1"/>
    </xf>
    <xf numFmtId="3" fontId="3" fillId="0" borderId="7" xfId="0" applyNumberFormat="1" applyFont="1" applyBorder="1" applyAlignment="1">
      <alignment horizontal="left" vertical="center" wrapText="1"/>
    </xf>
    <xf numFmtId="3" fontId="3" fillId="0" borderId="7" xfId="3" applyNumberFormat="1" applyFont="1" applyBorder="1" applyAlignment="1">
      <alignment horizontal="right" vertical="center" wrapText="1"/>
    </xf>
    <xf numFmtId="3" fontId="21" fillId="0" borderId="1" xfId="1" applyNumberFormat="1" applyFont="1" applyBorder="1" applyAlignment="1">
      <alignment vertical="center"/>
    </xf>
    <xf numFmtId="3" fontId="2" fillId="0" borderId="14" xfId="1" applyNumberFormat="1" applyFont="1" applyBorder="1" applyAlignment="1">
      <alignment horizontal="right" vertical="center" wrapText="1"/>
    </xf>
    <xf numFmtId="3" fontId="2" fillId="0" borderId="7" xfId="1" applyNumberFormat="1" applyFont="1" applyBorder="1" applyAlignment="1">
      <alignment horizontal="right" vertical="center" wrapText="1"/>
    </xf>
    <xf numFmtId="3" fontId="2" fillId="0" borderId="7" xfId="0" applyNumberFormat="1" applyFont="1" applyBorder="1" applyAlignment="1">
      <alignment horizontal="center" vertical="center"/>
    </xf>
    <xf numFmtId="3" fontId="3" fillId="0" borderId="7" xfId="3" applyNumberFormat="1" applyFont="1" applyBorder="1" applyAlignment="1">
      <alignment vertical="center"/>
    </xf>
    <xf numFmtId="3" fontId="3" fillId="0" borderId="7" xfId="3" applyNumberFormat="1" applyFont="1" applyBorder="1" applyAlignment="1">
      <alignment horizontal="right" vertical="center"/>
    </xf>
    <xf numFmtId="3" fontId="10" fillId="0" borderId="14" xfId="3" applyNumberFormat="1" applyFont="1" applyBorder="1" applyAlignment="1">
      <alignment horizontal="right" vertical="center" wrapText="1"/>
    </xf>
    <xf numFmtId="3" fontId="3" fillId="2" borderId="7" xfId="1" applyNumberFormat="1" applyFont="1" applyFill="1" applyBorder="1" applyAlignment="1">
      <alignment horizontal="right" vertical="center"/>
    </xf>
    <xf numFmtId="3" fontId="7" fillId="0" borderId="7" xfId="1" applyNumberFormat="1" applyFont="1" applyBorder="1" applyAlignment="1">
      <alignment horizontal="right" vertical="center"/>
    </xf>
    <xf numFmtId="3" fontId="2" fillId="0" borderId="13" xfId="0" applyNumberFormat="1" applyFont="1" applyBorder="1" applyAlignment="1">
      <alignment horizontal="center" vertical="center"/>
    </xf>
    <xf numFmtId="3" fontId="3" fillId="0" borderId="1" xfId="3" applyNumberFormat="1" applyFont="1" applyBorder="1" applyAlignment="1">
      <alignment vertical="center"/>
    </xf>
    <xf numFmtId="3" fontId="3" fillId="0" borderId="1" xfId="1" applyNumberFormat="1" applyFont="1" applyBorder="1" applyAlignment="1">
      <alignment horizontal="right" vertical="center"/>
    </xf>
    <xf numFmtId="3" fontId="3" fillId="0" borderId="1" xfId="3" applyNumberFormat="1" applyFont="1" applyFill="1" applyBorder="1" applyAlignment="1">
      <alignment horizontal="right"/>
    </xf>
    <xf numFmtId="3" fontId="3" fillId="0" borderId="1" xfId="3" applyNumberFormat="1" applyFont="1" applyFill="1" applyBorder="1"/>
    <xf numFmtId="3" fontId="21" fillId="0" borderId="1" xfId="3" applyNumberFormat="1" applyFont="1" applyFill="1" applyBorder="1"/>
    <xf numFmtId="3" fontId="2" fillId="0" borderId="1" xfId="3" applyNumberFormat="1" applyFont="1" applyFill="1" applyBorder="1" applyAlignment="1">
      <alignment horizontal="right"/>
    </xf>
    <xf numFmtId="3" fontId="2" fillId="0" borderId="15" xfId="0" applyNumberFormat="1" applyFont="1" applyBorder="1" applyAlignment="1">
      <alignment horizontal="right" vertical="center"/>
    </xf>
    <xf numFmtId="3" fontId="8" fillId="0" borderId="7" xfId="0" applyNumberFormat="1" applyFont="1" applyBorder="1" applyAlignment="1">
      <alignment horizontal="right" vertical="center"/>
    </xf>
    <xf numFmtId="167" fontId="3" fillId="2" borderId="1" xfId="1" applyNumberFormat="1" applyFont="1" applyFill="1" applyBorder="1" applyAlignment="1">
      <alignment horizontal="center" vertical="center" wrapText="1"/>
    </xf>
    <xf numFmtId="167" fontId="21" fillId="0" borderId="1" xfId="1" applyNumberFormat="1" applyFont="1" applyBorder="1" applyAlignment="1">
      <alignment horizontal="center" vertical="center"/>
    </xf>
    <xf numFmtId="167" fontId="3" fillId="0" borderId="12" xfId="1" applyNumberFormat="1" applyFont="1" applyBorder="1" applyAlignment="1">
      <alignment horizontal="center" vertical="center"/>
    </xf>
    <xf numFmtId="167" fontId="8" fillId="0" borderId="1" xfId="1" applyNumberFormat="1" applyFont="1" applyBorder="1" applyAlignment="1">
      <alignment horizontal="center" vertical="center"/>
    </xf>
    <xf numFmtId="166" fontId="3" fillId="0" borderId="1" xfId="1" applyNumberFormat="1" applyFont="1" applyBorder="1" applyAlignment="1">
      <alignment horizontal="center" vertical="center" wrapText="1"/>
    </xf>
    <xf numFmtId="0" fontId="3" fillId="0" borderId="0" xfId="10" applyFont="1" applyAlignment="1">
      <alignment horizontal="left" vertical="top" wrapText="1"/>
    </xf>
    <xf numFmtId="0" fontId="19" fillId="0" borderId="0" xfId="10" applyFont="1"/>
    <xf numFmtId="0" fontId="19" fillId="0" borderId="0" xfId="10" applyFont="1" applyAlignment="1">
      <alignment vertical="center"/>
    </xf>
    <xf numFmtId="0" fontId="17" fillId="0" borderId="0" xfId="10" applyFont="1"/>
    <xf numFmtId="0" fontId="14" fillId="0" borderId="0" xfId="10" applyFont="1"/>
    <xf numFmtId="0" fontId="20" fillId="0" borderId="0" xfId="10" applyFont="1"/>
    <xf numFmtId="0" fontId="15" fillId="0" borderId="0" xfId="10" applyFont="1"/>
    <xf numFmtId="0" fontId="4" fillId="0" borderId="8" xfId="0" applyFont="1" applyBorder="1" applyAlignment="1">
      <alignment horizontal="left" vertical="center" wrapText="1"/>
    </xf>
    <xf numFmtId="167" fontId="3" fillId="0" borderId="8" xfId="1" applyNumberFormat="1" applyFont="1" applyBorder="1" applyAlignment="1">
      <alignment horizontal="center" vertical="center" wrapText="1"/>
    </xf>
    <xf numFmtId="167" fontId="3" fillId="0" borderId="8" xfId="1" applyNumberFormat="1" applyFont="1" applyBorder="1" applyAlignment="1">
      <alignment horizontal="right" vertical="center" wrapText="1"/>
    </xf>
    <xf numFmtId="3" fontId="2" fillId="0" borderId="13" xfId="1" applyNumberFormat="1" applyFont="1" applyBorder="1" applyAlignment="1">
      <alignment horizontal="right" vertical="center" wrapText="1"/>
    </xf>
    <xf numFmtId="0" fontId="4"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vertical="top" wrapText="1"/>
    </xf>
    <xf numFmtId="167" fontId="0" fillId="0" borderId="0" xfId="0" applyNumberFormat="1"/>
    <xf numFmtId="3" fontId="2" fillId="0" borderId="16" xfId="1" applyNumberFormat="1" applyFont="1" applyBorder="1" applyAlignment="1">
      <alignment horizontal="right" vertical="center"/>
    </xf>
    <xf numFmtId="3" fontId="2" fillId="0" borderId="1" xfId="1" applyNumberFormat="1" applyFont="1" applyBorder="1" applyAlignment="1">
      <alignment horizontal="right" vertical="center"/>
    </xf>
    <xf numFmtId="0" fontId="2" fillId="0" borderId="8" xfId="0" applyFont="1" applyBorder="1" applyAlignment="1">
      <alignment horizontal="center" vertical="center"/>
    </xf>
    <xf numFmtId="0" fontId="2" fillId="0" borderId="8" xfId="0" applyFont="1" applyBorder="1" applyAlignment="1">
      <alignment horizontal="left" vertical="center" wrapText="1"/>
    </xf>
    <xf numFmtId="167" fontId="2" fillId="0" borderId="8" xfId="1" applyNumberFormat="1" applyFont="1" applyBorder="1" applyAlignment="1">
      <alignment horizontal="center" vertical="center"/>
    </xf>
    <xf numFmtId="167" fontId="2" fillId="0" borderId="8" xfId="1" applyNumberFormat="1" applyFont="1" applyBorder="1" applyAlignment="1">
      <alignment horizontal="right" vertical="center"/>
    </xf>
    <xf numFmtId="0" fontId="3" fillId="0" borderId="1" xfId="0" applyFont="1" applyFill="1" applyBorder="1" applyAlignment="1">
      <alignment horizontal="left" vertical="center" wrapText="1"/>
    </xf>
    <xf numFmtId="3" fontId="3" fillId="0" borderId="7" xfId="1" applyNumberFormat="1" applyFont="1" applyFill="1" applyBorder="1" applyAlignment="1">
      <alignment horizontal="right" vertical="center" wrapText="1"/>
    </xf>
    <xf numFmtId="167" fontId="3" fillId="0" borderId="1" xfId="1"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67" fontId="3" fillId="0" borderId="1" xfId="1" applyNumberFormat="1" applyFont="1" applyFill="1" applyBorder="1" applyAlignment="1">
      <alignment horizontal="right" vertical="center" wrapText="1"/>
    </xf>
    <xf numFmtId="3" fontId="3" fillId="0" borderId="7" xfId="1" applyNumberFormat="1" applyFont="1" applyFill="1" applyBorder="1" applyAlignment="1">
      <alignment horizontal="right" vertical="center"/>
    </xf>
    <xf numFmtId="165" fontId="3" fillId="0" borderId="1" xfId="1" applyNumberFormat="1" applyFont="1" applyBorder="1" applyAlignment="1">
      <alignment horizontal="center" vertical="center" wrapText="1"/>
    </xf>
    <xf numFmtId="4" fontId="2" fillId="0" borderId="14" xfId="3" applyNumberFormat="1" applyFont="1" applyBorder="1" applyAlignment="1">
      <alignment horizontal="center" vertical="center" wrapText="1"/>
    </xf>
    <xf numFmtId="0" fontId="19" fillId="0" borderId="0" xfId="10" applyFont="1" applyAlignment="1">
      <alignment horizontal="center" vertical="center"/>
    </xf>
    <xf numFmtId="0" fontId="18" fillId="0" borderId="0" xfId="10" applyFont="1" applyAlignment="1">
      <alignment horizontal="center"/>
    </xf>
    <xf numFmtId="0" fontId="26" fillId="0" borderId="0" xfId="14" applyFont="1" applyAlignment="1">
      <alignment horizontal="center" vertical="center" wrapText="1"/>
    </xf>
    <xf numFmtId="0" fontId="26" fillId="0" borderId="0" xfId="14" applyFont="1" applyAlignment="1">
      <alignment horizontal="center" vertical="center" wrapText="1"/>
    </xf>
    <xf numFmtId="0" fontId="27" fillId="0" borderId="0" xfId="14" applyFont="1" applyAlignment="1">
      <alignment horizontal="left" vertical="center"/>
    </xf>
    <xf numFmtId="0" fontId="3" fillId="0" borderId="0" xfId="8" applyFont="1" applyAlignment="1">
      <alignment horizontal="center" vertical="center"/>
    </xf>
    <xf numFmtId="0" fontId="6" fillId="0" borderId="0" xfId="8" applyFont="1" applyAlignment="1">
      <alignment vertical="center" wrapText="1"/>
    </xf>
    <xf numFmtId="167" fontId="3" fillId="0" borderId="0" xfId="1" applyNumberFormat="1" applyFont="1" applyAlignment="1">
      <alignment horizontal="center" vertical="center"/>
    </xf>
    <xf numFmtId="165" fontId="3" fillId="0" borderId="0" xfId="1" applyFont="1" applyAlignment="1">
      <alignment horizontal="right" vertical="center"/>
    </xf>
    <xf numFmtId="168" fontId="28" fillId="0" borderId="0" xfId="8" applyNumberFormat="1" applyFont="1" applyAlignment="1">
      <alignment vertical="center"/>
    </xf>
    <xf numFmtId="0" fontId="29" fillId="0" borderId="0" xfId="8" applyFont="1" applyAlignment="1">
      <alignment vertical="center"/>
    </xf>
    <xf numFmtId="0" fontId="3" fillId="0" borderId="0" xfId="8" applyFont="1" applyAlignment="1">
      <alignment vertical="center" wrapText="1"/>
    </xf>
  </cellXfs>
  <cellStyles count="15">
    <cellStyle name="Comma" xfId="1" builtinId="3"/>
    <cellStyle name="Comma 2" xfId="2" xr:uid="{00000000-0005-0000-0000-000001000000}"/>
    <cellStyle name="Comma 2 2" xfId="3" xr:uid="{00000000-0005-0000-0000-000002000000}"/>
    <cellStyle name="Comma 3" xfId="4" xr:uid="{00000000-0005-0000-0000-000003000000}"/>
    <cellStyle name="Comma 4" xfId="5" xr:uid="{00000000-0005-0000-0000-000004000000}"/>
    <cellStyle name="Currency 2" xfId="6" xr:uid="{00000000-0005-0000-0000-000005000000}"/>
    <cellStyle name="Currency 2 2" xfId="7" xr:uid="{00000000-0005-0000-0000-000006000000}"/>
    <cellStyle name="Normal" xfId="0" builtinId="0"/>
    <cellStyle name="Normal 13" xfId="14" xr:uid="{4441B825-8B3B-4E17-8E79-0177E3AC5D81}"/>
    <cellStyle name="Normal 2" xfId="8" xr:uid="{00000000-0005-0000-0000-000008000000}"/>
    <cellStyle name="Normal 2 2" xfId="9" xr:uid="{00000000-0005-0000-0000-000009000000}"/>
    <cellStyle name="Normal 3" xfId="10" xr:uid="{00000000-0005-0000-0000-00000A000000}"/>
    <cellStyle name="Normal 4" xfId="11" xr:uid="{00000000-0005-0000-0000-00000B000000}"/>
    <cellStyle name="Percent" xfId="12" builtinId="5"/>
    <cellStyle name="Percent 2" xfId="13"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495300</xdr:colOff>
      <xdr:row>43</xdr:row>
      <xdr:rowOff>333375</xdr:rowOff>
    </xdr:from>
    <xdr:to>
      <xdr:col>22</xdr:col>
      <xdr:colOff>466725</xdr:colOff>
      <xdr:row>53</xdr:row>
      <xdr:rowOff>19050</xdr:rowOff>
    </xdr:to>
    <xdr:pic>
      <xdr:nvPicPr>
        <xdr:cNvPr id="78997" name="Picture 1">
          <a:extLst>
            <a:ext uri="{FF2B5EF4-FFF2-40B4-BE49-F238E27FC236}">
              <a16:creationId xmlns:a16="http://schemas.microsoft.com/office/drawing/2014/main" id="{B6CEC95A-A70F-283A-FBC9-B029FFC4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1300" y="124110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view="pageBreakPreview" zoomScale="71" zoomScaleNormal="96" zoomScaleSheetLayoutView="71" workbookViewId="0">
      <selection activeCell="I9" sqref="I9"/>
    </sheetView>
  </sheetViews>
  <sheetFormatPr defaultColWidth="11.42578125" defaultRowHeight="26.25" x14ac:dyDescent="0.4"/>
  <cols>
    <col min="1" max="16384" width="11.42578125" style="147"/>
  </cols>
  <sheetData>
    <row r="1" spans="1:10" x14ac:dyDescent="0.4">
      <c r="A1" s="175" t="s">
        <v>107</v>
      </c>
      <c r="B1" s="175"/>
      <c r="C1" s="175"/>
      <c r="D1" s="175"/>
      <c r="E1" s="175"/>
      <c r="F1" s="175"/>
      <c r="G1" s="175"/>
      <c r="H1" s="175"/>
      <c r="I1" s="175"/>
      <c r="J1" s="175"/>
    </row>
    <row r="2" spans="1:10" ht="17.25" customHeight="1" x14ac:dyDescent="0.4">
      <c r="A2" s="148"/>
      <c r="B2" s="148"/>
      <c r="C2" s="148"/>
      <c r="D2" s="148"/>
      <c r="E2" s="148"/>
      <c r="F2" s="148"/>
      <c r="G2" s="148"/>
      <c r="H2" s="148"/>
    </row>
    <row r="3" spans="1:10" x14ac:dyDescent="0.4">
      <c r="A3" s="175" t="s">
        <v>108</v>
      </c>
      <c r="B3" s="175"/>
      <c r="C3" s="175"/>
      <c r="D3" s="175"/>
      <c r="E3" s="175"/>
      <c r="F3" s="175"/>
      <c r="G3" s="175"/>
      <c r="H3" s="175"/>
      <c r="I3" s="175"/>
      <c r="J3" s="175"/>
    </row>
    <row r="4" spans="1:10" ht="13.5" customHeight="1" x14ac:dyDescent="0.4">
      <c r="A4" s="148"/>
      <c r="B4" s="148"/>
      <c r="C4" s="148"/>
      <c r="D4" s="148"/>
      <c r="E4" s="148"/>
      <c r="F4" s="148"/>
      <c r="G4" s="148"/>
      <c r="H4" s="148"/>
    </row>
    <row r="5" spans="1:10" ht="21" customHeight="1" x14ac:dyDescent="0.4">
      <c r="A5" s="177" t="s">
        <v>200</v>
      </c>
      <c r="B5" s="177"/>
      <c r="C5" s="177"/>
      <c r="D5" s="177"/>
      <c r="E5" s="177"/>
      <c r="F5" s="177"/>
      <c r="G5" s="177"/>
      <c r="H5" s="177"/>
      <c r="I5" s="177"/>
      <c r="J5" s="177"/>
    </row>
    <row r="6" spans="1:10" ht="17.25" customHeight="1" x14ac:dyDescent="0.4">
      <c r="A6" s="177"/>
      <c r="B6" s="177"/>
      <c r="C6" s="177"/>
      <c r="D6" s="177"/>
      <c r="E6" s="177"/>
      <c r="F6" s="177"/>
      <c r="G6" s="177"/>
      <c r="H6" s="177"/>
      <c r="I6" s="177"/>
      <c r="J6" s="177"/>
    </row>
    <row r="7" spans="1:10" x14ac:dyDescent="0.4">
      <c r="A7" s="177"/>
      <c r="B7" s="177"/>
      <c r="C7" s="177"/>
      <c r="D7" s="177"/>
      <c r="E7" s="177"/>
      <c r="F7" s="177"/>
      <c r="G7" s="177"/>
      <c r="H7" s="177"/>
      <c r="I7" s="177"/>
      <c r="J7" s="177"/>
    </row>
    <row r="8" spans="1:10" x14ac:dyDescent="0.4">
      <c r="A8" s="178"/>
      <c r="B8" s="178"/>
      <c r="C8" s="178"/>
      <c r="D8" s="178"/>
      <c r="E8" s="178"/>
      <c r="F8" s="178"/>
      <c r="G8" s="178"/>
      <c r="H8" s="178"/>
      <c r="I8" s="178"/>
      <c r="J8" s="178"/>
    </row>
    <row r="9" spans="1:10" ht="29.25" x14ac:dyDescent="0.4">
      <c r="A9" s="179" t="s">
        <v>199</v>
      </c>
      <c r="B9" s="178"/>
      <c r="C9" s="178"/>
      <c r="D9" s="178"/>
      <c r="E9" s="178"/>
      <c r="F9" s="178"/>
      <c r="G9" s="178"/>
      <c r="H9" s="178"/>
      <c r="I9" s="178"/>
      <c r="J9" s="178"/>
    </row>
    <row r="10" spans="1:10" ht="17.25" customHeight="1" x14ac:dyDescent="0.4">
      <c r="A10" s="177" t="s">
        <v>198</v>
      </c>
      <c r="B10" s="177"/>
      <c r="C10" s="177"/>
      <c r="D10" s="177"/>
      <c r="E10" s="177"/>
      <c r="F10" s="177"/>
      <c r="G10" s="177"/>
      <c r="H10" s="177"/>
      <c r="I10" s="177"/>
      <c r="J10" s="177"/>
    </row>
    <row r="11" spans="1:10" x14ac:dyDescent="0.4">
      <c r="A11" s="177"/>
      <c r="B11" s="177"/>
      <c r="C11" s="177"/>
      <c r="D11" s="177"/>
      <c r="E11" s="177"/>
      <c r="F11" s="177"/>
      <c r="G11" s="177"/>
      <c r="H11" s="177"/>
      <c r="I11" s="177"/>
      <c r="J11" s="177"/>
    </row>
    <row r="12" spans="1:10" ht="17.25" customHeight="1" x14ac:dyDescent="0.4">
      <c r="A12" s="177"/>
      <c r="B12" s="177"/>
      <c r="C12" s="177"/>
      <c r="D12" s="177"/>
      <c r="E12" s="177"/>
      <c r="F12" s="177"/>
      <c r="G12" s="177"/>
      <c r="H12" s="177"/>
      <c r="I12" s="177"/>
      <c r="J12" s="177"/>
    </row>
    <row r="14" spans="1:10" ht="17.25" customHeight="1" x14ac:dyDescent="0.4"/>
    <row r="26" spans="1:10" s="150" customFormat="1" ht="15.75" x14ac:dyDescent="0.25">
      <c r="A26" s="149" t="s">
        <v>109</v>
      </c>
      <c r="G26" s="149" t="s">
        <v>110</v>
      </c>
    </row>
    <row r="27" spans="1:10" s="152" customFormat="1" ht="16.5" x14ac:dyDescent="0.3">
      <c r="A27" s="151"/>
      <c r="G27" s="151" t="s">
        <v>190</v>
      </c>
    </row>
    <row r="28" spans="1:10" s="152" customFormat="1" ht="15.75" x14ac:dyDescent="0.25"/>
    <row r="29" spans="1:10" s="152" customFormat="1" ht="15.75" x14ac:dyDescent="0.25"/>
    <row r="30" spans="1:10" s="150" customFormat="1" ht="15.75" x14ac:dyDescent="0.25"/>
    <row r="31" spans="1:10" s="150" customFormat="1" ht="15.75" x14ac:dyDescent="0.25">
      <c r="A31" s="176" t="s">
        <v>197</v>
      </c>
      <c r="B31" s="176"/>
      <c r="C31" s="176"/>
      <c r="D31" s="176"/>
      <c r="E31" s="176"/>
      <c r="F31" s="176"/>
      <c r="G31" s="176"/>
      <c r="H31" s="176"/>
      <c r="I31" s="176"/>
      <c r="J31" s="176"/>
    </row>
  </sheetData>
  <mergeCells count="5">
    <mergeCell ref="A1:J1"/>
    <mergeCell ref="A3:J3"/>
    <mergeCell ref="A31:J31"/>
    <mergeCell ref="A5:J7"/>
    <mergeCell ref="A10:J12"/>
  </mergeCells>
  <pageMargins left="0.7" right="0.7" top="0.75" bottom="0.75" header="0.3" footer="0.3"/>
  <pageSetup paperSize="9"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50"/>
  <sheetViews>
    <sheetView tabSelected="1" view="pageBreakPreview" topLeftCell="A872" zoomScale="112" zoomScaleNormal="112" zoomScaleSheetLayoutView="112" workbookViewId="0">
      <selection activeCell="C883" sqref="C883"/>
    </sheetView>
  </sheetViews>
  <sheetFormatPr defaultColWidth="11.42578125" defaultRowHeight="12.75" x14ac:dyDescent="0.2"/>
  <cols>
    <col min="1" max="1" width="5.42578125" style="7" customWidth="1"/>
    <col min="2" max="2" width="45.28515625" style="14" customWidth="1"/>
    <col min="3" max="3" width="7.5703125" style="100" customWidth="1"/>
    <col min="4" max="4" width="6.7109375" style="7" customWidth="1"/>
    <col min="5" max="5" width="14.28515625" style="93" customWidth="1"/>
    <col min="6" max="6" width="17.28515625" style="112" customWidth="1"/>
    <col min="7" max="7" width="11.42578125" style="9" customWidth="1"/>
    <col min="8" max="8" width="13.85546875" style="9" customWidth="1"/>
    <col min="9" max="16384" width="11.42578125" style="9"/>
  </cols>
  <sheetData>
    <row r="1" spans="1:6" s="27" customFormat="1" x14ac:dyDescent="0.2">
      <c r="A1" s="25" t="s">
        <v>0</v>
      </c>
      <c r="B1" s="26" t="s">
        <v>1</v>
      </c>
      <c r="C1" s="104" t="s">
        <v>2</v>
      </c>
      <c r="D1" s="25" t="s">
        <v>3</v>
      </c>
      <c r="E1" s="92" t="s">
        <v>4</v>
      </c>
      <c r="F1" s="111" t="s">
        <v>5</v>
      </c>
    </row>
    <row r="2" spans="1:6" x14ac:dyDescent="0.2">
      <c r="B2" s="12"/>
    </row>
    <row r="3" spans="1:6" x14ac:dyDescent="0.2">
      <c r="B3" s="13" t="s">
        <v>71</v>
      </c>
    </row>
    <row r="4" spans="1:6" x14ac:dyDescent="0.2">
      <c r="B4" s="13" t="s">
        <v>44</v>
      </c>
    </row>
    <row r="5" spans="1:6" ht="2.25" customHeight="1" x14ac:dyDescent="0.2">
      <c r="B5" s="13"/>
    </row>
    <row r="6" spans="1:6" x14ac:dyDescent="0.2">
      <c r="B6" s="13" t="s">
        <v>111</v>
      </c>
    </row>
    <row r="7" spans="1:6" x14ac:dyDescent="0.2">
      <c r="B7" s="13"/>
    </row>
    <row r="8" spans="1:6" ht="15.75" x14ac:dyDescent="0.2">
      <c r="A8" s="7" t="s">
        <v>6</v>
      </c>
      <c r="B8" s="12" t="s">
        <v>96</v>
      </c>
      <c r="C8" s="100">
        <v>484</v>
      </c>
      <c r="D8" s="15" t="s">
        <v>21</v>
      </c>
      <c r="E8" s="93">
        <v>500</v>
      </c>
      <c r="F8" s="113">
        <f>SUM(C8*E8)</f>
        <v>242000</v>
      </c>
    </row>
    <row r="9" spans="1:6" x14ac:dyDescent="0.2">
      <c r="B9" s="12"/>
    </row>
    <row r="10" spans="1:6" ht="15.75" x14ac:dyDescent="0.2">
      <c r="A10" s="7" t="s">
        <v>7</v>
      </c>
      <c r="B10" s="12" t="s">
        <v>97</v>
      </c>
      <c r="D10" s="15" t="s">
        <v>21</v>
      </c>
      <c r="F10" s="113">
        <f>SUM(C10*E10)</f>
        <v>0</v>
      </c>
    </row>
    <row r="11" spans="1:6" x14ac:dyDescent="0.2">
      <c r="B11" s="12"/>
    </row>
    <row r="12" spans="1:6" ht="15.75" x14ac:dyDescent="0.2">
      <c r="A12" s="7" t="s">
        <v>8</v>
      </c>
      <c r="B12" s="12" t="s">
        <v>167</v>
      </c>
      <c r="C12" s="100">
        <v>629</v>
      </c>
      <c r="D12" s="15" t="s">
        <v>20</v>
      </c>
      <c r="E12" s="93">
        <v>1900</v>
      </c>
      <c r="F12" s="113">
        <f>E12*C12</f>
        <v>1195100</v>
      </c>
    </row>
    <row r="13" spans="1:6" x14ac:dyDescent="0.2">
      <c r="B13" s="12"/>
    </row>
    <row r="14" spans="1:6" ht="15.75" x14ac:dyDescent="0.2">
      <c r="A14" s="7" t="s">
        <v>9</v>
      </c>
      <c r="B14" s="12" t="s">
        <v>212</v>
      </c>
      <c r="C14" s="182">
        <f>35.14*13.77</f>
        <v>483.87779999999998</v>
      </c>
      <c r="D14" s="15" t="s">
        <v>20</v>
      </c>
      <c r="E14" s="93">
        <v>250</v>
      </c>
      <c r="F14" s="113">
        <f>SUM(C14*E14)</f>
        <v>120969.45</v>
      </c>
    </row>
    <row r="15" spans="1:6" x14ac:dyDescent="0.2">
      <c r="B15" s="12"/>
    </row>
    <row r="16" spans="1:6" ht="15.75" x14ac:dyDescent="0.2">
      <c r="A16" s="7" t="s">
        <v>10</v>
      </c>
      <c r="B16" s="12" t="s">
        <v>142</v>
      </c>
      <c r="C16" s="100">
        <v>629</v>
      </c>
      <c r="D16" s="15" t="s">
        <v>20</v>
      </c>
      <c r="E16" s="93">
        <v>1400</v>
      </c>
      <c r="F16" s="113">
        <f>SUM(C16*E16)</f>
        <v>880600</v>
      </c>
    </row>
    <row r="17" spans="1:6" x14ac:dyDescent="0.2">
      <c r="B17" s="12"/>
      <c r="D17" s="15"/>
      <c r="F17" s="113"/>
    </row>
    <row r="18" spans="1:6" x14ac:dyDescent="0.2">
      <c r="A18" s="17"/>
      <c r="B18" s="18" t="s">
        <v>22</v>
      </c>
      <c r="C18" s="97"/>
      <c r="D18" s="15"/>
      <c r="E18" s="94"/>
      <c r="F18" s="114"/>
    </row>
    <row r="19" spans="1:6" x14ac:dyDescent="0.2">
      <c r="A19" s="15"/>
      <c r="B19" s="11" t="s">
        <v>23</v>
      </c>
      <c r="C19" s="97"/>
      <c r="D19" s="15"/>
      <c r="E19" s="94"/>
      <c r="F19" s="114"/>
    </row>
    <row r="20" spans="1:6" ht="9.75" customHeight="1" x14ac:dyDescent="0.2">
      <c r="A20" s="15"/>
      <c r="C20" s="97"/>
      <c r="D20" s="15"/>
      <c r="E20" s="94"/>
      <c r="F20" s="114"/>
    </row>
    <row r="21" spans="1:6" ht="51" x14ac:dyDescent="0.2">
      <c r="A21" s="15" t="s">
        <v>11</v>
      </c>
      <c r="B21" s="14" t="s">
        <v>94</v>
      </c>
      <c r="C21" s="97">
        <v>256</v>
      </c>
      <c r="D21" s="15" t="s">
        <v>20</v>
      </c>
      <c r="E21" s="94">
        <v>6500</v>
      </c>
      <c r="F21" s="114">
        <f>SUM(C21*E21)</f>
        <v>1664000</v>
      </c>
    </row>
    <row r="22" spans="1:6" ht="7.5" customHeight="1" x14ac:dyDescent="0.2">
      <c r="A22" s="15"/>
      <c r="C22" s="97"/>
      <c r="D22" s="15"/>
      <c r="E22" s="94"/>
      <c r="F22" s="114"/>
    </row>
    <row r="23" spans="1:6" ht="15.75" x14ac:dyDescent="0.2">
      <c r="A23" s="15" t="s">
        <v>12</v>
      </c>
      <c r="B23" s="167" t="s">
        <v>119</v>
      </c>
      <c r="C23" s="169">
        <v>341</v>
      </c>
      <c r="D23" s="170" t="s">
        <v>21</v>
      </c>
      <c r="E23" s="171">
        <v>4500</v>
      </c>
      <c r="F23" s="172">
        <f>SUM(C23*E23)</f>
        <v>1534500</v>
      </c>
    </row>
    <row r="24" spans="1:6" ht="9.75" customHeight="1" x14ac:dyDescent="0.2">
      <c r="A24" s="15"/>
      <c r="C24" s="97"/>
      <c r="D24" s="15"/>
      <c r="E24" s="94"/>
      <c r="F24" s="114"/>
    </row>
    <row r="25" spans="1:6" ht="27.75" customHeight="1" x14ac:dyDescent="0.2">
      <c r="B25" s="18" t="s">
        <v>112</v>
      </c>
    </row>
    <row r="26" spans="1:6" ht="9" customHeight="1" x14ac:dyDescent="0.2">
      <c r="B26" s="13"/>
    </row>
    <row r="27" spans="1:6" x14ac:dyDescent="0.2">
      <c r="A27" s="17"/>
      <c r="B27" s="13" t="s">
        <v>118</v>
      </c>
      <c r="C27" s="97"/>
      <c r="D27" s="15"/>
      <c r="E27" s="94"/>
      <c r="F27" s="115"/>
    </row>
    <row r="28" spans="1:6" x14ac:dyDescent="0.2">
      <c r="A28" s="17"/>
      <c r="B28" s="13"/>
      <c r="C28" s="97"/>
      <c r="D28" s="15"/>
      <c r="E28" s="94"/>
      <c r="F28" s="115"/>
    </row>
    <row r="29" spans="1:6" ht="28.5" customHeight="1" x14ac:dyDescent="0.2">
      <c r="A29" s="17"/>
      <c r="B29" s="18" t="s">
        <v>45</v>
      </c>
      <c r="C29" s="97"/>
      <c r="D29" s="15"/>
      <c r="E29" s="94"/>
      <c r="F29" s="115"/>
    </row>
    <row r="30" spans="1:6" ht="9" customHeight="1" x14ac:dyDescent="0.2">
      <c r="A30" s="17"/>
      <c r="B30" s="13"/>
      <c r="C30" s="97"/>
      <c r="D30" s="15"/>
      <c r="E30" s="94"/>
      <c r="F30" s="115"/>
    </row>
    <row r="31" spans="1:6" ht="25.5" x14ac:dyDescent="0.2">
      <c r="A31" s="15" t="s">
        <v>13</v>
      </c>
      <c r="B31" s="14" t="s">
        <v>92</v>
      </c>
      <c r="C31" s="97">
        <v>484</v>
      </c>
      <c r="D31" s="170" t="s">
        <v>21</v>
      </c>
      <c r="E31" s="94">
        <v>6500</v>
      </c>
      <c r="F31" s="113">
        <f>SUM(C31*E31)</f>
        <v>3146000</v>
      </c>
    </row>
    <row r="32" spans="1:6" ht="10.5" customHeight="1" x14ac:dyDescent="0.2">
      <c r="A32" s="15"/>
      <c r="C32" s="97"/>
      <c r="D32" s="15"/>
      <c r="E32" s="94"/>
      <c r="F32" s="113"/>
    </row>
    <row r="33" spans="1:6" ht="12" customHeight="1" x14ac:dyDescent="0.2">
      <c r="A33" s="15"/>
      <c r="C33" s="97"/>
      <c r="D33" s="15"/>
      <c r="E33" s="94"/>
      <c r="F33" s="113"/>
    </row>
    <row r="34" spans="1:6" ht="22.5" customHeight="1" x14ac:dyDescent="0.2">
      <c r="A34" s="17"/>
      <c r="B34" s="18" t="s">
        <v>46</v>
      </c>
      <c r="C34" s="97"/>
      <c r="D34" s="15"/>
      <c r="E34" s="94"/>
      <c r="F34" s="115"/>
    </row>
    <row r="35" spans="1:6" ht="9" customHeight="1" x14ac:dyDescent="0.2">
      <c r="A35" s="17"/>
      <c r="B35" s="18"/>
      <c r="C35" s="97"/>
      <c r="D35" s="15"/>
      <c r="E35" s="94"/>
      <c r="F35" s="115"/>
    </row>
    <row r="36" spans="1:6" ht="15.75" x14ac:dyDescent="0.2">
      <c r="A36" s="15" t="s">
        <v>15</v>
      </c>
      <c r="B36" s="167" t="s">
        <v>95</v>
      </c>
      <c r="C36" s="169">
        <v>60</v>
      </c>
      <c r="D36" s="170" t="s">
        <v>20</v>
      </c>
      <c r="E36" s="171">
        <v>80000</v>
      </c>
      <c r="F36" s="168">
        <f>SUM(C36*E36)</f>
        <v>4800000</v>
      </c>
    </row>
    <row r="37" spans="1:6" ht="9.75" customHeight="1" x14ac:dyDescent="0.2">
      <c r="A37" s="15"/>
      <c r="C37" s="97"/>
      <c r="D37" s="15"/>
      <c r="E37" s="94"/>
      <c r="F37" s="113"/>
    </row>
    <row r="38" spans="1:6" ht="15.75" x14ac:dyDescent="0.2">
      <c r="A38" s="15" t="s">
        <v>16</v>
      </c>
      <c r="B38" s="69" t="s">
        <v>201</v>
      </c>
      <c r="C38" s="141">
        <v>51</v>
      </c>
      <c r="D38" s="15" t="s">
        <v>20</v>
      </c>
      <c r="E38" s="94">
        <v>85000</v>
      </c>
      <c r="F38" s="113">
        <f>SUM(C38*E38)</f>
        <v>4335000</v>
      </c>
    </row>
    <row r="39" spans="1:6" ht="10.5" customHeight="1" x14ac:dyDescent="0.2">
      <c r="A39" s="15"/>
      <c r="C39" s="97"/>
      <c r="D39" s="15"/>
      <c r="E39" s="94"/>
      <c r="F39" s="113"/>
    </row>
    <row r="40" spans="1:6" ht="15.75" x14ac:dyDescent="0.2">
      <c r="A40" s="15" t="s">
        <v>18</v>
      </c>
      <c r="B40" s="14" t="s">
        <v>202</v>
      </c>
      <c r="C40" s="97">
        <v>120</v>
      </c>
      <c r="D40" s="15" t="s">
        <v>20</v>
      </c>
      <c r="E40" s="94">
        <f>E38</f>
        <v>85000</v>
      </c>
      <c r="F40" s="113">
        <f>SUM(C40*E40)</f>
        <v>10200000</v>
      </c>
    </row>
    <row r="41" spans="1:6" x14ac:dyDescent="0.2">
      <c r="A41" s="15"/>
      <c r="C41" s="97"/>
      <c r="D41" s="15"/>
      <c r="E41" s="94"/>
      <c r="F41" s="113"/>
    </row>
    <row r="42" spans="1:6" x14ac:dyDescent="0.2">
      <c r="A42" s="17"/>
      <c r="B42" s="13" t="s">
        <v>113</v>
      </c>
      <c r="C42" s="97"/>
      <c r="D42" s="15"/>
      <c r="E42" s="94"/>
      <c r="F42" s="115"/>
    </row>
    <row r="43" spans="1:6" ht="10.5" customHeight="1" x14ac:dyDescent="0.2">
      <c r="A43" s="17"/>
      <c r="B43" s="13"/>
      <c r="C43" s="97"/>
      <c r="D43" s="15"/>
      <c r="E43" s="94"/>
      <c r="F43" s="115"/>
    </row>
    <row r="44" spans="1:6" x14ac:dyDescent="0.2">
      <c r="B44" s="11" t="s">
        <v>47</v>
      </c>
      <c r="C44" s="97"/>
      <c r="D44" s="15"/>
      <c r="E44" s="94"/>
      <c r="F44" s="113"/>
    </row>
    <row r="45" spans="1:6" x14ac:dyDescent="0.2">
      <c r="B45" s="11"/>
      <c r="C45" s="97"/>
      <c r="D45" s="15"/>
      <c r="E45" s="94"/>
      <c r="F45" s="113"/>
    </row>
    <row r="46" spans="1:6" x14ac:dyDescent="0.2">
      <c r="A46" s="7" t="s">
        <v>19</v>
      </c>
      <c r="B46" s="12" t="s">
        <v>48</v>
      </c>
      <c r="C46" s="97">
        <v>90</v>
      </c>
      <c r="D46" s="15" t="s">
        <v>25</v>
      </c>
      <c r="E46" s="94">
        <v>1500</v>
      </c>
      <c r="F46" s="113">
        <f>SUM(C46*E46)</f>
        <v>135000</v>
      </c>
    </row>
    <row r="47" spans="1:6" ht="9.75" customHeight="1" x14ac:dyDescent="0.2">
      <c r="B47" s="12"/>
      <c r="C47" s="97"/>
      <c r="D47" s="15"/>
      <c r="E47" s="94"/>
      <c r="F47" s="113"/>
    </row>
    <row r="48" spans="1:6" s="73" customFormat="1" ht="15.75" x14ac:dyDescent="0.2">
      <c r="A48" s="71" t="s">
        <v>76</v>
      </c>
      <c r="B48" s="12" t="s">
        <v>203</v>
      </c>
      <c r="C48" s="141">
        <v>443</v>
      </c>
      <c r="D48" s="15" t="s">
        <v>21</v>
      </c>
      <c r="E48" s="95">
        <v>8500</v>
      </c>
      <c r="F48" s="116">
        <f>SUM(C48*E48)</f>
        <v>3765500</v>
      </c>
    </row>
    <row r="49" spans="1:6" ht="9.75" customHeight="1" x14ac:dyDescent="0.2">
      <c r="C49" s="97"/>
      <c r="D49" s="15"/>
      <c r="E49" s="94"/>
      <c r="F49" s="113"/>
    </row>
    <row r="50" spans="1:6" ht="15.75" x14ac:dyDescent="0.2">
      <c r="A50" s="7" t="s">
        <v>78</v>
      </c>
      <c r="B50" s="12" t="s">
        <v>49</v>
      </c>
      <c r="C50" s="97"/>
      <c r="D50" s="15" t="s">
        <v>21</v>
      </c>
      <c r="E50" s="94">
        <v>8500</v>
      </c>
      <c r="F50" s="113">
        <f>SUM(C50*E50)</f>
        <v>0</v>
      </c>
    </row>
    <row r="51" spans="1:6" x14ac:dyDescent="0.2">
      <c r="B51" s="12"/>
      <c r="C51" s="97"/>
      <c r="D51" s="15"/>
      <c r="E51" s="94"/>
      <c r="F51" s="113"/>
    </row>
    <row r="52" spans="1:6" ht="15.75" x14ac:dyDescent="0.2">
      <c r="A52" s="7" t="s">
        <v>78</v>
      </c>
      <c r="B52" s="12" t="s">
        <v>204</v>
      </c>
      <c r="C52" s="97">
        <v>29</v>
      </c>
      <c r="D52" s="15" t="s">
        <v>21</v>
      </c>
      <c r="E52" s="94">
        <v>8500</v>
      </c>
      <c r="F52" s="113">
        <f>SUM(C52*E52)</f>
        <v>246500</v>
      </c>
    </row>
    <row r="53" spans="1:6" ht="6" customHeight="1" x14ac:dyDescent="0.2">
      <c r="B53" s="12"/>
      <c r="C53" s="97"/>
      <c r="D53" s="15"/>
      <c r="E53" s="94"/>
      <c r="F53" s="113"/>
    </row>
    <row r="54" spans="1:6" ht="13.5" thickBot="1" x14ac:dyDescent="0.25">
      <c r="A54" s="15"/>
      <c r="B54" s="17" t="s">
        <v>24</v>
      </c>
      <c r="C54" s="97"/>
      <c r="D54" s="15"/>
      <c r="E54" s="94"/>
      <c r="F54" s="117">
        <f>SUM(F8:F53)</f>
        <v>32265169.449999999</v>
      </c>
    </row>
    <row r="55" spans="1:6" s="27" customFormat="1" ht="13.5" thickTop="1" x14ac:dyDescent="0.2">
      <c r="A55" s="25" t="s">
        <v>0</v>
      </c>
      <c r="B55" s="26" t="s">
        <v>1</v>
      </c>
      <c r="C55" s="104" t="s">
        <v>2</v>
      </c>
      <c r="D55" s="25" t="s">
        <v>3</v>
      </c>
      <c r="E55" s="92" t="s">
        <v>4</v>
      </c>
      <c r="F55" s="111" t="s">
        <v>5</v>
      </c>
    </row>
    <row r="56" spans="1:6" x14ac:dyDescent="0.2">
      <c r="A56" s="10"/>
      <c r="B56" s="11"/>
      <c r="C56" s="99"/>
      <c r="D56" s="10"/>
      <c r="E56" s="96"/>
      <c r="F56" s="118"/>
    </row>
    <row r="57" spans="1:6" ht="25.5" x14ac:dyDescent="0.2">
      <c r="A57" s="17"/>
      <c r="B57" s="18" t="s">
        <v>114</v>
      </c>
      <c r="C57" s="97"/>
      <c r="D57" s="15"/>
      <c r="E57" s="94"/>
      <c r="F57" s="115"/>
    </row>
    <row r="58" spans="1:6" x14ac:dyDescent="0.2">
      <c r="A58" s="15"/>
      <c r="B58" s="12"/>
      <c r="C58" s="97"/>
      <c r="D58" s="15"/>
      <c r="E58" s="94"/>
      <c r="F58" s="113"/>
    </row>
    <row r="59" spans="1:6" ht="25.5" x14ac:dyDescent="0.2">
      <c r="A59" s="15"/>
      <c r="B59" s="18" t="s">
        <v>50</v>
      </c>
      <c r="C59" s="97"/>
      <c r="D59" s="15"/>
      <c r="E59" s="94"/>
      <c r="F59" s="113"/>
    </row>
    <row r="60" spans="1:6" x14ac:dyDescent="0.2">
      <c r="A60" s="15"/>
      <c r="C60" s="97"/>
      <c r="D60" s="15"/>
      <c r="E60" s="94"/>
      <c r="F60" s="113"/>
    </row>
    <row r="61" spans="1:6" x14ac:dyDescent="0.2">
      <c r="A61" s="15"/>
      <c r="B61" s="19" t="s">
        <v>98</v>
      </c>
      <c r="C61" s="97"/>
      <c r="D61" s="15"/>
      <c r="E61" s="94"/>
      <c r="F61" s="113"/>
    </row>
    <row r="62" spans="1:6" x14ac:dyDescent="0.2">
      <c r="A62" s="15"/>
      <c r="B62" s="19" t="s">
        <v>191</v>
      </c>
      <c r="C62" s="97"/>
      <c r="D62" s="15"/>
      <c r="E62" s="94"/>
      <c r="F62" s="113"/>
    </row>
    <row r="63" spans="1:6" x14ac:dyDescent="0.2">
      <c r="A63" s="15"/>
      <c r="B63" s="19"/>
      <c r="C63" s="97"/>
      <c r="D63" s="15"/>
      <c r="E63" s="94"/>
      <c r="F63" s="113"/>
    </row>
    <row r="64" spans="1:6" x14ac:dyDescent="0.2">
      <c r="A64" s="17"/>
      <c r="B64" s="11" t="s">
        <v>205</v>
      </c>
      <c r="C64" s="97"/>
      <c r="D64" s="15"/>
      <c r="E64" s="94"/>
      <c r="F64" s="113"/>
    </row>
    <row r="65" spans="1:6" x14ac:dyDescent="0.2">
      <c r="A65" s="7" t="s">
        <v>6</v>
      </c>
      <c r="B65" s="14" t="s">
        <v>143</v>
      </c>
      <c r="C65" s="97">
        <v>7506</v>
      </c>
      <c r="D65" s="8" t="s">
        <v>73</v>
      </c>
      <c r="E65" s="94">
        <v>1450</v>
      </c>
      <c r="F65" s="113">
        <f>SUM(C65*E65)</f>
        <v>10883700</v>
      </c>
    </row>
    <row r="66" spans="1:6" x14ac:dyDescent="0.2">
      <c r="C66" s="97"/>
      <c r="D66" s="8"/>
      <c r="E66" s="94"/>
      <c r="F66" s="113"/>
    </row>
    <row r="67" spans="1:6" x14ac:dyDescent="0.2">
      <c r="A67" s="17"/>
      <c r="B67" s="11" t="s">
        <v>206</v>
      </c>
      <c r="C67" s="97"/>
      <c r="D67" s="15"/>
      <c r="E67" s="94"/>
      <c r="F67" s="113"/>
    </row>
    <row r="68" spans="1:6" ht="13.5" customHeight="1" x14ac:dyDescent="0.2">
      <c r="A68" s="7" t="s">
        <v>6</v>
      </c>
      <c r="B68" s="14" t="s">
        <v>207</v>
      </c>
      <c r="C68" s="97">
        <v>581</v>
      </c>
      <c r="D68" s="8" t="s">
        <v>73</v>
      </c>
      <c r="E68" s="94">
        <v>1450</v>
      </c>
      <c r="F68" s="113">
        <f>SUM(C68*E68)</f>
        <v>842450</v>
      </c>
    </row>
    <row r="69" spans="1:6" x14ac:dyDescent="0.2">
      <c r="B69" s="11"/>
      <c r="F69" s="114"/>
    </row>
    <row r="70" spans="1:6" ht="13.5" customHeight="1" x14ac:dyDescent="0.2">
      <c r="A70" s="7" t="s">
        <v>6</v>
      </c>
      <c r="B70" s="14" t="s">
        <v>208</v>
      </c>
      <c r="C70" s="97">
        <v>251</v>
      </c>
      <c r="D70" s="8" t="s">
        <v>73</v>
      </c>
      <c r="E70" s="94">
        <v>1450</v>
      </c>
      <c r="F70" s="113">
        <f>SUM(C70*E70)</f>
        <v>363950</v>
      </c>
    </row>
    <row r="71" spans="1:6" x14ac:dyDescent="0.2">
      <c r="B71" s="11"/>
      <c r="F71" s="114"/>
    </row>
    <row r="72" spans="1:6" x14ac:dyDescent="0.2">
      <c r="A72" s="17"/>
      <c r="B72" s="11" t="s">
        <v>201</v>
      </c>
      <c r="C72" s="97"/>
      <c r="D72" s="15"/>
      <c r="E72" s="94"/>
      <c r="F72" s="113"/>
    </row>
    <row r="73" spans="1:6" x14ac:dyDescent="0.2">
      <c r="A73" s="7" t="s">
        <v>6</v>
      </c>
      <c r="B73" s="14" t="s">
        <v>209</v>
      </c>
      <c r="C73" s="97">
        <v>828</v>
      </c>
      <c r="D73" s="8" t="s">
        <v>73</v>
      </c>
      <c r="E73" s="94">
        <v>1450</v>
      </c>
      <c r="F73" s="113">
        <f>SUM(C73*E73)</f>
        <v>1200600</v>
      </c>
    </row>
    <row r="74" spans="1:6" x14ac:dyDescent="0.2">
      <c r="B74" s="11"/>
      <c r="F74" s="114"/>
    </row>
    <row r="75" spans="1:6" x14ac:dyDescent="0.2">
      <c r="A75" s="7" t="s">
        <v>6</v>
      </c>
      <c r="B75" s="14" t="s">
        <v>207</v>
      </c>
      <c r="C75" s="97">
        <v>2946</v>
      </c>
      <c r="D75" s="8" t="s">
        <v>73</v>
      </c>
      <c r="E75" s="94">
        <v>1450</v>
      </c>
      <c r="F75" s="113">
        <f>SUM(C75*E75)</f>
        <v>4271700</v>
      </c>
    </row>
    <row r="76" spans="1:6" x14ac:dyDescent="0.2">
      <c r="B76" s="11"/>
      <c r="F76" s="114"/>
    </row>
    <row r="77" spans="1:6" x14ac:dyDescent="0.2">
      <c r="A77" s="7" t="s">
        <v>6</v>
      </c>
      <c r="B77" s="14" t="s">
        <v>208</v>
      </c>
      <c r="C77" s="97">
        <v>1164</v>
      </c>
      <c r="D77" s="8" t="s">
        <v>73</v>
      </c>
      <c r="E77" s="94">
        <v>1450</v>
      </c>
      <c r="F77" s="113">
        <f>SUM(C77*E77)</f>
        <v>1687800</v>
      </c>
    </row>
    <row r="78" spans="1:6" x14ac:dyDescent="0.2">
      <c r="B78" s="11"/>
      <c r="F78" s="114"/>
    </row>
    <row r="79" spans="1:6" x14ac:dyDescent="0.2">
      <c r="B79" s="11"/>
      <c r="F79" s="114"/>
    </row>
    <row r="80" spans="1:6" s="185" customFormat="1" ht="49.5" customHeight="1" x14ac:dyDescent="0.2">
      <c r="A80" s="180"/>
      <c r="B80" s="181" t="s">
        <v>210</v>
      </c>
      <c r="C80" s="182"/>
      <c r="D80" s="180"/>
      <c r="E80" s="183"/>
      <c r="F80" s="184"/>
    </row>
    <row r="81" spans="1:6" s="185" customFormat="1" ht="20.25" customHeight="1" x14ac:dyDescent="0.2">
      <c r="A81" s="180" t="s">
        <v>17</v>
      </c>
      <c r="B81" s="186" t="s">
        <v>211</v>
      </c>
      <c r="C81" s="182">
        <v>376</v>
      </c>
      <c r="D81" s="180" t="s">
        <v>21</v>
      </c>
      <c r="E81" s="183">
        <v>2000</v>
      </c>
      <c r="F81" s="184">
        <f>C81*E81</f>
        <v>752000</v>
      </c>
    </row>
    <row r="82" spans="1:6" x14ac:dyDescent="0.2">
      <c r="B82" s="11"/>
      <c r="F82" s="114"/>
    </row>
    <row r="83" spans="1:6" ht="16.5" customHeight="1" x14ac:dyDescent="0.2">
      <c r="B83" s="11" t="s">
        <v>116</v>
      </c>
      <c r="F83" s="114"/>
    </row>
    <row r="84" spans="1:6" x14ac:dyDescent="0.2">
      <c r="B84" s="11"/>
      <c r="F84" s="114"/>
    </row>
    <row r="85" spans="1:6" ht="16.5" customHeight="1" x14ac:dyDescent="0.2">
      <c r="B85" s="18" t="s">
        <v>117</v>
      </c>
      <c r="F85" s="113"/>
    </row>
    <row r="86" spans="1:6" x14ac:dyDescent="0.2">
      <c r="B86" s="18"/>
      <c r="F86" s="113"/>
    </row>
    <row r="87" spans="1:6" ht="36" customHeight="1" x14ac:dyDescent="0.2">
      <c r="A87" s="7" t="s">
        <v>15</v>
      </c>
      <c r="B87" s="14" t="s">
        <v>41</v>
      </c>
      <c r="C87" s="100">
        <v>398</v>
      </c>
      <c r="D87" s="7" t="s">
        <v>21</v>
      </c>
      <c r="E87" s="93">
        <v>650</v>
      </c>
      <c r="F87" s="113">
        <f>SUM(C87*E87)</f>
        <v>258700</v>
      </c>
    </row>
    <row r="88" spans="1:6" x14ac:dyDescent="0.2">
      <c r="A88" s="10"/>
      <c r="B88" s="11"/>
      <c r="C88" s="99"/>
      <c r="E88" s="96"/>
      <c r="F88" s="118"/>
    </row>
    <row r="89" spans="1:6" ht="15.75" customHeight="1" x14ac:dyDescent="0.2">
      <c r="A89" s="7" t="s">
        <v>16</v>
      </c>
      <c r="B89" s="14" t="s">
        <v>139</v>
      </c>
      <c r="D89" s="7" t="s">
        <v>39</v>
      </c>
      <c r="F89" s="113"/>
    </row>
    <row r="90" spans="1:6" ht="15.75" customHeight="1" x14ac:dyDescent="0.2">
      <c r="F90" s="113"/>
    </row>
    <row r="91" spans="1:6" ht="15.75" customHeight="1" x14ac:dyDescent="0.2">
      <c r="F91" s="113"/>
    </row>
    <row r="92" spans="1:6" x14ac:dyDescent="0.2">
      <c r="A92" s="10"/>
      <c r="B92" s="11"/>
      <c r="C92" s="99"/>
      <c r="D92" s="10"/>
      <c r="E92" s="96"/>
      <c r="F92" s="118"/>
    </row>
    <row r="93" spans="1:6" ht="13.5" thickBot="1" x14ac:dyDescent="0.25">
      <c r="B93" s="20" t="s">
        <v>54</v>
      </c>
      <c r="C93" s="97"/>
      <c r="D93" s="15"/>
      <c r="E93" s="94"/>
      <c r="F93" s="117">
        <f>SUM(F65:F92)</f>
        <v>20260900</v>
      </c>
    </row>
    <row r="94" spans="1:6" ht="13.5" thickTop="1" x14ac:dyDescent="0.2">
      <c r="B94" s="13"/>
      <c r="C94" s="97"/>
      <c r="D94" s="15"/>
      <c r="E94" s="94"/>
      <c r="F94" s="119"/>
    </row>
    <row r="95" spans="1:6" x14ac:dyDescent="0.2">
      <c r="A95" s="17"/>
      <c r="B95" s="20" t="s">
        <v>28</v>
      </c>
      <c r="C95" s="97"/>
      <c r="D95" s="15"/>
      <c r="E95" s="94"/>
      <c r="F95" s="115"/>
    </row>
    <row r="96" spans="1:6" x14ac:dyDescent="0.2">
      <c r="A96" s="17"/>
      <c r="B96" s="20"/>
      <c r="C96" s="97"/>
      <c r="D96" s="15"/>
      <c r="E96" s="94"/>
      <c r="F96" s="115"/>
    </row>
    <row r="97" spans="1:6" x14ac:dyDescent="0.2">
      <c r="A97" s="17"/>
      <c r="B97" s="10" t="s">
        <v>53</v>
      </c>
      <c r="C97" s="97"/>
      <c r="D97" s="15"/>
      <c r="E97" s="94"/>
      <c r="F97" s="115">
        <f>F54</f>
        <v>32265169.449999999</v>
      </c>
    </row>
    <row r="98" spans="1:6" x14ac:dyDescent="0.2">
      <c r="A98" s="17"/>
      <c r="B98" s="20"/>
      <c r="C98" s="97"/>
      <c r="D98" s="15"/>
      <c r="E98" s="94"/>
      <c r="F98" s="115"/>
    </row>
    <row r="99" spans="1:6" x14ac:dyDescent="0.2">
      <c r="A99" s="17"/>
      <c r="B99" s="10" t="s">
        <v>52</v>
      </c>
      <c r="C99" s="97"/>
      <c r="D99" s="15"/>
      <c r="E99" s="94"/>
      <c r="F99" s="115">
        <f>F93</f>
        <v>20260900</v>
      </c>
    </row>
    <row r="100" spans="1:6" x14ac:dyDescent="0.2">
      <c r="A100" s="17"/>
      <c r="B100" s="20"/>
      <c r="C100" s="97"/>
      <c r="D100" s="15"/>
      <c r="E100" s="94"/>
      <c r="F100" s="115"/>
    </row>
    <row r="101" spans="1:6" ht="26.25" thickBot="1" x14ac:dyDescent="0.25">
      <c r="A101" s="17"/>
      <c r="B101" s="18" t="s">
        <v>69</v>
      </c>
      <c r="C101" s="97"/>
      <c r="D101" s="15"/>
      <c r="E101" s="94"/>
      <c r="F101" s="117">
        <f>SUM(F95:F100)</f>
        <v>52526069.450000003</v>
      </c>
    </row>
    <row r="102" spans="1:6" s="27" customFormat="1" ht="13.5" thickTop="1" x14ac:dyDescent="0.2">
      <c r="A102" s="25" t="s">
        <v>0</v>
      </c>
      <c r="B102" s="26" t="s">
        <v>1</v>
      </c>
      <c r="C102" s="104" t="s">
        <v>2</v>
      </c>
      <c r="D102" s="25" t="s">
        <v>3</v>
      </c>
      <c r="E102" s="92" t="s">
        <v>4</v>
      </c>
      <c r="F102" s="111" t="s">
        <v>5</v>
      </c>
    </row>
    <row r="103" spans="1:6" x14ac:dyDescent="0.2">
      <c r="B103" s="13" t="s">
        <v>70</v>
      </c>
    </row>
    <row r="104" spans="1:6" x14ac:dyDescent="0.2">
      <c r="B104" s="13"/>
    </row>
    <row r="105" spans="1:6" x14ac:dyDescent="0.2">
      <c r="A105" s="15"/>
      <c r="B105" s="13" t="s">
        <v>169</v>
      </c>
      <c r="C105" s="97"/>
      <c r="D105" s="15"/>
      <c r="E105" s="94"/>
      <c r="F105" s="113"/>
    </row>
    <row r="106" spans="1:6" x14ac:dyDescent="0.2">
      <c r="A106" s="15"/>
      <c r="B106" s="13"/>
      <c r="C106" s="97"/>
      <c r="D106" s="15"/>
      <c r="E106" s="94"/>
      <c r="F106" s="113"/>
    </row>
    <row r="107" spans="1:6" x14ac:dyDescent="0.2">
      <c r="B107" s="18" t="s">
        <v>120</v>
      </c>
    </row>
    <row r="108" spans="1:6" x14ac:dyDescent="0.2">
      <c r="B108" s="13"/>
    </row>
    <row r="109" spans="1:6" ht="25.5" x14ac:dyDescent="0.2">
      <c r="A109" s="17"/>
      <c r="B109" s="18" t="s">
        <v>46</v>
      </c>
      <c r="C109" s="97"/>
      <c r="D109" s="15"/>
      <c r="E109" s="94"/>
      <c r="F109" s="115"/>
    </row>
    <row r="110" spans="1:6" ht="14.25" customHeight="1" x14ac:dyDescent="0.2">
      <c r="A110" s="17"/>
      <c r="B110" s="18"/>
      <c r="C110" s="97"/>
      <c r="D110" s="15"/>
      <c r="E110" s="94"/>
      <c r="F110" s="115"/>
    </row>
    <row r="111" spans="1:6" ht="15.75" x14ac:dyDescent="0.2">
      <c r="A111" s="15" t="s">
        <v>6</v>
      </c>
      <c r="B111" s="14" t="s">
        <v>29</v>
      </c>
      <c r="C111" s="145">
        <v>5.4</v>
      </c>
      <c r="D111" s="15" t="s">
        <v>20</v>
      </c>
      <c r="E111" s="94">
        <v>85000</v>
      </c>
      <c r="F111" s="113">
        <f>SUM(C111*E111)</f>
        <v>459000.00000000006</v>
      </c>
    </row>
    <row r="112" spans="1:6" x14ac:dyDescent="0.2">
      <c r="A112" s="15"/>
      <c r="B112" s="18"/>
      <c r="C112" s="97"/>
      <c r="D112" s="15"/>
      <c r="E112" s="94"/>
      <c r="F112" s="113"/>
    </row>
    <row r="113" spans="1:6" ht="15.75" x14ac:dyDescent="0.2">
      <c r="A113" s="15" t="s">
        <v>7</v>
      </c>
      <c r="B113" s="14" t="s">
        <v>156</v>
      </c>
      <c r="C113" s="145">
        <v>6.5</v>
      </c>
      <c r="D113" s="15" t="s">
        <v>20</v>
      </c>
      <c r="E113" s="94">
        <f>E111</f>
        <v>85000</v>
      </c>
      <c r="F113" s="113">
        <f>SUM(C113*E113)</f>
        <v>552500</v>
      </c>
    </row>
    <row r="114" spans="1:6" x14ac:dyDescent="0.2">
      <c r="A114" s="15"/>
      <c r="C114" s="97"/>
      <c r="D114" s="15"/>
      <c r="E114" s="94"/>
      <c r="F114" s="113"/>
    </row>
    <row r="115" spans="1:6" ht="15.75" customHeight="1" x14ac:dyDescent="0.2">
      <c r="A115" s="17"/>
      <c r="B115" s="13" t="s">
        <v>122</v>
      </c>
      <c r="C115" s="97"/>
      <c r="D115" s="15"/>
      <c r="E115" s="94"/>
      <c r="F115" s="115"/>
    </row>
    <row r="116" spans="1:6" ht="15" customHeight="1" x14ac:dyDescent="0.2">
      <c r="A116" s="17"/>
      <c r="B116" s="13"/>
      <c r="C116" s="97"/>
      <c r="D116" s="15"/>
      <c r="E116" s="94"/>
      <c r="F116" s="115"/>
    </row>
    <row r="117" spans="1:6" x14ac:dyDescent="0.2">
      <c r="B117" s="11" t="s">
        <v>47</v>
      </c>
      <c r="C117" s="97"/>
      <c r="D117" s="15"/>
      <c r="E117" s="94"/>
      <c r="F117" s="113"/>
    </row>
    <row r="118" spans="1:6" ht="15.75" customHeight="1" x14ac:dyDescent="0.2">
      <c r="B118" s="11"/>
      <c r="C118" s="97"/>
      <c r="D118" s="15"/>
      <c r="E118" s="94"/>
      <c r="F118" s="113"/>
    </row>
    <row r="119" spans="1:6" ht="15.75" x14ac:dyDescent="0.2">
      <c r="A119" s="15" t="s">
        <v>8</v>
      </c>
      <c r="B119" s="12" t="s">
        <v>100</v>
      </c>
      <c r="C119" s="97">
        <v>94</v>
      </c>
      <c r="D119" s="15" t="s">
        <v>21</v>
      </c>
      <c r="E119" s="94">
        <v>8500</v>
      </c>
      <c r="F119" s="113">
        <f>SUM(C119*E119)</f>
        <v>799000</v>
      </c>
    </row>
    <row r="120" spans="1:6" x14ac:dyDescent="0.2">
      <c r="A120" s="15"/>
      <c r="B120" s="12"/>
      <c r="C120" s="97"/>
      <c r="D120" s="15"/>
      <c r="E120" s="94"/>
      <c r="F120" s="113"/>
    </row>
    <row r="121" spans="1:6" ht="15.75" x14ac:dyDescent="0.2">
      <c r="A121" s="15" t="s">
        <v>9</v>
      </c>
      <c r="B121" s="12" t="s">
        <v>192</v>
      </c>
      <c r="C121" s="97">
        <v>40</v>
      </c>
      <c r="D121" s="15" t="s">
        <v>21</v>
      </c>
      <c r="E121" s="94">
        <f>E119</f>
        <v>8500</v>
      </c>
      <c r="F121" s="113">
        <f>SUM(C121*E121)</f>
        <v>340000</v>
      </c>
    </row>
    <row r="122" spans="1:6" x14ac:dyDescent="0.2">
      <c r="A122" s="15"/>
      <c r="B122" s="12"/>
      <c r="C122" s="97"/>
      <c r="D122" s="15"/>
      <c r="E122" s="94"/>
      <c r="F122" s="113"/>
    </row>
    <row r="123" spans="1:6" x14ac:dyDescent="0.2">
      <c r="A123" s="15" t="s">
        <v>10</v>
      </c>
      <c r="B123" s="12" t="s">
        <v>158</v>
      </c>
      <c r="C123" s="97">
        <v>87</v>
      </c>
      <c r="D123" s="15" t="s">
        <v>25</v>
      </c>
      <c r="E123" s="94">
        <v>1500</v>
      </c>
      <c r="F123" s="113">
        <f>SUM(C123*E123)</f>
        <v>130500</v>
      </c>
    </row>
    <row r="124" spans="1:6" x14ac:dyDescent="0.2">
      <c r="A124" s="15"/>
      <c r="B124" s="12"/>
      <c r="C124" s="97"/>
      <c r="D124" s="15"/>
      <c r="E124" s="94"/>
      <c r="F124" s="113"/>
    </row>
    <row r="125" spans="1:6" x14ac:dyDescent="0.2">
      <c r="A125" s="15"/>
      <c r="B125" s="12"/>
      <c r="C125" s="97"/>
      <c r="D125" s="15"/>
      <c r="E125" s="94"/>
      <c r="F125" s="113"/>
    </row>
    <row r="126" spans="1:6" x14ac:dyDescent="0.2">
      <c r="A126" s="15"/>
      <c r="B126" s="12"/>
      <c r="C126" s="97"/>
      <c r="D126" s="15"/>
      <c r="E126" s="94"/>
      <c r="F126" s="113"/>
    </row>
    <row r="127" spans="1:6" x14ac:dyDescent="0.2">
      <c r="A127" s="15"/>
      <c r="B127" s="12"/>
      <c r="C127" s="97"/>
      <c r="D127" s="15"/>
      <c r="E127" s="94"/>
      <c r="F127" s="113"/>
    </row>
    <row r="128" spans="1:6" x14ac:dyDescent="0.2">
      <c r="A128" s="15"/>
      <c r="B128" s="12"/>
      <c r="C128" s="97"/>
      <c r="D128" s="15"/>
      <c r="E128" s="94"/>
      <c r="F128" s="113"/>
    </row>
    <row r="129" spans="1:6" ht="24" customHeight="1" x14ac:dyDescent="0.2">
      <c r="A129" s="17"/>
      <c r="B129" s="18" t="s">
        <v>123</v>
      </c>
      <c r="C129" s="97"/>
      <c r="D129" s="15"/>
      <c r="E129" s="94"/>
      <c r="F129" s="115"/>
    </row>
    <row r="130" spans="1:6" x14ac:dyDescent="0.2">
      <c r="A130" s="17"/>
      <c r="B130" s="18"/>
      <c r="C130" s="97"/>
      <c r="D130" s="15"/>
      <c r="E130" s="94"/>
      <c r="F130" s="115"/>
    </row>
    <row r="131" spans="1:6" ht="30.75" customHeight="1" x14ac:dyDescent="0.2">
      <c r="A131" s="15"/>
      <c r="B131" s="18" t="s">
        <v>50</v>
      </c>
      <c r="C131" s="97"/>
      <c r="D131" s="15"/>
      <c r="E131" s="94"/>
      <c r="F131" s="113"/>
    </row>
    <row r="132" spans="1:6" x14ac:dyDescent="0.2">
      <c r="A132" s="15"/>
      <c r="C132" s="97"/>
      <c r="D132" s="15"/>
      <c r="E132" s="94"/>
      <c r="F132" s="113"/>
    </row>
    <row r="133" spans="1:6" x14ac:dyDescent="0.2">
      <c r="A133" s="15"/>
      <c r="B133" s="19" t="s">
        <v>51</v>
      </c>
      <c r="C133" s="97"/>
      <c r="D133" s="15"/>
      <c r="E133" s="94"/>
      <c r="F133" s="113"/>
    </row>
    <row r="134" spans="1:6" x14ac:dyDescent="0.2">
      <c r="A134" s="17"/>
      <c r="C134" s="97"/>
      <c r="D134" s="15"/>
      <c r="E134" s="94"/>
      <c r="F134" s="113"/>
    </row>
    <row r="135" spans="1:6" x14ac:dyDescent="0.2">
      <c r="B135" s="11" t="s">
        <v>30</v>
      </c>
      <c r="C135" s="97"/>
      <c r="D135" s="8"/>
      <c r="E135" s="94"/>
      <c r="F135" s="113"/>
    </row>
    <row r="136" spans="1:6" x14ac:dyDescent="0.2">
      <c r="B136" s="19"/>
      <c r="C136" s="97"/>
      <c r="D136" s="15"/>
      <c r="E136" s="94"/>
      <c r="F136" s="113"/>
    </row>
    <row r="137" spans="1:6" x14ac:dyDescent="0.2">
      <c r="A137" s="7" t="s">
        <v>11</v>
      </c>
      <c r="B137" s="14" t="s">
        <v>145</v>
      </c>
      <c r="C137" s="97">
        <v>420</v>
      </c>
      <c r="D137" s="8" t="s">
        <v>73</v>
      </c>
      <c r="E137" s="94">
        <f>E65</f>
        <v>1450</v>
      </c>
      <c r="F137" s="113">
        <f>SUM(C137*E137)</f>
        <v>609000</v>
      </c>
    </row>
    <row r="138" spans="1:6" x14ac:dyDescent="0.2">
      <c r="C138" s="97"/>
      <c r="D138" s="15"/>
      <c r="E138" s="94"/>
      <c r="F138" s="113"/>
    </row>
    <row r="139" spans="1:6" x14ac:dyDescent="0.2">
      <c r="A139" s="7" t="s">
        <v>12</v>
      </c>
      <c r="B139" s="14" t="s">
        <v>147</v>
      </c>
      <c r="C139" s="97">
        <v>947</v>
      </c>
      <c r="D139" s="8" t="str">
        <f>D137</f>
        <v>kg</v>
      </c>
      <c r="E139" s="94">
        <f>E137</f>
        <v>1450</v>
      </c>
      <c r="F139" s="113">
        <f>SUM(C139*E139)</f>
        <v>1373150</v>
      </c>
    </row>
    <row r="140" spans="1:6" x14ac:dyDescent="0.2">
      <c r="C140" s="97"/>
      <c r="D140" s="15"/>
      <c r="E140" s="94"/>
      <c r="F140" s="113"/>
    </row>
    <row r="141" spans="1:6" x14ac:dyDescent="0.2">
      <c r="B141" s="11" t="s">
        <v>155</v>
      </c>
      <c r="C141" s="97"/>
      <c r="D141" s="8"/>
      <c r="E141" s="94"/>
      <c r="F141" s="113"/>
    </row>
    <row r="142" spans="1:6" x14ac:dyDescent="0.2">
      <c r="C142" s="97"/>
      <c r="D142" s="15"/>
      <c r="E142" s="94"/>
      <c r="F142" s="113"/>
    </row>
    <row r="143" spans="1:6" x14ac:dyDescent="0.2">
      <c r="A143" s="7" t="s">
        <v>13</v>
      </c>
      <c r="B143" s="14" t="s">
        <v>185</v>
      </c>
      <c r="C143" s="97">
        <v>718</v>
      </c>
      <c r="D143" s="8" t="s">
        <v>73</v>
      </c>
      <c r="E143" s="94">
        <f>E137</f>
        <v>1450</v>
      </c>
      <c r="F143" s="113">
        <f>SUM(C143*E143)</f>
        <v>1041100</v>
      </c>
    </row>
    <row r="144" spans="1:6" x14ac:dyDescent="0.2">
      <c r="C144" s="97"/>
      <c r="D144" s="8"/>
      <c r="E144" s="94"/>
      <c r="F144" s="113"/>
    </row>
    <row r="145" spans="1:6" x14ac:dyDescent="0.2">
      <c r="C145" s="97"/>
      <c r="D145" s="8"/>
      <c r="E145" s="94"/>
      <c r="F145" s="113"/>
    </row>
    <row r="146" spans="1:6" x14ac:dyDescent="0.2">
      <c r="C146" s="97"/>
      <c r="D146" s="8"/>
      <c r="E146" s="94"/>
      <c r="F146" s="113"/>
    </row>
    <row r="147" spans="1:6" x14ac:dyDescent="0.2">
      <c r="C147" s="97"/>
      <c r="D147" s="8"/>
      <c r="E147" s="94"/>
      <c r="F147" s="113"/>
    </row>
    <row r="148" spans="1:6" x14ac:dyDescent="0.2">
      <c r="A148" s="17"/>
      <c r="C148" s="97"/>
      <c r="D148" s="15"/>
      <c r="E148" s="94"/>
      <c r="F148" s="113"/>
    </row>
    <row r="149" spans="1:6" x14ac:dyDescent="0.2">
      <c r="A149" s="17"/>
      <c r="B149" s="11"/>
      <c r="C149" s="97"/>
      <c r="D149" s="8"/>
      <c r="E149" s="94"/>
      <c r="F149" s="113"/>
    </row>
    <row r="150" spans="1:6" x14ac:dyDescent="0.2">
      <c r="A150" s="17"/>
      <c r="C150" s="97"/>
      <c r="D150" s="15"/>
      <c r="E150" s="94"/>
      <c r="F150" s="113"/>
    </row>
    <row r="151" spans="1:6" x14ac:dyDescent="0.2">
      <c r="A151" s="15"/>
      <c r="C151" s="97"/>
      <c r="D151" s="8"/>
      <c r="E151" s="94"/>
      <c r="F151" s="113"/>
    </row>
    <row r="152" spans="1:6" x14ac:dyDescent="0.2">
      <c r="A152" s="17"/>
      <c r="C152" s="97"/>
      <c r="D152" s="15"/>
      <c r="E152" s="94"/>
      <c r="F152" s="113"/>
    </row>
    <row r="153" spans="1:6" x14ac:dyDescent="0.2">
      <c r="B153" s="11"/>
      <c r="C153" s="97"/>
      <c r="D153" s="8"/>
      <c r="E153" s="94"/>
      <c r="F153" s="113"/>
    </row>
    <row r="154" spans="1:6" x14ac:dyDescent="0.2">
      <c r="C154" s="97"/>
      <c r="D154" s="15"/>
      <c r="E154" s="94"/>
      <c r="F154" s="113"/>
    </row>
    <row r="155" spans="1:6" x14ac:dyDescent="0.2">
      <c r="C155" s="97"/>
      <c r="D155" s="8"/>
      <c r="E155" s="94"/>
      <c r="F155" s="113"/>
    </row>
    <row r="156" spans="1:6" x14ac:dyDescent="0.2">
      <c r="C156" s="97"/>
      <c r="D156" s="15"/>
      <c r="E156" s="94"/>
      <c r="F156" s="113"/>
    </row>
    <row r="157" spans="1:6" x14ac:dyDescent="0.2">
      <c r="C157" s="97"/>
      <c r="D157" s="15"/>
      <c r="E157" s="94"/>
      <c r="F157" s="113"/>
    </row>
    <row r="158" spans="1:6" x14ac:dyDescent="0.2">
      <c r="C158" s="97"/>
      <c r="D158" s="15"/>
      <c r="E158" s="94"/>
      <c r="F158" s="113"/>
    </row>
    <row r="159" spans="1:6" x14ac:dyDescent="0.2">
      <c r="C159" s="97"/>
      <c r="D159" s="15"/>
      <c r="E159" s="94"/>
      <c r="F159" s="113"/>
    </row>
    <row r="160" spans="1:6" x14ac:dyDescent="0.2">
      <c r="C160" s="97"/>
      <c r="D160" s="15"/>
      <c r="E160" s="94"/>
      <c r="F160" s="113"/>
    </row>
    <row r="161" spans="1:6" x14ac:dyDescent="0.2">
      <c r="A161" s="15"/>
      <c r="B161" s="16" t="s">
        <v>54</v>
      </c>
      <c r="C161" s="97"/>
      <c r="D161" s="15"/>
      <c r="E161" s="94"/>
      <c r="F161" s="161">
        <f>SUM(F111:F160)</f>
        <v>5304250</v>
      </c>
    </row>
    <row r="162" spans="1:6" s="27" customFormat="1" x14ac:dyDescent="0.2">
      <c r="A162" s="25" t="s">
        <v>0</v>
      </c>
      <c r="B162" s="26" t="s">
        <v>1</v>
      </c>
      <c r="C162" s="104" t="s">
        <v>2</v>
      </c>
      <c r="D162" s="25" t="s">
        <v>3</v>
      </c>
      <c r="E162" s="92" t="s">
        <v>4</v>
      </c>
      <c r="F162" s="111" t="s">
        <v>5</v>
      </c>
    </row>
    <row r="163" spans="1:6" s="44" customFormat="1" x14ac:dyDescent="0.2">
      <c r="A163" s="10"/>
      <c r="B163" s="11" t="s">
        <v>180</v>
      </c>
      <c r="C163" s="99"/>
      <c r="D163" s="10"/>
      <c r="E163" s="96"/>
      <c r="F163" s="118"/>
    </row>
    <row r="164" spans="1:6" s="44" customFormat="1" x14ac:dyDescent="0.2">
      <c r="A164" s="15"/>
      <c r="B164" s="18" t="s">
        <v>31</v>
      </c>
      <c r="C164" s="97"/>
      <c r="D164" s="15"/>
      <c r="E164" s="94"/>
      <c r="F164" s="113"/>
    </row>
    <row r="165" spans="1:6" s="44" customFormat="1" x14ac:dyDescent="0.2">
      <c r="A165" s="15"/>
      <c r="B165" s="18"/>
      <c r="C165" s="97"/>
      <c r="D165" s="15"/>
      <c r="E165" s="94"/>
      <c r="F165" s="113"/>
    </row>
    <row r="166" spans="1:6" s="44" customFormat="1" x14ac:dyDescent="0.2">
      <c r="A166" s="7"/>
      <c r="B166" s="18" t="s">
        <v>120</v>
      </c>
      <c r="C166" s="100"/>
      <c r="D166" s="7"/>
      <c r="E166" s="93"/>
      <c r="F166" s="112"/>
    </row>
    <row r="167" spans="1:6" s="44" customFormat="1" x14ac:dyDescent="0.2">
      <c r="A167" s="7"/>
      <c r="B167" s="13"/>
      <c r="C167" s="100"/>
      <c r="D167" s="7"/>
      <c r="E167" s="93"/>
      <c r="F167" s="112"/>
    </row>
    <row r="168" spans="1:6" s="44" customFormat="1" x14ac:dyDescent="0.2">
      <c r="A168" s="17"/>
      <c r="B168" s="13" t="s">
        <v>129</v>
      </c>
      <c r="C168" s="97"/>
      <c r="D168" s="15"/>
      <c r="E168" s="94"/>
      <c r="F168" s="115"/>
    </row>
    <row r="169" spans="1:6" s="44" customFormat="1" x14ac:dyDescent="0.2">
      <c r="A169" s="15"/>
      <c r="B169" s="14"/>
      <c r="C169" s="97"/>
      <c r="D169" s="15"/>
      <c r="E169" s="94"/>
      <c r="F169" s="113"/>
    </row>
    <row r="170" spans="1:6" s="44" customFormat="1" ht="25.5" x14ac:dyDescent="0.2">
      <c r="A170" s="17"/>
      <c r="B170" s="18" t="s">
        <v>46</v>
      </c>
      <c r="C170" s="97"/>
      <c r="D170" s="15"/>
      <c r="E170" s="94"/>
      <c r="F170" s="115"/>
    </row>
    <row r="171" spans="1:6" s="44" customFormat="1" x14ac:dyDescent="0.2">
      <c r="A171" s="17"/>
      <c r="B171" s="18"/>
      <c r="C171" s="97"/>
      <c r="D171" s="15"/>
      <c r="E171" s="94"/>
      <c r="F171" s="115"/>
    </row>
    <row r="172" spans="1:6" s="44" customFormat="1" ht="15.75" x14ac:dyDescent="0.2">
      <c r="A172" s="15" t="s">
        <v>6</v>
      </c>
      <c r="B172" s="14" t="s">
        <v>103</v>
      </c>
      <c r="C172" s="173">
        <v>2</v>
      </c>
      <c r="D172" s="15" t="s">
        <v>20</v>
      </c>
      <c r="E172" s="94">
        <f>E111</f>
        <v>85000</v>
      </c>
      <c r="F172" s="113">
        <f>SUM(C172*E172)</f>
        <v>170000</v>
      </c>
    </row>
    <row r="173" spans="1:6" s="44" customFormat="1" x14ac:dyDescent="0.2">
      <c r="A173" s="15"/>
      <c r="B173" s="18"/>
      <c r="C173" s="97"/>
      <c r="D173" s="15"/>
      <c r="E173" s="94"/>
      <c r="F173" s="113"/>
    </row>
    <row r="174" spans="1:6" s="44" customFormat="1" ht="15.75" x14ac:dyDescent="0.2">
      <c r="A174" s="15" t="s">
        <v>7</v>
      </c>
      <c r="B174" s="14" t="s">
        <v>136</v>
      </c>
      <c r="C174" s="145"/>
      <c r="D174" s="15" t="s">
        <v>20</v>
      </c>
      <c r="E174" s="94"/>
      <c r="F174" s="113">
        <f>SUM(C174*E174)</f>
        <v>0</v>
      </c>
    </row>
    <row r="175" spans="1:6" s="44" customFormat="1" x14ac:dyDescent="0.2">
      <c r="A175" s="15"/>
      <c r="B175" s="18"/>
      <c r="C175" s="97"/>
      <c r="D175" s="15"/>
      <c r="E175" s="94"/>
      <c r="F175" s="113"/>
    </row>
    <row r="176" spans="1:6" s="44" customFormat="1" x14ac:dyDescent="0.2">
      <c r="A176" s="17"/>
      <c r="B176" s="13" t="s">
        <v>122</v>
      </c>
      <c r="C176" s="97"/>
      <c r="D176" s="15"/>
      <c r="E176" s="94"/>
      <c r="F176" s="115"/>
    </row>
    <row r="177" spans="1:6" s="44" customFormat="1" x14ac:dyDescent="0.2">
      <c r="A177" s="17"/>
      <c r="B177" s="13"/>
      <c r="C177" s="97"/>
      <c r="D177" s="15"/>
      <c r="E177" s="94"/>
      <c r="F177" s="115"/>
    </row>
    <row r="178" spans="1:6" s="44" customFormat="1" x14ac:dyDescent="0.2">
      <c r="A178" s="7"/>
      <c r="B178" s="11" t="s">
        <v>47</v>
      </c>
      <c r="C178" s="97"/>
      <c r="D178" s="15"/>
      <c r="E178" s="94"/>
      <c r="F178" s="113"/>
    </row>
    <row r="179" spans="1:6" s="44" customFormat="1" x14ac:dyDescent="0.2">
      <c r="A179" s="7"/>
      <c r="B179" s="11"/>
      <c r="C179" s="97"/>
      <c r="D179" s="15"/>
      <c r="E179" s="94"/>
      <c r="F179" s="113"/>
    </row>
    <row r="180" spans="1:6" s="44" customFormat="1" ht="15.75" x14ac:dyDescent="0.2">
      <c r="A180" s="7" t="s">
        <v>8</v>
      </c>
      <c r="B180" s="14" t="s">
        <v>59</v>
      </c>
      <c r="C180" s="97">
        <v>20</v>
      </c>
      <c r="D180" s="7" t="s">
        <v>21</v>
      </c>
      <c r="E180" s="94">
        <f>E119</f>
        <v>8500</v>
      </c>
      <c r="F180" s="113">
        <f>SUM(C180*E180)</f>
        <v>170000</v>
      </c>
    </row>
    <row r="181" spans="1:6" s="44" customFormat="1" x14ac:dyDescent="0.2">
      <c r="A181" s="7"/>
      <c r="B181" s="12"/>
      <c r="C181" s="97"/>
      <c r="D181" s="15"/>
      <c r="E181" s="94"/>
      <c r="F181" s="113"/>
    </row>
    <row r="182" spans="1:6" s="44" customFormat="1" x14ac:dyDescent="0.2">
      <c r="A182" s="7"/>
      <c r="B182" s="12"/>
      <c r="C182" s="97"/>
      <c r="D182" s="7"/>
      <c r="E182" s="94"/>
      <c r="F182" s="113"/>
    </row>
    <row r="183" spans="1:6" s="44" customFormat="1" x14ac:dyDescent="0.2">
      <c r="A183" s="7"/>
      <c r="B183" s="14"/>
      <c r="C183" s="97"/>
      <c r="D183" s="15"/>
      <c r="E183" s="94"/>
      <c r="F183" s="113"/>
    </row>
    <row r="184" spans="1:6" s="44" customFormat="1" x14ac:dyDescent="0.2">
      <c r="A184" s="17"/>
      <c r="B184" s="18" t="s">
        <v>123</v>
      </c>
      <c r="C184" s="97"/>
      <c r="D184" s="15"/>
      <c r="E184" s="94"/>
      <c r="F184" s="115"/>
    </row>
    <row r="185" spans="1:6" s="44" customFormat="1" x14ac:dyDescent="0.2">
      <c r="A185" s="17"/>
      <c r="B185" s="18"/>
      <c r="C185" s="97"/>
      <c r="D185" s="15"/>
      <c r="E185" s="94"/>
      <c r="F185" s="115"/>
    </row>
    <row r="186" spans="1:6" s="44" customFormat="1" ht="25.5" x14ac:dyDescent="0.2">
      <c r="A186" s="15"/>
      <c r="B186" s="18" t="s">
        <v>50</v>
      </c>
      <c r="C186" s="97"/>
      <c r="D186" s="15"/>
      <c r="E186" s="94"/>
      <c r="F186" s="113"/>
    </row>
    <row r="187" spans="1:6" s="44" customFormat="1" x14ac:dyDescent="0.2">
      <c r="A187" s="15"/>
      <c r="B187" s="14"/>
      <c r="C187" s="97"/>
      <c r="D187" s="15"/>
      <c r="E187" s="94"/>
      <c r="F187" s="113"/>
    </row>
    <row r="188" spans="1:6" s="44" customFormat="1" x14ac:dyDescent="0.2">
      <c r="A188" s="15"/>
      <c r="B188" s="19" t="s">
        <v>132</v>
      </c>
      <c r="C188" s="97"/>
      <c r="D188" s="15"/>
      <c r="E188" s="94"/>
      <c r="F188" s="113"/>
    </row>
    <row r="189" spans="1:6" s="44" customFormat="1" x14ac:dyDescent="0.2">
      <c r="A189" s="17"/>
      <c r="B189" s="14"/>
      <c r="C189" s="97"/>
      <c r="D189" s="15"/>
      <c r="E189" s="94"/>
      <c r="F189" s="113"/>
    </row>
    <row r="190" spans="1:6" s="44" customFormat="1" x14ac:dyDescent="0.2">
      <c r="A190" s="7" t="s">
        <v>10</v>
      </c>
      <c r="B190" s="37" t="s">
        <v>145</v>
      </c>
      <c r="C190" s="97">
        <v>77</v>
      </c>
      <c r="D190" s="8" t="s">
        <v>73</v>
      </c>
      <c r="E190" s="94">
        <f>E137</f>
        <v>1450</v>
      </c>
      <c r="F190" s="113">
        <f>SUM(C190*E190)</f>
        <v>111650</v>
      </c>
    </row>
    <row r="191" spans="1:6" s="44" customFormat="1" x14ac:dyDescent="0.2">
      <c r="A191" s="7"/>
      <c r="B191" s="146"/>
      <c r="C191" s="97"/>
      <c r="D191" s="8"/>
      <c r="E191" s="94"/>
      <c r="F191" s="113"/>
    </row>
    <row r="192" spans="1:6" s="44" customFormat="1" x14ac:dyDescent="0.2">
      <c r="A192" s="7" t="s">
        <v>11</v>
      </c>
      <c r="B192" s="37" t="s">
        <v>146</v>
      </c>
      <c r="C192" s="97">
        <v>103</v>
      </c>
      <c r="D192" s="8" t="s">
        <v>73</v>
      </c>
      <c r="E192" s="94">
        <f>E190</f>
        <v>1450</v>
      </c>
      <c r="F192" s="113">
        <f>SUM(C192*E192)</f>
        <v>149350</v>
      </c>
    </row>
    <row r="193" spans="1:6" s="44" customFormat="1" x14ac:dyDescent="0.2">
      <c r="A193" s="17"/>
      <c r="B193" s="14"/>
      <c r="C193" s="97"/>
      <c r="D193" s="15"/>
      <c r="E193" s="94"/>
      <c r="F193" s="113"/>
    </row>
    <row r="194" spans="1:6" s="44" customFormat="1" x14ac:dyDescent="0.2">
      <c r="A194" s="15"/>
      <c r="B194" s="13" t="s">
        <v>115</v>
      </c>
      <c r="C194" s="97"/>
      <c r="D194" s="15"/>
      <c r="E194" s="94"/>
      <c r="F194" s="113"/>
    </row>
    <row r="195" spans="1:6" s="44" customFormat="1" x14ac:dyDescent="0.2">
      <c r="A195" s="15"/>
      <c r="B195" s="13"/>
      <c r="C195" s="97"/>
      <c r="D195" s="15"/>
      <c r="E195" s="94"/>
      <c r="F195" s="113"/>
    </row>
    <row r="196" spans="1:6" s="44" customFormat="1" x14ac:dyDescent="0.2">
      <c r="A196" s="15"/>
      <c r="B196" s="18" t="s">
        <v>130</v>
      </c>
      <c r="C196" s="97"/>
      <c r="D196" s="15"/>
      <c r="E196" s="94"/>
      <c r="F196" s="115"/>
    </row>
    <row r="197" spans="1:6" s="44" customFormat="1" x14ac:dyDescent="0.2">
      <c r="A197" s="7"/>
      <c r="B197" s="13"/>
      <c r="C197" s="97"/>
      <c r="D197" s="15"/>
      <c r="E197" s="94"/>
      <c r="F197" s="113"/>
    </row>
    <row r="198" spans="1:6" s="44" customFormat="1" ht="25.5" x14ac:dyDescent="0.2">
      <c r="A198" s="15"/>
      <c r="B198" s="19" t="s">
        <v>60</v>
      </c>
      <c r="C198" s="97"/>
      <c r="D198" s="15"/>
      <c r="E198" s="94"/>
      <c r="F198" s="113"/>
    </row>
    <row r="199" spans="1:6" s="44" customFormat="1" x14ac:dyDescent="0.2">
      <c r="A199" s="15"/>
      <c r="B199" s="14"/>
      <c r="C199" s="97"/>
      <c r="D199" s="15"/>
      <c r="E199" s="94"/>
      <c r="F199" s="113"/>
    </row>
    <row r="200" spans="1:6" s="44" customFormat="1" x14ac:dyDescent="0.2">
      <c r="A200" s="7"/>
      <c r="B200" s="11" t="s">
        <v>27</v>
      </c>
      <c r="C200" s="100"/>
      <c r="D200" s="7"/>
      <c r="E200" s="93"/>
      <c r="F200" s="114"/>
    </row>
    <row r="201" spans="1:6" s="44" customFormat="1" x14ac:dyDescent="0.2">
      <c r="A201" s="7"/>
      <c r="B201" s="18"/>
      <c r="C201" s="100"/>
      <c r="D201" s="7"/>
      <c r="E201" s="93"/>
      <c r="F201" s="114"/>
    </row>
    <row r="202" spans="1:6" s="44" customFormat="1" ht="15.75" x14ac:dyDescent="0.2">
      <c r="A202" s="7" t="s">
        <v>12</v>
      </c>
      <c r="B202" s="28" t="s">
        <v>77</v>
      </c>
      <c r="C202" s="100">
        <v>552.9</v>
      </c>
      <c r="D202" s="7" t="s">
        <v>21</v>
      </c>
      <c r="E202" s="93">
        <v>10300</v>
      </c>
      <c r="F202" s="113">
        <f>SUM(C202*E202)</f>
        <v>5694870</v>
      </c>
    </row>
    <row r="203" spans="1:6" s="44" customFormat="1" x14ac:dyDescent="0.2">
      <c r="A203" s="7"/>
      <c r="B203" s="28"/>
      <c r="C203" s="100"/>
      <c r="D203" s="7"/>
      <c r="E203" s="93"/>
      <c r="F203" s="114"/>
    </row>
    <row r="204" spans="1:6" s="44" customFormat="1" ht="15.75" x14ac:dyDescent="0.2">
      <c r="A204" s="7" t="s">
        <v>12</v>
      </c>
      <c r="B204" s="28" t="s">
        <v>186</v>
      </c>
      <c r="C204" s="100">
        <v>45</v>
      </c>
      <c r="D204" s="7" t="s">
        <v>21</v>
      </c>
      <c r="E204" s="93">
        <v>9500</v>
      </c>
      <c r="F204" s="113">
        <f>SUM(C204*E204)</f>
        <v>427500</v>
      </c>
    </row>
    <row r="205" spans="1:6" s="44" customFormat="1" x14ac:dyDescent="0.2">
      <c r="A205" s="7"/>
      <c r="B205" s="28"/>
      <c r="C205" s="100"/>
      <c r="D205" s="7"/>
      <c r="E205" s="93"/>
      <c r="F205" s="113"/>
    </row>
    <row r="206" spans="1:6" s="44" customFormat="1" x14ac:dyDescent="0.2">
      <c r="A206" s="7"/>
      <c r="B206" s="28"/>
      <c r="C206" s="100"/>
      <c r="D206" s="7"/>
      <c r="E206" s="93"/>
      <c r="F206" s="113"/>
    </row>
    <row r="207" spans="1:6" s="44" customFormat="1" x14ac:dyDescent="0.2">
      <c r="A207" s="7"/>
      <c r="B207" s="28"/>
      <c r="C207" s="100"/>
      <c r="D207" s="7"/>
      <c r="E207" s="93"/>
      <c r="F207" s="113"/>
    </row>
    <row r="208" spans="1:6" s="44" customFormat="1" x14ac:dyDescent="0.2">
      <c r="A208" s="7"/>
      <c r="B208" s="28"/>
      <c r="C208" s="100"/>
      <c r="D208" s="7"/>
      <c r="E208" s="93"/>
      <c r="F208" s="113"/>
    </row>
    <row r="209" spans="1:6" s="44" customFormat="1" x14ac:dyDescent="0.2">
      <c r="A209" s="10"/>
      <c r="B209" s="18"/>
      <c r="C209" s="99"/>
      <c r="D209" s="10"/>
      <c r="E209" s="96"/>
      <c r="F209" s="118"/>
    </row>
    <row r="210" spans="1:6" s="44" customFormat="1" ht="13.5" thickBot="1" x14ac:dyDescent="0.25">
      <c r="A210" s="7"/>
      <c r="B210" s="16" t="s">
        <v>54</v>
      </c>
      <c r="C210" s="97"/>
      <c r="D210" s="15"/>
      <c r="E210" s="94"/>
      <c r="F210" s="124">
        <f>SUM(F172:F209)</f>
        <v>6723370</v>
      </c>
    </row>
    <row r="211" spans="1:6" s="44" customFormat="1" ht="13.5" thickTop="1" x14ac:dyDescent="0.2">
      <c r="A211" s="10"/>
      <c r="B211" s="11"/>
      <c r="C211" s="99"/>
      <c r="D211" s="10"/>
      <c r="E211" s="96"/>
      <c r="F211" s="118"/>
    </row>
    <row r="212" spans="1:6" s="44" customFormat="1" x14ac:dyDescent="0.2">
      <c r="A212" s="10"/>
      <c r="B212" s="20"/>
      <c r="C212" s="97"/>
      <c r="D212" s="15"/>
      <c r="E212" s="94"/>
      <c r="F212" s="162"/>
    </row>
    <row r="213" spans="1:6" s="44" customFormat="1" x14ac:dyDescent="0.2">
      <c r="A213" s="10"/>
      <c r="B213" s="13"/>
      <c r="C213" s="97"/>
      <c r="D213" s="15"/>
      <c r="E213" s="94"/>
      <c r="F213" s="119"/>
    </row>
    <row r="214" spans="1:6" s="44" customFormat="1" x14ac:dyDescent="0.2">
      <c r="A214" s="10"/>
      <c r="B214" s="20" t="s">
        <v>28</v>
      </c>
      <c r="C214" s="97"/>
      <c r="D214" s="15"/>
      <c r="E214" s="94"/>
      <c r="F214" s="115"/>
    </row>
    <row r="215" spans="1:6" s="44" customFormat="1" x14ac:dyDescent="0.2">
      <c r="A215" s="10"/>
      <c r="B215" s="20"/>
      <c r="C215" s="97"/>
      <c r="D215" s="15"/>
      <c r="E215" s="94"/>
      <c r="F215" s="115"/>
    </row>
    <row r="216" spans="1:6" s="44" customFormat="1" x14ac:dyDescent="0.2">
      <c r="A216" s="10"/>
      <c r="B216" s="10" t="s">
        <v>170</v>
      </c>
      <c r="C216" s="97"/>
      <c r="D216" s="15"/>
      <c r="E216" s="94"/>
      <c r="F216" s="115">
        <f>F161</f>
        <v>5304250</v>
      </c>
    </row>
    <row r="217" spans="1:6" s="44" customFormat="1" x14ac:dyDescent="0.2">
      <c r="A217" s="10"/>
      <c r="B217" s="20"/>
      <c r="C217" s="97"/>
      <c r="D217" s="15"/>
      <c r="E217" s="94"/>
      <c r="F217" s="115"/>
    </row>
    <row r="218" spans="1:6" s="44" customFormat="1" x14ac:dyDescent="0.2">
      <c r="A218" s="10"/>
      <c r="B218" s="10" t="s">
        <v>138</v>
      </c>
      <c r="C218" s="97"/>
      <c r="D218" s="15"/>
      <c r="E218" s="94"/>
      <c r="F218" s="115">
        <f>F210</f>
        <v>6723370</v>
      </c>
    </row>
    <row r="219" spans="1:6" s="44" customFormat="1" x14ac:dyDescent="0.2">
      <c r="A219" s="10"/>
      <c r="B219" s="20"/>
      <c r="C219" s="97"/>
      <c r="D219" s="15"/>
      <c r="E219" s="94"/>
      <c r="F219" s="115"/>
    </row>
    <row r="220" spans="1:6" s="44" customFormat="1" ht="13.5" thickBot="1" x14ac:dyDescent="0.25">
      <c r="A220" s="10"/>
      <c r="B220" s="18" t="s">
        <v>168</v>
      </c>
      <c r="C220" s="97"/>
      <c r="D220" s="15"/>
      <c r="E220" s="94"/>
      <c r="F220" s="117">
        <f>SUM(F216:F219)</f>
        <v>12027620</v>
      </c>
    </row>
    <row r="221" spans="1:6" s="44" customFormat="1" ht="13.5" thickTop="1" x14ac:dyDescent="0.2">
      <c r="A221" s="163"/>
      <c r="B221" s="164"/>
      <c r="C221" s="165"/>
      <c r="D221" s="163"/>
      <c r="E221" s="166"/>
      <c r="F221" s="139"/>
    </row>
    <row r="222" spans="1:6" s="44" customFormat="1" x14ac:dyDescent="0.2">
      <c r="A222" s="25" t="s">
        <v>0</v>
      </c>
      <c r="B222" s="26" t="s">
        <v>1</v>
      </c>
      <c r="C222" s="104" t="s">
        <v>2</v>
      </c>
      <c r="D222" s="25" t="s">
        <v>3</v>
      </c>
      <c r="E222" s="92" t="s">
        <v>4</v>
      </c>
      <c r="F222" s="111" t="s">
        <v>5</v>
      </c>
    </row>
    <row r="223" spans="1:6" s="44" customFormat="1" x14ac:dyDescent="0.2">
      <c r="A223" s="7"/>
      <c r="B223" s="13" t="s">
        <v>140</v>
      </c>
      <c r="C223" s="100"/>
      <c r="D223" s="7"/>
      <c r="E223" s="93"/>
      <c r="F223" s="112"/>
    </row>
    <row r="224" spans="1:6" s="44" customFormat="1" x14ac:dyDescent="0.2">
      <c r="A224" s="7"/>
      <c r="B224" s="13"/>
      <c r="C224" s="100"/>
      <c r="D224" s="7"/>
      <c r="E224" s="93"/>
      <c r="F224" s="112"/>
    </row>
    <row r="225" spans="1:6" s="44" customFormat="1" x14ac:dyDescent="0.2">
      <c r="A225" s="15"/>
      <c r="B225" s="13" t="s">
        <v>171</v>
      </c>
      <c r="C225" s="97"/>
      <c r="D225" s="15"/>
      <c r="E225" s="94"/>
      <c r="F225" s="113"/>
    </row>
    <row r="226" spans="1:6" s="44" customFormat="1" x14ac:dyDescent="0.2">
      <c r="A226" s="15"/>
      <c r="B226" s="13"/>
      <c r="C226" s="97"/>
      <c r="D226" s="15"/>
      <c r="E226" s="94"/>
      <c r="F226" s="113"/>
    </row>
    <row r="227" spans="1:6" s="44" customFormat="1" x14ac:dyDescent="0.2">
      <c r="A227" s="7"/>
      <c r="B227" s="18" t="s">
        <v>120</v>
      </c>
      <c r="C227" s="100"/>
      <c r="D227" s="7"/>
      <c r="E227" s="93"/>
      <c r="F227" s="112"/>
    </row>
    <row r="228" spans="1:6" s="44" customFormat="1" x14ac:dyDescent="0.2">
      <c r="A228" s="7"/>
      <c r="B228" s="13"/>
      <c r="C228" s="100"/>
      <c r="D228" s="7"/>
      <c r="E228" s="93"/>
      <c r="F228" s="112"/>
    </row>
    <row r="229" spans="1:6" s="44" customFormat="1" ht="25.5" x14ac:dyDescent="0.2">
      <c r="A229" s="17"/>
      <c r="B229" s="18" t="s">
        <v>46</v>
      </c>
      <c r="C229" s="97"/>
      <c r="D229" s="15"/>
      <c r="E229" s="94"/>
      <c r="F229" s="115"/>
    </row>
    <row r="230" spans="1:6" s="44" customFormat="1" x14ac:dyDescent="0.2">
      <c r="A230" s="17"/>
      <c r="B230" s="18"/>
      <c r="C230" s="97"/>
      <c r="D230" s="15"/>
      <c r="E230" s="94"/>
      <c r="F230" s="115"/>
    </row>
    <row r="231" spans="1:6" s="44" customFormat="1" ht="15.75" x14ac:dyDescent="0.2">
      <c r="A231" s="15" t="s">
        <v>6</v>
      </c>
      <c r="B231" s="14" t="s">
        <v>29</v>
      </c>
      <c r="C231" s="97">
        <v>8</v>
      </c>
      <c r="D231" s="15" t="s">
        <v>20</v>
      </c>
      <c r="E231" s="94">
        <f>E172</f>
        <v>85000</v>
      </c>
      <c r="F231" s="113">
        <f>SUM(C231*E231)</f>
        <v>680000</v>
      </c>
    </row>
    <row r="232" spans="1:6" s="44" customFormat="1" x14ac:dyDescent="0.2">
      <c r="A232" s="15"/>
      <c r="B232" s="18"/>
      <c r="C232" s="97"/>
      <c r="D232" s="15"/>
      <c r="E232" s="94"/>
      <c r="F232" s="113"/>
    </row>
    <row r="233" spans="1:6" s="44" customFormat="1" ht="15.75" x14ac:dyDescent="0.2">
      <c r="A233" s="15" t="s">
        <v>7</v>
      </c>
      <c r="B233" s="14" t="s">
        <v>99</v>
      </c>
      <c r="C233" s="173">
        <v>21.7</v>
      </c>
      <c r="D233" s="15" t="s">
        <v>20</v>
      </c>
      <c r="E233" s="94">
        <f>E231</f>
        <v>85000</v>
      </c>
      <c r="F233" s="113">
        <f>SUM(C233*E233)</f>
        <v>1844500</v>
      </c>
    </row>
    <row r="234" spans="1:6" s="44" customFormat="1" x14ac:dyDescent="0.2">
      <c r="A234" s="15"/>
      <c r="B234" s="14"/>
      <c r="C234" s="97"/>
      <c r="D234" s="15"/>
      <c r="E234" s="94"/>
      <c r="F234" s="113"/>
    </row>
    <row r="235" spans="1:6" s="44" customFormat="1" ht="15.75" x14ac:dyDescent="0.2">
      <c r="A235" s="15" t="s">
        <v>8</v>
      </c>
      <c r="B235" s="14" t="s">
        <v>154</v>
      </c>
      <c r="C235" s="145">
        <v>61.5</v>
      </c>
      <c r="D235" s="15" t="s">
        <v>20</v>
      </c>
      <c r="E235" s="94">
        <f>E233</f>
        <v>85000</v>
      </c>
      <c r="F235" s="113">
        <f>SUM(C235*E235)</f>
        <v>5227500</v>
      </c>
    </row>
    <row r="236" spans="1:6" s="44" customFormat="1" x14ac:dyDescent="0.2">
      <c r="A236" s="15"/>
      <c r="B236" s="14"/>
      <c r="C236" s="97"/>
      <c r="D236" s="15"/>
      <c r="E236" s="94"/>
      <c r="F236" s="113"/>
    </row>
    <row r="237" spans="1:6" s="44" customFormat="1" ht="15.75" x14ac:dyDescent="0.2">
      <c r="A237" s="15" t="s">
        <v>9</v>
      </c>
      <c r="B237" s="14" t="s">
        <v>156</v>
      </c>
      <c r="C237" s="97">
        <f>C113</f>
        <v>6.5</v>
      </c>
      <c r="D237" s="15" t="s">
        <v>20</v>
      </c>
      <c r="E237" s="94">
        <f>E235</f>
        <v>85000</v>
      </c>
      <c r="F237" s="113">
        <f>SUM(C237*E237)</f>
        <v>552500</v>
      </c>
    </row>
    <row r="238" spans="1:6" s="44" customFormat="1" x14ac:dyDescent="0.2">
      <c r="A238" s="15"/>
      <c r="B238" s="14"/>
      <c r="C238" s="97"/>
      <c r="D238" s="15"/>
      <c r="E238" s="94"/>
      <c r="F238" s="113"/>
    </row>
    <row r="239" spans="1:6" s="44" customFormat="1" x14ac:dyDescent="0.2">
      <c r="A239" s="17"/>
      <c r="B239" s="13" t="s">
        <v>122</v>
      </c>
      <c r="C239" s="97"/>
      <c r="D239" s="15"/>
      <c r="E239" s="94"/>
      <c r="F239" s="115"/>
    </row>
    <row r="240" spans="1:6" s="44" customFormat="1" x14ac:dyDescent="0.2">
      <c r="A240" s="17"/>
      <c r="B240" s="13"/>
      <c r="C240" s="97"/>
      <c r="D240" s="15"/>
      <c r="E240" s="94"/>
      <c r="F240" s="115"/>
    </row>
    <row r="241" spans="1:6" s="44" customFormat="1" x14ac:dyDescent="0.2">
      <c r="A241" s="7"/>
      <c r="B241" s="11" t="s">
        <v>47</v>
      </c>
      <c r="C241" s="97"/>
      <c r="D241" s="15"/>
      <c r="E241" s="94"/>
      <c r="F241" s="113"/>
    </row>
    <row r="242" spans="1:6" s="44" customFormat="1" x14ac:dyDescent="0.2">
      <c r="A242" s="7"/>
      <c r="B242" s="11"/>
      <c r="C242" s="97"/>
      <c r="D242" s="15"/>
      <c r="E242" s="94"/>
      <c r="F242" s="113"/>
    </row>
    <row r="243" spans="1:6" s="44" customFormat="1" ht="15.75" x14ac:dyDescent="0.2">
      <c r="A243" s="15" t="s">
        <v>10</v>
      </c>
      <c r="B243" s="12" t="s">
        <v>100</v>
      </c>
      <c r="C243" s="97">
        <v>141</v>
      </c>
      <c r="D243" s="15" t="s">
        <v>21</v>
      </c>
      <c r="E243" s="94">
        <v>8500</v>
      </c>
      <c r="F243" s="113">
        <f>SUM(C243*E243)</f>
        <v>1198500</v>
      </c>
    </row>
    <row r="244" spans="1:6" s="44" customFormat="1" x14ac:dyDescent="0.2">
      <c r="A244" s="15"/>
      <c r="B244" s="12"/>
      <c r="C244" s="97"/>
      <c r="D244" s="15"/>
      <c r="E244" s="94"/>
      <c r="F244" s="113"/>
    </row>
    <row r="245" spans="1:6" s="44" customFormat="1" ht="15.75" x14ac:dyDescent="0.2">
      <c r="A245" s="15" t="s">
        <v>11</v>
      </c>
      <c r="B245" s="12" t="s">
        <v>101</v>
      </c>
      <c r="C245" s="97">
        <v>262</v>
      </c>
      <c r="D245" s="15" t="s">
        <v>21</v>
      </c>
      <c r="E245" s="94">
        <f>E243</f>
        <v>8500</v>
      </c>
      <c r="F245" s="113">
        <f>SUM(C245*E245)</f>
        <v>2227000</v>
      </c>
    </row>
    <row r="246" spans="1:6" s="44" customFormat="1" x14ac:dyDescent="0.2">
      <c r="A246" s="15"/>
      <c r="B246" s="12"/>
      <c r="C246" s="97"/>
      <c r="D246" s="15"/>
      <c r="E246" s="94"/>
      <c r="F246" s="113"/>
    </row>
    <row r="247" spans="1:6" s="44" customFormat="1" ht="15.75" x14ac:dyDescent="0.2">
      <c r="A247" s="15" t="s">
        <v>12</v>
      </c>
      <c r="B247" s="12" t="s">
        <v>160</v>
      </c>
      <c r="C247" s="97">
        <v>383</v>
      </c>
      <c r="D247" s="15" t="s">
        <v>21</v>
      </c>
      <c r="E247" s="94">
        <f>E245</f>
        <v>8500</v>
      </c>
      <c r="F247" s="113">
        <f>SUM(C247*E247)</f>
        <v>3255500</v>
      </c>
    </row>
    <row r="248" spans="1:6" s="44" customFormat="1" x14ac:dyDescent="0.2">
      <c r="A248" s="15"/>
      <c r="B248" s="12"/>
      <c r="C248" s="97"/>
      <c r="D248" s="15"/>
      <c r="E248" s="94"/>
      <c r="F248" s="113"/>
    </row>
    <row r="249" spans="1:6" s="44" customFormat="1" ht="15.75" x14ac:dyDescent="0.2">
      <c r="A249" s="15" t="s">
        <v>13</v>
      </c>
      <c r="B249" s="12" t="s">
        <v>157</v>
      </c>
      <c r="C249" s="97">
        <f>C121</f>
        <v>40</v>
      </c>
      <c r="D249" s="15" t="s">
        <v>21</v>
      </c>
      <c r="E249" s="94">
        <f>E247</f>
        <v>8500</v>
      </c>
      <c r="F249" s="113">
        <f>SUM(C249*E249)</f>
        <v>340000</v>
      </c>
    </row>
    <row r="250" spans="1:6" s="44" customFormat="1" x14ac:dyDescent="0.2">
      <c r="A250" s="15"/>
      <c r="B250" s="12"/>
      <c r="C250" s="97"/>
      <c r="D250" s="15"/>
      <c r="E250" s="94"/>
      <c r="F250" s="113"/>
    </row>
    <row r="251" spans="1:6" s="44" customFormat="1" x14ac:dyDescent="0.2">
      <c r="A251" s="15" t="s">
        <v>14</v>
      </c>
      <c r="B251" s="12" t="s">
        <v>158</v>
      </c>
      <c r="C251" s="97">
        <f>C123</f>
        <v>87</v>
      </c>
      <c r="D251" s="15" t="s">
        <v>25</v>
      </c>
      <c r="E251" s="94">
        <f>E249</f>
        <v>8500</v>
      </c>
      <c r="F251" s="113">
        <f>SUM(C251*E251)</f>
        <v>739500</v>
      </c>
    </row>
    <row r="252" spans="1:6" s="44" customFormat="1" x14ac:dyDescent="0.2">
      <c r="A252" s="15"/>
      <c r="B252" s="12"/>
      <c r="C252" s="97"/>
      <c r="D252" s="15"/>
      <c r="E252" s="94"/>
      <c r="F252" s="113"/>
    </row>
    <row r="253" spans="1:6" s="44" customFormat="1" x14ac:dyDescent="0.2">
      <c r="A253" s="15" t="s">
        <v>14</v>
      </c>
      <c r="B253" s="12" t="s">
        <v>187</v>
      </c>
      <c r="C253" s="97">
        <v>99</v>
      </c>
      <c r="D253" s="15" t="s">
        <v>25</v>
      </c>
      <c r="E253" s="94">
        <v>1500</v>
      </c>
      <c r="F253" s="113">
        <f>SUM(C253*E253)</f>
        <v>148500</v>
      </c>
    </row>
    <row r="254" spans="1:6" s="44" customFormat="1" x14ac:dyDescent="0.2">
      <c r="A254" s="15"/>
      <c r="B254" s="12"/>
      <c r="C254" s="97"/>
      <c r="D254" s="15"/>
      <c r="E254" s="94"/>
      <c r="F254" s="113"/>
    </row>
    <row r="255" spans="1:6" s="44" customFormat="1" x14ac:dyDescent="0.2">
      <c r="A255" s="17"/>
      <c r="B255" s="18" t="s">
        <v>123</v>
      </c>
      <c r="C255" s="97"/>
      <c r="D255" s="15"/>
      <c r="E255" s="94"/>
      <c r="F255" s="115"/>
    </row>
    <row r="256" spans="1:6" s="44" customFormat="1" x14ac:dyDescent="0.2">
      <c r="A256" s="17"/>
      <c r="B256" s="18"/>
      <c r="C256" s="97"/>
      <c r="D256" s="15"/>
      <c r="E256" s="94"/>
      <c r="F256" s="115"/>
    </row>
    <row r="257" spans="1:6" s="44" customFormat="1" ht="25.5" x14ac:dyDescent="0.2">
      <c r="A257" s="15"/>
      <c r="B257" s="18" t="s">
        <v>50</v>
      </c>
      <c r="C257" s="97"/>
      <c r="D257" s="15"/>
      <c r="E257" s="94"/>
      <c r="F257" s="113"/>
    </row>
    <row r="258" spans="1:6" s="44" customFormat="1" x14ac:dyDescent="0.2">
      <c r="A258" s="15"/>
      <c r="B258" s="14"/>
      <c r="C258" s="97"/>
      <c r="D258" s="15"/>
      <c r="E258" s="94"/>
      <c r="F258" s="113"/>
    </row>
    <row r="259" spans="1:6" s="44" customFormat="1" x14ac:dyDescent="0.2">
      <c r="A259" s="15"/>
      <c r="B259" s="19" t="s">
        <v>51</v>
      </c>
      <c r="C259" s="97"/>
      <c r="D259" s="15"/>
      <c r="E259" s="94"/>
      <c r="F259" s="113"/>
    </row>
    <row r="260" spans="1:6" s="44" customFormat="1" x14ac:dyDescent="0.2">
      <c r="A260" s="17"/>
      <c r="B260" s="14"/>
      <c r="C260" s="97"/>
      <c r="D260" s="15"/>
      <c r="E260" s="94"/>
      <c r="F260" s="113"/>
    </row>
    <row r="261" spans="1:6" s="44" customFormat="1" x14ac:dyDescent="0.2">
      <c r="A261" s="7"/>
      <c r="B261" s="11" t="s">
        <v>30</v>
      </c>
      <c r="C261" s="97"/>
      <c r="D261" s="8"/>
      <c r="E261" s="94"/>
      <c r="F261" s="113"/>
    </row>
    <row r="262" spans="1:6" s="44" customFormat="1" x14ac:dyDescent="0.2">
      <c r="A262" s="7"/>
      <c r="B262" s="19"/>
      <c r="C262" s="97"/>
      <c r="D262" s="15"/>
      <c r="E262" s="94"/>
      <c r="F262" s="113"/>
    </row>
    <row r="263" spans="1:6" s="44" customFormat="1" x14ac:dyDescent="0.2">
      <c r="A263" s="7" t="s">
        <v>15</v>
      </c>
      <c r="B263" s="14" t="s">
        <v>145</v>
      </c>
      <c r="C263" s="97">
        <v>629</v>
      </c>
      <c r="D263" s="8" t="s">
        <v>73</v>
      </c>
      <c r="E263" s="94">
        <f>E190</f>
        <v>1450</v>
      </c>
      <c r="F263" s="113">
        <f>SUM(C263*E263)</f>
        <v>912050</v>
      </c>
    </row>
    <row r="264" spans="1:6" s="44" customFormat="1" x14ac:dyDescent="0.2">
      <c r="A264" s="7"/>
      <c r="B264" s="14"/>
      <c r="C264" s="97"/>
      <c r="D264" s="15"/>
      <c r="F264" s="113"/>
    </row>
    <row r="265" spans="1:6" s="44" customFormat="1" x14ac:dyDescent="0.2">
      <c r="A265" s="7" t="s">
        <v>16</v>
      </c>
      <c r="B265" s="14" t="s">
        <v>147</v>
      </c>
      <c r="C265" s="97">
        <v>1421</v>
      </c>
      <c r="D265" s="8" t="str">
        <f>D263</f>
        <v>kg</v>
      </c>
      <c r="E265" s="94">
        <f>E263</f>
        <v>1450</v>
      </c>
      <c r="F265" s="113">
        <f>SUM(C265*E265)</f>
        <v>2060450</v>
      </c>
    </row>
    <row r="266" spans="1:6" s="44" customFormat="1" x14ac:dyDescent="0.2">
      <c r="A266" s="7"/>
      <c r="B266" s="14"/>
      <c r="C266" s="97"/>
      <c r="D266" s="15"/>
      <c r="E266" s="94"/>
      <c r="F266" s="113"/>
    </row>
    <row r="267" spans="1:6" s="44" customFormat="1" x14ac:dyDescent="0.2">
      <c r="A267" s="7"/>
      <c r="B267" s="11" t="s">
        <v>99</v>
      </c>
      <c r="C267" s="97"/>
      <c r="D267" s="8"/>
      <c r="E267" s="94"/>
      <c r="F267" s="113"/>
    </row>
    <row r="268" spans="1:6" s="44" customFormat="1" x14ac:dyDescent="0.2">
      <c r="A268" s="7"/>
      <c r="B268" s="14"/>
      <c r="C268" s="97"/>
      <c r="D268" s="15"/>
      <c r="E268" s="94"/>
      <c r="F268" s="113"/>
    </row>
    <row r="269" spans="1:6" s="44" customFormat="1" x14ac:dyDescent="0.2">
      <c r="A269" s="7" t="s">
        <v>17</v>
      </c>
      <c r="B269" s="14" t="s">
        <v>145</v>
      </c>
      <c r="C269" s="97">
        <v>1018</v>
      </c>
      <c r="D269" s="8" t="s">
        <v>73</v>
      </c>
      <c r="E269" s="94">
        <f>E265</f>
        <v>1450</v>
      </c>
      <c r="F269" s="113">
        <f>SUM(C269*E269)</f>
        <v>1476100</v>
      </c>
    </row>
    <row r="270" spans="1:6" s="44" customFormat="1" x14ac:dyDescent="0.2">
      <c r="A270" s="7"/>
      <c r="B270" s="14"/>
      <c r="C270" s="97"/>
      <c r="D270" s="8"/>
      <c r="E270" s="94"/>
      <c r="F270" s="113"/>
    </row>
    <row r="271" spans="1:6" s="44" customFormat="1" x14ac:dyDescent="0.2">
      <c r="A271" s="7" t="s">
        <v>18</v>
      </c>
      <c r="B271" s="14" t="s">
        <v>147</v>
      </c>
      <c r="C271" s="97">
        <v>3492</v>
      </c>
      <c r="D271" s="8" t="s">
        <v>73</v>
      </c>
      <c r="E271" s="94">
        <f>E269</f>
        <v>1450</v>
      </c>
      <c r="F271" s="113">
        <f>SUM(C271*E271)</f>
        <v>5063400</v>
      </c>
    </row>
    <row r="272" spans="1:6" s="44" customFormat="1" x14ac:dyDescent="0.2">
      <c r="A272" s="7"/>
      <c r="B272" s="14"/>
      <c r="C272" s="97"/>
      <c r="D272" s="8"/>
      <c r="E272" s="94"/>
      <c r="F272" s="113"/>
    </row>
    <row r="273" spans="1:6" s="44" customFormat="1" x14ac:dyDescent="0.2">
      <c r="A273" s="7" t="s">
        <v>19</v>
      </c>
      <c r="B273" s="14" t="s">
        <v>162</v>
      </c>
      <c r="C273" s="97">
        <v>1172</v>
      </c>
      <c r="D273" s="8" t="s">
        <v>73</v>
      </c>
      <c r="E273" s="94">
        <f>E271</f>
        <v>1450</v>
      </c>
      <c r="F273" s="113">
        <f>SUM(C273*E273)</f>
        <v>1699400</v>
      </c>
    </row>
    <row r="274" spans="1:6" s="44" customFormat="1" x14ac:dyDescent="0.2">
      <c r="A274" s="17"/>
      <c r="B274" s="14"/>
      <c r="C274" s="97"/>
      <c r="D274" s="15"/>
      <c r="E274" s="94"/>
      <c r="F274" s="113"/>
    </row>
    <row r="275" spans="1:6" s="44" customFormat="1" x14ac:dyDescent="0.2">
      <c r="A275" s="17"/>
      <c r="B275" s="11" t="s">
        <v>154</v>
      </c>
      <c r="C275" s="97"/>
      <c r="D275" s="8"/>
      <c r="E275" s="94"/>
      <c r="F275" s="113"/>
    </row>
    <row r="276" spans="1:6" s="44" customFormat="1" x14ac:dyDescent="0.2">
      <c r="A276" s="17"/>
      <c r="B276" s="14"/>
      <c r="C276" s="97"/>
      <c r="D276" s="15"/>
      <c r="E276" s="94"/>
      <c r="F276" s="113"/>
    </row>
    <row r="277" spans="1:6" s="44" customFormat="1" x14ac:dyDescent="0.2">
      <c r="A277" s="15" t="s">
        <v>76</v>
      </c>
      <c r="B277" s="14" t="s">
        <v>146</v>
      </c>
      <c r="C277" s="97">
        <v>4195</v>
      </c>
      <c r="D277" s="8" t="s">
        <v>73</v>
      </c>
      <c r="E277" s="94">
        <f>E273</f>
        <v>1450</v>
      </c>
      <c r="F277" s="113">
        <f>SUM(C277*E277)</f>
        <v>6082750</v>
      </c>
    </row>
    <row r="278" spans="1:6" s="44" customFormat="1" x14ac:dyDescent="0.2">
      <c r="A278" s="17"/>
      <c r="B278" s="14"/>
      <c r="C278" s="97"/>
      <c r="D278" s="15"/>
      <c r="E278" s="94"/>
      <c r="F278" s="113"/>
    </row>
    <row r="279" spans="1:6" s="44" customFormat="1" x14ac:dyDescent="0.2">
      <c r="A279" s="7"/>
      <c r="B279" s="11" t="s">
        <v>155</v>
      </c>
      <c r="C279" s="97"/>
      <c r="D279" s="8"/>
      <c r="E279" s="94"/>
      <c r="F279" s="113"/>
    </row>
    <row r="280" spans="1:6" s="44" customFormat="1" x14ac:dyDescent="0.2">
      <c r="A280" s="7"/>
      <c r="B280" s="14"/>
      <c r="C280" s="97"/>
      <c r="D280" s="15"/>
      <c r="E280" s="94"/>
      <c r="F280" s="113"/>
    </row>
    <row r="281" spans="1:6" s="44" customFormat="1" x14ac:dyDescent="0.2">
      <c r="A281" s="7" t="s">
        <v>78</v>
      </c>
      <c r="B281" s="14" t="s">
        <v>161</v>
      </c>
      <c r="C281" s="97">
        <f>C143</f>
        <v>718</v>
      </c>
      <c r="D281" s="8" t="s">
        <v>73</v>
      </c>
      <c r="E281" s="94">
        <f>E277</f>
        <v>1450</v>
      </c>
      <c r="F281" s="113">
        <f>SUM(C281*E281)</f>
        <v>1041100</v>
      </c>
    </row>
    <row r="282" spans="1:6" s="44" customFormat="1" x14ac:dyDescent="0.2">
      <c r="A282" s="7"/>
      <c r="B282" s="14"/>
      <c r="C282" s="97"/>
      <c r="D282" s="15"/>
      <c r="E282" s="94"/>
      <c r="F282" s="113"/>
    </row>
    <row r="283" spans="1:6" s="44" customFormat="1" x14ac:dyDescent="0.2">
      <c r="A283" s="7"/>
      <c r="B283" s="14"/>
      <c r="C283" s="97"/>
      <c r="D283" s="15"/>
      <c r="E283" s="94"/>
      <c r="F283" s="113"/>
    </row>
    <row r="284" spans="1:6" s="44" customFormat="1" x14ac:dyDescent="0.2">
      <c r="A284" s="7"/>
      <c r="B284" s="14"/>
      <c r="C284" s="97"/>
      <c r="D284" s="15"/>
      <c r="E284" s="94"/>
      <c r="F284" s="113"/>
    </row>
    <row r="285" spans="1:6" s="44" customFormat="1" x14ac:dyDescent="0.2">
      <c r="A285" s="7"/>
      <c r="B285" s="14"/>
      <c r="C285" s="97"/>
      <c r="D285" s="15"/>
      <c r="E285" s="94"/>
      <c r="F285" s="113"/>
    </row>
    <row r="286" spans="1:6" s="44" customFormat="1" x14ac:dyDescent="0.2">
      <c r="A286" s="7"/>
      <c r="B286" s="14"/>
      <c r="C286" s="97"/>
      <c r="D286" s="15"/>
      <c r="E286" s="94"/>
      <c r="F286" s="113"/>
    </row>
    <row r="287" spans="1:6" s="44" customFormat="1" x14ac:dyDescent="0.2">
      <c r="A287" s="15"/>
      <c r="B287" s="16" t="s">
        <v>54</v>
      </c>
      <c r="C287" s="97"/>
      <c r="D287" s="15"/>
      <c r="E287" s="94"/>
      <c r="F287" s="161">
        <f>SUM(F231:F286)</f>
        <v>34548750</v>
      </c>
    </row>
    <row r="288" spans="1:6" s="44" customFormat="1" x14ac:dyDescent="0.2">
      <c r="A288" s="25" t="s">
        <v>0</v>
      </c>
      <c r="B288" s="26" t="s">
        <v>1</v>
      </c>
      <c r="C288" s="104" t="s">
        <v>2</v>
      </c>
      <c r="D288" s="25" t="s">
        <v>3</v>
      </c>
      <c r="E288" s="92" t="s">
        <v>4</v>
      </c>
      <c r="F288" s="111" t="s">
        <v>5</v>
      </c>
    </row>
    <row r="289" spans="1:6" s="44" customFormat="1" x14ac:dyDescent="0.2">
      <c r="A289" s="10"/>
      <c r="B289" s="11" t="s">
        <v>181</v>
      </c>
      <c r="C289" s="99"/>
      <c r="D289" s="10"/>
      <c r="E289" s="96"/>
      <c r="F289" s="118"/>
    </row>
    <row r="290" spans="1:6" s="44" customFormat="1" x14ac:dyDescent="0.2">
      <c r="A290" s="15"/>
      <c r="B290" s="18" t="s">
        <v>31</v>
      </c>
      <c r="C290" s="97"/>
      <c r="D290" s="15"/>
      <c r="E290" s="94"/>
      <c r="F290" s="113"/>
    </row>
    <row r="291" spans="1:6" s="44" customFormat="1" x14ac:dyDescent="0.2">
      <c r="A291" s="15"/>
      <c r="B291" s="18"/>
      <c r="C291" s="97"/>
      <c r="D291" s="15"/>
      <c r="E291" s="94"/>
      <c r="F291" s="113"/>
    </row>
    <row r="292" spans="1:6" s="44" customFormat="1" x14ac:dyDescent="0.2">
      <c r="A292" s="7"/>
      <c r="B292" s="18" t="s">
        <v>120</v>
      </c>
      <c r="C292" s="100"/>
      <c r="D292" s="7"/>
      <c r="E292" s="93"/>
      <c r="F292" s="112"/>
    </row>
    <row r="293" spans="1:6" s="44" customFormat="1" x14ac:dyDescent="0.2">
      <c r="A293" s="7"/>
      <c r="B293" s="13"/>
      <c r="C293" s="100"/>
      <c r="D293" s="7"/>
      <c r="E293" s="93"/>
      <c r="F293" s="112"/>
    </row>
    <row r="294" spans="1:6" s="44" customFormat="1" x14ac:dyDescent="0.2">
      <c r="A294" s="17"/>
      <c r="B294" s="13" t="s">
        <v>129</v>
      </c>
      <c r="C294" s="97"/>
      <c r="D294" s="15"/>
      <c r="E294" s="94"/>
      <c r="F294" s="115"/>
    </row>
    <row r="295" spans="1:6" s="44" customFormat="1" x14ac:dyDescent="0.2">
      <c r="A295" s="15"/>
      <c r="B295" s="14"/>
      <c r="C295" s="97"/>
      <c r="D295" s="15"/>
      <c r="E295" s="94"/>
      <c r="F295" s="113"/>
    </row>
    <row r="296" spans="1:6" s="44" customFormat="1" ht="25.5" x14ac:dyDescent="0.2">
      <c r="A296" s="17"/>
      <c r="B296" s="18" t="s">
        <v>46</v>
      </c>
      <c r="C296" s="97"/>
      <c r="D296" s="15"/>
      <c r="E296" s="94"/>
      <c r="F296" s="115"/>
    </row>
    <row r="297" spans="1:6" s="44" customFormat="1" x14ac:dyDescent="0.2">
      <c r="A297" s="17"/>
      <c r="B297" s="18"/>
      <c r="C297" s="97"/>
      <c r="D297" s="15"/>
      <c r="E297" s="94"/>
      <c r="F297" s="115"/>
    </row>
    <row r="298" spans="1:6" s="44" customFormat="1" ht="15.75" x14ac:dyDescent="0.2">
      <c r="A298" s="15" t="s">
        <v>6</v>
      </c>
      <c r="B298" s="14" t="s">
        <v>103</v>
      </c>
      <c r="C298" s="97">
        <f>C172</f>
        <v>2</v>
      </c>
      <c r="D298" s="15" t="s">
        <v>20</v>
      </c>
      <c r="E298" s="94">
        <f>E231</f>
        <v>85000</v>
      </c>
      <c r="F298" s="113">
        <f>SUM(C298*E298)</f>
        <v>170000</v>
      </c>
    </row>
    <row r="299" spans="1:6" s="44" customFormat="1" x14ac:dyDescent="0.2">
      <c r="A299" s="15"/>
      <c r="B299" s="18"/>
      <c r="C299" s="97"/>
      <c r="D299" s="15"/>
      <c r="E299" s="94"/>
      <c r="F299" s="113"/>
    </row>
    <row r="300" spans="1:6" s="44" customFormat="1" ht="15.75" x14ac:dyDescent="0.2">
      <c r="A300" s="15" t="s">
        <v>7</v>
      </c>
      <c r="B300" s="14" t="s">
        <v>136</v>
      </c>
      <c r="C300" s="145"/>
      <c r="D300" s="15" t="s">
        <v>20</v>
      </c>
      <c r="E300" s="94"/>
      <c r="F300" s="113">
        <f>SUM(C300*E300)</f>
        <v>0</v>
      </c>
    </row>
    <row r="301" spans="1:6" s="44" customFormat="1" x14ac:dyDescent="0.2">
      <c r="A301" s="15"/>
      <c r="B301" s="18"/>
      <c r="C301" s="97"/>
      <c r="D301" s="15"/>
      <c r="E301" s="94"/>
      <c r="F301" s="113"/>
    </row>
    <row r="302" spans="1:6" s="44" customFormat="1" x14ac:dyDescent="0.2">
      <c r="A302" s="17"/>
      <c r="B302" s="13" t="s">
        <v>122</v>
      </c>
      <c r="C302" s="97"/>
      <c r="D302" s="15"/>
      <c r="E302" s="94"/>
      <c r="F302" s="115"/>
    </row>
    <row r="303" spans="1:6" s="44" customFormat="1" x14ac:dyDescent="0.2">
      <c r="A303" s="17"/>
      <c r="B303" s="13"/>
      <c r="C303" s="97"/>
      <c r="D303" s="15"/>
      <c r="E303" s="94"/>
      <c r="F303" s="115"/>
    </row>
    <row r="304" spans="1:6" s="44" customFormat="1" x14ac:dyDescent="0.2">
      <c r="A304" s="7"/>
      <c r="B304" s="11" t="s">
        <v>47</v>
      </c>
      <c r="C304" s="97"/>
      <c r="D304" s="15"/>
      <c r="E304" s="94"/>
      <c r="F304" s="113"/>
    </row>
    <row r="305" spans="1:6" s="44" customFormat="1" x14ac:dyDescent="0.2">
      <c r="A305" s="7"/>
      <c r="B305" s="11"/>
      <c r="C305" s="97"/>
      <c r="D305" s="15"/>
      <c r="E305" s="94"/>
      <c r="F305" s="113"/>
    </row>
    <row r="306" spans="1:6" s="44" customFormat="1" ht="15.75" x14ac:dyDescent="0.2">
      <c r="A306" s="7" t="s">
        <v>8</v>
      </c>
      <c r="B306" s="14" t="s">
        <v>59</v>
      </c>
      <c r="C306" s="97">
        <f>C180</f>
        <v>20</v>
      </c>
      <c r="D306" s="7" t="s">
        <v>21</v>
      </c>
      <c r="E306" s="94">
        <f>E243</f>
        <v>8500</v>
      </c>
      <c r="F306" s="113">
        <f>SUM(C306*E306)</f>
        <v>170000</v>
      </c>
    </row>
    <row r="307" spans="1:6" s="44" customFormat="1" x14ac:dyDescent="0.2">
      <c r="A307" s="7"/>
      <c r="B307" s="12"/>
      <c r="C307" s="97"/>
      <c r="D307" s="15"/>
      <c r="E307" s="94"/>
      <c r="F307" s="113"/>
    </row>
    <row r="308" spans="1:6" s="44" customFormat="1" x14ac:dyDescent="0.2">
      <c r="A308" s="7" t="s">
        <v>9</v>
      </c>
      <c r="B308" s="12" t="s">
        <v>137</v>
      </c>
      <c r="C308" s="97"/>
      <c r="D308" s="7" t="s">
        <v>25</v>
      </c>
      <c r="E308" s="94"/>
      <c r="F308" s="113">
        <f>SUM(C308*E308)</f>
        <v>0</v>
      </c>
    </row>
    <row r="309" spans="1:6" s="44" customFormat="1" x14ac:dyDescent="0.2">
      <c r="A309" s="7"/>
      <c r="B309" s="14"/>
      <c r="C309" s="97"/>
      <c r="D309" s="15"/>
      <c r="E309" s="94"/>
      <c r="F309" s="113"/>
    </row>
    <row r="310" spans="1:6" s="44" customFormat="1" x14ac:dyDescent="0.2">
      <c r="A310" s="17"/>
      <c r="B310" s="18" t="s">
        <v>123</v>
      </c>
      <c r="C310" s="97"/>
      <c r="D310" s="15"/>
      <c r="E310" s="94"/>
      <c r="F310" s="115"/>
    </row>
    <row r="311" spans="1:6" s="44" customFormat="1" x14ac:dyDescent="0.2">
      <c r="A311" s="17"/>
      <c r="B311" s="18"/>
      <c r="C311" s="97"/>
      <c r="D311" s="15"/>
      <c r="E311" s="94"/>
      <c r="F311" s="115"/>
    </row>
    <row r="312" spans="1:6" s="44" customFormat="1" ht="25.5" x14ac:dyDescent="0.2">
      <c r="A312" s="15"/>
      <c r="B312" s="18" t="s">
        <v>50</v>
      </c>
      <c r="C312" s="97"/>
      <c r="D312" s="15"/>
      <c r="E312" s="94"/>
      <c r="F312" s="113"/>
    </row>
    <row r="313" spans="1:6" s="44" customFormat="1" x14ac:dyDescent="0.2">
      <c r="A313" s="15"/>
      <c r="B313" s="14"/>
      <c r="C313" s="97"/>
      <c r="D313" s="15"/>
      <c r="E313" s="94"/>
      <c r="F313" s="113"/>
    </row>
    <row r="314" spans="1:6" s="44" customFormat="1" x14ac:dyDescent="0.2">
      <c r="A314" s="15"/>
      <c r="B314" s="19" t="s">
        <v>132</v>
      </c>
      <c r="C314" s="97"/>
      <c r="D314" s="15"/>
      <c r="E314" s="94"/>
      <c r="F314" s="113"/>
    </row>
    <row r="315" spans="1:6" s="44" customFormat="1" x14ac:dyDescent="0.2">
      <c r="A315" s="17"/>
      <c r="B315" s="14"/>
      <c r="C315" s="97"/>
      <c r="D315" s="15"/>
      <c r="E315" s="94"/>
      <c r="F315" s="113"/>
    </row>
    <row r="316" spans="1:6" s="44" customFormat="1" x14ac:dyDescent="0.2">
      <c r="A316" s="7" t="s">
        <v>10</v>
      </c>
      <c r="B316" s="37" t="s">
        <v>145</v>
      </c>
      <c r="C316" s="97">
        <f>C190</f>
        <v>77</v>
      </c>
      <c r="D316" s="8" t="s">
        <v>73</v>
      </c>
      <c r="E316" s="94">
        <f>E269</f>
        <v>1450</v>
      </c>
      <c r="F316" s="113">
        <f>SUM(C316*E316)</f>
        <v>111650</v>
      </c>
    </row>
    <row r="317" spans="1:6" s="44" customFormat="1" x14ac:dyDescent="0.2">
      <c r="A317" s="7"/>
      <c r="B317" s="146"/>
      <c r="C317" s="97"/>
      <c r="D317" s="8"/>
      <c r="E317" s="94"/>
      <c r="F317" s="113"/>
    </row>
    <row r="318" spans="1:6" s="44" customFormat="1" x14ac:dyDescent="0.2">
      <c r="A318" s="7" t="s">
        <v>11</v>
      </c>
      <c r="B318" s="37" t="s">
        <v>146</v>
      </c>
      <c r="C318" s="97">
        <f>C192</f>
        <v>103</v>
      </c>
      <c r="D318" s="8" t="s">
        <v>73</v>
      </c>
      <c r="E318" s="94">
        <f>E316</f>
        <v>1450</v>
      </c>
      <c r="F318" s="113">
        <f>SUM(C318*E318)</f>
        <v>149350</v>
      </c>
    </row>
    <row r="319" spans="1:6" s="44" customFormat="1" x14ac:dyDescent="0.2">
      <c r="A319" s="17"/>
      <c r="B319" s="14"/>
      <c r="C319" s="97"/>
      <c r="D319" s="15"/>
      <c r="E319" s="94"/>
      <c r="F319" s="113"/>
    </row>
    <row r="320" spans="1:6" s="44" customFormat="1" x14ac:dyDescent="0.2">
      <c r="A320" s="15"/>
      <c r="B320" s="13" t="s">
        <v>115</v>
      </c>
      <c r="C320" s="97"/>
      <c r="D320" s="15"/>
      <c r="E320" s="94"/>
      <c r="F320" s="113"/>
    </row>
    <row r="321" spans="1:6" s="44" customFormat="1" x14ac:dyDescent="0.2">
      <c r="A321" s="15"/>
      <c r="B321" s="13"/>
      <c r="C321" s="97"/>
      <c r="D321" s="15"/>
      <c r="E321" s="94"/>
      <c r="F321" s="113"/>
    </row>
    <row r="322" spans="1:6" s="44" customFormat="1" x14ac:dyDescent="0.2">
      <c r="A322" s="15"/>
      <c r="B322" s="18" t="s">
        <v>130</v>
      </c>
      <c r="C322" s="97"/>
      <c r="D322" s="15"/>
      <c r="E322" s="94"/>
      <c r="F322" s="115"/>
    </row>
    <row r="323" spans="1:6" s="44" customFormat="1" x14ac:dyDescent="0.2">
      <c r="A323" s="7"/>
      <c r="B323" s="13"/>
      <c r="C323" s="97"/>
      <c r="D323" s="15"/>
      <c r="E323" s="94"/>
      <c r="F323" s="113"/>
    </row>
    <row r="324" spans="1:6" s="44" customFormat="1" ht="25.5" x14ac:dyDescent="0.2">
      <c r="A324" s="15"/>
      <c r="B324" s="19" t="s">
        <v>60</v>
      </c>
      <c r="C324" s="97"/>
      <c r="D324" s="15"/>
      <c r="E324" s="94"/>
      <c r="F324" s="113"/>
    </row>
    <row r="325" spans="1:6" s="44" customFormat="1" x14ac:dyDescent="0.2">
      <c r="A325" s="15"/>
      <c r="B325" s="14"/>
      <c r="C325" s="97"/>
      <c r="D325" s="15"/>
      <c r="E325" s="94"/>
      <c r="F325" s="113"/>
    </row>
    <row r="326" spans="1:6" s="44" customFormat="1" x14ac:dyDescent="0.2">
      <c r="A326" s="7"/>
      <c r="B326" s="11" t="s">
        <v>27</v>
      </c>
      <c r="C326" s="100"/>
      <c r="D326" s="7"/>
      <c r="E326" s="93"/>
      <c r="F326" s="114"/>
    </row>
    <row r="327" spans="1:6" s="44" customFormat="1" x14ac:dyDescent="0.2">
      <c r="A327" s="7"/>
      <c r="B327" s="18"/>
      <c r="C327" s="100"/>
      <c r="D327" s="7"/>
      <c r="E327" s="93"/>
      <c r="F327" s="114"/>
    </row>
    <row r="328" spans="1:6" s="44" customFormat="1" ht="15.75" x14ac:dyDescent="0.2">
      <c r="A328" s="7" t="s">
        <v>12</v>
      </c>
      <c r="B328" s="28" t="s">
        <v>77</v>
      </c>
      <c r="C328" s="100">
        <v>645</v>
      </c>
      <c r="D328" s="7" t="s">
        <v>21</v>
      </c>
      <c r="E328" s="93">
        <f>E202</f>
        <v>10300</v>
      </c>
      <c r="F328" s="113">
        <f>SUM(C328*E328)</f>
        <v>6643500</v>
      </c>
    </row>
    <row r="329" spans="1:6" s="44" customFormat="1" x14ac:dyDescent="0.2">
      <c r="A329" s="7"/>
      <c r="B329" s="28"/>
      <c r="C329" s="100"/>
      <c r="D329" s="7"/>
      <c r="E329" s="93"/>
      <c r="F329" s="114"/>
    </row>
    <row r="330" spans="1:6" s="44" customFormat="1" ht="15.75" x14ac:dyDescent="0.2">
      <c r="A330" s="7" t="s">
        <v>12</v>
      </c>
      <c r="B330" s="28" t="s">
        <v>186</v>
      </c>
      <c r="C330" s="100">
        <f>C204</f>
        <v>45</v>
      </c>
      <c r="D330" s="7" t="s">
        <v>21</v>
      </c>
      <c r="E330" s="93">
        <f>E204</f>
        <v>9500</v>
      </c>
      <c r="F330" s="113">
        <f>SUM(C330*E330)</f>
        <v>427500</v>
      </c>
    </row>
    <row r="331" spans="1:6" s="44" customFormat="1" x14ac:dyDescent="0.2">
      <c r="A331" s="7"/>
      <c r="B331" s="28"/>
      <c r="C331" s="100"/>
      <c r="D331" s="7"/>
      <c r="E331" s="93"/>
      <c r="F331" s="114"/>
    </row>
    <row r="332" spans="1:6" s="44" customFormat="1" x14ac:dyDescent="0.2">
      <c r="A332" s="7" t="s">
        <v>13</v>
      </c>
      <c r="B332" s="14" t="s">
        <v>184</v>
      </c>
      <c r="C332" s="100"/>
      <c r="D332" s="7" t="s">
        <v>25</v>
      </c>
      <c r="E332" s="93"/>
      <c r="F332" s="113">
        <f>SUM(C332*E332)</f>
        <v>0</v>
      </c>
    </row>
    <row r="333" spans="1:6" s="44" customFormat="1" x14ac:dyDescent="0.2">
      <c r="A333" s="7"/>
      <c r="B333" s="28"/>
      <c r="C333" s="100"/>
      <c r="D333" s="7"/>
      <c r="E333" s="93"/>
      <c r="F333" s="113"/>
    </row>
    <row r="334" spans="1:6" s="44" customFormat="1" x14ac:dyDescent="0.2">
      <c r="A334" s="7"/>
      <c r="B334" s="28"/>
      <c r="C334" s="100"/>
      <c r="D334" s="7"/>
      <c r="E334" s="93"/>
      <c r="F334" s="113"/>
    </row>
    <row r="335" spans="1:6" s="44" customFormat="1" x14ac:dyDescent="0.2">
      <c r="A335" s="7"/>
      <c r="B335" s="28"/>
      <c r="C335" s="100"/>
      <c r="D335" s="7"/>
      <c r="E335" s="93"/>
      <c r="F335" s="113"/>
    </row>
    <row r="336" spans="1:6" s="44" customFormat="1" x14ac:dyDescent="0.2">
      <c r="A336" s="7"/>
      <c r="B336" s="28"/>
      <c r="C336" s="100"/>
      <c r="D336" s="7"/>
      <c r="E336" s="93"/>
      <c r="F336" s="113"/>
    </row>
    <row r="337" spans="1:6" s="44" customFormat="1" x14ac:dyDescent="0.2">
      <c r="A337" s="10"/>
      <c r="B337" s="18"/>
      <c r="C337" s="99"/>
      <c r="D337" s="10"/>
      <c r="E337" s="96"/>
      <c r="F337" s="118"/>
    </row>
    <row r="338" spans="1:6" s="44" customFormat="1" ht="13.5" thickBot="1" x14ac:dyDescent="0.25">
      <c r="A338" s="7"/>
      <c r="B338" s="16" t="s">
        <v>54</v>
      </c>
      <c r="C338" s="97"/>
      <c r="D338" s="15"/>
      <c r="E338" s="94"/>
      <c r="F338" s="124">
        <f>SUM(F298:F337)</f>
        <v>7672000</v>
      </c>
    </row>
    <row r="339" spans="1:6" s="44" customFormat="1" ht="13.5" thickTop="1" x14ac:dyDescent="0.2">
      <c r="A339" s="10"/>
      <c r="B339" s="11"/>
      <c r="C339" s="99"/>
      <c r="D339" s="10"/>
      <c r="E339" s="96"/>
      <c r="F339" s="118"/>
    </row>
    <row r="340" spans="1:6" s="44" customFormat="1" x14ac:dyDescent="0.2">
      <c r="A340" s="10"/>
      <c r="B340" s="20"/>
      <c r="C340" s="97"/>
      <c r="D340" s="15"/>
      <c r="E340" s="94"/>
      <c r="F340" s="162"/>
    </row>
    <row r="341" spans="1:6" s="44" customFormat="1" x14ac:dyDescent="0.2">
      <c r="A341" s="10"/>
      <c r="B341" s="13"/>
      <c r="C341" s="97"/>
      <c r="D341" s="15"/>
      <c r="E341" s="94"/>
      <c r="F341" s="119"/>
    </row>
    <row r="342" spans="1:6" s="44" customFormat="1" x14ac:dyDescent="0.2">
      <c r="A342" s="10"/>
      <c r="B342" s="20" t="s">
        <v>28</v>
      </c>
      <c r="C342" s="97"/>
      <c r="D342" s="15"/>
      <c r="E342" s="94"/>
      <c r="F342" s="115"/>
    </row>
    <row r="343" spans="1:6" s="44" customFormat="1" x14ac:dyDescent="0.2">
      <c r="A343" s="10"/>
      <c r="B343" s="20"/>
      <c r="C343" s="97"/>
      <c r="D343" s="15"/>
      <c r="E343" s="94"/>
      <c r="F343" s="115"/>
    </row>
    <row r="344" spans="1:6" s="44" customFormat="1" ht="15" customHeight="1" x14ac:dyDescent="0.2">
      <c r="A344" s="10"/>
      <c r="B344" s="10" t="s">
        <v>93</v>
      </c>
      <c r="C344" s="97"/>
      <c r="D344" s="15"/>
      <c r="E344" s="94"/>
      <c r="F344" s="115">
        <f>F287</f>
        <v>34548750</v>
      </c>
    </row>
    <row r="345" spans="1:6" s="44" customFormat="1" x14ac:dyDescent="0.2">
      <c r="A345" s="10"/>
      <c r="B345" s="20"/>
      <c r="C345" s="97"/>
      <c r="D345" s="15"/>
      <c r="E345" s="94"/>
      <c r="F345" s="115"/>
    </row>
    <row r="346" spans="1:6" s="44" customFormat="1" ht="15.75" customHeight="1" x14ac:dyDescent="0.2">
      <c r="A346" s="10"/>
      <c r="B346" s="10" t="s">
        <v>172</v>
      </c>
      <c r="C346" s="97"/>
      <c r="D346" s="15"/>
      <c r="E346" s="94"/>
      <c r="F346" s="115">
        <f>F338</f>
        <v>7672000</v>
      </c>
    </row>
    <row r="347" spans="1:6" s="44" customFormat="1" x14ac:dyDescent="0.2">
      <c r="A347" s="10"/>
      <c r="B347" s="20"/>
      <c r="C347" s="97"/>
      <c r="D347" s="15"/>
      <c r="E347" s="94"/>
      <c r="F347" s="115"/>
    </row>
    <row r="348" spans="1:6" s="44" customFormat="1" ht="13.5" thickBot="1" x14ac:dyDescent="0.25">
      <c r="A348" s="10"/>
      <c r="B348" s="18" t="s">
        <v>173</v>
      </c>
      <c r="C348" s="97"/>
      <c r="D348" s="15"/>
      <c r="E348" s="94"/>
      <c r="F348" s="117">
        <f>SUM(F344:F347)</f>
        <v>42220750</v>
      </c>
    </row>
    <row r="349" spans="1:6" s="44" customFormat="1" ht="13.5" thickTop="1" x14ac:dyDescent="0.2">
      <c r="A349" s="163"/>
      <c r="B349" s="164"/>
      <c r="C349" s="165"/>
      <c r="D349" s="163"/>
      <c r="E349" s="166"/>
      <c r="F349" s="139"/>
    </row>
    <row r="350" spans="1:6" s="44" customFormat="1" x14ac:dyDescent="0.2">
      <c r="A350" s="25" t="s">
        <v>0</v>
      </c>
      <c r="B350" s="26" t="s">
        <v>1</v>
      </c>
      <c r="C350" s="104" t="s">
        <v>2</v>
      </c>
      <c r="D350" s="25" t="s">
        <v>3</v>
      </c>
      <c r="E350" s="92" t="s">
        <v>4</v>
      </c>
      <c r="F350" s="111" t="s">
        <v>5</v>
      </c>
    </row>
    <row r="351" spans="1:6" s="44" customFormat="1" x14ac:dyDescent="0.2">
      <c r="A351" s="7"/>
      <c r="B351" s="13" t="s">
        <v>213</v>
      </c>
      <c r="C351" s="100"/>
      <c r="D351" s="7"/>
      <c r="E351" s="93"/>
      <c r="F351" s="112"/>
    </row>
    <row r="352" spans="1:6" s="44" customFormat="1" x14ac:dyDescent="0.2">
      <c r="A352" s="7"/>
      <c r="B352" s="13"/>
      <c r="C352" s="100"/>
      <c r="D352" s="7"/>
      <c r="E352" s="93"/>
      <c r="F352" s="112"/>
    </row>
    <row r="353" spans="1:6" s="44" customFormat="1" x14ac:dyDescent="0.2">
      <c r="A353" s="15"/>
      <c r="B353" s="13" t="s">
        <v>214</v>
      </c>
      <c r="C353" s="97"/>
      <c r="D353" s="15"/>
      <c r="E353" s="94"/>
      <c r="F353" s="113"/>
    </row>
    <row r="354" spans="1:6" s="44" customFormat="1" x14ac:dyDescent="0.2">
      <c r="A354" s="15"/>
      <c r="B354" s="13"/>
      <c r="C354" s="97"/>
      <c r="D354" s="15"/>
      <c r="E354" s="94"/>
      <c r="F354" s="113"/>
    </row>
    <row r="355" spans="1:6" s="44" customFormat="1" x14ac:dyDescent="0.2">
      <c r="A355" s="7"/>
      <c r="B355" s="18" t="s">
        <v>120</v>
      </c>
      <c r="C355" s="100"/>
      <c r="D355" s="7"/>
      <c r="E355" s="93"/>
      <c r="F355" s="112"/>
    </row>
    <row r="356" spans="1:6" s="44" customFormat="1" x14ac:dyDescent="0.2">
      <c r="A356" s="7"/>
      <c r="B356" s="13"/>
      <c r="C356" s="100"/>
      <c r="D356" s="7"/>
      <c r="E356" s="93"/>
      <c r="F356" s="112"/>
    </row>
    <row r="357" spans="1:6" s="44" customFormat="1" ht="25.5" x14ac:dyDescent="0.2">
      <c r="A357" s="17"/>
      <c r="B357" s="18" t="s">
        <v>46</v>
      </c>
      <c r="C357" s="97"/>
      <c r="D357" s="15"/>
      <c r="E357" s="94"/>
      <c r="F357" s="115"/>
    </row>
    <row r="358" spans="1:6" s="44" customFormat="1" x14ac:dyDescent="0.2">
      <c r="A358" s="17"/>
      <c r="B358" s="18"/>
      <c r="C358" s="97"/>
      <c r="D358" s="15"/>
      <c r="E358" s="94"/>
      <c r="F358" s="115"/>
    </row>
    <row r="359" spans="1:6" s="44" customFormat="1" ht="15.75" x14ac:dyDescent="0.2">
      <c r="A359" s="15" t="s">
        <v>6</v>
      </c>
      <c r="B359" s="14" t="s">
        <v>29</v>
      </c>
      <c r="C359" s="97">
        <v>8</v>
      </c>
      <c r="D359" s="15" t="s">
        <v>20</v>
      </c>
      <c r="E359" s="94">
        <f>E243</f>
        <v>8500</v>
      </c>
      <c r="F359" s="113">
        <f>SUM(C359*E359)</f>
        <v>68000</v>
      </c>
    </row>
    <row r="360" spans="1:6" s="44" customFormat="1" x14ac:dyDescent="0.2">
      <c r="A360" s="15"/>
      <c r="B360" s="18"/>
      <c r="C360" s="97"/>
      <c r="D360" s="15"/>
      <c r="E360" s="94"/>
      <c r="F360" s="113"/>
    </row>
    <row r="361" spans="1:6" s="44" customFormat="1" ht="15.75" x14ac:dyDescent="0.2">
      <c r="A361" s="15" t="s">
        <v>7</v>
      </c>
      <c r="B361" s="14" t="s">
        <v>99</v>
      </c>
      <c r="C361" s="173">
        <v>19.91</v>
      </c>
      <c r="D361" s="15" t="s">
        <v>20</v>
      </c>
      <c r="E361" s="94">
        <f>E359</f>
        <v>8500</v>
      </c>
      <c r="F361" s="113">
        <f>SUM(C361*E361)</f>
        <v>169235</v>
      </c>
    </row>
    <row r="362" spans="1:6" s="44" customFormat="1" x14ac:dyDescent="0.2">
      <c r="A362" s="15"/>
      <c r="B362" s="14"/>
      <c r="C362" s="97"/>
      <c r="D362" s="15"/>
      <c r="E362" s="94"/>
      <c r="F362" s="113"/>
    </row>
    <row r="363" spans="1:6" s="44" customFormat="1" ht="15.75" x14ac:dyDescent="0.2">
      <c r="A363" s="15" t="s">
        <v>8</v>
      </c>
      <c r="B363" s="14" t="s">
        <v>154</v>
      </c>
      <c r="C363" s="145">
        <v>64.8</v>
      </c>
      <c r="D363" s="15" t="s">
        <v>20</v>
      </c>
      <c r="E363" s="94">
        <f>E361</f>
        <v>8500</v>
      </c>
      <c r="F363" s="113">
        <f>SUM(C363*E363)</f>
        <v>550800</v>
      </c>
    </row>
    <row r="364" spans="1:6" s="44" customFormat="1" x14ac:dyDescent="0.2">
      <c r="A364" s="15"/>
      <c r="B364" s="14"/>
      <c r="C364" s="97"/>
      <c r="D364" s="15"/>
      <c r="E364" s="94"/>
      <c r="F364" s="113"/>
    </row>
    <row r="365" spans="1:6" s="44" customFormat="1" ht="15.75" x14ac:dyDescent="0.2">
      <c r="A365" s="15" t="s">
        <v>9</v>
      </c>
      <c r="B365" s="14" t="s">
        <v>156</v>
      </c>
      <c r="C365" s="97">
        <f>C241</f>
        <v>0</v>
      </c>
      <c r="D365" s="15" t="s">
        <v>20</v>
      </c>
      <c r="E365" s="94">
        <f>E363</f>
        <v>8500</v>
      </c>
      <c r="F365" s="113">
        <f>SUM(C365*E365)</f>
        <v>0</v>
      </c>
    </row>
    <row r="366" spans="1:6" s="44" customFormat="1" x14ac:dyDescent="0.2">
      <c r="A366" s="15"/>
      <c r="B366" s="14"/>
      <c r="C366" s="97"/>
      <c r="D366" s="15"/>
      <c r="E366" s="94"/>
      <c r="F366" s="113"/>
    </row>
    <row r="367" spans="1:6" s="44" customFormat="1" x14ac:dyDescent="0.2">
      <c r="A367" s="17"/>
      <c r="B367" s="13" t="s">
        <v>122</v>
      </c>
      <c r="C367" s="97"/>
      <c r="D367" s="15"/>
      <c r="E367" s="94"/>
      <c r="F367" s="115"/>
    </row>
    <row r="368" spans="1:6" s="44" customFormat="1" x14ac:dyDescent="0.2">
      <c r="A368" s="17"/>
      <c r="B368" s="13"/>
      <c r="C368" s="97"/>
      <c r="D368" s="15"/>
      <c r="E368" s="94"/>
      <c r="F368" s="115"/>
    </row>
    <row r="369" spans="1:6" s="44" customFormat="1" x14ac:dyDescent="0.2">
      <c r="A369" s="7"/>
      <c r="B369" s="11" t="s">
        <v>47</v>
      </c>
      <c r="C369" s="97"/>
      <c r="D369" s="15"/>
      <c r="E369" s="94"/>
      <c r="F369" s="113"/>
    </row>
    <row r="370" spans="1:6" s="44" customFormat="1" x14ac:dyDescent="0.2">
      <c r="A370" s="7"/>
      <c r="B370" s="11"/>
      <c r="C370" s="97"/>
      <c r="D370" s="15"/>
      <c r="E370" s="94"/>
      <c r="F370" s="113"/>
    </row>
    <row r="371" spans="1:6" s="44" customFormat="1" ht="15.75" x14ac:dyDescent="0.2">
      <c r="A371" s="15" t="s">
        <v>10</v>
      </c>
      <c r="B371" s="12" t="s">
        <v>100</v>
      </c>
      <c r="C371" s="97">
        <v>141</v>
      </c>
      <c r="D371" s="15" t="s">
        <v>21</v>
      </c>
      <c r="E371" s="94">
        <v>8500</v>
      </c>
      <c r="F371" s="113">
        <f>SUM(C371*E371)</f>
        <v>1198500</v>
      </c>
    </row>
    <row r="372" spans="1:6" s="44" customFormat="1" x14ac:dyDescent="0.2">
      <c r="A372" s="15"/>
      <c r="B372" s="12"/>
      <c r="C372" s="97"/>
      <c r="D372" s="15"/>
      <c r="E372" s="94"/>
      <c r="F372" s="113"/>
    </row>
    <row r="373" spans="1:6" s="44" customFormat="1" ht="15.75" x14ac:dyDescent="0.2">
      <c r="A373" s="15" t="s">
        <v>11</v>
      </c>
      <c r="B373" s="12" t="s">
        <v>101</v>
      </c>
      <c r="C373" s="97">
        <v>240</v>
      </c>
      <c r="D373" s="15" t="s">
        <v>21</v>
      </c>
      <c r="E373" s="94">
        <f>E371</f>
        <v>8500</v>
      </c>
      <c r="F373" s="113">
        <f>SUM(C373*E373)</f>
        <v>2040000</v>
      </c>
    </row>
    <row r="374" spans="1:6" s="44" customFormat="1" x14ac:dyDescent="0.2">
      <c r="A374" s="15"/>
      <c r="B374" s="12"/>
      <c r="C374" s="97"/>
      <c r="D374" s="15"/>
      <c r="E374" s="94"/>
      <c r="F374" s="113"/>
    </row>
    <row r="375" spans="1:6" s="44" customFormat="1" ht="15.75" x14ac:dyDescent="0.2">
      <c r="A375" s="15" t="s">
        <v>12</v>
      </c>
      <c r="B375" s="12" t="s">
        <v>160</v>
      </c>
      <c r="C375" s="97">
        <v>410</v>
      </c>
      <c r="D375" s="15" t="s">
        <v>21</v>
      </c>
      <c r="E375" s="94">
        <f>E373</f>
        <v>8500</v>
      </c>
      <c r="F375" s="113">
        <f>SUM(C375*E375)</f>
        <v>3485000</v>
      </c>
    </row>
    <row r="376" spans="1:6" s="44" customFormat="1" x14ac:dyDescent="0.2">
      <c r="A376" s="15"/>
      <c r="B376" s="12"/>
      <c r="C376" s="97"/>
      <c r="D376" s="15"/>
      <c r="E376" s="94"/>
      <c r="F376" s="113"/>
    </row>
    <row r="377" spans="1:6" s="44" customFormat="1" ht="15.75" x14ac:dyDescent="0.2">
      <c r="A377" s="15" t="s">
        <v>13</v>
      </c>
      <c r="B377" s="12" t="s">
        <v>157</v>
      </c>
      <c r="C377" s="97"/>
      <c r="D377" s="15" t="s">
        <v>21</v>
      </c>
      <c r="E377" s="94">
        <f>E375</f>
        <v>8500</v>
      </c>
      <c r="F377" s="113">
        <f>SUM(C377*E377)</f>
        <v>0</v>
      </c>
    </row>
    <row r="378" spans="1:6" s="44" customFormat="1" x14ac:dyDescent="0.2">
      <c r="A378" s="15"/>
      <c r="B378" s="12"/>
      <c r="C378" s="97"/>
      <c r="D378" s="15"/>
      <c r="E378" s="94"/>
      <c r="F378" s="113"/>
    </row>
    <row r="379" spans="1:6" s="44" customFormat="1" x14ac:dyDescent="0.2">
      <c r="A379" s="15" t="s">
        <v>14</v>
      </c>
      <c r="B379" s="12" t="s">
        <v>158</v>
      </c>
      <c r="C379" s="97"/>
      <c r="D379" s="15" t="s">
        <v>25</v>
      </c>
      <c r="E379" s="94">
        <f>E377</f>
        <v>8500</v>
      </c>
      <c r="F379" s="113">
        <f>SUM(C379*E379)</f>
        <v>0</v>
      </c>
    </row>
    <row r="380" spans="1:6" s="44" customFormat="1" x14ac:dyDescent="0.2">
      <c r="A380" s="15"/>
      <c r="B380" s="12"/>
      <c r="C380" s="97"/>
      <c r="D380" s="15"/>
      <c r="E380" s="94"/>
      <c r="F380" s="113"/>
    </row>
    <row r="381" spans="1:6" s="44" customFormat="1" x14ac:dyDescent="0.2">
      <c r="A381" s="15" t="s">
        <v>14</v>
      </c>
      <c r="B381" s="12" t="s">
        <v>187</v>
      </c>
      <c r="C381" s="97">
        <v>106</v>
      </c>
      <c r="D381" s="15" t="s">
        <v>25</v>
      </c>
      <c r="E381" s="94">
        <v>1500</v>
      </c>
      <c r="F381" s="113">
        <f>SUM(C381*E381)</f>
        <v>159000</v>
      </c>
    </row>
    <row r="382" spans="1:6" s="44" customFormat="1" x14ac:dyDescent="0.2">
      <c r="A382" s="15"/>
      <c r="B382" s="12"/>
      <c r="C382" s="97"/>
      <c r="D382" s="15"/>
      <c r="E382" s="94"/>
      <c r="F382" s="113"/>
    </row>
    <row r="383" spans="1:6" s="44" customFormat="1" x14ac:dyDescent="0.2">
      <c r="A383" s="17"/>
      <c r="B383" s="18" t="s">
        <v>123</v>
      </c>
      <c r="C383" s="97"/>
      <c r="D383" s="15"/>
      <c r="E383" s="94"/>
      <c r="F383" s="115"/>
    </row>
    <row r="384" spans="1:6" s="44" customFormat="1" x14ac:dyDescent="0.2">
      <c r="A384" s="17"/>
      <c r="B384" s="18"/>
      <c r="C384" s="97"/>
      <c r="D384" s="15"/>
      <c r="E384" s="94"/>
      <c r="F384" s="115"/>
    </row>
    <row r="385" spans="1:6" s="44" customFormat="1" ht="25.5" x14ac:dyDescent="0.2">
      <c r="A385" s="15"/>
      <c r="B385" s="18" t="s">
        <v>50</v>
      </c>
      <c r="C385" s="97"/>
      <c r="D385" s="15"/>
      <c r="E385" s="94"/>
      <c r="F385" s="113"/>
    </row>
    <row r="386" spans="1:6" s="44" customFormat="1" x14ac:dyDescent="0.2">
      <c r="A386" s="15"/>
      <c r="B386" s="14"/>
      <c r="C386" s="97"/>
      <c r="D386" s="15"/>
      <c r="E386" s="94"/>
      <c r="F386" s="113"/>
    </row>
    <row r="387" spans="1:6" s="44" customFormat="1" x14ac:dyDescent="0.2">
      <c r="A387" s="15"/>
      <c r="B387" s="19" t="s">
        <v>51</v>
      </c>
      <c r="C387" s="97"/>
      <c r="D387" s="15"/>
      <c r="E387" s="94"/>
      <c r="F387" s="113"/>
    </row>
    <row r="388" spans="1:6" s="44" customFormat="1" x14ac:dyDescent="0.2">
      <c r="A388" s="17"/>
      <c r="B388" s="14"/>
      <c r="C388" s="97"/>
      <c r="D388" s="15"/>
      <c r="E388" s="94"/>
      <c r="F388" s="113"/>
    </row>
    <row r="389" spans="1:6" s="44" customFormat="1" x14ac:dyDescent="0.2">
      <c r="A389" s="7"/>
      <c r="B389" s="11" t="s">
        <v>30</v>
      </c>
      <c r="C389" s="97"/>
      <c r="D389" s="8"/>
      <c r="E389" s="94"/>
      <c r="F389" s="113"/>
    </row>
    <row r="390" spans="1:6" s="44" customFormat="1" x14ac:dyDescent="0.2">
      <c r="A390" s="7"/>
      <c r="B390" s="19"/>
      <c r="C390" s="97"/>
      <c r="D390" s="15"/>
      <c r="E390" s="94"/>
      <c r="F390" s="113"/>
    </row>
    <row r="391" spans="1:6" s="44" customFormat="1" x14ac:dyDescent="0.2">
      <c r="A391" s="7" t="s">
        <v>15</v>
      </c>
      <c r="B391" s="14" t="s">
        <v>145</v>
      </c>
      <c r="C391" s="97">
        <v>629</v>
      </c>
      <c r="D391" s="8" t="s">
        <v>73</v>
      </c>
      <c r="E391" s="94">
        <f>E318</f>
        <v>1450</v>
      </c>
      <c r="F391" s="113">
        <f>SUM(C391*E391)</f>
        <v>912050</v>
      </c>
    </row>
    <row r="392" spans="1:6" s="44" customFormat="1" x14ac:dyDescent="0.2">
      <c r="A392" s="7"/>
      <c r="B392" s="14"/>
      <c r="C392" s="97"/>
      <c r="D392" s="15"/>
      <c r="F392" s="113"/>
    </row>
    <row r="393" spans="1:6" s="44" customFormat="1" x14ac:dyDescent="0.2">
      <c r="A393" s="7" t="s">
        <v>16</v>
      </c>
      <c r="B393" s="14" t="s">
        <v>147</v>
      </c>
      <c r="C393" s="97">
        <v>1421</v>
      </c>
      <c r="D393" s="8" t="str">
        <f>D391</f>
        <v>kg</v>
      </c>
      <c r="E393" s="94">
        <f>E391</f>
        <v>1450</v>
      </c>
      <c r="F393" s="113">
        <f>SUM(C393*E393)</f>
        <v>2060450</v>
      </c>
    </row>
    <row r="394" spans="1:6" s="44" customFormat="1" x14ac:dyDescent="0.2">
      <c r="A394" s="7"/>
      <c r="B394" s="14"/>
      <c r="C394" s="97"/>
      <c r="D394" s="15"/>
      <c r="E394" s="94"/>
      <c r="F394" s="113"/>
    </row>
    <row r="395" spans="1:6" s="44" customFormat="1" x14ac:dyDescent="0.2">
      <c r="A395" s="7"/>
      <c r="B395" s="11" t="s">
        <v>99</v>
      </c>
      <c r="C395" s="97"/>
      <c r="D395" s="8"/>
      <c r="E395" s="94"/>
      <c r="F395" s="113"/>
    </row>
    <row r="396" spans="1:6" s="44" customFormat="1" x14ac:dyDescent="0.2">
      <c r="A396" s="7"/>
      <c r="B396" s="14"/>
      <c r="C396" s="97"/>
      <c r="D396" s="15"/>
      <c r="E396" s="94"/>
      <c r="F396" s="113"/>
    </row>
    <row r="397" spans="1:6" s="44" customFormat="1" x14ac:dyDescent="0.2">
      <c r="A397" s="7" t="s">
        <v>17</v>
      </c>
      <c r="B397" s="14" t="s">
        <v>145</v>
      </c>
      <c r="C397" s="97">
        <v>856</v>
      </c>
      <c r="D397" s="8" t="s">
        <v>73</v>
      </c>
      <c r="E397" s="94">
        <f>E393</f>
        <v>1450</v>
      </c>
      <c r="F397" s="113">
        <f>SUM(C397*E397)</f>
        <v>1241200</v>
      </c>
    </row>
    <row r="398" spans="1:6" s="44" customFormat="1" x14ac:dyDescent="0.2">
      <c r="A398" s="7"/>
      <c r="B398" s="14"/>
      <c r="C398" s="97"/>
      <c r="D398" s="8"/>
      <c r="E398" s="94"/>
      <c r="F398" s="113"/>
    </row>
    <row r="399" spans="1:6" s="44" customFormat="1" x14ac:dyDescent="0.2">
      <c r="A399" s="7" t="s">
        <v>18</v>
      </c>
      <c r="B399" s="14" t="s">
        <v>147</v>
      </c>
      <c r="C399" s="97">
        <v>2674</v>
      </c>
      <c r="D399" s="8" t="s">
        <v>73</v>
      </c>
      <c r="E399" s="94">
        <f>E397</f>
        <v>1450</v>
      </c>
      <c r="F399" s="113">
        <f>SUM(C399*E399)</f>
        <v>3877300</v>
      </c>
    </row>
    <row r="400" spans="1:6" s="44" customFormat="1" x14ac:dyDescent="0.2">
      <c r="A400" s="7"/>
      <c r="B400" s="14"/>
      <c r="C400" s="97"/>
      <c r="D400" s="8"/>
      <c r="E400" s="94"/>
      <c r="F400" s="113"/>
    </row>
    <row r="401" spans="1:6" s="44" customFormat="1" x14ac:dyDescent="0.2">
      <c r="A401" s="7" t="s">
        <v>19</v>
      </c>
      <c r="B401" s="14" t="s">
        <v>162</v>
      </c>
      <c r="C401" s="97">
        <v>90</v>
      </c>
      <c r="D401" s="8" t="s">
        <v>73</v>
      </c>
      <c r="E401" s="94">
        <f>E399</f>
        <v>1450</v>
      </c>
      <c r="F401" s="113">
        <f>SUM(C401*E401)</f>
        <v>130500</v>
      </c>
    </row>
    <row r="402" spans="1:6" s="44" customFormat="1" x14ac:dyDescent="0.2">
      <c r="A402" s="17"/>
      <c r="B402" s="14"/>
      <c r="C402" s="97"/>
      <c r="D402" s="15"/>
      <c r="E402" s="94"/>
      <c r="F402" s="113"/>
    </row>
    <row r="403" spans="1:6" s="44" customFormat="1" x14ac:dyDescent="0.2">
      <c r="A403" s="17"/>
      <c r="B403" s="11" t="s">
        <v>154</v>
      </c>
      <c r="C403" s="97"/>
      <c r="D403" s="8"/>
      <c r="E403" s="94"/>
      <c r="F403" s="113"/>
    </row>
    <row r="404" spans="1:6" s="44" customFormat="1" x14ac:dyDescent="0.2">
      <c r="A404" s="17"/>
      <c r="B404" s="14"/>
      <c r="C404" s="97"/>
      <c r="D404" s="15"/>
      <c r="E404" s="94"/>
      <c r="F404" s="113"/>
    </row>
    <row r="405" spans="1:6" s="44" customFormat="1" x14ac:dyDescent="0.2">
      <c r="A405" s="15" t="s">
        <v>76</v>
      </c>
      <c r="B405" s="14" t="s">
        <v>146</v>
      </c>
      <c r="C405" s="97">
        <v>3928</v>
      </c>
      <c r="D405" s="8" t="s">
        <v>73</v>
      </c>
      <c r="E405" s="94">
        <f>E401</f>
        <v>1450</v>
      </c>
      <c r="F405" s="113">
        <f>SUM(C405*E405)</f>
        <v>5695600</v>
      </c>
    </row>
    <row r="406" spans="1:6" s="44" customFormat="1" x14ac:dyDescent="0.2">
      <c r="A406" s="17"/>
      <c r="B406" s="14"/>
      <c r="C406" s="97"/>
      <c r="D406" s="15"/>
      <c r="E406" s="94"/>
      <c r="F406" s="113"/>
    </row>
    <row r="407" spans="1:6" s="44" customFormat="1" x14ac:dyDescent="0.2">
      <c r="A407" s="7"/>
      <c r="B407" s="11" t="s">
        <v>155</v>
      </c>
      <c r="C407" s="97"/>
      <c r="D407" s="8"/>
      <c r="E407" s="94"/>
      <c r="F407" s="113"/>
    </row>
    <row r="408" spans="1:6" s="44" customFormat="1" x14ac:dyDescent="0.2">
      <c r="A408" s="7"/>
      <c r="B408" s="14"/>
      <c r="C408" s="97"/>
      <c r="D408" s="15"/>
      <c r="E408" s="94"/>
      <c r="F408" s="113"/>
    </row>
    <row r="409" spans="1:6" s="44" customFormat="1" x14ac:dyDescent="0.2">
      <c r="A409" s="7" t="s">
        <v>78</v>
      </c>
      <c r="B409" s="14" t="s">
        <v>161</v>
      </c>
      <c r="C409" s="97"/>
      <c r="D409" s="8" t="s">
        <v>73</v>
      </c>
      <c r="E409" s="94">
        <f>E405</f>
        <v>1450</v>
      </c>
      <c r="F409" s="113">
        <f>SUM(C409*E409)</f>
        <v>0</v>
      </c>
    </row>
    <row r="410" spans="1:6" s="44" customFormat="1" x14ac:dyDescent="0.2">
      <c r="A410" s="7"/>
      <c r="B410" s="14"/>
      <c r="C410" s="97"/>
      <c r="D410" s="15"/>
      <c r="E410" s="94"/>
      <c r="F410" s="113"/>
    </row>
    <row r="411" spans="1:6" s="44" customFormat="1" x14ac:dyDescent="0.2">
      <c r="A411" s="7"/>
      <c r="B411" s="14"/>
      <c r="C411" s="97"/>
      <c r="D411" s="15"/>
      <c r="E411" s="94"/>
      <c r="F411" s="113"/>
    </row>
    <row r="412" spans="1:6" s="44" customFormat="1" x14ac:dyDescent="0.2">
      <c r="A412" s="7"/>
      <c r="B412" s="14"/>
      <c r="C412" s="97"/>
      <c r="D412" s="15"/>
      <c r="E412" s="94"/>
      <c r="F412" s="113"/>
    </row>
    <row r="413" spans="1:6" s="44" customFormat="1" x14ac:dyDescent="0.2">
      <c r="A413" s="7"/>
      <c r="B413" s="14"/>
      <c r="C413" s="97"/>
      <c r="D413" s="15"/>
      <c r="E413" s="94"/>
      <c r="F413" s="113"/>
    </row>
    <row r="414" spans="1:6" s="44" customFormat="1" x14ac:dyDescent="0.2">
      <c r="A414" s="7"/>
      <c r="B414" s="14"/>
      <c r="C414" s="97"/>
      <c r="D414" s="15"/>
      <c r="E414" s="94"/>
      <c r="F414" s="113"/>
    </row>
    <row r="415" spans="1:6" s="44" customFormat="1" x14ac:dyDescent="0.2">
      <c r="A415" s="15"/>
      <c r="B415" s="16" t="s">
        <v>54</v>
      </c>
      <c r="C415" s="97"/>
      <c r="D415" s="15"/>
      <c r="E415" s="94"/>
      <c r="F415" s="161">
        <f>SUM(F359:F414)</f>
        <v>21587635</v>
      </c>
    </row>
    <row r="416" spans="1:6" s="44" customFormat="1" x14ac:dyDescent="0.2">
      <c r="A416" s="25" t="s">
        <v>0</v>
      </c>
      <c r="B416" s="26" t="s">
        <v>1</v>
      </c>
      <c r="C416" s="104" t="s">
        <v>2</v>
      </c>
      <c r="D416" s="25" t="s">
        <v>3</v>
      </c>
      <c r="E416" s="92" t="s">
        <v>4</v>
      </c>
      <c r="F416" s="111" t="s">
        <v>5</v>
      </c>
    </row>
    <row r="417" spans="1:6" s="44" customFormat="1" x14ac:dyDescent="0.2">
      <c r="A417" s="10"/>
      <c r="B417" s="11" t="s">
        <v>181</v>
      </c>
      <c r="C417" s="99"/>
      <c r="D417" s="10"/>
      <c r="E417" s="96"/>
      <c r="F417" s="118"/>
    </row>
    <row r="418" spans="1:6" s="44" customFormat="1" x14ac:dyDescent="0.2">
      <c r="A418" s="15"/>
      <c r="B418" s="18" t="s">
        <v>31</v>
      </c>
      <c r="C418" s="97"/>
      <c r="D418" s="15"/>
      <c r="E418" s="94"/>
      <c r="F418" s="113"/>
    </row>
    <row r="419" spans="1:6" s="44" customFormat="1" x14ac:dyDescent="0.2">
      <c r="A419" s="15"/>
      <c r="B419" s="18"/>
      <c r="C419" s="97"/>
      <c r="D419" s="15"/>
      <c r="E419" s="94"/>
      <c r="F419" s="113"/>
    </row>
    <row r="420" spans="1:6" s="44" customFormat="1" x14ac:dyDescent="0.2">
      <c r="A420" s="7"/>
      <c r="B420" s="18" t="s">
        <v>120</v>
      </c>
      <c r="C420" s="100"/>
      <c r="D420" s="7"/>
      <c r="E420" s="93"/>
      <c r="F420" s="112"/>
    </row>
    <row r="421" spans="1:6" s="44" customFormat="1" x14ac:dyDescent="0.2">
      <c r="A421" s="7"/>
      <c r="B421" s="13"/>
      <c r="C421" s="100"/>
      <c r="D421" s="7"/>
      <c r="E421" s="93"/>
      <c r="F421" s="112"/>
    </row>
    <row r="422" spans="1:6" s="44" customFormat="1" x14ac:dyDescent="0.2">
      <c r="A422" s="17"/>
      <c r="B422" s="13" t="s">
        <v>129</v>
      </c>
      <c r="C422" s="97"/>
      <c r="D422" s="15"/>
      <c r="E422" s="94"/>
      <c r="F422" s="115"/>
    </row>
    <row r="423" spans="1:6" s="44" customFormat="1" x14ac:dyDescent="0.2">
      <c r="A423" s="15"/>
      <c r="B423" s="14"/>
      <c r="C423" s="97"/>
      <c r="D423" s="15"/>
      <c r="E423" s="94"/>
      <c r="F423" s="113"/>
    </row>
    <row r="424" spans="1:6" s="44" customFormat="1" ht="25.5" x14ac:dyDescent="0.2">
      <c r="A424" s="17"/>
      <c r="B424" s="18" t="s">
        <v>46</v>
      </c>
      <c r="C424" s="97"/>
      <c r="D424" s="15"/>
      <c r="E424" s="94"/>
      <c r="F424" s="115"/>
    </row>
    <row r="425" spans="1:6" s="44" customFormat="1" x14ac:dyDescent="0.2">
      <c r="A425" s="17"/>
      <c r="B425" s="18"/>
      <c r="C425" s="97"/>
      <c r="D425" s="15"/>
      <c r="E425" s="94"/>
      <c r="F425" s="115"/>
    </row>
    <row r="426" spans="1:6" s="44" customFormat="1" ht="15.75" x14ac:dyDescent="0.2">
      <c r="A426" s="15" t="s">
        <v>6</v>
      </c>
      <c r="B426" s="14" t="s">
        <v>103</v>
      </c>
      <c r="C426" s="97">
        <f>C298</f>
        <v>2</v>
      </c>
      <c r="D426" s="15" t="s">
        <v>20</v>
      </c>
      <c r="E426" s="94">
        <f>E359</f>
        <v>8500</v>
      </c>
      <c r="F426" s="113">
        <f>SUM(C426*E426)</f>
        <v>17000</v>
      </c>
    </row>
    <row r="427" spans="1:6" s="44" customFormat="1" x14ac:dyDescent="0.2">
      <c r="A427" s="15"/>
      <c r="B427" s="18"/>
      <c r="C427" s="97"/>
      <c r="D427" s="15"/>
      <c r="E427" s="94"/>
      <c r="F427" s="113"/>
    </row>
    <row r="428" spans="1:6" s="44" customFormat="1" ht="15.75" x14ac:dyDescent="0.2">
      <c r="A428" s="15" t="s">
        <v>7</v>
      </c>
      <c r="B428" s="14" t="s">
        <v>136</v>
      </c>
      <c r="C428" s="145"/>
      <c r="D428" s="15" t="s">
        <v>20</v>
      </c>
      <c r="E428" s="94"/>
      <c r="F428" s="113">
        <f>SUM(C428*E428)</f>
        <v>0</v>
      </c>
    </row>
    <row r="429" spans="1:6" s="44" customFormat="1" x14ac:dyDescent="0.2">
      <c r="A429" s="15"/>
      <c r="B429" s="18"/>
      <c r="C429" s="97"/>
      <c r="D429" s="15"/>
      <c r="E429" s="94"/>
      <c r="F429" s="113"/>
    </row>
    <row r="430" spans="1:6" s="44" customFormat="1" x14ac:dyDescent="0.2">
      <c r="A430" s="17"/>
      <c r="B430" s="13" t="s">
        <v>122</v>
      </c>
      <c r="C430" s="97"/>
      <c r="D430" s="15"/>
      <c r="E430" s="94"/>
      <c r="F430" s="115"/>
    </row>
    <row r="431" spans="1:6" s="44" customFormat="1" x14ac:dyDescent="0.2">
      <c r="A431" s="17"/>
      <c r="B431" s="13"/>
      <c r="C431" s="97"/>
      <c r="D431" s="15"/>
      <c r="E431" s="94"/>
      <c r="F431" s="115"/>
    </row>
    <row r="432" spans="1:6" s="44" customFormat="1" x14ac:dyDescent="0.2">
      <c r="A432" s="7"/>
      <c r="B432" s="11" t="s">
        <v>47</v>
      </c>
      <c r="C432" s="97"/>
      <c r="D432" s="15"/>
      <c r="E432" s="94"/>
      <c r="F432" s="113"/>
    </row>
    <row r="433" spans="1:6" s="44" customFormat="1" x14ac:dyDescent="0.2">
      <c r="A433" s="7"/>
      <c r="B433" s="11"/>
      <c r="C433" s="97"/>
      <c r="D433" s="15"/>
      <c r="E433" s="94"/>
      <c r="F433" s="113"/>
    </row>
    <row r="434" spans="1:6" s="44" customFormat="1" ht="15.75" x14ac:dyDescent="0.2">
      <c r="A434" s="7" t="s">
        <v>8</v>
      </c>
      <c r="B434" s="14" t="s">
        <v>59</v>
      </c>
      <c r="C434" s="97">
        <f>C306</f>
        <v>20</v>
      </c>
      <c r="D434" s="7" t="s">
        <v>21</v>
      </c>
      <c r="E434" s="94">
        <f>E371</f>
        <v>8500</v>
      </c>
      <c r="F434" s="113">
        <f>SUM(C434*E434)</f>
        <v>170000</v>
      </c>
    </row>
    <row r="435" spans="1:6" s="44" customFormat="1" x14ac:dyDescent="0.2">
      <c r="A435" s="7"/>
      <c r="B435" s="12"/>
      <c r="C435" s="97"/>
      <c r="D435" s="15"/>
      <c r="E435" s="94"/>
      <c r="F435" s="113"/>
    </row>
    <row r="436" spans="1:6" s="44" customFormat="1" x14ac:dyDescent="0.2">
      <c r="A436" s="7" t="s">
        <v>9</v>
      </c>
      <c r="B436" s="12" t="s">
        <v>137</v>
      </c>
      <c r="C436" s="97"/>
      <c r="D436" s="7" t="s">
        <v>25</v>
      </c>
      <c r="E436" s="94"/>
      <c r="F436" s="113">
        <f>SUM(C436*E436)</f>
        <v>0</v>
      </c>
    </row>
    <row r="437" spans="1:6" s="44" customFormat="1" x14ac:dyDescent="0.2">
      <c r="A437" s="7"/>
      <c r="B437" s="14"/>
      <c r="C437" s="97"/>
      <c r="D437" s="15"/>
      <c r="E437" s="94"/>
      <c r="F437" s="113"/>
    </row>
    <row r="438" spans="1:6" s="44" customFormat="1" x14ac:dyDescent="0.2">
      <c r="A438" s="17"/>
      <c r="B438" s="18" t="s">
        <v>123</v>
      </c>
      <c r="C438" s="97"/>
      <c r="D438" s="15"/>
      <c r="E438" s="94"/>
      <c r="F438" s="115"/>
    </row>
    <row r="439" spans="1:6" s="44" customFormat="1" x14ac:dyDescent="0.2">
      <c r="A439" s="17"/>
      <c r="B439" s="18"/>
      <c r="C439" s="97"/>
      <c r="D439" s="15"/>
      <c r="E439" s="94"/>
      <c r="F439" s="115"/>
    </row>
    <row r="440" spans="1:6" s="44" customFormat="1" ht="25.5" x14ac:dyDescent="0.2">
      <c r="A440" s="15"/>
      <c r="B440" s="18" t="s">
        <v>50</v>
      </c>
      <c r="C440" s="97"/>
      <c r="D440" s="15"/>
      <c r="E440" s="94"/>
      <c r="F440" s="113"/>
    </row>
    <row r="441" spans="1:6" s="44" customFormat="1" x14ac:dyDescent="0.2">
      <c r="A441" s="15"/>
      <c r="B441" s="14"/>
      <c r="C441" s="97"/>
      <c r="D441" s="15"/>
      <c r="E441" s="94"/>
      <c r="F441" s="113"/>
    </row>
    <row r="442" spans="1:6" s="44" customFormat="1" x14ac:dyDescent="0.2">
      <c r="A442" s="15"/>
      <c r="B442" s="19" t="s">
        <v>132</v>
      </c>
      <c r="C442" s="97"/>
      <c r="D442" s="15"/>
      <c r="E442" s="94"/>
      <c r="F442" s="113"/>
    </row>
    <row r="443" spans="1:6" s="44" customFormat="1" x14ac:dyDescent="0.2">
      <c r="A443" s="17"/>
      <c r="B443" s="14"/>
      <c r="C443" s="97"/>
      <c r="D443" s="15"/>
      <c r="E443" s="94"/>
      <c r="F443" s="113"/>
    </row>
    <row r="444" spans="1:6" s="44" customFormat="1" x14ac:dyDescent="0.2">
      <c r="A444" s="7" t="s">
        <v>10</v>
      </c>
      <c r="B444" s="37" t="s">
        <v>145</v>
      </c>
      <c r="C444" s="97">
        <f>C316</f>
        <v>77</v>
      </c>
      <c r="D444" s="8" t="s">
        <v>73</v>
      </c>
      <c r="E444" s="94">
        <f>E397</f>
        <v>1450</v>
      </c>
      <c r="F444" s="113">
        <f>SUM(C444*E444)</f>
        <v>111650</v>
      </c>
    </row>
    <row r="445" spans="1:6" s="44" customFormat="1" x14ac:dyDescent="0.2">
      <c r="A445" s="7"/>
      <c r="B445" s="146"/>
      <c r="C445" s="97"/>
      <c r="D445" s="8"/>
      <c r="E445" s="94"/>
      <c r="F445" s="113"/>
    </row>
    <row r="446" spans="1:6" s="44" customFormat="1" x14ac:dyDescent="0.2">
      <c r="A446" s="7" t="s">
        <v>11</v>
      </c>
      <c r="B446" s="37" t="s">
        <v>146</v>
      </c>
      <c r="C446" s="97">
        <f>C318</f>
        <v>103</v>
      </c>
      <c r="D446" s="8" t="s">
        <v>73</v>
      </c>
      <c r="E446" s="94">
        <f>E444</f>
        <v>1450</v>
      </c>
      <c r="F446" s="113">
        <f>SUM(C446*E446)</f>
        <v>149350</v>
      </c>
    </row>
    <row r="447" spans="1:6" s="44" customFormat="1" x14ac:dyDescent="0.2">
      <c r="A447" s="17"/>
      <c r="B447" s="14"/>
      <c r="C447" s="97"/>
      <c r="D447" s="15"/>
      <c r="E447" s="94"/>
      <c r="F447" s="113"/>
    </row>
    <row r="448" spans="1:6" s="44" customFormat="1" x14ac:dyDescent="0.2">
      <c r="A448" s="15"/>
      <c r="B448" s="13" t="s">
        <v>115</v>
      </c>
      <c r="C448" s="97"/>
      <c r="D448" s="15"/>
      <c r="E448" s="94"/>
      <c r="F448" s="113"/>
    </row>
    <row r="449" spans="1:6" s="44" customFormat="1" x14ac:dyDescent="0.2">
      <c r="A449" s="15"/>
      <c r="B449" s="13"/>
      <c r="C449" s="97"/>
      <c r="D449" s="15"/>
      <c r="E449" s="94"/>
      <c r="F449" s="113"/>
    </row>
    <row r="450" spans="1:6" s="44" customFormat="1" x14ac:dyDescent="0.2">
      <c r="A450" s="15"/>
      <c r="B450" s="18" t="s">
        <v>130</v>
      </c>
      <c r="C450" s="97"/>
      <c r="D450" s="15"/>
      <c r="E450" s="94"/>
      <c r="F450" s="115"/>
    </row>
    <row r="451" spans="1:6" s="44" customFormat="1" x14ac:dyDescent="0.2">
      <c r="A451" s="7"/>
      <c r="B451" s="13"/>
      <c r="C451" s="97"/>
      <c r="D451" s="15"/>
      <c r="E451" s="94"/>
      <c r="F451" s="113"/>
    </row>
    <row r="452" spans="1:6" s="44" customFormat="1" ht="25.5" x14ac:dyDescent="0.2">
      <c r="A452" s="15"/>
      <c r="B452" s="19" t="s">
        <v>60</v>
      </c>
      <c r="C452" s="97"/>
      <c r="D452" s="15"/>
      <c r="E452" s="94"/>
      <c r="F452" s="113"/>
    </row>
    <row r="453" spans="1:6" s="44" customFormat="1" x14ac:dyDescent="0.2">
      <c r="A453" s="15"/>
      <c r="B453" s="14"/>
      <c r="C453" s="97"/>
      <c r="D453" s="15"/>
      <c r="E453" s="94"/>
      <c r="F453" s="113"/>
    </row>
    <row r="454" spans="1:6" s="44" customFormat="1" x14ac:dyDescent="0.2">
      <c r="A454" s="7"/>
      <c r="B454" s="11" t="s">
        <v>27</v>
      </c>
      <c r="C454" s="100"/>
      <c r="D454" s="7"/>
      <c r="E454" s="93"/>
      <c r="F454" s="114"/>
    </row>
    <row r="455" spans="1:6" s="44" customFormat="1" x14ac:dyDescent="0.2">
      <c r="A455" s="7"/>
      <c r="B455" s="18"/>
      <c r="C455" s="100"/>
      <c r="D455" s="7"/>
      <c r="E455" s="93"/>
      <c r="F455" s="114"/>
    </row>
    <row r="456" spans="1:6" s="44" customFormat="1" ht="15.75" x14ac:dyDescent="0.2">
      <c r="A456" s="7" t="s">
        <v>12</v>
      </c>
      <c r="B456" s="28" t="s">
        <v>77</v>
      </c>
      <c r="C456" s="100">
        <v>645</v>
      </c>
      <c r="D456" s="7" t="s">
        <v>21</v>
      </c>
      <c r="E456" s="93">
        <f>E328</f>
        <v>10300</v>
      </c>
      <c r="F456" s="113">
        <f>SUM(C456*E456)</f>
        <v>6643500</v>
      </c>
    </row>
    <row r="457" spans="1:6" s="44" customFormat="1" x14ac:dyDescent="0.2">
      <c r="A457" s="7"/>
      <c r="B457" s="28"/>
      <c r="C457" s="100"/>
      <c r="D457" s="7"/>
      <c r="E457" s="93"/>
      <c r="F457" s="114"/>
    </row>
    <row r="458" spans="1:6" s="44" customFormat="1" ht="15.75" x14ac:dyDescent="0.2">
      <c r="A458" s="7" t="s">
        <v>12</v>
      </c>
      <c r="B458" s="28" t="s">
        <v>186</v>
      </c>
      <c r="C458" s="100">
        <f>C330</f>
        <v>45</v>
      </c>
      <c r="D458" s="7" t="s">
        <v>21</v>
      </c>
      <c r="E458" s="93">
        <f>E330</f>
        <v>9500</v>
      </c>
      <c r="F458" s="113">
        <f>SUM(C458*E458)</f>
        <v>427500</v>
      </c>
    </row>
    <row r="459" spans="1:6" s="44" customFormat="1" x14ac:dyDescent="0.2">
      <c r="A459" s="7"/>
      <c r="B459" s="28"/>
      <c r="C459" s="100"/>
      <c r="D459" s="7"/>
      <c r="E459" s="93"/>
      <c r="F459" s="114"/>
    </row>
    <row r="460" spans="1:6" s="44" customFormat="1" x14ac:dyDescent="0.2">
      <c r="A460" s="7" t="s">
        <v>13</v>
      </c>
      <c r="B460" s="14" t="s">
        <v>184</v>
      </c>
      <c r="C460" s="100"/>
      <c r="D460" s="7" t="s">
        <v>25</v>
      </c>
      <c r="E460" s="93"/>
      <c r="F460" s="113">
        <f>SUM(C460*E460)</f>
        <v>0</v>
      </c>
    </row>
    <row r="461" spans="1:6" s="44" customFormat="1" x14ac:dyDescent="0.2">
      <c r="A461" s="7"/>
      <c r="B461" s="28"/>
      <c r="C461" s="100"/>
      <c r="D461" s="7"/>
      <c r="E461" s="93"/>
      <c r="F461" s="113"/>
    </row>
    <row r="462" spans="1:6" s="44" customFormat="1" x14ac:dyDescent="0.2">
      <c r="A462" s="7"/>
      <c r="B462" s="28"/>
      <c r="C462" s="100"/>
      <c r="D462" s="7"/>
      <c r="E462" s="93"/>
      <c r="F462" s="113"/>
    </row>
    <row r="463" spans="1:6" s="44" customFormat="1" x14ac:dyDescent="0.2">
      <c r="A463" s="7"/>
      <c r="B463" s="28"/>
      <c r="C463" s="100"/>
      <c r="D463" s="7"/>
      <c r="E463" s="93"/>
      <c r="F463" s="113"/>
    </row>
    <row r="464" spans="1:6" s="44" customFormat="1" x14ac:dyDescent="0.2">
      <c r="A464" s="7"/>
      <c r="B464" s="28"/>
      <c r="C464" s="100"/>
      <c r="D464" s="7"/>
      <c r="E464" s="93"/>
      <c r="F464" s="113"/>
    </row>
    <row r="465" spans="1:6" s="44" customFormat="1" x14ac:dyDescent="0.2">
      <c r="A465" s="10"/>
      <c r="B465" s="18"/>
      <c r="C465" s="99"/>
      <c r="D465" s="10"/>
      <c r="E465" s="96"/>
      <c r="F465" s="118"/>
    </row>
    <row r="466" spans="1:6" s="44" customFormat="1" ht="13.5" thickBot="1" x14ac:dyDescent="0.25">
      <c r="A466" s="7"/>
      <c r="B466" s="16" t="s">
        <v>54</v>
      </c>
      <c r="C466" s="97"/>
      <c r="D466" s="15"/>
      <c r="E466" s="94"/>
      <c r="F466" s="124">
        <f>SUM(F426:F465)</f>
        <v>7519000</v>
      </c>
    </row>
    <row r="467" spans="1:6" s="44" customFormat="1" ht="13.5" thickTop="1" x14ac:dyDescent="0.2">
      <c r="A467" s="10"/>
      <c r="B467" s="11"/>
      <c r="C467" s="99"/>
      <c r="D467" s="10"/>
      <c r="E467" s="96"/>
      <c r="F467" s="118"/>
    </row>
    <row r="468" spans="1:6" s="44" customFormat="1" x14ac:dyDescent="0.2">
      <c r="A468" s="10"/>
      <c r="B468" s="20"/>
      <c r="C468" s="97"/>
      <c r="D468" s="15"/>
      <c r="E468" s="94"/>
      <c r="F468" s="162"/>
    </row>
    <row r="469" spans="1:6" s="44" customFormat="1" x14ac:dyDescent="0.2">
      <c r="A469" s="10"/>
      <c r="B469" s="13"/>
      <c r="C469" s="97"/>
      <c r="D469" s="15"/>
      <c r="E469" s="94"/>
      <c r="F469" s="119"/>
    </row>
    <row r="470" spans="1:6" s="44" customFormat="1" x14ac:dyDescent="0.2">
      <c r="A470" s="10"/>
      <c r="B470" s="20" t="s">
        <v>28</v>
      </c>
      <c r="C470" s="97"/>
      <c r="D470" s="15"/>
      <c r="E470" s="94"/>
      <c r="F470" s="115"/>
    </row>
    <row r="471" spans="1:6" s="44" customFormat="1" x14ac:dyDescent="0.2">
      <c r="A471" s="10"/>
      <c r="B471" s="20"/>
      <c r="C471" s="97"/>
      <c r="D471" s="15"/>
      <c r="E471" s="94"/>
      <c r="F471" s="115"/>
    </row>
    <row r="472" spans="1:6" s="44" customFormat="1" ht="15" customHeight="1" x14ac:dyDescent="0.2">
      <c r="A472" s="10"/>
      <c r="B472" s="10" t="s">
        <v>93</v>
      </c>
      <c r="C472" s="97"/>
      <c r="D472" s="15"/>
      <c r="E472" s="94"/>
      <c r="F472" s="115">
        <f>F415</f>
        <v>21587635</v>
      </c>
    </row>
    <row r="473" spans="1:6" s="44" customFormat="1" x14ac:dyDescent="0.2">
      <c r="A473" s="10"/>
      <c r="B473" s="20"/>
      <c r="C473" s="97"/>
      <c r="D473" s="15"/>
      <c r="E473" s="94"/>
      <c r="F473" s="115"/>
    </row>
    <row r="474" spans="1:6" s="44" customFormat="1" ht="15.75" customHeight="1" x14ac:dyDescent="0.2">
      <c r="A474" s="10"/>
      <c r="B474" s="10" t="s">
        <v>172</v>
      </c>
      <c r="C474" s="97"/>
      <c r="D474" s="15"/>
      <c r="E474" s="94"/>
      <c r="F474" s="115">
        <f>F466</f>
        <v>7519000</v>
      </c>
    </row>
    <row r="475" spans="1:6" s="44" customFormat="1" x14ac:dyDescent="0.2">
      <c r="A475" s="10"/>
      <c r="B475" s="20"/>
      <c r="C475" s="97"/>
      <c r="D475" s="15"/>
      <c r="E475" s="94"/>
      <c r="F475" s="115"/>
    </row>
    <row r="476" spans="1:6" s="44" customFormat="1" ht="13.5" thickBot="1" x14ac:dyDescent="0.25">
      <c r="A476" s="10"/>
      <c r="B476" s="18" t="s">
        <v>173</v>
      </c>
      <c r="C476" s="97"/>
      <c r="D476" s="15"/>
      <c r="E476" s="94"/>
      <c r="F476" s="117">
        <f>SUM(F472:F475)</f>
        <v>29106635</v>
      </c>
    </row>
    <row r="477" spans="1:6" s="44" customFormat="1" ht="13.5" thickTop="1" x14ac:dyDescent="0.2">
      <c r="A477" s="25" t="s">
        <v>0</v>
      </c>
      <c r="B477" s="26" t="s">
        <v>1</v>
      </c>
      <c r="C477" s="104" t="s">
        <v>2</v>
      </c>
      <c r="D477" s="25" t="s">
        <v>3</v>
      </c>
      <c r="E477" s="92" t="s">
        <v>4</v>
      </c>
      <c r="F477" s="111" t="s">
        <v>5</v>
      </c>
    </row>
    <row r="478" spans="1:6" x14ac:dyDescent="0.2">
      <c r="A478" s="15"/>
      <c r="B478" s="12"/>
      <c r="C478" s="97"/>
      <c r="D478" s="15"/>
      <c r="E478" s="94"/>
      <c r="F478" s="113"/>
    </row>
    <row r="479" spans="1:6" x14ac:dyDescent="0.2">
      <c r="B479" s="13" t="s">
        <v>141</v>
      </c>
    </row>
    <row r="480" spans="1:6" x14ac:dyDescent="0.2">
      <c r="B480" s="13"/>
    </row>
    <row r="481" spans="1:6" x14ac:dyDescent="0.2">
      <c r="A481" s="15"/>
      <c r="B481" s="13" t="s">
        <v>55</v>
      </c>
      <c r="C481" s="97"/>
      <c r="D481" s="15"/>
      <c r="E481" s="94"/>
      <c r="F481" s="113"/>
    </row>
    <row r="482" spans="1:6" x14ac:dyDescent="0.2">
      <c r="A482" s="15"/>
      <c r="B482" s="13"/>
      <c r="C482" s="97"/>
      <c r="D482" s="15"/>
      <c r="E482" s="94"/>
      <c r="F482" s="113"/>
    </row>
    <row r="483" spans="1:6" x14ac:dyDescent="0.2">
      <c r="B483" s="18" t="s">
        <v>120</v>
      </c>
    </row>
    <row r="484" spans="1:6" x14ac:dyDescent="0.2">
      <c r="B484" s="13"/>
    </row>
    <row r="485" spans="1:6" x14ac:dyDescent="0.2">
      <c r="A485" s="17"/>
      <c r="B485" s="13" t="s">
        <v>121</v>
      </c>
      <c r="C485" s="97"/>
      <c r="D485" s="15"/>
      <c r="E485" s="94"/>
      <c r="F485" s="115"/>
    </row>
    <row r="486" spans="1:6" x14ac:dyDescent="0.2">
      <c r="A486" s="15"/>
      <c r="C486" s="97"/>
      <c r="D486" s="15"/>
      <c r="E486" s="94"/>
      <c r="F486" s="113"/>
    </row>
    <row r="487" spans="1:6" ht="25.5" x14ac:dyDescent="0.2">
      <c r="A487" s="17"/>
      <c r="B487" s="18" t="s">
        <v>46</v>
      </c>
      <c r="C487" s="97"/>
      <c r="D487" s="15"/>
      <c r="E487" s="94"/>
      <c r="F487" s="115"/>
    </row>
    <row r="488" spans="1:6" ht="14.25" customHeight="1" x14ac:dyDescent="0.2">
      <c r="A488" s="17"/>
      <c r="B488" s="18"/>
      <c r="C488" s="97"/>
      <c r="D488" s="15"/>
      <c r="E488" s="94"/>
      <c r="F488" s="115"/>
    </row>
    <row r="489" spans="1:6" ht="15.75" x14ac:dyDescent="0.2">
      <c r="A489" s="15" t="s">
        <v>6</v>
      </c>
      <c r="B489" s="14" t="s">
        <v>217</v>
      </c>
      <c r="C489" s="97">
        <v>11</v>
      </c>
      <c r="D489" s="15" t="s">
        <v>20</v>
      </c>
      <c r="E489" s="94">
        <f>E298</f>
        <v>85000</v>
      </c>
      <c r="F489" s="113">
        <f>SUM(C489*E489)</f>
        <v>935000</v>
      </c>
    </row>
    <row r="490" spans="1:6" x14ac:dyDescent="0.2">
      <c r="A490" s="15"/>
      <c r="B490" s="18"/>
      <c r="C490" s="97"/>
      <c r="D490" s="15"/>
      <c r="E490" s="94"/>
      <c r="F490" s="113"/>
    </row>
    <row r="491" spans="1:6" ht="15.75" customHeight="1" x14ac:dyDescent="0.2">
      <c r="A491" s="15" t="s">
        <v>7</v>
      </c>
      <c r="B491" s="14" t="s">
        <v>215</v>
      </c>
      <c r="C491" s="97">
        <v>3</v>
      </c>
      <c r="D491" s="15" t="s">
        <v>20</v>
      </c>
      <c r="E491" s="94">
        <f>E489</f>
        <v>85000</v>
      </c>
      <c r="F491" s="113">
        <f>SUM(C491*E491)</f>
        <v>255000</v>
      </c>
    </row>
    <row r="492" spans="1:6" ht="15" customHeight="1" x14ac:dyDescent="0.2">
      <c r="A492" s="15"/>
      <c r="B492" s="18"/>
      <c r="C492" s="97"/>
      <c r="D492" s="15"/>
      <c r="E492" s="94"/>
      <c r="F492" s="113"/>
    </row>
    <row r="493" spans="1:6" ht="15" customHeight="1" x14ac:dyDescent="0.2">
      <c r="A493" s="15" t="s">
        <v>8</v>
      </c>
      <c r="B493" s="14" t="s">
        <v>188</v>
      </c>
      <c r="C493" s="97"/>
      <c r="D493" s="15" t="s">
        <v>20</v>
      </c>
      <c r="E493" s="94">
        <f>E491</f>
        <v>85000</v>
      </c>
      <c r="F493" s="113">
        <f>SUM(C493*E493)</f>
        <v>0</v>
      </c>
    </row>
    <row r="494" spans="1:6" ht="15" customHeight="1" x14ac:dyDescent="0.2">
      <c r="A494" s="15"/>
      <c r="C494" s="97"/>
      <c r="D494" s="15"/>
      <c r="E494" s="94"/>
      <c r="F494" s="113"/>
    </row>
    <row r="495" spans="1:6" ht="15" customHeight="1" x14ac:dyDescent="0.2">
      <c r="A495" s="15" t="s">
        <v>9</v>
      </c>
      <c r="B495" s="14" t="s">
        <v>163</v>
      </c>
      <c r="C495" s="97">
        <v>3</v>
      </c>
      <c r="D495" s="15" t="s">
        <v>20</v>
      </c>
      <c r="E495" s="94">
        <f>E493</f>
        <v>85000</v>
      </c>
      <c r="F495" s="113">
        <f>SUM(C495*E495)</f>
        <v>255000</v>
      </c>
    </row>
    <row r="496" spans="1:6" x14ac:dyDescent="0.2">
      <c r="A496" s="15"/>
      <c r="B496" s="18"/>
      <c r="C496" s="97"/>
      <c r="D496" s="15"/>
      <c r="E496" s="94"/>
      <c r="F496" s="113"/>
    </row>
    <row r="497" spans="1:6" ht="15.75" customHeight="1" x14ac:dyDescent="0.2">
      <c r="A497" s="17"/>
      <c r="B497" s="13" t="s">
        <v>122</v>
      </c>
      <c r="C497" s="97"/>
      <c r="D497" s="15"/>
      <c r="E497" s="94"/>
      <c r="F497" s="115"/>
    </row>
    <row r="498" spans="1:6" x14ac:dyDescent="0.2">
      <c r="A498" s="17"/>
      <c r="B498" s="13"/>
      <c r="C498" s="97"/>
      <c r="D498" s="15"/>
      <c r="E498" s="94"/>
      <c r="F498" s="115"/>
    </row>
    <row r="499" spans="1:6" ht="25.5" x14ac:dyDescent="0.2">
      <c r="B499" s="11" t="s">
        <v>40</v>
      </c>
      <c r="C499" s="97"/>
      <c r="D499" s="15"/>
      <c r="E499" s="94"/>
      <c r="F499" s="113"/>
    </row>
    <row r="500" spans="1:6" x14ac:dyDescent="0.2">
      <c r="B500" s="12"/>
      <c r="C500" s="97"/>
      <c r="D500" s="15"/>
      <c r="E500" s="94"/>
      <c r="F500" s="113"/>
    </row>
    <row r="501" spans="1:6" ht="15.75" x14ac:dyDescent="0.2">
      <c r="A501" s="15" t="s">
        <v>10</v>
      </c>
      <c r="B501" s="14" t="s">
        <v>56</v>
      </c>
      <c r="C501" s="97">
        <v>116</v>
      </c>
      <c r="D501" s="15" t="s">
        <v>21</v>
      </c>
      <c r="E501" s="94">
        <f>E306</f>
        <v>8500</v>
      </c>
      <c r="F501" s="113">
        <f>SUM(C501*E501)</f>
        <v>986000</v>
      </c>
    </row>
    <row r="502" spans="1:6" ht="12.75" customHeight="1" x14ac:dyDescent="0.2">
      <c r="A502" s="15"/>
      <c r="C502" s="97"/>
      <c r="D502" s="15"/>
      <c r="E502" s="94"/>
      <c r="F502" s="113"/>
    </row>
    <row r="503" spans="1:6" ht="15.75" x14ac:dyDescent="0.2">
      <c r="A503" s="15" t="s">
        <v>11</v>
      </c>
      <c r="B503" s="75" t="s">
        <v>216</v>
      </c>
      <c r="C503" s="100">
        <v>20</v>
      </c>
      <c r="D503" s="8" t="s">
        <v>21</v>
      </c>
      <c r="E503" s="94">
        <f>E501</f>
        <v>8500</v>
      </c>
      <c r="F503" s="122">
        <f>+C503*E503</f>
        <v>170000</v>
      </c>
    </row>
    <row r="504" spans="1:6" ht="12" customHeight="1" x14ac:dyDescent="0.2">
      <c r="A504" s="18"/>
      <c r="B504" s="30"/>
      <c r="D504" s="8"/>
      <c r="E504" s="97"/>
      <c r="F504" s="121"/>
    </row>
    <row r="505" spans="1:6" x14ac:dyDescent="0.2">
      <c r="A505" s="15" t="s">
        <v>12</v>
      </c>
      <c r="B505" s="75" t="s">
        <v>159</v>
      </c>
      <c r="D505" s="8" t="s">
        <v>25</v>
      </c>
      <c r="E505" s="94"/>
      <c r="F505" s="122">
        <f>+C505*E505</f>
        <v>0</v>
      </c>
    </row>
    <row r="506" spans="1:6" x14ac:dyDescent="0.2">
      <c r="A506" s="15"/>
      <c r="B506" s="29"/>
      <c r="D506" s="8"/>
      <c r="E506" s="97"/>
      <c r="F506" s="120"/>
    </row>
    <row r="507" spans="1:6" ht="15.75" x14ac:dyDescent="0.2">
      <c r="A507" s="15" t="s">
        <v>13</v>
      </c>
      <c r="B507" s="75" t="s">
        <v>164</v>
      </c>
      <c r="C507" s="100">
        <v>51</v>
      </c>
      <c r="D507" s="8" t="s">
        <v>21</v>
      </c>
      <c r="E507" s="94">
        <f>E503</f>
        <v>8500</v>
      </c>
      <c r="F507" s="122">
        <f>+C507*E507</f>
        <v>433500</v>
      </c>
    </row>
    <row r="508" spans="1:6" x14ac:dyDescent="0.2">
      <c r="A508" s="15"/>
      <c r="C508" s="97"/>
      <c r="D508" s="15"/>
      <c r="E508" s="94"/>
      <c r="F508" s="113"/>
    </row>
    <row r="509" spans="1:6" x14ac:dyDescent="0.2">
      <c r="A509" s="17"/>
      <c r="B509" s="18" t="s">
        <v>124</v>
      </c>
      <c r="C509" s="97"/>
      <c r="D509" s="15"/>
      <c r="E509" s="94"/>
      <c r="F509" s="115"/>
    </row>
    <row r="510" spans="1:6" x14ac:dyDescent="0.2">
      <c r="A510" s="17"/>
      <c r="B510" s="18"/>
      <c r="C510" s="97"/>
      <c r="D510" s="15"/>
      <c r="E510" s="94"/>
      <c r="F510" s="115"/>
    </row>
    <row r="511" spans="1:6" ht="25.5" x14ac:dyDescent="0.2">
      <c r="A511" s="15"/>
      <c r="B511" s="18" t="s">
        <v>50</v>
      </c>
      <c r="C511" s="97"/>
      <c r="D511" s="15"/>
      <c r="E511" s="94"/>
      <c r="F511" s="113"/>
    </row>
    <row r="512" spans="1:6" x14ac:dyDescent="0.2">
      <c r="A512" s="15"/>
      <c r="C512" s="97"/>
      <c r="D512" s="15"/>
      <c r="E512" s="94"/>
      <c r="F512" s="113"/>
    </row>
    <row r="513" spans="1:6" x14ac:dyDescent="0.2">
      <c r="A513" s="15"/>
      <c r="B513" s="19" t="s">
        <v>51</v>
      </c>
      <c r="C513" s="97"/>
      <c r="D513" s="15"/>
      <c r="E513" s="94"/>
      <c r="F513" s="113"/>
    </row>
    <row r="514" spans="1:6" x14ac:dyDescent="0.2">
      <c r="A514" s="15"/>
      <c r="B514" s="19"/>
      <c r="C514" s="97"/>
      <c r="D514" s="15"/>
      <c r="E514" s="94"/>
      <c r="F514" s="113"/>
    </row>
    <row r="515" spans="1:6" x14ac:dyDescent="0.2">
      <c r="A515" s="17"/>
      <c r="B515" s="11" t="s">
        <v>102</v>
      </c>
      <c r="C515" s="97"/>
      <c r="D515" s="15"/>
      <c r="E515" s="94"/>
      <c r="F515" s="113"/>
    </row>
    <row r="516" spans="1:6" x14ac:dyDescent="0.2">
      <c r="A516" s="7" t="s">
        <v>14</v>
      </c>
      <c r="B516" s="14" t="s">
        <v>145</v>
      </c>
      <c r="C516" s="97">
        <v>556</v>
      </c>
      <c r="D516" s="8" t="s">
        <v>73</v>
      </c>
      <c r="E516" s="94">
        <f>E316</f>
        <v>1450</v>
      </c>
      <c r="F516" s="113">
        <f>SUM(C516*E516)</f>
        <v>806200</v>
      </c>
    </row>
    <row r="517" spans="1:6" x14ac:dyDescent="0.2">
      <c r="C517" s="97"/>
      <c r="D517" s="15"/>
      <c r="E517" s="94"/>
      <c r="F517" s="113"/>
    </row>
    <row r="518" spans="1:6" x14ac:dyDescent="0.2">
      <c r="A518" s="7" t="s">
        <v>15</v>
      </c>
      <c r="B518" s="14" t="s">
        <v>147</v>
      </c>
      <c r="C518" s="97">
        <v>1050</v>
      </c>
      <c r="D518" s="8" t="str">
        <f>D516</f>
        <v>kg</v>
      </c>
      <c r="E518" s="94">
        <f>E516</f>
        <v>1450</v>
      </c>
      <c r="F518" s="113">
        <f>SUM(C518*E518)</f>
        <v>1522500</v>
      </c>
    </row>
    <row r="519" spans="1:6" x14ac:dyDescent="0.2">
      <c r="A519" s="17"/>
      <c r="C519" s="97"/>
      <c r="D519" s="15"/>
      <c r="E519" s="94"/>
      <c r="F519" s="113"/>
    </row>
    <row r="520" spans="1:6" x14ac:dyDescent="0.2">
      <c r="B520" s="48" t="s">
        <v>215</v>
      </c>
      <c r="C520" s="97"/>
      <c r="D520" s="8"/>
      <c r="E520" s="94"/>
      <c r="F520" s="113"/>
    </row>
    <row r="521" spans="1:6" x14ac:dyDescent="0.2">
      <c r="B521" s="28"/>
      <c r="C521" s="97"/>
      <c r="D521" s="8"/>
      <c r="E521" s="94"/>
      <c r="F521" s="113"/>
    </row>
    <row r="522" spans="1:6" x14ac:dyDescent="0.2">
      <c r="A522" s="7" t="s">
        <v>16</v>
      </c>
      <c r="B522" s="14" t="s">
        <v>146</v>
      </c>
      <c r="C522" s="97">
        <v>192</v>
      </c>
      <c r="D522" s="8" t="str">
        <f>D518</f>
        <v>kg</v>
      </c>
      <c r="E522" s="94">
        <f>E518</f>
        <v>1450</v>
      </c>
      <c r="F522" s="113">
        <f>SUM(C522*E522)</f>
        <v>278400</v>
      </c>
    </row>
    <row r="523" spans="1:6" x14ac:dyDescent="0.2">
      <c r="B523" s="28"/>
      <c r="C523" s="97"/>
      <c r="D523" s="8"/>
      <c r="E523" s="94"/>
      <c r="F523" s="113"/>
    </row>
    <row r="524" spans="1:6" x14ac:dyDescent="0.2">
      <c r="B524" s="11" t="s">
        <v>189</v>
      </c>
      <c r="C524" s="97"/>
      <c r="D524" s="8"/>
      <c r="E524" s="94"/>
      <c r="F524" s="113"/>
    </row>
    <row r="525" spans="1:6" x14ac:dyDescent="0.2">
      <c r="B525" s="28"/>
      <c r="C525" s="97"/>
      <c r="D525" s="8"/>
      <c r="E525" s="94"/>
      <c r="F525" s="113"/>
    </row>
    <row r="526" spans="1:6" x14ac:dyDescent="0.2">
      <c r="A526" s="7" t="s">
        <v>17</v>
      </c>
      <c r="B526" s="14" t="s">
        <v>145</v>
      </c>
      <c r="C526" s="97"/>
      <c r="D526" s="8" t="s">
        <v>73</v>
      </c>
      <c r="E526" s="94"/>
      <c r="F526" s="113">
        <f>SUM(C526*E526)</f>
        <v>0</v>
      </c>
    </row>
    <row r="527" spans="1:6" x14ac:dyDescent="0.2">
      <c r="C527" s="97"/>
      <c r="D527" s="15"/>
      <c r="E527" s="94"/>
      <c r="F527" s="113"/>
    </row>
    <row r="528" spans="1:6" x14ac:dyDescent="0.2">
      <c r="A528" s="7" t="s">
        <v>18</v>
      </c>
      <c r="B528" s="14" t="s">
        <v>146</v>
      </c>
      <c r="C528" s="97"/>
      <c r="D528" s="8" t="str">
        <f>D526</f>
        <v>kg</v>
      </c>
      <c r="E528" s="94"/>
      <c r="F528" s="113">
        <f>SUM(C528*E528)</f>
        <v>0</v>
      </c>
    </row>
    <row r="529" spans="1:6" x14ac:dyDescent="0.2">
      <c r="C529" s="97"/>
      <c r="D529" s="8"/>
      <c r="E529" s="94"/>
      <c r="F529" s="113"/>
    </row>
    <row r="530" spans="1:6" x14ac:dyDescent="0.2">
      <c r="C530" s="97"/>
      <c r="D530" s="8"/>
      <c r="E530" s="94"/>
      <c r="F530" s="113"/>
    </row>
    <row r="531" spans="1:6" ht="13.5" thickBot="1" x14ac:dyDescent="0.25">
      <c r="B531" s="20" t="s">
        <v>26</v>
      </c>
      <c r="C531" s="97"/>
      <c r="D531" s="15"/>
      <c r="E531" s="94"/>
      <c r="F531" s="117">
        <f>SUM(F480:F530)</f>
        <v>5641600</v>
      </c>
    </row>
    <row r="532" spans="1:6" ht="13.5" thickTop="1" x14ac:dyDescent="0.2">
      <c r="A532" s="25" t="s">
        <v>0</v>
      </c>
      <c r="B532" s="26" t="s">
        <v>1</v>
      </c>
      <c r="C532" s="104" t="s">
        <v>2</v>
      </c>
      <c r="D532" s="25" t="s">
        <v>3</v>
      </c>
      <c r="E532" s="92" t="s">
        <v>4</v>
      </c>
      <c r="F532" s="111" t="s">
        <v>5</v>
      </c>
    </row>
    <row r="533" spans="1:6" x14ac:dyDescent="0.2">
      <c r="C533" s="97"/>
      <c r="D533" s="15"/>
      <c r="E533" s="94"/>
      <c r="F533" s="113"/>
    </row>
    <row r="534" spans="1:6" x14ac:dyDescent="0.2">
      <c r="B534" s="13" t="s">
        <v>125</v>
      </c>
      <c r="C534" s="97"/>
      <c r="D534" s="15"/>
      <c r="E534" s="94"/>
      <c r="F534" s="115"/>
    </row>
    <row r="535" spans="1:6" x14ac:dyDescent="0.2">
      <c r="A535" s="10"/>
      <c r="B535" s="16"/>
      <c r="C535" s="97"/>
      <c r="D535" s="15"/>
      <c r="E535" s="94"/>
      <c r="F535" s="113"/>
    </row>
    <row r="536" spans="1:6" x14ac:dyDescent="0.2">
      <c r="B536" s="12"/>
      <c r="D536" s="15"/>
      <c r="E536" s="94"/>
      <c r="F536" s="113"/>
    </row>
    <row r="537" spans="1:6" ht="25.5" x14ac:dyDescent="0.2">
      <c r="A537" s="10"/>
      <c r="B537" s="19" t="s">
        <v>80</v>
      </c>
      <c r="C537" s="97"/>
      <c r="D537" s="15"/>
      <c r="E537" s="94"/>
      <c r="F537" s="115"/>
    </row>
    <row r="538" spans="1:6" x14ac:dyDescent="0.2">
      <c r="A538" s="10"/>
      <c r="B538" s="16"/>
      <c r="C538" s="97"/>
      <c r="D538" s="15"/>
      <c r="E538" s="94"/>
      <c r="F538" s="122"/>
    </row>
    <row r="539" spans="1:6" s="27" customFormat="1" x14ac:dyDescent="0.2">
      <c r="A539" s="7" t="s">
        <v>6</v>
      </c>
      <c r="B539" s="12" t="s">
        <v>81</v>
      </c>
      <c r="C539" s="97">
        <v>424</v>
      </c>
      <c r="D539" s="7" t="s">
        <v>25</v>
      </c>
      <c r="E539" s="94">
        <v>550</v>
      </c>
      <c r="F539" s="122">
        <f>SUM(C539*E539)</f>
        <v>233200</v>
      </c>
    </row>
    <row r="540" spans="1:6" ht="8.25" customHeight="1" x14ac:dyDescent="0.2">
      <c r="B540" s="16"/>
      <c r="C540" s="97"/>
      <c r="D540" s="15"/>
      <c r="E540" s="94"/>
      <c r="F540" s="122"/>
    </row>
    <row r="541" spans="1:6" x14ac:dyDescent="0.2">
      <c r="A541" s="7" t="s">
        <v>7</v>
      </c>
      <c r="B541" s="12" t="s">
        <v>82</v>
      </c>
      <c r="C541" s="97">
        <v>405</v>
      </c>
      <c r="D541" s="7" t="s">
        <v>25</v>
      </c>
      <c r="E541" s="94">
        <f>E539</f>
        <v>550</v>
      </c>
      <c r="F541" s="122">
        <f>SUM(C541*E541)</f>
        <v>222750</v>
      </c>
    </row>
    <row r="542" spans="1:6" ht="8.25" customHeight="1" x14ac:dyDescent="0.2">
      <c r="B542" s="16"/>
      <c r="C542" s="97"/>
      <c r="D542" s="15"/>
      <c r="E542" s="94"/>
      <c r="F542" s="122"/>
    </row>
    <row r="543" spans="1:6" x14ac:dyDescent="0.2">
      <c r="A543" s="7" t="s">
        <v>8</v>
      </c>
      <c r="B543" s="12" t="s">
        <v>83</v>
      </c>
      <c r="C543" s="97">
        <v>60</v>
      </c>
      <c r="D543" s="7" t="s">
        <v>25</v>
      </c>
      <c r="E543" s="94">
        <f>E541</f>
        <v>550</v>
      </c>
      <c r="F543" s="122">
        <f>SUM(C543*E543)</f>
        <v>33000</v>
      </c>
    </row>
    <row r="544" spans="1:6" x14ac:dyDescent="0.2">
      <c r="B544" s="16"/>
      <c r="C544" s="97"/>
      <c r="D544" s="15"/>
      <c r="E544" s="94"/>
      <c r="F544" s="122"/>
    </row>
    <row r="545" spans="1:6" x14ac:dyDescent="0.2">
      <c r="A545" s="7" t="s">
        <v>9</v>
      </c>
      <c r="B545" s="12" t="s">
        <v>84</v>
      </c>
      <c r="C545" s="97">
        <v>414</v>
      </c>
      <c r="D545" s="7" t="s">
        <v>25</v>
      </c>
      <c r="E545" s="94">
        <f>E543</f>
        <v>550</v>
      </c>
      <c r="F545" s="122">
        <f>SUM(C545*E545)</f>
        <v>227700</v>
      </c>
    </row>
    <row r="546" spans="1:6" ht="8.25" customHeight="1" x14ac:dyDescent="0.2">
      <c r="B546" s="12"/>
      <c r="C546" s="97"/>
      <c r="E546" s="94"/>
      <c r="F546" s="122"/>
    </row>
    <row r="547" spans="1:6" x14ac:dyDescent="0.2">
      <c r="A547" s="7" t="s">
        <v>10</v>
      </c>
      <c r="B547" s="12" t="s">
        <v>85</v>
      </c>
      <c r="C547" s="97">
        <v>586</v>
      </c>
      <c r="D547" s="7" t="s">
        <v>25</v>
      </c>
      <c r="E547" s="94">
        <v>450</v>
      </c>
      <c r="F547" s="122">
        <f>SUM(C547*E547)</f>
        <v>263700</v>
      </c>
    </row>
    <row r="548" spans="1:6" ht="8.25" customHeight="1" x14ac:dyDescent="0.2">
      <c r="B548" s="12"/>
      <c r="C548" s="97"/>
      <c r="E548" s="94"/>
      <c r="F548" s="122"/>
    </row>
    <row r="549" spans="1:6" x14ac:dyDescent="0.2">
      <c r="A549" s="7" t="s">
        <v>11</v>
      </c>
      <c r="B549" s="12" t="s">
        <v>86</v>
      </c>
      <c r="C549" s="97">
        <v>1440</v>
      </c>
      <c r="D549" s="7" t="s">
        <v>25</v>
      </c>
      <c r="E549" s="94">
        <v>400</v>
      </c>
      <c r="F549" s="122">
        <f>SUM(C549*E549)</f>
        <v>576000</v>
      </c>
    </row>
    <row r="550" spans="1:6" ht="10.5" customHeight="1" x14ac:dyDescent="0.2">
      <c r="B550" s="12"/>
      <c r="C550" s="97"/>
      <c r="E550" s="94"/>
      <c r="F550" s="122"/>
    </row>
    <row r="551" spans="1:6" x14ac:dyDescent="0.2">
      <c r="B551" s="13" t="s">
        <v>126</v>
      </c>
      <c r="C551" s="97"/>
      <c r="D551" s="15"/>
      <c r="E551" s="94"/>
      <c r="F551" s="122"/>
    </row>
    <row r="552" spans="1:6" ht="13.5" customHeight="1" x14ac:dyDescent="0.2">
      <c r="B552" s="13"/>
      <c r="C552" s="97"/>
      <c r="D552" s="15"/>
      <c r="E552" s="94"/>
      <c r="F552" s="122"/>
    </row>
    <row r="553" spans="1:6" x14ac:dyDescent="0.2">
      <c r="B553" s="13" t="s">
        <v>127</v>
      </c>
      <c r="C553" s="97"/>
      <c r="D553" s="15"/>
      <c r="E553" s="94"/>
      <c r="F553" s="115"/>
    </row>
    <row r="554" spans="1:6" x14ac:dyDescent="0.2">
      <c r="B554" s="16"/>
      <c r="C554" s="97"/>
      <c r="D554" s="15"/>
      <c r="E554" s="94"/>
      <c r="F554" s="122"/>
    </row>
    <row r="555" spans="1:6" ht="63.75" x14ac:dyDescent="0.2">
      <c r="B555" s="42" t="s">
        <v>87</v>
      </c>
      <c r="D555" s="15"/>
      <c r="E555" s="94"/>
      <c r="F555" s="115"/>
    </row>
    <row r="556" spans="1:6" ht="15.75" customHeight="1" x14ac:dyDescent="0.2">
      <c r="B556" s="19"/>
      <c r="D556" s="15"/>
      <c r="E556" s="94"/>
      <c r="F556" s="115"/>
    </row>
    <row r="557" spans="1:6" ht="12" customHeight="1" x14ac:dyDescent="0.2">
      <c r="A557" s="7" t="s">
        <v>12</v>
      </c>
      <c r="B557" s="12" t="s">
        <v>88</v>
      </c>
      <c r="C557" s="100">
        <v>481</v>
      </c>
      <c r="D557" s="7" t="s">
        <v>21</v>
      </c>
      <c r="E557" s="94">
        <v>9000</v>
      </c>
      <c r="F557" s="122">
        <f>SUM(C557*E557)</f>
        <v>4329000</v>
      </c>
    </row>
    <row r="558" spans="1:6" x14ac:dyDescent="0.2">
      <c r="B558" s="16"/>
      <c r="D558" s="15"/>
      <c r="E558" s="94"/>
      <c r="F558" s="122"/>
    </row>
    <row r="559" spans="1:6" ht="15.75" customHeight="1" x14ac:dyDescent="0.2">
      <c r="A559" s="7" t="s">
        <v>13</v>
      </c>
      <c r="B559" s="14" t="s">
        <v>89</v>
      </c>
      <c r="D559" s="15" t="s">
        <v>25</v>
      </c>
      <c r="E559" s="94"/>
      <c r="F559" s="122">
        <f>SUM(C559*E559)</f>
        <v>0</v>
      </c>
    </row>
    <row r="560" spans="1:6" ht="11.25" customHeight="1" x14ac:dyDescent="0.2">
      <c r="B560" s="16"/>
      <c r="D560" s="15"/>
      <c r="E560" s="94"/>
      <c r="F560" s="122"/>
    </row>
    <row r="561" spans="1:6" x14ac:dyDescent="0.2">
      <c r="A561" s="7" t="s">
        <v>14</v>
      </c>
      <c r="B561" s="12" t="s">
        <v>128</v>
      </c>
      <c r="D561" s="7" t="s">
        <v>25</v>
      </c>
      <c r="E561" s="94">
        <f>E557*0.3</f>
        <v>2700</v>
      </c>
      <c r="F561" s="122">
        <f>SUM(C561*E561)</f>
        <v>0</v>
      </c>
    </row>
    <row r="562" spans="1:6" customFormat="1" ht="10.5" customHeight="1" x14ac:dyDescent="0.2">
      <c r="A562" s="7"/>
      <c r="B562" s="12"/>
      <c r="C562" s="100"/>
      <c r="D562" s="15"/>
      <c r="E562" s="94"/>
      <c r="F562" s="122"/>
    </row>
    <row r="563" spans="1:6" customFormat="1" ht="12" customHeight="1" x14ac:dyDescent="0.2">
      <c r="A563" s="7" t="s">
        <v>15</v>
      </c>
      <c r="B563" s="12" t="s">
        <v>90</v>
      </c>
      <c r="C563" s="100"/>
      <c r="D563" s="15" t="s">
        <v>25</v>
      </c>
      <c r="E563" s="94"/>
      <c r="F563" s="122">
        <f>SUM(C563*E563)</f>
        <v>0</v>
      </c>
    </row>
    <row r="564" spans="1:6" customFormat="1" ht="9" customHeight="1" x14ac:dyDescent="0.2">
      <c r="A564" s="7"/>
      <c r="B564" s="12"/>
      <c r="C564" s="100"/>
      <c r="D564" s="15"/>
      <c r="E564" s="94"/>
      <c r="F564" s="122"/>
    </row>
    <row r="565" spans="1:6" customFormat="1" ht="15" customHeight="1" x14ac:dyDescent="0.2">
      <c r="A565" s="7" t="s">
        <v>16</v>
      </c>
      <c r="B565" s="12" t="s">
        <v>91</v>
      </c>
      <c r="C565" s="100"/>
      <c r="D565" s="15" t="s">
        <v>33</v>
      </c>
      <c r="E565" s="94"/>
      <c r="F565" s="122"/>
    </row>
    <row r="566" spans="1:6" ht="12" customHeight="1" x14ac:dyDescent="0.2">
      <c r="A566" s="15"/>
      <c r="C566" s="97"/>
      <c r="D566" s="15"/>
      <c r="E566" s="94"/>
      <c r="F566" s="113"/>
    </row>
    <row r="567" spans="1:6" x14ac:dyDescent="0.2">
      <c r="B567" s="18" t="s">
        <v>51</v>
      </c>
      <c r="C567" s="97"/>
      <c r="D567" s="8"/>
      <c r="E567" s="94"/>
      <c r="F567" s="113"/>
    </row>
    <row r="568" spans="1:6" x14ac:dyDescent="0.2">
      <c r="B568" s="82"/>
      <c r="C568" s="97"/>
      <c r="D568" s="8"/>
      <c r="E568" s="94"/>
      <c r="F568" s="113"/>
    </row>
    <row r="569" spans="1:6" ht="15.75" customHeight="1" x14ac:dyDescent="0.2">
      <c r="B569" s="48" t="s">
        <v>163</v>
      </c>
      <c r="C569" s="97"/>
      <c r="D569" s="8"/>
      <c r="E569" s="94"/>
      <c r="F569" s="113"/>
    </row>
    <row r="570" spans="1:6" x14ac:dyDescent="0.2">
      <c r="A570" s="7" t="s">
        <v>17</v>
      </c>
      <c r="B570" s="14" t="s">
        <v>145</v>
      </c>
      <c r="C570" s="97">
        <v>143</v>
      </c>
      <c r="D570" s="8" t="s">
        <v>73</v>
      </c>
      <c r="E570" s="94">
        <f>E516</f>
        <v>1450</v>
      </c>
      <c r="F570" s="113">
        <f>SUM(C570*E570)</f>
        <v>207350</v>
      </c>
    </row>
    <row r="571" spans="1:6" ht="13.5" customHeight="1" x14ac:dyDescent="0.2">
      <c r="C571" s="97"/>
      <c r="D571" s="15"/>
      <c r="E571" s="94"/>
      <c r="F571" s="113"/>
    </row>
    <row r="572" spans="1:6" x14ac:dyDescent="0.2">
      <c r="A572" s="7" t="s">
        <v>18</v>
      </c>
      <c r="B572" s="14" t="s">
        <v>146</v>
      </c>
      <c r="C572" s="97">
        <v>198</v>
      </c>
      <c r="D572" s="8" t="str">
        <f>D570</f>
        <v>kg</v>
      </c>
      <c r="E572" s="94">
        <f>E518</f>
        <v>1450</v>
      </c>
      <c r="F572" s="113">
        <f>SUM(C572*E572)</f>
        <v>287100</v>
      </c>
    </row>
    <row r="573" spans="1:6" x14ac:dyDescent="0.2">
      <c r="B573" s="77"/>
      <c r="C573" s="142"/>
      <c r="D573" s="76"/>
      <c r="E573" s="98"/>
      <c r="F573" s="123"/>
    </row>
    <row r="574" spans="1:6" x14ac:dyDescent="0.2">
      <c r="B574" s="77"/>
      <c r="C574" s="142"/>
      <c r="D574" s="76"/>
      <c r="E574" s="98"/>
      <c r="F574" s="123"/>
    </row>
    <row r="575" spans="1:6" s="44" customFormat="1" x14ac:dyDescent="0.2">
      <c r="A575" s="15"/>
      <c r="B575" s="13" t="s">
        <v>115</v>
      </c>
      <c r="C575" s="97"/>
      <c r="D575" s="15"/>
      <c r="E575" s="94"/>
      <c r="F575" s="113"/>
    </row>
    <row r="576" spans="1:6" s="44" customFormat="1" x14ac:dyDescent="0.2">
      <c r="A576" s="15"/>
      <c r="B576" s="13"/>
      <c r="C576" s="97"/>
      <c r="D576" s="15"/>
      <c r="E576" s="94"/>
      <c r="F576" s="113"/>
    </row>
    <row r="577" spans="1:6" s="44" customFormat="1" x14ac:dyDescent="0.2">
      <c r="A577" s="15"/>
      <c r="B577" s="18" t="s">
        <v>130</v>
      </c>
      <c r="C577" s="97"/>
      <c r="D577" s="15"/>
      <c r="E577" s="94"/>
      <c r="F577" s="115"/>
    </row>
    <row r="578" spans="1:6" s="44" customFormat="1" x14ac:dyDescent="0.2">
      <c r="A578" s="7"/>
      <c r="B578" s="13"/>
      <c r="C578" s="97"/>
      <c r="D578" s="15"/>
      <c r="E578" s="94"/>
      <c r="F578" s="113"/>
    </row>
    <row r="579" spans="1:6" s="44" customFormat="1" ht="25.5" x14ac:dyDescent="0.2">
      <c r="A579" s="15"/>
      <c r="B579" s="19" t="s">
        <v>60</v>
      </c>
      <c r="C579" s="97"/>
      <c r="D579" s="15"/>
      <c r="E579" s="94"/>
      <c r="F579" s="113"/>
    </row>
    <row r="580" spans="1:6" s="44" customFormat="1" x14ac:dyDescent="0.2">
      <c r="A580" s="15"/>
      <c r="B580" s="14"/>
      <c r="C580" s="97"/>
      <c r="D580" s="15"/>
      <c r="E580" s="94"/>
      <c r="F580" s="113"/>
    </row>
    <row r="581" spans="1:6" s="44" customFormat="1" x14ac:dyDescent="0.2">
      <c r="A581" s="7"/>
      <c r="B581" s="11" t="s">
        <v>195</v>
      </c>
      <c r="C581" s="100"/>
      <c r="D581" s="7"/>
      <c r="E581" s="93"/>
      <c r="F581" s="114"/>
    </row>
    <row r="582" spans="1:6" s="44" customFormat="1" x14ac:dyDescent="0.2">
      <c r="A582" s="7"/>
      <c r="B582" s="18"/>
      <c r="C582" s="100"/>
      <c r="D582" s="7"/>
      <c r="E582" s="93"/>
      <c r="F582" s="114"/>
    </row>
    <row r="583" spans="1:6" s="44" customFormat="1" ht="15.75" x14ac:dyDescent="0.2">
      <c r="A583" s="7" t="s">
        <v>12</v>
      </c>
      <c r="B583" s="28" t="s">
        <v>77</v>
      </c>
      <c r="C583" s="100">
        <v>101</v>
      </c>
      <c r="D583" s="7" t="s">
        <v>21</v>
      </c>
      <c r="E583" s="93">
        <v>10300</v>
      </c>
      <c r="F583" s="113">
        <f>SUM(C583*E583)</f>
        <v>1040300</v>
      </c>
    </row>
    <row r="584" spans="1:6" ht="15.75" customHeight="1" x14ac:dyDescent="0.2">
      <c r="B584" s="77"/>
      <c r="C584" s="142"/>
      <c r="D584" s="76"/>
      <c r="E584" s="98"/>
      <c r="F584" s="123"/>
    </row>
    <row r="585" spans="1:6" ht="38.25" x14ac:dyDescent="0.2">
      <c r="B585" s="78" t="s">
        <v>75</v>
      </c>
      <c r="C585" s="142"/>
      <c r="D585" s="76"/>
      <c r="E585" s="98"/>
      <c r="F585" s="123"/>
    </row>
    <row r="586" spans="1:6" ht="15.75" customHeight="1" x14ac:dyDescent="0.2">
      <c r="B586" s="79"/>
      <c r="C586" s="142"/>
      <c r="D586" s="76"/>
      <c r="E586" s="98"/>
      <c r="F586" s="123"/>
    </row>
    <row r="587" spans="1:6" x14ac:dyDescent="0.2">
      <c r="A587" s="7" t="s">
        <v>19</v>
      </c>
      <c r="B587" s="77" t="s">
        <v>153</v>
      </c>
      <c r="C587" s="142">
        <f>29+46</f>
        <v>75</v>
      </c>
      <c r="D587" s="76" t="s">
        <v>74</v>
      </c>
      <c r="E587" s="98">
        <v>4500</v>
      </c>
      <c r="F587" s="123">
        <f>C587*E587</f>
        <v>337500</v>
      </c>
    </row>
    <row r="588" spans="1:6" x14ac:dyDescent="0.2">
      <c r="B588" s="77"/>
      <c r="C588" s="142"/>
      <c r="D588" s="76"/>
      <c r="E588" s="98"/>
      <c r="F588" s="123"/>
    </row>
    <row r="589" spans="1:6" x14ac:dyDescent="0.2">
      <c r="B589" s="77"/>
      <c r="C589" s="142"/>
      <c r="D589" s="76"/>
      <c r="E589" s="98"/>
      <c r="F589" s="123"/>
    </row>
    <row r="590" spans="1:6" ht="13.5" thickBot="1" x14ac:dyDescent="0.25">
      <c r="B590" s="20" t="s">
        <v>26</v>
      </c>
      <c r="F590" s="124">
        <f>SUM(F534:F589)</f>
        <v>7757600</v>
      </c>
    </row>
    <row r="591" spans="1:6" ht="13.5" thickTop="1" x14ac:dyDescent="0.2">
      <c r="A591" s="15"/>
      <c r="B591" s="20"/>
      <c r="C591" s="97"/>
      <c r="D591" s="15"/>
      <c r="E591" s="94"/>
      <c r="F591" s="125"/>
    </row>
    <row r="592" spans="1:6" x14ac:dyDescent="0.2">
      <c r="A592" s="15"/>
      <c r="B592" s="20" t="s">
        <v>28</v>
      </c>
      <c r="C592" s="97"/>
      <c r="D592" s="15"/>
      <c r="E592" s="94"/>
      <c r="F592" s="113"/>
    </row>
    <row r="593" spans="1:6" x14ac:dyDescent="0.2">
      <c r="A593" s="15"/>
      <c r="B593" s="15"/>
      <c r="C593" s="97"/>
      <c r="D593" s="15"/>
      <c r="E593" s="94"/>
      <c r="F593" s="113"/>
    </row>
    <row r="594" spans="1:6" x14ac:dyDescent="0.2">
      <c r="A594" s="15"/>
      <c r="B594" s="10" t="s">
        <v>174</v>
      </c>
      <c r="C594" s="97"/>
      <c r="D594" s="15"/>
      <c r="E594" s="94"/>
      <c r="F594" s="113">
        <f>F531</f>
        <v>5641600</v>
      </c>
    </row>
    <row r="595" spans="1:6" s="27" customFormat="1" x14ac:dyDescent="0.2">
      <c r="A595" s="15"/>
      <c r="B595" s="15"/>
      <c r="C595" s="97"/>
      <c r="D595" s="15"/>
      <c r="E595" s="94"/>
      <c r="F595" s="113"/>
    </row>
    <row r="596" spans="1:6" x14ac:dyDescent="0.2">
      <c r="A596" s="15"/>
      <c r="B596" s="10" t="s">
        <v>175</v>
      </c>
      <c r="C596" s="97"/>
      <c r="D596" s="15"/>
      <c r="E596" s="94"/>
      <c r="F596" s="113">
        <f>F590</f>
        <v>7757600</v>
      </c>
    </row>
    <row r="597" spans="1:6" x14ac:dyDescent="0.2">
      <c r="A597" s="15"/>
      <c r="B597" s="15"/>
      <c r="C597" s="97"/>
      <c r="D597" s="15"/>
      <c r="E597" s="94"/>
      <c r="F597" s="113"/>
    </row>
    <row r="598" spans="1:6" ht="13.5" thickBot="1" x14ac:dyDescent="0.25">
      <c r="B598" s="17" t="s">
        <v>57</v>
      </c>
      <c r="C598" s="97"/>
      <c r="D598" s="15"/>
      <c r="E598" s="94"/>
      <c r="F598" s="124">
        <f>SUM(F593:F597)</f>
        <v>13399200</v>
      </c>
    </row>
    <row r="599" spans="1:6" s="29" customFormat="1" ht="10.5" customHeight="1" thickTop="1" x14ac:dyDescent="0.2">
      <c r="A599" s="25" t="s">
        <v>0</v>
      </c>
      <c r="B599" s="26" t="s">
        <v>1</v>
      </c>
      <c r="C599" s="104" t="s">
        <v>2</v>
      </c>
      <c r="D599" s="54" t="s">
        <v>3</v>
      </c>
      <c r="E599" s="92" t="s">
        <v>4</v>
      </c>
      <c r="F599" s="111" t="s">
        <v>5</v>
      </c>
    </row>
    <row r="600" spans="1:6" s="29" customFormat="1" x14ac:dyDescent="0.2">
      <c r="A600" s="15"/>
      <c r="B600" s="34"/>
      <c r="C600" s="97"/>
      <c r="D600" s="15"/>
      <c r="E600" s="94"/>
      <c r="F600" s="114"/>
    </row>
    <row r="601" spans="1:6" s="29" customFormat="1" ht="15.75" customHeight="1" x14ac:dyDescent="0.2">
      <c r="A601" s="7"/>
      <c r="B601" s="13" t="s">
        <v>58</v>
      </c>
      <c r="C601" s="100"/>
      <c r="D601" s="32"/>
      <c r="E601" s="93"/>
      <c r="F601" s="112"/>
    </row>
    <row r="602" spans="1:6" s="29" customFormat="1" x14ac:dyDescent="0.2">
      <c r="A602" s="7"/>
      <c r="B602" s="13"/>
      <c r="C602" s="100"/>
      <c r="D602" s="32"/>
      <c r="E602" s="93"/>
      <c r="F602" s="112"/>
    </row>
    <row r="603" spans="1:6" s="29" customFormat="1" ht="16.5" customHeight="1" x14ac:dyDescent="0.2">
      <c r="A603" s="7"/>
      <c r="B603" s="13" t="s">
        <v>62</v>
      </c>
      <c r="C603" s="97"/>
      <c r="D603" s="55"/>
      <c r="E603" s="94"/>
      <c r="F603" s="115"/>
    </row>
    <row r="604" spans="1:6" customFormat="1" x14ac:dyDescent="0.2">
      <c r="A604" s="7"/>
      <c r="B604" s="13"/>
      <c r="C604" s="97"/>
      <c r="D604" s="55"/>
      <c r="E604" s="94"/>
      <c r="F604" s="115"/>
    </row>
    <row r="605" spans="1:6" ht="14.25" customHeight="1" x14ac:dyDescent="0.2">
      <c r="A605" s="15"/>
      <c r="B605" s="13" t="s">
        <v>131</v>
      </c>
      <c r="C605" s="97"/>
      <c r="D605" s="55"/>
      <c r="E605" s="94"/>
      <c r="F605" s="114"/>
    </row>
    <row r="606" spans="1:6" x14ac:dyDescent="0.2">
      <c r="A606" s="15"/>
      <c r="B606" s="13"/>
      <c r="C606" s="97"/>
      <c r="D606" s="55"/>
      <c r="E606" s="94"/>
      <c r="F606" s="114"/>
    </row>
    <row r="607" spans="1:6" ht="45.75" customHeight="1" x14ac:dyDescent="0.2">
      <c r="A607" s="15"/>
      <c r="B607" s="42" t="s">
        <v>144</v>
      </c>
      <c r="D607" s="8"/>
      <c r="E607" s="97"/>
      <c r="F607" s="127"/>
    </row>
    <row r="608" spans="1:6" ht="16.5" customHeight="1" x14ac:dyDescent="0.2">
      <c r="A608" s="15"/>
      <c r="B608" s="48"/>
      <c r="D608" s="8"/>
      <c r="E608" s="97"/>
      <c r="F608" s="121"/>
    </row>
    <row r="609" spans="1:6" ht="18.75" customHeight="1" x14ac:dyDescent="0.2">
      <c r="A609" s="15"/>
      <c r="B609" s="49" t="s">
        <v>152</v>
      </c>
      <c r="C609" s="97"/>
      <c r="D609" s="8"/>
      <c r="E609" s="94"/>
      <c r="F609" s="128"/>
    </row>
    <row r="610" spans="1:6" x14ac:dyDescent="0.2">
      <c r="A610" s="15"/>
      <c r="B610" s="49"/>
      <c r="C610" s="97"/>
      <c r="D610" s="8"/>
      <c r="E610" s="94"/>
      <c r="F610" s="115"/>
    </row>
    <row r="611" spans="1:6" s="29" customFormat="1" ht="15.75" customHeight="1" x14ac:dyDescent="0.2">
      <c r="A611" s="15"/>
      <c r="B611" s="5"/>
      <c r="C611" s="97"/>
      <c r="D611" s="8"/>
      <c r="E611" s="94"/>
      <c r="F611" s="128"/>
    </row>
    <row r="612" spans="1:6" s="43" customFormat="1" ht="15" customHeight="1" x14ac:dyDescent="0.2">
      <c r="A612" s="15" t="s">
        <v>6</v>
      </c>
      <c r="B612" s="5" t="s">
        <v>194</v>
      </c>
      <c r="C612" s="97">
        <v>8</v>
      </c>
      <c r="D612" s="8" t="s">
        <v>32</v>
      </c>
      <c r="E612" s="94">
        <f>1.2*1.8*12000</f>
        <v>25920</v>
      </c>
      <c r="F612" s="128">
        <f>SUM(C612*E612)</f>
        <v>207360</v>
      </c>
    </row>
    <row r="613" spans="1:6" s="29" customFormat="1" ht="18" customHeight="1" x14ac:dyDescent="0.2">
      <c r="A613" s="15"/>
      <c r="B613" s="5"/>
      <c r="C613" s="97"/>
      <c r="D613" s="8"/>
      <c r="E613" s="94"/>
      <c r="F613" s="128"/>
    </row>
    <row r="614" spans="1:6" s="43" customFormat="1" ht="18" customHeight="1" x14ac:dyDescent="0.2">
      <c r="A614" s="15" t="s">
        <v>7</v>
      </c>
      <c r="B614" s="5" t="s">
        <v>193</v>
      </c>
      <c r="C614" s="97">
        <v>25</v>
      </c>
      <c r="D614" s="8" t="s">
        <v>32</v>
      </c>
      <c r="E614" s="94">
        <f>3*2.4*12000</f>
        <v>86399.999999999985</v>
      </c>
      <c r="F614" s="128">
        <f>SUM(C614*E614)</f>
        <v>2159999.9999999995</v>
      </c>
    </row>
    <row r="615" spans="1:6" s="29" customFormat="1" ht="17.25" customHeight="1" x14ac:dyDescent="0.2">
      <c r="A615" s="15"/>
      <c r="B615" s="5"/>
      <c r="C615" s="97"/>
      <c r="D615" s="8"/>
      <c r="E615" s="94"/>
      <c r="F615" s="128"/>
    </row>
    <row r="616" spans="1:6" s="29" customFormat="1" ht="17.25" customHeight="1" x14ac:dyDescent="0.2">
      <c r="A616" s="15" t="s">
        <v>8</v>
      </c>
      <c r="B616" s="5" t="s">
        <v>218</v>
      </c>
      <c r="C616" s="97">
        <v>34</v>
      </c>
      <c r="D616" s="8" t="s">
        <v>32</v>
      </c>
      <c r="E616" s="94">
        <f>1.2*1.8*12000</f>
        <v>25920</v>
      </c>
      <c r="F616" s="128">
        <f>SUM(C616*E616)</f>
        <v>881280</v>
      </c>
    </row>
    <row r="617" spans="1:6" s="29" customFormat="1" ht="14.25" customHeight="1" x14ac:dyDescent="0.2">
      <c r="A617" s="15"/>
      <c r="B617" s="5"/>
      <c r="C617" s="97"/>
      <c r="D617" s="8"/>
      <c r="E617" s="94"/>
      <c r="F617" s="128"/>
    </row>
    <row r="618" spans="1:6" ht="15.75" customHeight="1" x14ac:dyDescent="0.2">
      <c r="A618" s="15" t="s">
        <v>9</v>
      </c>
      <c r="B618" s="5" t="s">
        <v>219</v>
      </c>
      <c r="C618" s="97">
        <v>20</v>
      </c>
      <c r="D618" s="8" t="s">
        <v>32</v>
      </c>
      <c r="E618" s="94">
        <f>0.6*1.8*12000</f>
        <v>12960</v>
      </c>
      <c r="F618" s="128">
        <f>SUM(C618*E618)</f>
        <v>259200</v>
      </c>
    </row>
    <row r="619" spans="1:6" ht="18" customHeight="1" x14ac:dyDescent="0.2">
      <c r="A619" s="15"/>
      <c r="B619" s="5"/>
      <c r="C619" s="97"/>
      <c r="D619" s="8"/>
      <c r="E619" s="94"/>
      <c r="F619" s="128"/>
    </row>
    <row r="620" spans="1:6" ht="12" customHeight="1" x14ac:dyDescent="0.2">
      <c r="A620" s="15"/>
      <c r="B620" s="5"/>
      <c r="C620" s="97"/>
      <c r="D620" s="8"/>
      <c r="E620" s="94"/>
      <c r="F620" s="128"/>
    </row>
    <row r="621" spans="1:6" ht="12" customHeight="1" x14ac:dyDescent="0.2">
      <c r="A621" s="15"/>
      <c r="B621" s="5"/>
      <c r="C621" s="97"/>
      <c r="D621" s="8"/>
      <c r="E621" s="94"/>
      <c r="F621" s="128"/>
    </row>
    <row r="622" spans="1:6" ht="12" customHeight="1" x14ac:dyDescent="0.2">
      <c r="A622" s="15"/>
      <c r="B622" s="5"/>
      <c r="C622" s="97"/>
      <c r="D622" s="8"/>
      <c r="E622" s="94"/>
      <c r="F622" s="128"/>
    </row>
    <row r="623" spans="1:6" ht="12" customHeight="1" x14ac:dyDescent="0.2">
      <c r="B623" s="56"/>
      <c r="C623" s="97"/>
      <c r="D623" s="8"/>
      <c r="E623" s="94"/>
      <c r="F623" s="115"/>
    </row>
    <row r="624" spans="1:6" ht="12" customHeight="1" x14ac:dyDescent="0.2">
      <c r="B624" s="56"/>
      <c r="C624" s="97"/>
      <c r="D624" s="8"/>
      <c r="E624" s="94"/>
      <c r="F624" s="115"/>
    </row>
    <row r="625" spans="1:6" ht="12" customHeight="1" x14ac:dyDescent="0.2">
      <c r="B625" s="6"/>
      <c r="C625" s="97"/>
      <c r="D625" s="8"/>
      <c r="E625" s="94"/>
      <c r="F625" s="115"/>
    </row>
    <row r="626" spans="1:6" ht="18.75" customHeight="1" x14ac:dyDescent="0.2">
      <c r="A626" s="15"/>
      <c r="B626" s="5"/>
      <c r="C626" s="97"/>
      <c r="D626" s="8"/>
      <c r="E626" s="94"/>
      <c r="F626" s="128"/>
    </row>
    <row r="627" spans="1:6" x14ac:dyDescent="0.2">
      <c r="A627" s="15"/>
      <c r="B627" s="5"/>
      <c r="C627" s="97"/>
      <c r="D627" s="8"/>
      <c r="E627" s="94"/>
      <c r="F627" s="128"/>
    </row>
    <row r="628" spans="1:6" ht="15" customHeight="1" x14ac:dyDescent="0.2">
      <c r="A628" s="15"/>
      <c r="B628" s="5"/>
      <c r="C628" s="97"/>
      <c r="D628" s="8"/>
      <c r="E628" s="94"/>
      <c r="F628" s="128"/>
    </row>
    <row r="629" spans="1:6" x14ac:dyDescent="0.2">
      <c r="A629" s="15"/>
      <c r="B629" s="5"/>
      <c r="C629" s="97"/>
      <c r="D629" s="8"/>
      <c r="E629" s="94"/>
      <c r="F629" s="128"/>
    </row>
    <row r="630" spans="1:6" x14ac:dyDescent="0.2">
      <c r="A630" s="15"/>
      <c r="B630" s="5"/>
      <c r="C630" s="97"/>
      <c r="D630" s="8"/>
      <c r="E630" s="94"/>
      <c r="F630" s="128"/>
    </row>
    <row r="631" spans="1:6" s="27" customFormat="1" x14ac:dyDescent="0.2">
      <c r="A631" s="15"/>
      <c r="B631" s="5"/>
      <c r="C631" s="97"/>
      <c r="D631" s="8"/>
      <c r="E631" s="94"/>
      <c r="F631" s="128"/>
    </row>
    <row r="632" spans="1:6" s="44" customFormat="1" ht="9" customHeight="1" x14ac:dyDescent="0.2">
      <c r="A632" s="15"/>
      <c r="B632" s="5"/>
      <c r="C632" s="97"/>
      <c r="D632" s="8"/>
      <c r="E632" s="94"/>
      <c r="F632" s="128"/>
    </row>
    <row r="633" spans="1:6" x14ac:dyDescent="0.2">
      <c r="A633" s="15"/>
      <c r="B633" s="5"/>
      <c r="C633" s="97"/>
      <c r="D633" s="8"/>
      <c r="E633" s="94"/>
      <c r="F633" s="128"/>
    </row>
    <row r="634" spans="1:6" ht="9.75" customHeight="1" x14ac:dyDescent="0.2">
      <c r="A634" s="15"/>
      <c r="B634" s="5"/>
      <c r="C634" s="97"/>
      <c r="D634" s="8"/>
      <c r="E634" s="94"/>
      <c r="F634" s="128"/>
    </row>
    <row r="635" spans="1:6" x14ac:dyDescent="0.2">
      <c r="A635" s="15"/>
      <c r="B635" s="5"/>
      <c r="C635" s="97"/>
      <c r="D635" s="8"/>
      <c r="E635" s="94"/>
      <c r="F635" s="128"/>
    </row>
    <row r="636" spans="1:6" ht="9" customHeight="1" x14ac:dyDescent="0.2">
      <c r="A636" s="15"/>
      <c r="B636" s="5"/>
      <c r="C636" s="97"/>
      <c r="D636" s="8"/>
      <c r="E636" s="94"/>
      <c r="F636" s="128"/>
    </row>
    <row r="637" spans="1:6" x14ac:dyDescent="0.2">
      <c r="A637" s="15"/>
      <c r="B637" s="5"/>
      <c r="C637" s="97"/>
      <c r="D637" s="8"/>
      <c r="E637" s="94"/>
      <c r="F637" s="128"/>
    </row>
    <row r="638" spans="1:6" ht="9.75" customHeight="1" x14ac:dyDescent="0.2">
      <c r="A638" s="15"/>
      <c r="B638" s="5"/>
      <c r="C638" s="97"/>
      <c r="D638" s="8"/>
      <c r="E638" s="94"/>
      <c r="F638" s="128"/>
    </row>
    <row r="639" spans="1:6" x14ac:dyDescent="0.2">
      <c r="A639" s="15"/>
      <c r="B639" s="5"/>
      <c r="C639" s="97"/>
      <c r="D639" s="8"/>
      <c r="E639" s="94"/>
      <c r="F639" s="128"/>
    </row>
    <row r="640" spans="1:6" ht="8.25" customHeight="1" x14ac:dyDescent="0.2">
      <c r="A640" s="15"/>
      <c r="B640" s="5"/>
      <c r="C640" s="97"/>
      <c r="D640" s="8"/>
      <c r="E640" s="94"/>
      <c r="F640" s="128"/>
    </row>
    <row r="641" spans="1:6" x14ac:dyDescent="0.2">
      <c r="A641" s="15"/>
      <c r="B641" s="5"/>
      <c r="C641" s="97"/>
      <c r="D641" s="8"/>
      <c r="E641" s="94"/>
      <c r="F641" s="128"/>
    </row>
    <row r="642" spans="1:6" ht="10.5" customHeight="1" x14ac:dyDescent="0.2">
      <c r="A642" s="15"/>
      <c r="B642" s="34"/>
      <c r="C642" s="97"/>
      <c r="D642" s="15"/>
      <c r="E642" s="94"/>
      <c r="F642" s="114"/>
    </row>
    <row r="643" spans="1:6" ht="13.5" thickBot="1" x14ac:dyDescent="0.25">
      <c r="B643" s="18" t="s">
        <v>63</v>
      </c>
      <c r="C643" s="97"/>
      <c r="D643" s="15"/>
      <c r="E643" s="94"/>
      <c r="F643" s="124">
        <f>SUM(F612:F642)</f>
        <v>3507839.9999999995</v>
      </c>
    </row>
    <row r="644" spans="1:6" ht="9.75" customHeight="1" thickTop="1" x14ac:dyDescent="0.2">
      <c r="A644" s="15"/>
      <c r="B644" s="20"/>
      <c r="C644" s="97"/>
      <c r="D644" s="15"/>
      <c r="E644" s="94"/>
      <c r="F644" s="114"/>
    </row>
    <row r="645" spans="1:6" ht="10.5" customHeight="1" x14ac:dyDescent="0.2">
      <c r="A645" s="15"/>
      <c r="B645" s="20"/>
      <c r="C645" s="97"/>
      <c r="D645" s="15"/>
      <c r="E645" s="94"/>
      <c r="F645" s="114"/>
    </row>
    <row r="646" spans="1:6" x14ac:dyDescent="0.2">
      <c r="A646" s="25" t="s">
        <v>0</v>
      </c>
      <c r="B646" s="26" t="s">
        <v>1</v>
      </c>
      <c r="C646" s="104" t="s">
        <v>2</v>
      </c>
      <c r="D646" s="54" t="s">
        <v>3</v>
      </c>
      <c r="E646" s="92" t="s">
        <v>4</v>
      </c>
      <c r="F646" s="111" t="s">
        <v>5</v>
      </c>
    </row>
    <row r="647" spans="1:6" x14ac:dyDescent="0.2">
      <c r="A647" s="15"/>
      <c r="B647" s="34"/>
      <c r="C647" s="97"/>
      <c r="D647" s="15"/>
      <c r="E647" s="94"/>
      <c r="F647" s="114"/>
    </row>
    <row r="648" spans="1:6" ht="16.5" customHeight="1" x14ac:dyDescent="0.2">
      <c r="B648" s="13" t="s">
        <v>61</v>
      </c>
      <c r="D648" s="32"/>
    </row>
    <row r="649" spans="1:6" ht="13.5" customHeight="1" x14ac:dyDescent="0.2">
      <c r="B649" s="13"/>
      <c r="D649" s="32"/>
    </row>
    <row r="650" spans="1:6" ht="21.75" customHeight="1" x14ac:dyDescent="0.2">
      <c r="B650" s="13" t="s">
        <v>65</v>
      </c>
      <c r="C650" s="97"/>
      <c r="D650" s="55"/>
      <c r="E650" s="94"/>
      <c r="F650" s="115"/>
    </row>
    <row r="651" spans="1:6" ht="14.25" customHeight="1" x14ac:dyDescent="0.2">
      <c r="A651" s="15"/>
      <c r="B651" s="39"/>
      <c r="C651" s="97"/>
      <c r="D651" s="15"/>
      <c r="E651" s="94"/>
      <c r="F651" s="114"/>
    </row>
    <row r="652" spans="1:6" ht="31.5" customHeight="1" x14ac:dyDescent="0.2">
      <c r="A652" s="15"/>
      <c r="B652" s="157" t="s">
        <v>135</v>
      </c>
      <c r="C652" s="97"/>
      <c r="D652" s="94"/>
      <c r="F652" s="115"/>
    </row>
    <row r="653" spans="1:6" ht="15" customHeight="1" x14ac:dyDescent="0.2">
      <c r="A653" s="10"/>
      <c r="B653" s="158"/>
      <c r="C653" s="99"/>
      <c r="D653" s="10"/>
      <c r="E653" s="96"/>
      <c r="F653" s="118"/>
    </row>
    <row r="654" spans="1:6" ht="20.25" customHeight="1" x14ac:dyDescent="0.2">
      <c r="A654" s="7" t="s">
        <v>6</v>
      </c>
      <c r="B654" s="37" t="s">
        <v>150</v>
      </c>
      <c r="C654" s="97"/>
      <c r="D654" s="21" t="s">
        <v>39</v>
      </c>
      <c r="E654" s="94"/>
      <c r="F654" s="128">
        <v>250000</v>
      </c>
    </row>
    <row r="655" spans="1:6" x14ac:dyDescent="0.2">
      <c r="A655" s="10"/>
      <c r="B655" s="158"/>
      <c r="C655" s="99"/>
      <c r="D655" s="1"/>
      <c r="E655" s="96"/>
      <c r="F655" s="118"/>
    </row>
    <row r="656" spans="1:6" ht="10.5" customHeight="1" x14ac:dyDescent="0.2">
      <c r="B656" s="159"/>
      <c r="C656" s="97"/>
      <c r="D656" s="21"/>
      <c r="E656" s="94"/>
      <c r="F656" s="128"/>
    </row>
    <row r="657" spans="1:6" ht="13.5" customHeight="1" x14ac:dyDescent="0.2">
      <c r="A657" s="10"/>
      <c r="B657" s="58"/>
      <c r="C657" s="99"/>
      <c r="D657" s="1"/>
      <c r="E657" s="96"/>
      <c r="F657" s="118"/>
    </row>
    <row r="658" spans="1:6" ht="12.75" customHeight="1" x14ac:dyDescent="0.2">
      <c r="B658" s="37"/>
      <c r="C658" s="97"/>
      <c r="D658" s="21"/>
      <c r="E658" s="94"/>
      <c r="F658" s="128"/>
    </row>
    <row r="659" spans="1:6" ht="12.75" customHeight="1" x14ac:dyDescent="0.2">
      <c r="B659" s="37"/>
      <c r="C659" s="97"/>
      <c r="D659" s="4"/>
      <c r="E659" s="94"/>
      <c r="F659" s="122"/>
    </row>
    <row r="660" spans="1:6" ht="13.5" customHeight="1" x14ac:dyDescent="0.2">
      <c r="A660" s="32"/>
      <c r="B660" s="31"/>
      <c r="D660" s="8"/>
      <c r="E660" s="97"/>
      <c r="F660" s="121"/>
    </row>
    <row r="661" spans="1:6" x14ac:dyDescent="0.2">
      <c r="A661" s="32"/>
      <c r="B661" s="31"/>
      <c r="D661" s="8"/>
      <c r="E661" s="97"/>
      <c r="F661" s="121"/>
    </row>
    <row r="662" spans="1:6" x14ac:dyDescent="0.2">
      <c r="B662" s="38"/>
      <c r="C662" s="97"/>
      <c r="D662" s="8"/>
      <c r="E662" s="94"/>
      <c r="F662" s="122"/>
    </row>
    <row r="663" spans="1:6" ht="13.5" customHeight="1" x14ac:dyDescent="0.2">
      <c r="B663" s="37"/>
      <c r="C663" s="97"/>
      <c r="D663" s="8"/>
      <c r="E663" s="94"/>
      <c r="F663" s="122"/>
    </row>
    <row r="664" spans="1:6" x14ac:dyDescent="0.2">
      <c r="B664" s="37"/>
      <c r="C664" s="97"/>
      <c r="D664" s="8"/>
      <c r="E664" s="94"/>
      <c r="F664" s="122"/>
    </row>
    <row r="665" spans="1:6" x14ac:dyDescent="0.2">
      <c r="B665" s="37"/>
      <c r="C665" s="97"/>
      <c r="D665" s="8"/>
      <c r="E665" s="94"/>
      <c r="F665" s="122"/>
    </row>
    <row r="666" spans="1:6" x14ac:dyDescent="0.2">
      <c r="B666" s="37"/>
      <c r="C666" s="97"/>
      <c r="D666" s="8"/>
      <c r="E666" s="94"/>
      <c r="F666" s="122"/>
    </row>
    <row r="667" spans="1:6" x14ac:dyDescent="0.2">
      <c r="B667" s="38"/>
      <c r="C667" s="97"/>
      <c r="D667" s="8"/>
      <c r="E667" s="94"/>
      <c r="F667" s="122"/>
    </row>
    <row r="668" spans="1:6" ht="14.25" customHeight="1" x14ac:dyDescent="0.2">
      <c r="B668" s="37"/>
      <c r="C668" s="97"/>
      <c r="D668" s="8"/>
      <c r="E668" s="94"/>
      <c r="F668" s="122"/>
    </row>
    <row r="669" spans="1:6" x14ac:dyDescent="0.2">
      <c r="B669" s="37"/>
      <c r="C669" s="97"/>
      <c r="D669" s="8"/>
      <c r="E669" s="94"/>
      <c r="F669" s="122"/>
    </row>
    <row r="670" spans="1:6" ht="12" customHeight="1" x14ac:dyDescent="0.2">
      <c r="B670" s="37"/>
      <c r="C670" s="97"/>
      <c r="D670" s="8"/>
      <c r="E670" s="94"/>
      <c r="F670" s="122"/>
    </row>
    <row r="671" spans="1:6" x14ac:dyDescent="0.2">
      <c r="B671" s="37"/>
      <c r="C671" s="97"/>
      <c r="D671" s="8"/>
      <c r="E671" s="94"/>
      <c r="F671" s="122"/>
    </row>
    <row r="672" spans="1:6" x14ac:dyDescent="0.2">
      <c r="B672" s="37"/>
      <c r="C672" s="97"/>
      <c r="D672" s="8"/>
      <c r="E672" s="94"/>
      <c r="F672" s="122"/>
    </row>
    <row r="673" spans="1:6" x14ac:dyDescent="0.2">
      <c r="B673" s="37"/>
      <c r="C673" s="97"/>
      <c r="D673" s="8"/>
      <c r="E673" s="94"/>
      <c r="F673" s="122"/>
    </row>
    <row r="674" spans="1:6" x14ac:dyDescent="0.2">
      <c r="B674" s="37"/>
      <c r="C674" s="97"/>
      <c r="D674" s="8"/>
      <c r="E674" s="94"/>
      <c r="F674" s="122"/>
    </row>
    <row r="675" spans="1:6" x14ac:dyDescent="0.2">
      <c r="B675" s="37"/>
      <c r="C675" s="97"/>
      <c r="D675" s="8"/>
      <c r="E675" s="94"/>
      <c r="F675" s="122"/>
    </row>
    <row r="676" spans="1:6" x14ac:dyDescent="0.2">
      <c r="B676" s="37"/>
      <c r="C676" s="97"/>
      <c r="D676" s="8"/>
      <c r="E676" s="94"/>
      <c r="F676" s="122"/>
    </row>
    <row r="677" spans="1:6" x14ac:dyDescent="0.2">
      <c r="B677" s="37"/>
      <c r="C677" s="97"/>
      <c r="D677" s="8"/>
      <c r="E677" s="94"/>
      <c r="F677" s="122"/>
    </row>
    <row r="678" spans="1:6" s="27" customFormat="1" x14ac:dyDescent="0.2">
      <c r="A678" s="7"/>
      <c r="B678" s="37"/>
      <c r="C678" s="97"/>
      <c r="D678" s="8"/>
      <c r="E678" s="94"/>
      <c r="F678" s="122"/>
    </row>
    <row r="679" spans="1:6" ht="9.75" customHeight="1" x14ac:dyDescent="0.2">
      <c r="B679" s="37"/>
      <c r="C679" s="97"/>
      <c r="D679" s="8"/>
      <c r="E679" s="94"/>
      <c r="F679" s="122"/>
    </row>
    <row r="680" spans="1:6" x14ac:dyDescent="0.2">
      <c r="B680" s="37"/>
      <c r="C680" s="97"/>
      <c r="D680" s="8"/>
      <c r="E680" s="94"/>
      <c r="F680" s="122"/>
    </row>
    <row r="681" spans="1:6" ht="12.75" customHeight="1" x14ac:dyDescent="0.2">
      <c r="B681" s="37"/>
      <c r="C681" s="97"/>
      <c r="D681" s="8"/>
      <c r="E681" s="94"/>
      <c r="F681" s="122"/>
    </row>
    <row r="682" spans="1:6" x14ac:dyDescent="0.2">
      <c r="B682" s="37"/>
      <c r="C682" s="97"/>
      <c r="D682" s="8"/>
      <c r="E682" s="94"/>
      <c r="F682" s="122"/>
    </row>
    <row r="683" spans="1:6" ht="18.75" customHeight="1" x14ac:dyDescent="0.2">
      <c r="B683" s="37"/>
      <c r="C683" s="97"/>
      <c r="D683" s="8"/>
      <c r="E683" s="94"/>
      <c r="F683" s="122"/>
    </row>
    <row r="684" spans="1:6" x14ac:dyDescent="0.2">
      <c r="B684" s="37"/>
      <c r="C684" s="97"/>
      <c r="D684" s="8"/>
      <c r="E684" s="94"/>
      <c r="F684" s="122"/>
    </row>
    <row r="685" spans="1:6" ht="14.25" customHeight="1" x14ac:dyDescent="0.2">
      <c r="B685" s="37"/>
      <c r="C685" s="97"/>
      <c r="D685" s="8"/>
      <c r="E685" s="94"/>
      <c r="F685" s="122"/>
    </row>
    <row r="686" spans="1:6" x14ac:dyDescent="0.2">
      <c r="B686" s="82"/>
      <c r="C686" s="97"/>
      <c r="D686" s="59"/>
      <c r="E686" s="94"/>
      <c r="F686" s="122"/>
    </row>
    <row r="687" spans="1:6" ht="10.5" customHeight="1" x14ac:dyDescent="0.2">
      <c r="B687" s="37"/>
      <c r="C687" s="97"/>
      <c r="D687" s="8"/>
      <c r="E687" s="94"/>
      <c r="F687" s="122"/>
    </row>
    <row r="688" spans="1:6" customFormat="1" ht="15" customHeight="1" x14ac:dyDescent="0.2">
      <c r="A688" s="7"/>
      <c r="B688" s="37"/>
      <c r="C688" s="97"/>
      <c r="D688" s="61"/>
      <c r="E688" s="94"/>
      <c r="F688" s="122"/>
    </row>
    <row r="689" spans="1:8" customFormat="1" ht="11.25" customHeight="1" x14ac:dyDescent="0.2">
      <c r="A689" s="7"/>
      <c r="B689" s="37"/>
      <c r="C689" s="97"/>
      <c r="D689" s="8"/>
      <c r="E689" s="94"/>
      <c r="F689" s="122"/>
    </row>
    <row r="690" spans="1:8" s="52" customFormat="1" ht="14.25" customHeight="1" x14ac:dyDescent="0.2">
      <c r="A690" s="7"/>
      <c r="B690" s="37"/>
      <c r="C690" s="97"/>
      <c r="D690" s="8"/>
      <c r="E690" s="94"/>
      <c r="F690" s="122"/>
      <c r="G690" s="50"/>
      <c r="H690" s="51"/>
    </row>
    <row r="691" spans="1:8" s="52" customFormat="1" ht="15" customHeight="1" x14ac:dyDescent="0.2">
      <c r="A691" s="7"/>
      <c r="B691" s="37"/>
      <c r="C691" s="97"/>
      <c r="D691" s="8"/>
      <c r="E691" s="94"/>
      <c r="F691" s="122"/>
      <c r="G691" s="33"/>
      <c r="H691" s="53"/>
    </row>
    <row r="692" spans="1:8" s="52" customFormat="1" ht="12" customHeight="1" x14ac:dyDescent="0.2">
      <c r="A692" s="7"/>
      <c r="B692" s="37"/>
      <c r="C692" s="97"/>
      <c r="D692" s="8"/>
      <c r="E692" s="94"/>
      <c r="F692" s="122"/>
      <c r="G692" s="50"/>
      <c r="H692" s="51"/>
    </row>
    <row r="693" spans="1:8" s="52" customFormat="1" x14ac:dyDescent="0.2">
      <c r="A693" s="7"/>
      <c r="B693" s="37"/>
      <c r="C693" s="97"/>
      <c r="D693" s="8"/>
      <c r="E693" s="94"/>
      <c r="F693" s="122"/>
      <c r="G693" s="46"/>
      <c r="H693" s="51">
        <v>102000</v>
      </c>
    </row>
    <row r="694" spans="1:8" s="52" customFormat="1" ht="9.75" customHeight="1" x14ac:dyDescent="0.2">
      <c r="A694" s="7"/>
      <c r="B694" s="37"/>
      <c r="C694" s="97"/>
      <c r="D694" s="8"/>
      <c r="E694" s="94"/>
      <c r="F694" s="122"/>
      <c r="G694" s="50"/>
      <c r="H694" s="51"/>
    </row>
    <row r="695" spans="1:8" s="52" customFormat="1" x14ac:dyDescent="0.2">
      <c r="A695" s="7"/>
      <c r="B695" s="37"/>
      <c r="C695" s="97"/>
      <c r="D695" s="8"/>
      <c r="E695" s="94"/>
      <c r="F695" s="122"/>
      <c r="G695" s="46"/>
      <c r="H695" s="51"/>
    </row>
    <row r="696" spans="1:8" s="52" customFormat="1" x14ac:dyDescent="0.2">
      <c r="A696" s="7"/>
      <c r="B696" s="37"/>
      <c r="C696" s="97"/>
      <c r="D696" s="8"/>
      <c r="E696" s="94"/>
      <c r="F696" s="122"/>
      <c r="G696" s="46"/>
      <c r="H696" s="51"/>
    </row>
    <row r="697" spans="1:8" s="52" customFormat="1" x14ac:dyDescent="0.2">
      <c r="A697" s="7"/>
      <c r="B697" s="37"/>
      <c r="C697" s="97"/>
      <c r="D697" s="60"/>
      <c r="E697" s="94"/>
      <c r="F697" s="122"/>
      <c r="G697" s="46"/>
      <c r="H697" s="51"/>
    </row>
    <row r="698" spans="1:8" s="52" customFormat="1" ht="16.5" customHeight="1" thickBot="1" x14ac:dyDescent="0.25">
      <c r="A698" s="7"/>
      <c r="B698" s="57" t="s">
        <v>151</v>
      </c>
      <c r="C698" s="100"/>
      <c r="D698" s="40"/>
      <c r="E698" s="93"/>
      <c r="F698" s="129">
        <f>SUM(F647:F697)</f>
        <v>250000</v>
      </c>
      <c r="G698" s="46"/>
      <c r="H698" s="51"/>
    </row>
    <row r="699" spans="1:8" s="52" customFormat="1" ht="13.5" thickTop="1" x14ac:dyDescent="0.2">
      <c r="A699" s="25" t="s">
        <v>0</v>
      </c>
      <c r="B699" s="26" t="s">
        <v>1</v>
      </c>
      <c r="C699" s="104" t="s">
        <v>2</v>
      </c>
      <c r="D699" s="54" t="s">
        <v>3</v>
      </c>
      <c r="E699" s="92" t="s">
        <v>4</v>
      </c>
      <c r="F699" s="111" t="s">
        <v>5</v>
      </c>
      <c r="G699" s="46"/>
      <c r="H699" s="51"/>
    </row>
    <row r="700" spans="1:8" s="52" customFormat="1" x14ac:dyDescent="0.2">
      <c r="A700" s="7"/>
      <c r="B700" s="16"/>
      <c r="C700" s="99"/>
      <c r="D700" s="10"/>
      <c r="E700" s="96"/>
      <c r="F700" s="118"/>
      <c r="G700" s="46"/>
      <c r="H700" s="51"/>
    </row>
    <row r="701" spans="1:8" s="52" customFormat="1" x14ac:dyDescent="0.2">
      <c r="A701" s="7"/>
      <c r="B701" s="13" t="s">
        <v>64</v>
      </c>
      <c r="C701" s="100"/>
      <c r="D701" s="32"/>
      <c r="E701" s="93"/>
      <c r="F701" s="112"/>
      <c r="G701" s="46"/>
      <c r="H701" s="51"/>
    </row>
    <row r="702" spans="1:8" s="52" customFormat="1" x14ac:dyDescent="0.2">
      <c r="A702" s="7"/>
      <c r="B702" s="13"/>
      <c r="C702" s="100"/>
      <c r="D702" s="32"/>
      <c r="E702" s="93"/>
      <c r="F702" s="112"/>
      <c r="G702" s="46"/>
      <c r="H702" s="51"/>
    </row>
    <row r="703" spans="1:8" s="52" customFormat="1" x14ac:dyDescent="0.2">
      <c r="A703" s="10"/>
      <c r="B703" s="13" t="s">
        <v>66</v>
      </c>
      <c r="C703" s="97"/>
      <c r="D703" s="15"/>
      <c r="E703" s="94"/>
      <c r="F703" s="115"/>
      <c r="G703" s="46"/>
      <c r="H703" s="51"/>
    </row>
    <row r="704" spans="1:8" s="52" customFormat="1" x14ac:dyDescent="0.2">
      <c r="A704" s="7"/>
      <c r="B704" s="12"/>
      <c r="C704" s="100"/>
      <c r="D704" s="7"/>
      <c r="E704" s="93"/>
      <c r="F704" s="112"/>
      <c r="G704" s="46"/>
      <c r="H704" s="51"/>
    </row>
    <row r="705" spans="1:8" s="52" customFormat="1" x14ac:dyDescent="0.2">
      <c r="A705" s="7"/>
      <c r="B705" s="13" t="s">
        <v>35</v>
      </c>
      <c r="C705" s="97"/>
      <c r="D705" s="15"/>
      <c r="E705" s="94"/>
      <c r="F705" s="114"/>
      <c r="G705" s="46"/>
      <c r="H705" s="51"/>
    </row>
    <row r="706" spans="1:8" s="52" customFormat="1" x14ac:dyDescent="0.2">
      <c r="A706" s="15"/>
      <c r="B706" s="13"/>
      <c r="C706" s="97"/>
      <c r="D706" s="15"/>
      <c r="E706" s="94"/>
      <c r="F706" s="114"/>
      <c r="G706" s="46"/>
      <c r="H706" s="51"/>
    </row>
    <row r="707" spans="1:8" s="52" customFormat="1" x14ac:dyDescent="0.2">
      <c r="A707" s="15"/>
      <c r="B707" s="18" t="s">
        <v>133</v>
      </c>
      <c r="C707" s="97"/>
      <c r="D707" s="15"/>
      <c r="E707" s="94"/>
      <c r="F707" s="114"/>
      <c r="G707" s="46"/>
      <c r="H707" s="51"/>
    </row>
    <row r="708" spans="1:8" s="52" customFormat="1" x14ac:dyDescent="0.2">
      <c r="A708" s="15"/>
      <c r="B708" s="13"/>
      <c r="C708" s="97"/>
      <c r="D708" s="15"/>
      <c r="E708" s="94"/>
      <c r="F708" s="114"/>
      <c r="G708" s="46"/>
      <c r="H708" s="51"/>
    </row>
    <row r="709" spans="1:8" s="52" customFormat="1" ht="25.5" x14ac:dyDescent="0.2">
      <c r="A709" s="15"/>
      <c r="B709" s="19" t="s">
        <v>166</v>
      </c>
      <c r="C709" s="97"/>
      <c r="D709" s="15"/>
      <c r="E709" s="94"/>
      <c r="F709" s="112"/>
      <c r="G709" s="46"/>
      <c r="H709" s="51"/>
    </row>
    <row r="710" spans="1:8" s="52" customFormat="1" x14ac:dyDescent="0.2">
      <c r="A710" s="15"/>
      <c r="B710" s="19"/>
      <c r="C710" s="97"/>
      <c r="D710" s="15"/>
      <c r="E710" s="94"/>
      <c r="F710" s="114"/>
      <c r="G710" s="46"/>
      <c r="H710" s="51"/>
    </row>
    <row r="711" spans="1:8" s="52" customFormat="1" x14ac:dyDescent="0.2">
      <c r="A711" s="15"/>
      <c r="B711" s="13" t="s">
        <v>27</v>
      </c>
      <c r="C711" s="97"/>
      <c r="D711" s="15"/>
      <c r="E711" s="94"/>
      <c r="F711" s="114"/>
      <c r="G711" s="46"/>
      <c r="H711" s="51"/>
    </row>
    <row r="712" spans="1:8" s="52" customFormat="1" ht="18.75" customHeight="1" x14ac:dyDescent="0.2">
      <c r="A712" s="7" t="s">
        <v>6</v>
      </c>
      <c r="B712" s="12" t="s">
        <v>36</v>
      </c>
      <c r="C712" s="100">
        <v>2113</v>
      </c>
      <c r="D712" s="15" t="s">
        <v>21</v>
      </c>
      <c r="E712" s="101">
        <v>3500</v>
      </c>
      <c r="F712" s="114">
        <f>SUM(C712*E712)</f>
        <v>7395500</v>
      </c>
      <c r="G712" s="46"/>
      <c r="H712" s="51"/>
    </row>
    <row r="713" spans="1:8" s="52" customFormat="1" ht="14.25" customHeight="1" x14ac:dyDescent="0.2">
      <c r="A713" s="7"/>
      <c r="B713" s="18"/>
      <c r="C713" s="97"/>
      <c r="D713" s="15"/>
      <c r="E713" s="94"/>
      <c r="F713" s="113"/>
      <c r="G713" s="33"/>
      <c r="H713" s="47"/>
    </row>
    <row r="714" spans="1:8" s="52" customFormat="1" ht="17.25" customHeight="1" x14ac:dyDescent="0.2">
      <c r="A714" s="7" t="s">
        <v>7</v>
      </c>
      <c r="B714" s="36" t="s">
        <v>67</v>
      </c>
      <c r="C714" s="100">
        <v>956</v>
      </c>
      <c r="D714" s="4" t="s">
        <v>21</v>
      </c>
      <c r="E714" s="101">
        <f>E712</f>
        <v>3500</v>
      </c>
      <c r="F714" s="127">
        <f>SUM(C714*E714)</f>
        <v>3346000</v>
      </c>
      <c r="G714" s="33"/>
      <c r="H714" s="47"/>
    </row>
    <row r="715" spans="1:8" s="52" customFormat="1" ht="12" customHeight="1" x14ac:dyDescent="0.2">
      <c r="A715" s="7"/>
      <c r="B715" s="45"/>
      <c r="C715" s="100"/>
      <c r="D715" s="3"/>
      <c r="E715" s="100"/>
      <c r="F715" s="127"/>
      <c r="G715" s="33"/>
      <c r="H715" s="47"/>
    </row>
    <row r="716" spans="1:8" s="52" customFormat="1" ht="17.25" customHeight="1" x14ac:dyDescent="0.2">
      <c r="A716" s="7" t="s">
        <v>7</v>
      </c>
      <c r="B716" s="36" t="s">
        <v>196</v>
      </c>
      <c r="C716" s="100">
        <f>101*2</f>
        <v>202</v>
      </c>
      <c r="D716" s="4" t="s">
        <v>21</v>
      </c>
      <c r="E716" s="101">
        <f>E714</f>
        <v>3500</v>
      </c>
      <c r="F716" s="127">
        <f>SUM(C716*E716)</f>
        <v>707000</v>
      </c>
      <c r="G716" s="33"/>
      <c r="H716" s="47"/>
    </row>
    <row r="717" spans="1:8" s="52" customFormat="1" ht="12" customHeight="1" x14ac:dyDescent="0.2">
      <c r="A717" s="7"/>
      <c r="B717" s="45"/>
      <c r="C717" s="100"/>
      <c r="D717" s="3"/>
      <c r="E717" s="100"/>
      <c r="F717" s="127"/>
      <c r="G717" s="33"/>
      <c r="H717" s="47"/>
    </row>
    <row r="718" spans="1:8" s="52" customFormat="1" ht="29.25" customHeight="1" x14ac:dyDescent="0.2">
      <c r="A718" s="7" t="s">
        <v>8</v>
      </c>
      <c r="B718" s="28" t="s">
        <v>104</v>
      </c>
      <c r="C718" s="100">
        <f>392+532</f>
        <v>924</v>
      </c>
      <c r="D718" s="3" t="s">
        <v>25</v>
      </c>
      <c r="E718" s="94">
        <f>E714*0.3</f>
        <v>1050</v>
      </c>
      <c r="F718" s="127">
        <f>SUM(C718*E718)</f>
        <v>970200</v>
      </c>
      <c r="G718" s="50"/>
      <c r="H718" s="47"/>
    </row>
    <row r="719" spans="1:8" s="52" customFormat="1" ht="12" customHeight="1" x14ac:dyDescent="0.2">
      <c r="A719" s="7"/>
      <c r="B719" s="28"/>
      <c r="C719" s="100"/>
      <c r="D719" s="3"/>
      <c r="E719" s="94"/>
      <c r="F719" s="127"/>
      <c r="G719" s="50"/>
      <c r="H719" s="47"/>
    </row>
    <row r="720" spans="1:8" s="52" customFormat="1" ht="12" customHeight="1" x14ac:dyDescent="0.2">
      <c r="A720" s="7"/>
      <c r="B720" s="28"/>
      <c r="C720" s="100"/>
      <c r="D720" s="3"/>
      <c r="E720" s="94"/>
      <c r="F720" s="127"/>
      <c r="G720" s="50"/>
      <c r="H720" s="47"/>
    </row>
    <row r="721" spans="1:8" s="52" customFormat="1" ht="21.75" customHeight="1" x14ac:dyDescent="0.2">
      <c r="A721" s="7" t="s">
        <v>9</v>
      </c>
      <c r="B721" s="28" t="s">
        <v>182</v>
      </c>
      <c r="C721" s="100"/>
      <c r="D721" s="3" t="s">
        <v>25</v>
      </c>
      <c r="E721" s="94"/>
      <c r="F721" s="127">
        <f>SUM(C721*E721)</f>
        <v>0</v>
      </c>
      <c r="G721" s="50"/>
      <c r="H721" s="47"/>
    </row>
    <row r="722" spans="1:8" s="52" customFormat="1" ht="12.75" customHeight="1" x14ac:dyDescent="0.2">
      <c r="A722" s="7"/>
      <c r="B722" s="28"/>
      <c r="C722" s="100"/>
      <c r="D722" s="3"/>
      <c r="E722" s="94"/>
      <c r="F722" s="127"/>
      <c r="G722" s="46"/>
      <c r="H722" s="47">
        <v>15000</v>
      </c>
    </row>
    <row r="723" spans="1:8" s="52" customFormat="1" ht="23.25" customHeight="1" x14ac:dyDescent="0.2">
      <c r="A723" s="7" t="s">
        <v>10</v>
      </c>
      <c r="B723" s="5" t="s">
        <v>106</v>
      </c>
      <c r="C723" s="100"/>
      <c r="D723" s="3" t="s">
        <v>25</v>
      </c>
      <c r="E723" s="94"/>
      <c r="F723" s="127">
        <f>SUM(C723*E723)</f>
        <v>0</v>
      </c>
      <c r="G723" s="50"/>
      <c r="H723" s="47"/>
    </row>
    <row r="724" spans="1:8" s="52" customFormat="1" ht="13.5" customHeight="1" x14ac:dyDescent="0.2">
      <c r="A724" s="7"/>
      <c r="B724" s="28"/>
      <c r="C724" s="100"/>
      <c r="D724" s="3"/>
      <c r="E724" s="94"/>
      <c r="F724" s="127"/>
      <c r="G724" s="46"/>
      <c r="H724" s="47"/>
    </row>
    <row r="725" spans="1:8" ht="18.75" customHeight="1" x14ac:dyDescent="0.2">
      <c r="A725" s="7" t="s">
        <v>11</v>
      </c>
      <c r="B725" s="28" t="s">
        <v>105</v>
      </c>
      <c r="D725" s="3" t="s">
        <v>74</v>
      </c>
      <c r="E725" s="94"/>
      <c r="F725" s="127">
        <f>SUM(C725*E725)</f>
        <v>0</v>
      </c>
    </row>
    <row r="726" spans="1:8" x14ac:dyDescent="0.2">
      <c r="B726" s="28"/>
      <c r="D726" s="3"/>
      <c r="E726" s="94"/>
      <c r="F726" s="127"/>
    </row>
    <row r="727" spans="1:8" ht="15" customHeight="1" x14ac:dyDescent="0.2">
      <c r="B727" s="28"/>
      <c r="D727" s="3"/>
      <c r="E727" s="94"/>
      <c r="F727" s="127"/>
    </row>
    <row r="728" spans="1:8" x14ac:dyDescent="0.2">
      <c r="B728" s="28"/>
      <c r="D728" s="3"/>
      <c r="E728" s="94"/>
      <c r="F728" s="127"/>
    </row>
    <row r="729" spans="1:8" x14ac:dyDescent="0.2">
      <c r="B729" s="39"/>
      <c r="C729" s="97"/>
      <c r="D729" s="15"/>
      <c r="E729" s="94"/>
      <c r="F729" s="115"/>
    </row>
    <row r="730" spans="1:8" x14ac:dyDescent="0.2">
      <c r="B730" s="39"/>
      <c r="C730" s="97"/>
      <c r="D730" s="15"/>
      <c r="E730" s="94"/>
      <c r="F730" s="115"/>
    </row>
    <row r="731" spans="1:8" x14ac:dyDescent="0.2">
      <c r="B731" s="72"/>
      <c r="C731" s="103"/>
      <c r="D731" s="70"/>
      <c r="E731" s="102"/>
      <c r="F731" s="130"/>
    </row>
    <row r="732" spans="1:8" x14ac:dyDescent="0.2">
      <c r="B732" s="72"/>
      <c r="C732" s="103"/>
      <c r="D732" s="71"/>
      <c r="E732" s="102"/>
      <c r="F732" s="130"/>
    </row>
    <row r="733" spans="1:8" x14ac:dyDescent="0.2">
      <c r="B733" s="72"/>
      <c r="C733" s="103"/>
      <c r="D733" s="71"/>
      <c r="E733" s="102"/>
      <c r="F733" s="130"/>
    </row>
    <row r="734" spans="1:8" x14ac:dyDescent="0.2">
      <c r="B734" s="18"/>
      <c r="C734" s="97"/>
      <c r="D734" s="15"/>
      <c r="E734" s="94"/>
      <c r="F734" s="115"/>
    </row>
    <row r="735" spans="1:8" x14ac:dyDescent="0.2">
      <c r="B735" s="13"/>
      <c r="C735" s="97"/>
      <c r="D735" s="15"/>
      <c r="E735" s="94"/>
      <c r="F735" s="115"/>
    </row>
    <row r="736" spans="1:8" x14ac:dyDescent="0.2">
      <c r="B736" s="19"/>
      <c r="C736" s="97"/>
      <c r="D736" s="15"/>
      <c r="E736" s="94"/>
      <c r="F736" s="114"/>
    </row>
    <row r="737" spans="1:6" x14ac:dyDescent="0.2">
      <c r="B737" s="19"/>
      <c r="C737" s="97"/>
      <c r="D737" s="15"/>
      <c r="E737" s="94"/>
      <c r="F737" s="114"/>
    </row>
    <row r="738" spans="1:6" x14ac:dyDescent="0.2">
      <c r="B738" s="18"/>
      <c r="C738" s="97"/>
      <c r="D738" s="15"/>
      <c r="E738" s="94"/>
      <c r="F738" s="114"/>
    </row>
    <row r="739" spans="1:6" x14ac:dyDescent="0.2">
      <c r="B739" s="12"/>
      <c r="C739" s="97"/>
      <c r="D739" s="15"/>
      <c r="E739" s="94"/>
      <c r="F739" s="114"/>
    </row>
    <row r="740" spans="1:6" x14ac:dyDescent="0.2">
      <c r="A740" s="71"/>
      <c r="B740" s="19"/>
      <c r="C740" s="97"/>
      <c r="D740" s="15"/>
      <c r="E740" s="94"/>
      <c r="F740" s="114"/>
    </row>
    <row r="741" spans="1:6" s="27" customFormat="1" x14ac:dyDescent="0.2">
      <c r="A741" s="71"/>
      <c r="B741" s="14"/>
      <c r="C741" s="97"/>
      <c r="D741" s="7"/>
      <c r="E741" s="94"/>
      <c r="F741" s="114"/>
    </row>
    <row r="742" spans="1:6" s="44" customFormat="1" x14ac:dyDescent="0.2">
      <c r="A742" s="71"/>
      <c r="B742" s="14"/>
      <c r="C742" s="97"/>
      <c r="D742" s="7"/>
      <c r="E742" s="94"/>
      <c r="F742" s="114"/>
    </row>
    <row r="743" spans="1:6" s="44" customFormat="1" x14ac:dyDescent="0.2">
      <c r="A743" s="71"/>
      <c r="B743" s="12"/>
      <c r="C743" s="97"/>
      <c r="D743" s="15"/>
      <c r="E743" s="94"/>
      <c r="F743" s="114"/>
    </row>
    <row r="744" spans="1:6" s="44" customFormat="1" x14ac:dyDescent="0.2">
      <c r="A744" s="71"/>
      <c r="B744" s="34"/>
      <c r="C744" s="100"/>
      <c r="D744" s="7"/>
      <c r="E744" s="93"/>
      <c r="F744" s="114"/>
    </row>
    <row r="745" spans="1:6" s="44" customFormat="1" x14ac:dyDescent="0.2">
      <c r="A745" s="71"/>
      <c r="B745" s="34"/>
      <c r="C745" s="100"/>
      <c r="D745" s="7"/>
      <c r="E745" s="93"/>
      <c r="F745" s="114"/>
    </row>
    <row r="746" spans="1:6" s="44" customFormat="1" x14ac:dyDescent="0.2">
      <c r="A746" s="71"/>
      <c r="B746" s="34"/>
      <c r="C746" s="100"/>
      <c r="D746" s="7"/>
      <c r="E746" s="93"/>
      <c r="F746" s="114"/>
    </row>
    <row r="747" spans="1:6" s="44" customFormat="1" x14ac:dyDescent="0.2">
      <c r="A747" s="71"/>
      <c r="B747" s="34"/>
      <c r="C747" s="100"/>
      <c r="D747" s="7"/>
      <c r="E747" s="93"/>
      <c r="F747" s="114"/>
    </row>
    <row r="748" spans="1:6" s="44" customFormat="1" x14ac:dyDescent="0.2">
      <c r="A748" s="71"/>
      <c r="B748" s="34"/>
      <c r="C748" s="100"/>
      <c r="D748" s="7"/>
      <c r="E748" s="93"/>
      <c r="F748" s="114"/>
    </row>
    <row r="749" spans="1:6" x14ac:dyDescent="0.2">
      <c r="A749" s="71"/>
      <c r="B749" s="34"/>
      <c r="F749" s="114"/>
    </row>
    <row r="750" spans="1:6" x14ac:dyDescent="0.2">
      <c r="B750" s="34"/>
      <c r="F750" s="114"/>
    </row>
    <row r="751" spans="1:6" ht="9.75" customHeight="1" x14ac:dyDescent="0.2">
      <c r="B751" s="34"/>
      <c r="F751" s="114"/>
    </row>
    <row r="752" spans="1:6" x14ac:dyDescent="0.2">
      <c r="B752" s="34"/>
      <c r="F752" s="114"/>
    </row>
    <row r="753" spans="1:6" x14ac:dyDescent="0.2">
      <c r="B753" s="34"/>
      <c r="F753" s="114"/>
    </row>
    <row r="754" spans="1:6" x14ac:dyDescent="0.2">
      <c r="B754" s="34"/>
      <c r="F754" s="114"/>
    </row>
    <row r="755" spans="1:6" x14ac:dyDescent="0.2">
      <c r="B755" s="34"/>
      <c r="F755" s="114"/>
    </row>
    <row r="756" spans="1:6" x14ac:dyDescent="0.2">
      <c r="B756" s="34"/>
      <c r="F756" s="114"/>
    </row>
    <row r="757" spans="1:6" x14ac:dyDescent="0.2">
      <c r="B757" s="34"/>
      <c r="F757" s="114"/>
    </row>
    <row r="758" spans="1:6" ht="10.5" customHeight="1" x14ac:dyDescent="0.2">
      <c r="B758" s="34"/>
      <c r="F758" s="114"/>
    </row>
    <row r="759" spans="1:6" x14ac:dyDescent="0.2">
      <c r="B759" s="34"/>
      <c r="F759" s="114"/>
    </row>
    <row r="760" spans="1:6" x14ac:dyDescent="0.2">
      <c r="B760" s="34"/>
      <c r="F760" s="114"/>
    </row>
    <row r="761" spans="1:6" x14ac:dyDescent="0.2">
      <c r="B761" s="41"/>
      <c r="D761" s="15"/>
      <c r="F761" s="114"/>
    </row>
    <row r="762" spans="1:6" x14ac:dyDescent="0.2">
      <c r="A762" s="62"/>
      <c r="B762" s="153" t="s">
        <v>68</v>
      </c>
      <c r="C762" s="154"/>
      <c r="D762" s="62"/>
      <c r="E762" s="155"/>
      <c r="F762" s="156">
        <f>SUM(F712:F761)</f>
        <v>12418700</v>
      </c>
    </row>
    <row r="763" spans="1:6" customFormat="1" x14ac:dyDescent="0.2">
      <c r="C763" s="160"/>
    </row>
    <row r="764" spans="1:6" x14ac:dyDescent="0.2">
      <c r="A764" s="25" t="s">
        <v>0</v>
      </c>
      <c r="B764" s="26" t="s">
        <v>1</v>
      </c>
      <c r="C764" s="104" t="s">
        <v>2</v>
      </c>
      <c r="D764" s="25" t="s">
        <v>3</v>
      </c>
      <c r="E764" s="92" t="s">
        <v>4</v>
      </c>
      <c r="F764" s="111" t="s">
        <v>5</v>
      </c>
    </row>
    <row r="765" spans="1:6" x14ac:dyDescent="0.2">
      <c r="B765" s="12"/>
      <c r="C765" s="97"/>
      <c r="D765" s="15"/>
      <c r="E765" s="94"/>
      <c r="F765" s="115"/>
    </row>
    <row r="766" spans="1:6" x14ac:dyDescent="0.2">
      <c r="B766" s="13" t="s">
        <v>176</v>
      </c>
      <c r="D766" s="32"/>
    </row>
    <row r="767" spans="1:6" x14ac:dyDescent="0.2">
      <c r="B767" s="13"/>
      <c r="D767" s="32"/>
    </row>
    <row r="768" spans="1:6" s="29" customFormat="1" ht="13.5" customHeight="1" x14ac:dyDescent="0.2">
      <c r="A768" s="7"/>
      <c r="B768" s="13" t="s">
        <v>34</v>
      </c>
      <c r="C768" s="100"/>
      <c r="D768" s="7"/>
      <c r="E768" s="93"/>
      <c r="F768" s="131" t="s">
        <v>183</v>
      </c>
    </row>
    <row r="769" spans="1:6" s="29" customFormat="1" ht="17.25" customHeight="1" x14ac:dyDescent="0.2">
      <c r="A769" s="7"/>
      <c r="B769" s="13"/>
      <c r="C769" s="100"/>
      <c r="D769" s="7"/>
      <c r="E769" s="93"/>
      <c r="F769" s="131"/>
    </row>
    <row r="770" spans="1:6" s="29" customFormat="1" ht="36.75" customHeight="1" x14ac:dyDescent="0.2">
      <c r="A770" s="15" t="s">
        <v>6</v>
      </c>
      <c r="B770" s="14" t="s">
        <v>79</v>
      </c>
      <c r="C770" s="97"/>
      <c r="D770" s="15"/>
      <c r="E770" s="94"/>
      <c r="F770" s="113">
        <v>3650000</v>
      </c>
    </row>
    <row r="771" spans="1:6" s="29" customFormat="1" ht="13.5" customHeight="1" x14ac:dyDescent="0.2">
      <c r="A771" s="15"/>
      <c r="B771" s="18"/>
      <c r="C771" s="97"/>
      <c r="D771" s="15"/>
      <c r="E771" s="94"/>
      <c r="F771" s="115"/>
    </row>
    <row r="772" spans="1:6" s="29" customFormat="1" ht="13.5" customHeight="1" x14ac:dyDescent="0.2">
      <c r="A772" s="15"/>
      <c r="B772" s="18"/>
      <c r="C772" s="97"/>
      <c r="D772" s="15"/>
      <c r="E772" s="94"/>
      <c r="F772" s="115"/>
    </row>
    <row r="773" spans="1:6" s="29" customFormat="1" ht="13.5" customHeight="1" x14ac:dyDescent="0.2">
      <c r="A773" s="15"/>
      <c r="B773" s="18"/>
      <c r="C773" s="97"/>
      <c r="D773" s="15"/>
      <c r="E773" s="94"/>
      <c r="F773" s="115"/>
    </row>
    <row r="774" spans="1:6" x14ac:dyDescent="0.2">
      <c r="A774" s="15"/>
      <c r="B774" s="18"/>
      <c r="C774" s="97"/>
      <c r="D774" s="15"/>
      <c r="E774" s="94"/>
      <c r="F774" s="115"/>
    </row>
    <row r="775" spans="1:6" x14ac:dyDescent="0.2">
      <c r="A775" s="15"/>
      <c r="B775" s="18"/>
      <c r="C775" s="97"/>
      <c r="D775" s="15"/>
      <c r="E775" s="94"/>
      <c r="F775" s="115"/>
    </row>
    <row r="776" spans="1:6" x14ac:dyDescent="0.2">
      <c r="A776" s="15"/>
      <c r="B776" s="18"/>
      <c r="C776" s="97"/>
      <c r="D776" s="15"/>
      <c r="E776" s="94"/>
      <c r="F776" s="115"/>
    </row>
    <row r="777" spans="1:6" x14ac:dyDescent="0.2">
      <c r="A777" s="15"/>
      <c r="B777" s="18"/>
      <c r="C777" s="97"/>
      <c r="D777" s="15"/>
      <c r="E777" s="94"/>
      <c r="F777" s="115"/>
    </row>
    <row r="778" spans="1:6" x14ac:dyDescent="0.2">
      <c r="A778" s="15"/>
      <c r="B778" s="18"/>
      <c r="C778" s="97"/>
      <c r="D778" s="15"/>
      <c r="E778" s="94"/>
      <c r="F778" s="115"/>
    </row>
    <row r="779" spans="1:6" x14ac:dyDescent="0.2">
      <c r="A779" s="15"/>
      <c r="B779" s="18"/>
      <c r="C779" s="97"/>
      <c r="D779" s="15"/>
      <c r="E779" s="94"/>
      <c r="F779" s="115"/>
    </row>
    <row r="780" spans="1:6" x14ac:dyDescent="0.2">
      <c r="A780" s="15"/>
      <c r="B780" s="18"/>
      <c r="C780" s="97"/>
      <c r="D780" s="15"/>
      <c r="E780" s="94"/>
      <c r="F780" s="115"/>
    </row>
    <row r="781" spans="1:6" x14ac:dyDescent="0.2">
      <c r="A781" s="15"/>
      <c r="B781" s="18"/>
      <c r="C781" s="97"/>
      <c r="D781" s="15"/>
      <c r="E781" s="94"/>
      <c r="F781" s="115"/>
    </row>
    <row r="782" spans="1:6" x14ac:dyDescent="0.2">
      <c r="A782" s="15"/>
      <c r="B782" s="18"/>
      <c r="C782" s="97"/>
      <c r="D782" s="15"/>
      <c r="E782" s="94"/>
      <c r="F782" s="115"/>
    </row>
    <row r="783" spans="1:6" x14ac:dyDescent="0.2">
      <c r="A783" s="15"/>
      <c r="B783" s="18"/>
      <c r="C783" s="97"/>
      <c r="D783" s="15"/>
      <c r="E783" s="94"/>
      <c r="F783" s="115"/>
    </row>
    <row r="784" spans="1:6" x14ac:dyDescent="0.2">
      <c r="A784" s="15"/>
      <c r="B784" s="18"/>
      <c r="C784" s="97"/>
      <c r="D784" s="15"/>
      <c r="E784" s="94"/>
      <c r="F784" s="115"/>
    </row>
    <row r="785" spans="1:6" x14ac:dyDescent="0.2">
      <c r="A785" s="15"/>
      <c r="B785" s="18"/>
      <c r="C785" s="97"/>
      <c r="D785" s="15"/>
      <c r="E785" s="94"/>
      <c r="F785" s="115"/>
    </row>
    <row r="786" spans="1:6" x14ac:dyDescent="0.2">
      <c r="A786" s="15"/>
      <c r="B786" s="18"/>
      <c r="C786" s="97"/>
      <c r="D786" s="15"/>
      <c r="E786" s="94"/>
      <c r="F786" s="115"/>
    </row>
    <row r="787" spans="1:6" x14ac:dyDescent="0.2">
      <c r="A787" s="15"/>
      <c r="B787" s="18"/>
      <c r="C787" s="97"/>
      <c r="D787" s="15"/>
      <c r="E787" s="94"/>
      <c r="F787" s="115"/>
    </row>
    <row r="788" spans="1:6" x14ac:dyDescent="0.2">
      <c r="A788" s="15"/>
      <c r="B788" s="18"/>
      <c r="C788" s="97"/>
      <c r="D788" s="15"/>
      <c r="E788" s="94"/>
      <c r="F788" s="115"/>
    </row>
    <row r="789" spans="1:6" x14ac:dyDescent="0.2">
      <c r="A789" s="15"/>
      <c r="B789" s="18"/>
      <c r="C789" s="97"/>
      <c r="D789" s="15"/>
      <c r="E789" s="94"/>
      <c r="F789" s="115"/>
    </row>
    <row r="790" spans="1:6" x14ac:dyDescent="0.2">
      <c r="A790" s="15"/>
      <c r="B790" s="18"/>
      <c r="C790" s="97"/>
      <c r="D790" s="15"/>
      <c r="E790" s="94"/>
      <c r="F790" s="115"/>
    </row>
    <row r="791" spans="1:6" x14ac:dyDescent="0.2">
      <c r="A791" s="15"/>
      <c r="B791" s="18"/>
      <c r="C791" s="97"/>
      <c r="D791" s="15"/>
      <c r="E791" s="94"/>
      <c r="F791" s="115"/>
    </row>
    <row r="792" spans="1:6" x14ac:dyDescent="0.2">
      <c r="A792" s="15"/>
      <c r="B792" s="18"/>
      <c r="C792" s="97"/>
      <c r="D792" s="15"/>
      <c r="E792" s="94"/>
      <c r="F792" s="115"/>
    </row>
    <row r="793" spans="1:6" x14ac:dyDescent="0.2">
      <c r="A793" s="15"/>
      <c r="B793" s="18"/>
      <c r="C793" s="97"/>
      <c r="D793" s="15"/>
      <c r="E793" s="94"/>
      <c r="F793" s="115"/>
    </row>
    <row r="794" spans="1:6" x14ac:dyDescent="0.2">
      <c r="A794" s="15"/>
      <c r="B794" s="18"/>
      <c r="C794" s="97"/>
      <c r="D794" s="15"/>
      <c r="E794" s="94"/>
      <c r="F794" s="115"/>
    </row>
    <row r="795" spans="1:6" x14ac:dyDescent="0.2">
      <c r="A795" s="15"/>
      <c r="B795" s="18"/>
      <c r="C795" s="97"/>
      <c r="D795" s="15"/>
      <c r="E795" s="94"/>
      <c r="F795" s="115"/>
    </row>
    <row r="796" spans="1:6" x14ac:dyDescent="0.2">
      <c r="A796" s="15"/>
      <c r="B796" s="18"/>
      <c r="C796" s="97"/>
      <c r="D796" s="15"/>
      <c r="E796" s="94"/>
      <c r="F796" s="115"/>
    </row>
    <row r="797" spans="1:6" x14ac:dyDescent="0.2">
      <c r="A797" s="15"/>
      <c r="B797" s="18"/>
      <c r="C797" s="97"/>
      <c r="D797" s="15"/>
      <c r="E797" s="94"/>
      <c r="F797" s="115"/>
    </row>
    <row r="798" spans="1:6" x14ac:dyDescent="0.2">
      <c r="A798" s="15"/>
      <c r="B798" s="18"/>
      <c r="C798" s="97"/>
      <c r="D798" s="15"/>
      <c r="E798" s="94"/>
      <c r="F798" s="115"/>
    </row>
    <row r="799" spans="1:6" x14ac:dyDescent="0.2">
      <c r="A799" s="15"/>
      <c r="B799" s="18"/>
      <c r="C799" s="97"/>
      <c r="D799" s="15"/>
      <c r="E799" s="94"/>
      <c r="F799" s="115"/>
    </row>
    <row r="800" spans="1:6" x14ac:dyDescent="0.2">
      <c r="A800" s="15"/>
      <c r="B800" s="18"/>
      <c r="C800" s="97"/>
      <c r="D800" s="15"/>
      <c r="E800" s="94"/>
      <c r="F800" s="115"/>
    </row>
    <row r="801" spans="1:6" x14ac:dyDescent="0.2">
      <c r="A801" s="15"/>
      <c r="B801" s="18"/>
      <c r="C801" s="97"/>
      <c r="D801" s="15"/>
      <c r="E801" s="94"/>
      <c r="F801" s="115"/>
    </row>
    <row r="802" spans="1:6" x14ac:dyDescent="0.2">
      <c r="A802" s="15"/>
      <c r="B802" s="18"/>
      <c r="C802" s="97"/>
      <c r="D802" s="15"/>
      <c r="E802" s="94"/>
      <c r="F802" s="115"/>
    </row>
    <row r="803" spans="1:6" x14ac:dyDescent="0.2">
      <c r="A803" s="15"/>
      <c r="B803" s="18"/>
      <c r="C803" s="97"/>
      <c r="D803" s="15"/>
      <c r="E803" s="94"/>
      <c r="F803" s="115"/>
    </row>
    <row r="804" spans="1:6" x14ac:dyDescent="0.2">
      <c r="A804" s="15"/>
      <c r="B804" s="18"/>
      <c r="C804" s="97"/>
      <c r="D804" s="15"/>
      <c r="E804" s="94"/>
      <c r="F804" s="115"/>
    </row>
    <row r="805" spans="1:6" x14ac:dyDescent="0.2">
      <c r="A805" s="15"/>
      <c r="B805" s="18"/>
      <c r="C805" s="97"/>
      <c r="D805" s="15"/>
      <c r="E805" s="94"/>
      <c r="F805" s="115"/>
    </row>
    <row r="806" spans="1:6" s="27" customFormat="1" x14ac:dyDescent="0.2">
      <c r="A806" s="15"/>
      <c r="B806" s="18"/>
      <c r="C806" s="97"/>
      <c r="D806" s="15"/>
      <c r="E806" s="94"/>
      <c r="F806" s="115"/>
    </row>
    <row r="807" spans="1:6" ht="26.25" thickBot="1" x14ac:dyDescent="0.25">
      <c r="B807" s="18" t="s">
        <v>148</v>
      </c>
      <c r="D807" s="15"/>
      <c r="E807" s="94"/>
      <c r="F807" s="124">
        <f>SUM(F770:F806)</f>
        <v>3650000</v>
      </c>
    </row>
    <row r="808" spans="1:6" ht="14.25" customHeight="1" thickTop="1" x14ac:dyDescent="0.2">
      <c r="A808" s="25" t="s">
        <v>0</v>
      </c>
      <c r="B808" s="64" t="s">
        <v>1</v>
      </c>
      <c r="C808" s="104" t="s">
        <v>2</v>
      </c>
      <c r="D808" s="65" t="s">
        <v>3</v>
      </c>
      <c r="E808" s="104" t="s">
        <v>4</v>
      </c>
      <c r="F808" s="132" t="s">
        <v>5</v>
      </c>
    </row>
    <row r="809" spans="1:6" ht="16.5" customHeight="1" x14ac:dyDescent="0.2">
      <c r="A809" s="10"/>
      <c r="B809" s="13" t="s">
        <v>177</v>
      </c>
      <c r="C809" s="99"/>
      <c r="D809" s="10"/>
      <c r="E809" s="99"/>
      <c r="F809" s="74"/>
    </row>
    <row r="810" spans="1:6" ht="26.25" customHeight="1" x14ac:dyDescent="0.2">
      <c r="A810" s="10"/>
      <c r="B810" s="11" t="s">
        <v>178</v>
      </c>
      <c r="D810" s="99"/>
      <c r="E810" s="99"/>
      <c r="F810" s="74"/>
    </row>
    <row r="811" spans="1:6" s="29" customFormat="1" ht="13.5" customHeight="1" x14ac:dyDescent="0.2">
      <c r="A811" s="7"/>
      <c r="B811" s="80"/>
      <c r="C811" s="100"/>
      <c r="D811" s="15"/>
      <c r="E811" s="100"/>
      <c r="F811" s="133"/>
    </row>
    <row r="812" spans="1:6" s="29" customFormat="1" ht="14.25" customHeight="1" x14ac:dyDescent="0.2">
      <c r="A812" s="15"/>
      <c r="B812" s="16" t="s">
        <v>42</v>
      </c>
      <c r="C812" s="97"/>
      <c r="D812" s="15"/>
      <c r="E812" s="94"/>
      <c r="F812" s="91"/>
    </row>
    <row r="813" spans="1:6" s="29" customFormat="1" ht="13.5" customHeight="1" x14ac:dyDescent="0.2">
      <c r="A813" s="7"/>
      <c r="B813" s="12"/>
      <c r="C813" s="100"/>
      <c r="D813" s="15"/>
      <c r="E813" s="93"/>
      <c r="F813" s="134"/>
    </row>
    <row r="814" spans="1:6" s="29" customFormat="1" ht="37.5" customHeight="1" x14ac:dyDescent="0.2">
      <c r="A814" s="7" t="s">
        <v>6</v>
      </c>
      <c r="B814" s="14" t="s">
        <v>72</v>
      </c>
      <c r="C814" s="97"/>
      <c r="D814" s="22" t="s">
        <v>39</v>
      </c>
      <c r="E814" s="94"/>
      <c r="F814" s="113">
        <v>1870000</v>
      </c>
    </row>
    <row r="815" spans="1:6" x14ac:dyDescent="0.2">
      <c r="B815" s="19"/>
      <c r="D815" s="15"/>
      <c r="F815" s="134"/>
    </row>
    <row r="816" spans="1:6" x14ac:dyDescent="0.2">
      <c r="A816" s="81"/>
      <c r="B816" s="63"/>
      <c r="C816" s="105"/>
      <c r="D816" s="81"/>
      <c r="E816" s="105"/>
      <c r="F816" s="135"/>
    </row>
    <row r="817" spans="1:6" x14ac:dyDescent="0.2">
      <c r="A817" s="81"/>
      <c r="B817" s="63"/>
      <c r="C817" s="105"/>
      <c r="D817" s="81"/>
      <c r="E817" s="105"/>
      <c r="F817" s="135"/>
    </row>
    <row r="818" spans="1:6" x14ac:dyDescent="0.2">
      <c r="A818" s="81"/>
      <c r="B818" s="90"/>
      <c r="C818" s="106"/>
      <c r="D818" s="89"/>
      <c r="E818" s="106"/>
      <c r="F818" s="137"/>
    </row>
    <row r="819" spans="1:6" x14ac:dyDescent="0.2">
      <c r="A819" s="81"/>
      <c r="B819" s="90"/>
      <c r="C819" s="106"/>
      <c r="D819" s="89"/>
      <c r="E819" s="106"/>
      <c r="F819" s="137"/>
    </row>
    <row r="820" spans="1:6" x14ac:dyDescent="0.2">
      <c r="A820" s="81"/>
      <c r="B820" s="63"/>
      <c r="C820" s="105"/>
      <c r="D820" s="81"/>
      <c r="E820" s="105"/>
      <c r="F820" s="136"/>
    </row>
    <row r="821" spans="1:6" x14ac:dyDescent="0.2">
      <c r="A821" s="81"/>
      <c r="B821" s="63"/>
      <c r="C821" s="105"/>
      <c r="D821" s="81"/>
      <c r="E821" s="105"/>
      <c r="F821" s="136"/>
    </row>
    <row r="822" spans="1:6" s="29" customFormat="1" ht="13.5" customHeight="1" x14ac:dyDescent="0.2">
      <c r="A822" s="81"/>
      <c r="B822" s="63"/>
      <c r="C822" s="105"/>
      <c r="D822" s="81"/>
      <c r="E822" s="107"/>
      <c r="F822" s="136"/>
    </row>
    <row r="823" spans="1:6" s="29" customFormat="1" ht="13.5" customHeight="1" x14ac:dyDescent="0.2">
      <c r="A823" s="81"/>
      <c r="B823" s="63"/>
      <c r="C823" s="105"/>
      <c r="D823" s="81"/>
      <c r="E823" s="107"/>
      <c r="F823" s="136"/>
    </row>
    <row r="824" spans="1:6" s="29" customFormat="1" ht="13.5" customHeight="1" x14ac:dyDescent="0.2">
      <c r="A824" s="81"/>
      <c r="B824" s="63"/>
      <c r="C824" s="105"/>
      <c r="D824" s="81"/>
      <c r="E824" s="105"/>
      <c r="F824" s="136"/>
    </row>
    <row r="825" spans="1:6" s="29" customFormat="1" ht="13.5" customHeight="1" x14ac:dyDescent="0.2">
      <c r="A825" s="81"/>
      <c r="B825" s="63"/>
      <c r="C825" s="105"/>
      <c r="D825" s="81"/>
      <c r="E825" s="105"/>
      <c r="F825" s="136"/>
    </row>
    <row r="826" spans="1:6" s="29" customFormat="1" ht="13.5" customHeight="1" x14ac:dyDescent="0.2">
      <c r="A826" s="89"/>
      <c r="B826" s="63"/>
      <c r="C826" s="105"/>
      <c r="D826" s="81"/>
      <c r="E826" s="105"/>
      <c r="F826" s="136"/>
    </row>
    <row r="827" spans="1:6" s="29" customFormat="1" ht="13.5" customHeight="1" x14ac:dyDescent="0.2">
      <c r="A827" s="89"/>
      <c r="B827" s="63"/>
      <c r="C827" s="105"/>
      <c r="D827" s="81"/>
      <c r="E827" s="105"/>
      <c r="F827" s="136"/>
    </row>
    <row r="828" spans="1:6" s="29" customFormat="1" ht="13.5" customHeight="1" x14ac:dyDescent="0.2">
      <c r="A828" s="89"/>
      <c r="B828" s="63"/>
      <c r="C828" s="105"/>
      <c r="D828" s="81"/>
      <c r="E828" s="105"/>
      <c r="F828" s="135"/>
    </row>
    <row r="829" spans="1:6" s="29" customFormat="1" ht="13.5" customHeight="1" x14ac:dyDescent="0.2">
      <c r="A829" s="89"/>
      <c r="B829" s="63"/>
      <c r="C829" s="105"/>
      <c r="D829" s="81"/>
      <c r="E829" s="105"/>
      <c r="F829" s="135"/>
    </row>
    <row r="830" spans="1:6" s="29" customFormat="1" ht="17.25" customHeight="1" x14ac:dyDescent="0.2">
      <c r="A830" s="89"/>
      <c r="B830" s="63"/>
      <c r="C830" s="105"/>
      <c r="D830" s="81"/>
      <c r="E830" s="105"/>
      <c r="F830" s="135"/>
    </row>
    <row r="831" spans="1:6" s="29" customFormat="1" ht="13.5" customHeight="1" x14ac:dyDescent="0.2">
      <c r="A831" s="89"/>
      <c r="B831" s="63"/>
      <c r="C831" s="105"/>
      <c r="D831" s="81"/>
      <c r="E831" s="105"/>
      <c r="F831" s="135"/>
    </row>
    <row r="832" spans="1:6" s="29" customFormat="1" ht="18.75" customHeight="1" x14ac:dyDescent="0.2">
      <c r="A832" s="89"/>
      <c r="B832" s="63"/>
      <c r="C832" s="105"/>
      <c r="D832" s="81"/>
      <c r="E832" s="105"/>
      <c r="F832" s="135"/>
    </row>
    <row r="833" spans="1:6" s="29" customFormat="1" ht="15.75" customHeight="1" x14ac:dyDescent="0.2">
      <c r="A833" s="89"/>
      <c r="B833" s="63"/>
      <c r="C833" s="105"/>
      <c r="D833" s="81"/>
      <c r="E833" s="105"/>
      <c r="F833" s="135"/>
    </row>
    <row r="834" spans="1:6" ht="11.25" customHeight="1" x14ac:dyDescent="0.2">
      <c r="A834" s="89"/>
      <c r="B834" s="63"/>
      <c r="C834" s="105"/>
      <c r="D834" s="81"/>
      <c r="E834" s="105"/>
      <c r="F834" s="135"/>
    </row>
    <row r="835" spans="1:6" ht="15" customHeight="1" x14ac:dyDescent="0.2">
      <c r="A835" s="81"/>
      <c r="B835" s="63"/>
      <c r="C835" s="105"/>
      <c r="D835" s="81"/>
      <c r="E835" s="105"/>
      <c r="F835" s="136"/>
    </row>
    <row r="836" spans="1:6" x14ac:dyDescent="0.2">
      <c r="A836" s="81"/>
      <c r="B836" s="13"/>
      <c r="C836" s="97"/>
      <c r="E836" s="94"/>
      <c r="F836" s="113"/>
    </row>
    <row r="837" spans="1:6" x14ac:dyDescent="0.2">
      <c r="B837" s="13"/>
      <c r="C837" s="97"/>
      <c r="E837" s="94"/>
      <c r="F837" s="113"/>
    </row>
    <row r="838" spans="1:6" x14ac:dyDescent="0.2">
      <c r="B838" s="13"/>
      <c r="C838" s="97"/>
      <c r="E838" s="94"/>
      <c r="F838" s="113"/>
    </row>
    <row r="839" spans="1:6" x14ac:dyDescent="0.2">
      <c r="A839" s="81"/>
      <c r="C839" s="97"/>
      <c r="D839" s="22"/>
      <c r="E839" s="94"/>
      <c r="F839" s="113"/>
    </row>
    <row r="840" spans="1:6" x14ac:dyDescent="0.2">
      <c r="A840" s="81"/>
      <c r="C840" s="97"/>
      <c r="D840" s="22"/>
      <c r="E840" s="94"/>
      <c r="F840" s="113"/>
    </row>
    <row r="841" spans="1:6" x14ac:dyDescent="0.2">
      <c r="A841" s="81"/>
      <c r="C841" s="97"/>
      <c r="D841" s="22"/>
      <c r="E841" s="94"/>
      <c r="F841" s="113"/>
    </row>
    <row r="842" spans="1:6" ht="15.75" customHeight="1" x14ac:dyDescent="0.2">
      <c r="C842" s="97"/>
      <c r="D842" s="22"/>
      <c r="E842" s="94"/>
      <c r="F842" s="113"/>
    </row>
    <row r="843" spans="1:6" s="29" customFormat="1" ht="13.5" customHeight="1" x14ac:dyDescent="0.2">
      <c r="A843" s="7"/>
      <c r="B843" s="63"/>
      <c r="C843" s="105"/>
      <c r="D843" s="81"/>
      <c r="E843" s="105"/>
      <c r="F843" s="135"/>
    </row>
    <row r="844" spans="1:6" s="29" customFormat="1" ht="13.5" customHeight="1" x14ac:dyDescent="0.2">
      <c r="A844" s="81"/>
      <c r="B844" s="63"/>
      <c r="C844" s="105"/>
      <c r="D844" s="81"/>
      <c r="E844" s="105"/>
      <c r="F844" s="135"/>
    </row>
    <row r="845" spans="1:6" x14ac:dyDescent="0.2">
      <c r="A845" s="81"/>
      <c r="B845" s="63"/>
      <c r="C845" s="105"/>
      <c r="D845" s="81"/>
      <c r="E845" s="105"/>
      <c r="F845" s="135"/>
    </row>
    <row r="846" spans="1:6" s="44" customFormat="1" ht="16.5" customHeight="1" x14ac:dyDescent="0.2">
      <c r="A846" s="81"/>
      <c r="B846" s="63"/>
      <c r="C846" s="105"/>
      <c r="D846" s="81"/>
      <c r="E846" s="105"/>
      <c r="F846" s="135"/>
    </row>
    <row r="847" spans="1:6" x14ac:dyDescent="0.2">
      <c r="A847" s="81"/>
      <c r="B847" s="63"/>
      <c r="C847" s="105"/>
      <c r="D847" s="81"/>
      <c r="E847" s="105"/>
      <c r="F847" s="135"/>
    </row>
    <row r="848" spans="1:6" ht="15" customHeight="1" x14ac:dyDescent="0.2">
      <c r="A848" s="81"/>
      <c r="B848" s="63"/>
      <c r="C848" s="105"/>
      <c r="D848" s="81"/>
      <c r="E848" s="105"/>
      <c r="F848" s="135"/>
    </row>
    <row r="849" spans="1:6" x14ac:dyDescent="0.2">
      <c r="A849" s="83"/>
      <c r="B849" s="63"/>
      <c r="C849" s="108"/>
      <c r="D849" s="83"/>
      <c r="E849" s="108"/>
      <c r="F849" s="138"/>
    </row>
    <row r="850" spans="1:6" ht="17.25" customHeight="1" x14ac:dyDescent="0.2">
      <c r="A850" s="81"/>
      <c r="B850" s="63"/>
      <c r="C850" s="105"/>
      <c r="D850" s="81"/>
      <c r="E850" s="105"/>
      <c r="F850" s="135"/>
    </row>
    <row r="851" spans="1:6" x14ac:dyDescent="0.2">
      <c r="A851" s="10"/>
      <c r="B851" s="2"/>
      <c r="C851" s="99"/>
      <c r="D851" s="35"/>
      <c r="E851" s="99"/>
      <c r="F851" s="126"/>
    </row>
    <row r="852" spans="1:6" x14ac:dyDescent="0.2">
      <c r="B852" s="12"/>
      <c r="D852" s="15"/>
      <c r="F852" s="114"/>
    </row>
    <row r="853" spans="1:6" ht="26.25" thickBot="1" x14ac:dyDescent="0.25">
      <c r="B853" s="18" t="s">
        <v>149</v>
      </c>
      <c r="D853" s="15"/>
      <c r="E853" s="94"/>
      <c r="F853" s="124">
        <f>SUM(F814:F852)</f>
        <v>1870000</v>
      </c>
    </row>
    <row r="854" spans="1:6" ht="13.5" thickTop="1" x14ac:dyDescent="0.2">
      <c r="A854" s="25" t="s">
        <v>0</v>
      </c>
      <c r="B854" s="26" t="s">
        <v>1</v>
      </c>
      <c r="C854" s="104" t="s">
        <v>2</v>
      </c>
      <c r="D854" s="25" t="s">
        <v>3</v>
      </c>
      <c r="E854" s="92" t="s">
        <v>4</v>
      </c>
      <c r="F854" s="139" t="s">
        <v>5</v>
      </c>
    </row>
    <row r="855" spans="1:6" ht="15.75" customHeight="1" x14ac:dyDescent="0.2">
      <c r="B855" s="12"/>
      <c r="D855" s="15"/>
      <c r="F855" s="114"/>
    </row>
    <row r="856" spans="1:6" ht="18.75" customHeight="1" x14ac:dyDescent="0.2">
      <c r="A856" s="10"/>
      <c r="B856" s="18" t="s">
        <v>37</v>
      </c>
      <c r="C856" s="97"/>
      <c r="D856" s="15"/>
      <c r="E856" s="94"/>
      <c r="F856" s="115"/>
    </row>
    <row r="857" spans="1:6" ht="12" customHeight="1" x14ac:dyDescent="0.2">
      <c r="A857" s="10"/>
      <c r="B857" s="18"/>
      <c r="C857" s="97"/>
      <c r="D857" s="15"/>
      <c r="E857" s="94"/>
      <c r="F857" s="113"/>
    </row>
    <row r="858" spans="1:6" ht="16.5" customHeight="1" x14ac:dyDescent="0.2">
      <c r="A858" s="10"/>
      <c r="C858" s="97"/>
      <c r="D858" s="15"/>
      <c r="E858" s="94"/>
      <c r="F858" s="115"/>
    </row>
    <row r="859" spans="1:6" s="29" customFormat="1" ht="21" customHeight="1" x14ac:dyDescent="0.2">
      <c r="A859" s="10">
        <v>1</v>
      </c>
      <c r="B859" s="14" t="s">
        <v>43</v>
      </c>
      <c r="C859" s="97"/>
      <c r="D859" s="15"/>
      <c r="E859" s="94"/>
      <c r="F859" s="115">
        <f>F101</f>
        <v>52526069.450000003</v>
      </c>
    </row>
    <row r="860" spans="1:6" s="29" customFormat="1" ht="12.75" customHeight="1" x14ac:dyDescent="0.2">
      <c r="A860" s="10"/>
      <c r="B860" s="14"/>
      <c r="C860" s="97"/>
      <c r="D860" s="15"/>
      <c r="E860" s="94"/>
      <c r="F860" s="115"/>
    </row>
    <row r="861" spans="1:6" s="29" customFormat="1" ht="16.5" customHeight="1" x14ac:dyDescent="0.2">
      <c r="A861" s="10">
        <v>2</v>
      </c>
      <c r="B861" s="14" t="s">
        <v>169</v>
      </c>
      <c r="C861" s="97"/>
      <c r="D861" s="15"/>
      <c r="E861" s="94"/>
      <c r="F861" s="115">
        <f>F220</f>
        <v>12027620</v>
      </c>
    </row>
    <row r="862" spans="1:6" s="29" customFormat="1" ht="16.5" customHeight="1" x14ac:dyDescent="0.2">
      <c r="A862" s="10"/>
      <c r="B862" s="14"/>
      <c r="C862" s="97"/>
      <c r="D862" s="15"/>
      <c r="E862" s="94"/>
      <c r="F862" s="115"/>
    </row>
    <row r="863" spans="1:6" s="29" customFormat="1" ht="16.5" customHeight="1" x14ac:dyDescent="0.2">
      <c r="A863" s="10">
        <v>3</v>
      </c>
      <c r="B863" s="14" t="s">
        <v>171</v>
      </c>
      <c r="C863" s="97"/>
      <c r="D863" s="15"/>
      <c r="E863" s="94"/>
      <c r="F863" s="115">
        <f>F348</f>
        <v>42220750</v>
      </c>
    </row>
    <row r="864" spans="1:6" s="29" customFormat="1" ht="12.75" customHeight="1" x14ac:dyDescent="0.2">
      <c r="A864" s="10"/>
      <c r="B864" s="14"/>
      <c r="C864" s="97"/>
      <c r="D864" s="15"/>
      <c r="E864" s="94"/>
      <c r="F864" s="115"/>
    </row>
    <row r="865" spans="1:6" s="29" customFormat="1" ht="14.25" customHeight="1" x14ac:dyDescent="0.2">
      <c r="A865" s="10">
        <v>5</v>
      </c>
      <c r="B865" s="14" t="s">
        <v>55</v>
      </c>
      <c r="C865" s="97"/>
      <c r="D865" s="15"/>
      <c r="E865" s="94"/>
      <c r="F865" s="115">
        <f>F598</f>
        <v>13399200</v>
      </c>
    </row>
    <row r="866" spans="1:6" s="29" customFormat="1" ht="11.25" customHeight="1" x14ac:dyDescent="0.2">
      <c r="A866" s="10"/>
      <c r="B866" s="14"/>
      <c r="C866" s="97"/>
      <c r="D866" s="15"/>
      <c r="E866" s="94"/>
      <c r="F866" s="115"/>
    </row>
    <row r="867" spans="1:6" ht="15.75" customHeight="1" x14ac:dyDescent="0.2">
      <c r="A867" s="10">
        <v>6</v>
      </c>
      <c r="B867" s="12" t="s">
        <v>62</v>
      </c>
      <c r="C867" s="97"/>
      <c r="D867" s="15"/>
      <c r="E867" s="94"/>
      <c r="F867" s="113">
        <f>F643</f>
        <v>3507839.9999999995</v>
      </c>
    </row>
    <row r="868" spans="1:6" ht="14.25" customHeight="1" x14ac:dyDescent="0.2">
      <c r="A868" s="10"/>
      <c r="B868" s="13"/>
      <c r="C868" s="97"/>
      <c r="D868" s="15"/>
      <c r="E868" s="94"/>
      <c r="F868" s="113"/>
    </row>
    <row r="869" spans="1:6" x14ac:dyDescent="0.2">
      <c r="A869" s="10">
        <v>7</v>
      </c>
      <c r="B869" s="14" t="s">
        <v>65</v>
      </c>
      <c r="C869" s="97"/>
      <c r="D869" s="15"/>
      <c r="E869" s="94"/>
      <c r="F869" s="113">
        <f>F698</f>
        <v>250000</v>
      </c>
    </row>
    <row r="870" spans="1:6" ht="9.75" customHeight="1" x14ac:dyDescent="0.2">
      <c r="A870" s="10"/>
      <c r="C870" s="97"/>
      <c r="D870" s="15"/>
      <c r="E870" s="94"/>
      <c r="F870" s="113"/>
    </row>
    <row r="871" spans="1:6" ht="16.5" customHeight="1" x14ac:dyDescent="0.2">
      <c r="A871" s="10">
        <v>8</v>
      </c>
      <c r="B871" s="14" t="s">
        <v>66</v>
      </c>
      <c r="C871" s="97"/>
      <c r="D871" s="15"/>
      <c r="E871" s="94"/>
      <c r="F871" s="113">
        <f>F762</f>
        <v>12418700</v>
      </c>
    </row>
    <row r="872" spans="1:6" x14ac:dyDescent="0.2">
      <c r="A872" s="10"/>
      <c r="D872" s="15"/>
      <c r="E872" s="94"/>
      <c r="F872" s="113"/>
    </row>
    <row r="873" spans="1:6" ht="14.25" customHeight="1" x14ac:dyDescent="0.2">
      <c r="A873" s="10">
        <v>9</v>
      </c>
      <c r="B873" s="14" t="s">
        <v>38</v>
      </c>
      <c r="C873" s="97"/>
      <c r="D873" s="15"/>
      <c r="E873" s="94"/>
      <c r="F873" s="113">
        <f>F807</f>
        <v>3650000</v>
      </c>
    </row>
    <row r="874" spans="1:6" x14ac:dyDescent="0.2">
      <c r="A874" s="10"/>
      <c r="C874" s="97"/>
      <c r="D874" s="15"/>
      <c r="E874" s="94"/>
      <c r="F874" s="113"/>
    </row>
    <row r="875" spans="1:6" ht="15.75" customHeight="1" x14ac:dyDescent="0.2">
      <c r="A875" s="10">
        <v>10</v>
      </c>
      <c r="B875" s="14" t="s">
        <v>179</v>
      </c>
      <c r="C875" s="97"/>
      <c r="D875" s="15"/>
      <c r="E875" s="94"/>
      <c r="F875" s="113">
        <f>F853</f>
        <v>1870000</v>
      </c>
    </row>
    <row r="876" spans="1:6" x14ac:dyDescent="0.2">
      <c r="A876" s="10"/>
      <c r="C876" s="97"/>
      <c r="D876" s="15"/>
      <c r="E876" s="94"/>
      <c r="F876" s="113"/>
    </row>
    <row r="877" spans="1:6" ht="14.25" customHeight="1" x14ac:dyDescent="0.2">
      <c r="A877" s="10"/>
      <c r="C877" s="97"/>
      <c r="D877" s="15"/>
      <c r="E877" s="94"/>
      <c r="F877" s="113"/>
    </row>
    <row r="878" spans="1:6" x14ac:dyDescent="0.2">
      <c r="A878" s="10"/>
      <c r="C878" s="97"/>
      <c r="D878" s="15"/>
      <c r="E878" s="94"/>
      <c r="F878" s="113"/>
    </row>
    <row r="879" spans="1:6" x14ac:dyDescent="0.2">
      <c r="A879" s="10"/>
      <c r="C879" s="97"/>
      <c r="D879" s="15"/>
      <c r="E879" s="94"/>
      <c r="F879" s="113"/>
    </row>
    <row r="880" spans="1:6" x14ac:dyDescent="0.2">
      <c r="A880" s="10"/>
      <c r="C880" s="97"/>
      <c r="D880" s="15"/>
      <c r="E880" s="94"/>
      <c r="F880" s="113"/>
    </row>
    <row r="881" spans="1:6" x14ac:dyDescent="0.2">
      <c r="A881" s="10"/>
      <c r="C881" s="97"/>
      <c r="D881" s="15"/>
      <c r="E881" s="94"/>
      <c r="F881" s="113"/>
    </row>
    <row r="882" spans="1:6" x14ac:dyDescent="0.2">
      <c r="A882" s="10"/>
      <c r="C882" s="97"/>
      <c r="D882" s="15"/>
      <c r="E882" s="94"/>
      <c r="F882" s="113"/>
    </row>
    <row r="883" spans="1:6" x14ac:dyDescent="0.2">
      <c r="A883" s="10"/>
      <c r="C883" s="97"/>
      <c r="D883" s="15"/>
      <c r="E883" s="94"/>
      <c r="F883" s="113"/>
    </row>
    <row r="885" spans="1:6" ht="15" customHeight="1" x14ac:dyDescent="0.2">
      <c r="B885" s="18"/>
      <c r="C885" s="97"/>
      <c r="D885" s="15"/>
      <c r="E885" s="94"/>
      <c r="F885" s="113"/>
    </row>
    <row r="886" spans="1:6" x14ac:dyDescent="0.2">
      <c r="A886" s="10"/>
      <c r="B886" s="18"/>
      <c r="C886" s="97"/>
      <c r="D886" s="15"/>
      <c r="E886" s="94"/>
      <c r="F886" s="113"/>
    </row>
    <row r="887" spans="1:6" x14ac:dyDescent="0.2">
      <c r="A887" s="10"/>
      <c r="B887" s="18"/>
      <c r="C887" s="97"/>
      <c r="D887" s="15"/>
      <c r="E887" s="94"/>
      <c r="F887" s="113"/>
    </row>
    <row r="888" spans="1:6" x14ac:dyDescent="0.2">
      <c r="A888" s="10"/>
      <c r="B888" s="18"/>
      <c r="C888" s="97"/>
      <c r="D888" s="15"/>
      <c r="E888" s="94"/>
      <c r="F888" s="113"/>
    </row>
    <row r="889" spans="1:6" ht="14.25" customHeight="1" x14ac:dyDescent="0.2">
      <c r="A889" s="10"/>
      <c r="B889" s="18"/>
      <c r="C889" s="97"/>
      <c r="D889" s="15"/>
      <c r="E889" s="94"/>
      <c r="F889" s="113"/>
    </row>
    <row r="890" spans="1:6" x14ac:dyDescent="0.2">
      <c r="A890" s="10"/>
      <c r="B890" s="18"/>
      <c r="C890" s="97"/>
      <c r="D890" s="15"/>
      <c r="E890" s="94"/>
      <c r="F890" s="113"/>
    </row>
    <row r="891" spans="1:6" s="27" customFormat="1" x14ac:dyDescent="0.2">
      <c r="A891" s="10"/>
      <c r="B891" s="18" t="s">
        <v>165</v>
      </c>
      <c r="C891" s="97"/>
      <c r="D891" s="15"/>
      <c r="E891" s="94"/>
      <c r="F891" s="113"/>
    </row>
    <row r="892" spans="1:6" ht="22.5" customHeight="1" thickBot="1" x14ac:dyDescent="0.25">
      <c r="A892" s="68"/>
      <c r="B892" s="66" t="s">
        <v>134</v>
      </c>
      <c r="C892" s="143"/>
      <c r="D892" s="67"/>
      <c r="E892" s="109"/>
      <c r="F892" s="174">
        <f>SUM(F859:F891)</f>
        <v>141870179.44999999</v>
      </c>
    </row>
    <row r="893" spans="1:6" ht="13.5" thickTop="1" x14ac:dyDescent="0.2"/>
    <row r="894" spans="1:6" ht="15" x14ac:dyDescent="0.2">
      <c r="A894" s="23"/>
      <c r="B894" s="24"/>
      <c r="C894" s="144"/>
      <c r="D894" s="23"/>
      <c r="E894" s="110"/>
      <c r="F894" s="140"/>
    </row>
    <row r="951" spans="1:6" customFormat="1" x14ac:dyDescent="0.2">
      <c r="A951" s="7"/>
      <c r="B951" s="14"/>
      <c r="C951" s="100"/>
      <c r="D951" s="7"/>
      <c r="E951" s="93"/>
      <c r="F951" s="112"/>
    </row>
    <row r="952" spans="1:6" customFormat="1" x14ac:dyDescent="0.2">
      <c r="A952" s="7"/>
      <c r="B952" s="14"/>
      <c r="C952" s="100"/>
      <c r="D952" s="7"/>
      <c r="E952" s="93"/>
      <c r="F952" s="112"/>
    </row>
    <row r="953" spans="1:6" customFormat="1" x14ac:dyDescent="0.2">
      <c r="A953" s="7"/>
      <c r="B953" s="14"/>
      <c r="C953" s="100"/>
      <c r="D953" s="7"/>
      <c r="E953" s="93"/>
      <c r="F953" s="112"/>
    </row>
    <row r="954" spans="1:6" customFormat="1" x14ac:dyDescent="0.2">
      <c r="A954" s="7"/>
      <c r="B954" s="14"/>
      <c r="C954" s="100"/>
      <c r="D954" s="7"/>
      <c r="E954" s="93"/>
      <c r="F954" s="112"/>
    </row>
    <row r="955" spans="1:6" customFormat="1" ht="14.25" customHeight="1" x14ac:dyDescent="0.2">
      <c r="A955" s="7"/>
      <c r="B955" s="14"/>
      <c r="C955" s="100"/>
      <c r="D955" s="7"/>
      <c r="E955" s="93"/>
      <c r="F955" s="112"/>
    </row>
    <row r="956" spans="1:6" customFormat="1" ht="14.25" customHeight="1" x14ac:dyDescent="0.2">
      <c r="A956" s="7"/>
      <c r="B956" s="14"/>
      <c r="C956" s="100"/>
      <c r="D956" s="7"/>
      <c r="E956" s="93"/>
      <c r="F956" s="112"/>
    </row>
    <row r="957" spans="1:6" customFormat="1" ht="39.75" customHeight="1" x14ac:dyDescent="0.2">
      <c r="A957" s="7"/>
      <c r="B957" s="14"/>
      <c r="C957" s="100"/>
      <c r="D957" s="7"/>
      <c r="E957" s="93"/>
      <c r="F957" s="112"/>
    </row>
    <row r="958" spans="1:6" customFormat="1" ht="14.25" customHeight="1" x14ac:dyDescent="0.2">
      <c r="A958" s="7"/>
      <c r="B958" s="14"/>
      <c r="C958" s="100"/>
      <c r="D958" s="7"/>
      <c r="E958" s="93"/>
      <c r="F958" s="112"/>
    </row>
    <row r="959" spans="1:6" customFormat="1" ht="24" customHeight="1" x14ac:dyDescent="0.2">
      <c r="A959" s="7"/>
      <c r="B959" s="14"/>
      <c r="C959" s="100"/>
      <c r="D959" s="7"/>
      <c r="E959" s="93"/>
      <c r="F959" s="112"/>
    </row>
    <row r="960" spans="1:6" customFormat="1" ht="24.75" customHeight="1" x14ac:dyDescent="0.2">
      <c r="A960" s="7"/>
      <c r="B960" s="14"/>
      <c r="C960" s="100"/>
      <c r="D960" s="7"/>
      <c r="E960" s="93"/>
      <c r="F960" s="112"/>
    </row>
    <row r="961" spans="1:15" customFormat="1" ht="23.25" customHeight="1" x14ac:dyDescent="0.2">
      <c r="A961" s="7"/>
      <c r="B961" s="14"/>
      <c r="C961" s="100"/>
      <c r="D961" s="7"/>
      <c r="E961" s="93"/>
      <c r="F961" s="112"/>
    </row>
    <row r="962" spans="1:15" customFormat="1" ht="24.75" customHeight="1" x14ac:dyDescent="0.2">
      <c r="A962" s="7"/>
      <c r="B962" s="14"/>
      <c r="C962" s="100"/>
      <c r="D962" s="7"/>
      <c r="E962" s="93"/>
      <c r="F962" s="112"/>
    </row>
    <row r="963" spans="1:15" s="85" customFormat="1" ht="22.5" customHeight="1" x14ac:dyDescent="0.3">
      <c r="A963" s="7"/>
      <c r="B963" s="14"/>
      <c r="C963" s="100"/>
      <c r="D963" s="7"/>
      <c r="E963" s="93"/>
      <c r="F963" s="112"/>
      <c r="G963" s="84"/>
      <c r="H963" s="84"/>
      <c r="I963" s="84"/>
      <c r="J963" s="84"/>
      <c r="K963" s="84"/>
      <c r="L963" s="84"/>
      <c r="M963" s="84"/>
      <c r="N963" s="84"/>
      <c r="O963" s="84"/>
    </row>
    <row r="964" spans="1:15" s="88" customFormat="1" ht="18.75" customHeight="1" x14ac:dyDescent="0.2">
      <c r="A964" s="7"/>
      <c r="B964" s="14"/>
      <c r="C964" s="100"/>
      <c r="D964" s="7"/>
      <c r="E964" s="93"/>
      <c r="F964" s="112"/>
    </row>
    <row r="965" spans="1:15" s="88" customFormat="1" ht="21.75" customHeight="1" x14ac:dyDescent="0.2">
      <c r="A965" s="7"/>
      <c r="B965" s="14"/>
      <c r="C965" s="100"/>
      <c r="D965" s="7"/>
      <c r="E965" s="93"/>
      <c r="F965" s="112"/>
    </row>
    <row r="966" spans="1:15" s="88" customFormat="1" ht="25.5" customHeight="1" x14ac:dyDescent="0.2">
      <c r="A966" s="7"/>
      <c r="B966" s="14"/>
      <c r="C966" s="100"/>
      <c r="D966" s="7"/>
      <c r="E966" s="93"/>
      <c r="F966" s="112"/>
    </row>
    <row r="967" spans="1:15" s="88" customFormat="1" ht="25.5" customHeight="1" x14ac:dyDescent="0.2">
      <c r="A967" s="7"/>
      <c r="B967" s="14"/>
      <c r="C967" s="100"/>
      <c r="D967" s="7"/>
      <c r="E967" s="93"/>
      <c r="F967" s="112"/>
    </row>
    <row r="968" spans="1:15" s="88" customFormat="1" ht="25.5" customHeight="1" x14ac:dyDescent="0.2">
      <c r="A968" s="7"/>
      <c r="B968" s="14"/>
      <c r="C968" s="100"/>
      <c r="D968" s="7"/>
      <c r="E968" s="93"/>
      <c r="F968" s="112"/>
    </row>
    <row r="969" spans="1:15" customFormat="1" ht="23.25" customHeight="1" x14ac:dyDescent="0.2">
      <c r="A969" s="7"/>
      <c r="B969" s="14"/>
      <c r="C969" s="100"/>
      <c r="D969" s="7"/>
      <c r="E969" s="93"/>
      <c r="F969" s="112"/>
    </row>
    <row r="970" spans="1:15" customFormat="1" ht="23.25" customHeight="1" x14ac:dyDescent="0.2">
      <c r="A970" s="7"/>
      <c r="B970" s="14"/>
      <c r="C970" s="100"/>
      <c r="D970" s="7"/>
      <c r="E970" s="93"/>
      <c r="F970" s="112"/>
    </row>
    <row r="971" spans="1:15" customFormat="1" ht="19.5" customHeight="1" x14ac:dyDescent="0.2">
      <c r="A971" s="7"/>
      <c r="B971" s="14"/>
      <c r="C971" s="100"/>
      <c r="D971" s="7"/>
      <c r="E971" s="93"/>
      <c r="F971" s="112"/>
    </row>
    <row r="972" spans="1:15" customFormat="1" ht="24.75" customHeight="1" x14ac:dyDescent="0.2">
      <c r="A972" s="7"/>
      <c r="B972" s="14"/>
      <c r="C972" s="100"/>
      <c r="D972" s="7"/>
      <c r="E972" s="93"/>
      <c r="F972" s="112"/>
    </row>
    <row r="973" spans="1:15" customFormat="1" ht="24" customHeight="1" x14ac:dyDescent="0.2">
      <c r="A973" s="7"/>
      <c r="B973" s="14"/>
      <c r="C973" s="100"/>
      <c r="D973" s="7"/>
      <c r="E973" s="93"/>
      <c r="F973" s="112"/>
    </row>
    <row r="974" spans="1:15" customFormat="1" ht="23.25" customHeight="1" x14ac:dyDescent="0.2">
      <c r="A974" s="7"/>
      <c r="B974" s="14"/>
      <c r="C974" s="100"/>
      <c r="D974" s="7"/>
      <c r="E974" s="93"/>
      <c r="F974" s="112"/>
    </row>
    <row r="975" spans="1:15" customFormat="1" ht="19.5" customHeight="1" x14ac:dyDescent="0.2">
      <c r="A975" s="7"/>
      <c r="B975" s="14"/>
      <c r="C975" s="100"/>
      <c r="D975" s="7"/>
      <c r="E975" s="93"/>
      <c r="F975" s="112"/>
    </row>
    <row r="976" spans="1:15" customFormat="1" ht="20.25" customHeight="1" x14ac:dyDescent="0.2">
      <c r="A976" s="7"/>
      <c r="B976" s="14"/>
      <c r="C976" s="100"/>
      <c r="D976" s="7"/>
      <c r="E976" s="93"/>
      <c r="F976" s="112"/>
    </row>
    <row r="977" spans="1:15" customFormat="1" ht="22.5" customHeight="1" x14ac:dyDescent="0.2">
      <c r="A977" s="7"/>
      <c r="B977" s="14"/>
      <c r="C977" s="100"/>
      <c r="D977" s="7"/>
      <c r="E977" s="93"/>
      <c r="F977" s="112"/>
    </row>
    <row r="978" spans="1:15" customFormat="1" ht="20.25" customHeight="1" x14ac:dyDescent="0.2">
      <c r="A978" s="7"/>
      <c r="B978" s="14"/>
      <c r="C978" s="100"/>
      <c r="D978" s="7"/>
      <c r="E978" s="93"/>
      <c r="F978" s="112"/>
    </row>
    <row r="979" spans="1:15" customFormat="1" ht="21" customHeight="1" x14ac:dyDescent="0.2">
      <c r="A979" s="7"/>
      <c r="B979" s="14"/>
      <c r="C979" s="100"/>
      <c r="D979" s="7"/>
      <c r="E979" s="93"/>
      <c r="F979" s="112"/>
    </row>
    <row r="980" spans="1:15" customFormat="1" ht="21" customHeight="1" x14ac:dyDescent="0.2">
      <c r="A980" s="7"/>
      <c r="B980" s="14"/>
      <c r="C980" s="100"/>
      <c r="D980" s="7"/>
      <c r="E980" s="93"/>
      <c r="F980" s="112"/>
    </row>
    <row r="981" spans="1:15" s="85" customFormat="1" ht="19.5" x14ac:dyDescent="0.3">
      <c r="A981" s="7"/>
      <c r="B981" s="14"/>
      <c r="C981" s="100"/>
      <c r="D981" s="7"/>
      <c r="E981" s="93"/>
      <c r="F981" s="112"/>
      <c r="G981" s="84"/>
      <c r="H981" s="84"/>
      <c r="I981" s="84"/>
      <c r="J981" s="84"/>
      <c r="K981" s="84"/>
      <c r="L981" s="84"/>
      <c r="M981" s="84"/>
      <c r="N981" s="84"/>
      <c r="O981" s="84"/>
    </row>
    <row r="982" spans="1:15" s="85" customFormat="1" ht="19.5" x14ac:dyDescent="0.3">
      <c r="A982" s="7"/>
      <c r="B982" s="14"/>
      <c r="C982" s="100"/>
      <c r="D982" s="7"/>
      <c r="E982" s="93"/>
      <c r="F982" s="112"/>
      <c r="G982" s="84"/>
      <c r="H982" s="84"/>
      <c r="I982" s="84"/>
      <c r="J982" s="84"/>
      <c r="K982" s="84"/>
      <c r="L982" s="84"/>
      <c r="M982" s="84"/>
      <c r="N982" s="84"/>
      <c r="O982" s="84"/>
    </row>
    <row r="983" spans="1:15" s="85" customFormat="1" ht="19.5" x14ac:dyDescent="0.3">
      <c r="A983" s="7"/>
      <c r="B983" s="14"/>
      <c r="C983" s="100"/>
      <c r="D983" s="7"/>
      <c r="E983" s="93"/>
      <c r="F983" s="112"/>
      <c r="G983" s="84"/>
      <c r="H983" s="84"/>
      <c r="I983" s="84"/>
      <c r="J983" s="84"/>
      <c r="K983" s="84"/>
      <c r="L983" s="84"/>
      <c r="M983" s="84"/>
      <c r="N983" s="84"/>
      <c r="O983" s="84"/>
    </row>
    <row r="984" spans="1:15" s="85" customFormat="1" ht="19.5" x14ac:dyDescent="0.3">
      <c r="A984" s="7"/>
      <c r="B984" s="14"/>
      <c r="C984" s="100"/>
      <c r="D984" s="7"/>
      <c r="E984" s="93"/>
      <c r="F984" s="112"/>
      <c r="G984" s="84"/>
      <c r="H984" s="84"/>
      <c r="I984" s="84"/>
      <c r="J984" s="84"/>
      <c r="K984" s="84"/>
      <c r="L984" s="84"/>
      <c r="M984" s="84"/>
      <c r="N984" s="84"/>
      <c r="O984" s="84"/>
    </row>
    <row r="985" spans="1:15" s="85" customFormat="1" ht="19.5" x14ac:dyDescent="0.3">
      <c r="A985" s="7"/>
      <c r="B985" s="14"/>
      <c r="C985" s="100"/>
      <c r="D985" s="7"/>
      <c r="E985" s="93"/>
      <c r="F985" s="112"/>
      <c r="G985" s="84"/>
      <c r="H985" s="84"/>
      <c r="I985" s="84"/>
      <c r="J985" s="84"/>
      <c r="K985" s="84"/>
      <c r="L985" s="84"/>
      <c r="M985" s="84"/>
      <c r="N985" s="84"/>
      <c r="O985" s="84"/>
    </row>
    <row r="986" spans="1:15" s="85" customFormat="1" ht="19.5" x14ac:dyDescent="0.3">
      <c r="A986" s="7"/>
      <c r="B986" s="14"/>
      <c r="C986" s="100"/>
      <c r="D986" s="7"/>
      <c r="E986" s="93"/>
      <c r="F986" s="112"/>
      <c r="G986" s="84"/>
      <c r="H986" s="84"/>
      <c r="I986" s="84"/>
      <c r="J986" s="84"/>
      <c r="K986" s="84"/>
      <c r="L986" s="84"/>
      <c r="M986" s="84"/>
      <c r="N986" s="84"/>
      <c r="O986" s="84"/>
    </row>
    <row r="987" spans="1:15" s="85" customFormat="1" ht="19.5" x14ac:dyDescent="0.3">
      <c r="A987" s="7"/>
      <c r="B987" s="14"/>
      <c r="C987" s="100"/>
      <c r="D987" s="7"/>
      <c r="E987" s="93"/>
      <c r="F987" s="112"/>
      <c r="G987" s="84"/>
      <c r="H987" s="84"/>
      <c r="I987" s="84"/>
      <c r="J987" s="84"/>
      <c r="K987" s="84"/>
      <c r="L987" s="84"/>
      <c r="M987" s="84"/>
      <c r="N987" s="84"/>
      <c r="O987" s="84"/>
    </row>
    <row r="988" spans="1:15" s="85" customFormat="1" ht="19.5" x14ac:dyDescent="0.3">
      <c r="A988" s="7"/>
      <c r="B988" s="14"/>
      <c r="C988" s="100"/>
      <c r="D988" s="7"/>
      <c r="E988" s="93"/>
      <c r="F988" s="112"/>
      <c r="G988" s="84"/>
      <c r="H988" s="84"/>
      <c r="I988" s="84"/>
      <c r="J988" s="84"/>
      <c r="K988" s="84"/>
      <c r="L988" s="84"/>
      <c r="M988" s="84"/>
      <c r="N988" s="84"/>
      <c r="O988" s="84"/>
    </row>
    <row r="989" spans="1:15" s="87" customFormat="1" ht="19.5" x14ac:dyDescent="0.3">
      <c r="A989" s="7"/>
      <c r="B989" s="14"/>
      <c r="C989" s="100"/>
      <c r="D989" s="7"/>
      <c r="E989" s="93"/>
      <c r="F989" s="112"/>
      <c r="G989" s="86"/>
      <c r="H989" s="86"/>
      <c r="I989" s="86"/>
      <c r="J989" s="86"/>
      <c r="K989" s="86"/>
      <c r="L989" s="86"/>
      <c r="M989" s="86"/>
      <c r="N989" s="86"/>
      <c r="O989" s="86"/>
    </row>
    <row r="990" spans="1:15" s="85" customFormat="1" ht="19.5" x14ac:dyDescent="0.3">
      <c r="A990" s="7"/>
      <c r="B990" s="14"/>
      <c r="C990" s="100"/>
      <c r="D990" s="7"/>
      <c r="E990" s="93"/>
      <c r="F990" s="112"/>
      <c r="G990" s="84"/>
      <c r="H990" s="84"/>
      <c r="I990" s="84"/>
      <c r="J990" s="84"/>
      <c r="K990" s="84"/>
      <c r="L990" s="84"/>
      <c r="M990" s="84"/>
      <c r="N990" s="84"/>
      <c r="O990" s="84"/>
    </row>
    <row r="991" spans="1:15" customFormat="1" ht="14.25" customHeight="1" x14ac:dyDescent="0.2">
      <c r="A991" s="7"/>
      <c r="B991" s="14"/>
      <c r="C991" s="100"/>
      <c r="D991" s="7"/>
      <c r="E991" s="93"/>
      <c r="F991" s="112"/>
    </row>
    <row r="999" spans="1:6" s="27" customFormat="1" x14ac:dyDescent="0.2">
      <c r="A999" s="7"/>
      <c r="B999" s="14"/>
      <c r="C999" s="100"/>
      <c r="D999" s="7"/>
      <c r="E999" s="93"/>
      <c r="F999" s="112"/>
    </row>
    <row r="1000" spans="1:6" ht="9" customHeight="1" x14ac:dyDescent="0.2"/>
    <row r="1025" spans="1:6" s="36" customFormat="1" x14ac:dyDescent="0.2">
      <c r="A1025" s="7"/>
      <c r="B1025" s="14"/>
      <c r="C1025" s="100"/>
      <c r="D1025" s="7"/>
      <c r="E1025" s="93"/>
      <c r="F1025" s="112"/>
    </row>
    <row r="1026" spans="1:6" s="36" customFormat="1" x14ac:dyDescent="0.2">
      <c r="A1026" s="7"/>
      <c r="B1026" s="14"/>
      <c r="C1026" s="100"/>
      <c r="D1026" s="7"/>
      <c r="E1026" s="93"/>
      <c r="F1026" s="112"/>
    </row>
    <row r="1027" spans="1:6" s="36" customFormat="1" x14ac:dyDescent="0.2">
      <c r="A1027" s="7"/>
      <c r="B1027" s="14"/>
      <c r="C1027" s="100"/>
      <c r="D1027" s="7"/>
      <c r="E1027" s="93"/>
      <c r="F1027" s="112"/>
    </row>
    <row r="1028" spans="1:6" s="36" customFormat="1" x14ac:dyDescent="0.2">
      <c r="A1028" s="7"/>
      <c r="B1028" s="14"/>
      <c r="C1028" s="100"/>
      <c r="D1028" s="7"/>
      <c r="E1028" s="93"/>
      <c r="F1028" s="112"/>
    </row>
    <row r="1029" spans="1:6" s="36" customFormat="1" x14ac:dyDescent="0.2">
      <c r="A1029" s="7"/>
      <c r="B1029" s="14"/>
      <c r="C1029" s="100"/>
      <c r="D1029" s="7"/>
      <c r="E1029" s="93"/>
      <c r="F1029" s="112"/>
    </row>
    <row r="1030" spans="1:6" s="36" customFormat="1" x14ac:dyDescent="0.2">
      <c r="A1030" s="7"/>
      <c r="B1030" s="14"/>
      <c r="C1030" s="100"/>
      <c r="D1030" s="7"/>
      <c r="E1030" s="93"/>
      <c r="F1030" s="112"/>
    </row>
    <row r="1031" spans="1:6" s="36" customFormat="1" x14ac:dyDescent="0.2">
      <c r="A1031" s="7"/>
      <c r="B1031" s="14"/>
      <c r="C1031" s="100"/>
      <c r="D1031" s="7"/>
      <c r="E1031" s="93"/>
      <c r="F1031" s="112"/>
    </row>
    <row r="1032" spans="1:6" s="36" customFormat="1" x14ac:dyDescent="0.2">
      <c r="A1032" s="7"/>
      <c r="B1032" s="14"/>
      <c r="C1032" s="100"/>
      <c r="D1032" s="7"/>
      <c r="E1032" s="93"/>
      <c r="F1032" s="112"/>
    </row>
    <row r="1033" spans="1:6" s="36" customFormat="1" x14ac:dyDescent="0.2">
      <c r="A1033" s="7"/>
      <c r="B1033" s="14"/>
      <c r="C1033" s="100"/>
      <c r="D1033" s="7"/>
      <c r="E1033" s="93"/>
      <c r="F1033" s="112"/>
    </row>
    <row r="1034" spans="1:6" s="36" customFormat="1" x14ac:dyDescent="0.2">
      <c r="A1034" s="7"/>
      <c r="B1034" s="14"/>
      <c r="C1034" s="100"/>
      <c r="D1034" s="7"/>
      <c r="E1034" s="93"/>
      <c r="F1034" s="112"/>
    </row>
    <row r="1035" spans="1:6" s="36" customFormat="1" x14ac:dyDescent="0.2">
      <c r="A1035" s="7"/>
      <c r="B1035" s="14"/>
      <c r="C1035" s="100"/>
      <c r="D1035" s="7"/>
      <c r="E1035" s="93"/>
      <c r="F1035" s="112"/>
    </row>
    <row r="1036" spans="1:6" s="36" customFormat="1" x14ac:dyDescent="0.2">
      <c r="A1036" s="7"/>
      <c r="B1036" s="14"/>
      <c r="C1036" s="100"/>
      <c r="D1036" s="7"/>
      <c r="E1036" s="93"/>
      <c r="F1036" s="112"/>
    </row>
    <row r="1037" spans="1:6" s="36" customFormat="1" x14ac:dyDescent="0.2">
      <c r="A1037" s="7"/>
      <c r="B1037" s="14"/>
      <c r="C1037" s="100"/>
      <c r="D1037" s="7"/>
      <c r="E1037" s="93"/>
      <c r="F1037" s="112"/>
    </row>
    <row r="1038" spans="1:6" s="36" customFormat="1" x14ac:dyDescent="0.2">
      <c r="A1038" s="7"/>
      <c r="B1038" s="14"/>
      <c r="C1038" s="100"/>
      <c r="D1038" s="7"/>
      <c r="E1038" s="93"/>
      <c r="F1038" s="112"/>
    </row>
    <row r="1039" spans="1:6" s="36" customFormat="1" x14ac:dyDescent="0.2">
      <c r="A1039" s="7"/>
      <c r="B1039" s="14"/>
      <c r="C1039" s="100"/>
      <c r="D1039" s="7"/>
      <c r="E1039" s="93"/>
      <c r="F1039" s="112"/>
    </row>
    <row r="1040" spans="1:6" s="36" customFormat="1" x14ac:dyDescent="0.2">
      <c r="A1040" s="7"/>
      <c r="B1040" s="14"/>
      <c r="C1040" s="100"/>
      <c r="D1040" s="7"/>
      <c r="E1040" s="93"/>
      <c r="F1040" s="112"/>
    </row>
    <row r="1041" spans="1:6" s="36" customFormat="1" x14ac:dyDescent="0.2">
      <c r="A1041" s="7"/>
      <c r="B1041" s="14"/>
      <c r="C1041" s="100"/>
      <c r="D1041" s="7"/>
      <c r="E1041" s="93"/>
      <c r="F1041" s="112"/>
    </row>
    <row r="1042" spans="1:6" s="36" customFormat="1" x14ac:dyDescent="0.2">
      <c r="A1042" s="7"/>
      <c r="B1042" s="14"/>
      <c r="C1042" s="100"/>
      <c r="D1042" s="7"/>
      <c r="E1042" s="93"/>
      <c r="F1042" s="112"/>
    </row>
    <row r="1043" spans="1:6" s="36" customFormat="1" x14ac:dyDescent="0.2">
      <c r="A1043" s="7"/>
      <c r="B1043" s="14"/>
      <c r="C1043" s="100"/>
      <c r="D1043" s="7"/>
      <c r="E1043" s="93"/>
      <c r="F1043" s="112"/>
    </row>
    <row r="1044" spans="1:6" s="36" customFormat="1" ht="17.25" customHeight="1" x14ac:dyDescent="0.2">
      <c r="A1044" s="7"/>
      <c r="B1044" s="14"/>
      <c r="C1044" s="100"/>
      <c r="D1044" s="7"/>
      <c r="E1044" s="93"/>
      <c r="F1044" s="112"/>
    </row>
    <row r="1045" spans="1:6" s="36" customFormat="1" ht="17.25" customHeight="1" x14ac:dyDescent="0.2">
      <c r="A1045" s="7"/>
      <c r="B1045" s="14"/>
      <c r="C1045" s="100"/>
      <c r="D1045" s="7"/>
      <c r="E1045" s="93"/>
      <c r="F1045" s="112"/>
    </row>
    <row r="1046" spans="1:6" s="36" customFormat="1" ht="17.25" customHeight="1" x14ac:dyDescent="0.2">
      <c r="A1046" s="7"/>
      <c r="B1046" s="14"/>
      <c r="C1046" s="100"/>
      <c r="D1046" s="7"/>
      <c r="E1046" s="93"/>
      <c r="F1046" s="112"/>
    </row>
    <row r="1049" spans="1:6" s="27" customFormat="1" x14ac:dyDescent="0.2">
      <c r="A1049" s="7"/>
      <c r="B1049" s="14"/>
      <c r="C1049" s="100"/>
      <c r="D1049" s="7"/>
      <c r="E1049" s="93"/>
      <c r="F1049" s="112"/>
    </row>
    <row r="1050" spans="1:6" ht="18" customHeight="1" x14ac:dyDescent="0.2"/>
  </sheetData>
  <pageMargins left="0.70866141732283472" right="0.70866141732283472" top="0.74803149606299213" bottom="0.74803149606299213" header="0.31496062992125984" footer="0.31496062992125984"/>
  <pageSetup paperSize="9" scale="10" orientation="portrait" r:id="rId1"/>
  <headerFooter>
    <oddHeader>&amp;L&amp;"Times New Roman,Bold"&amp;8&amp;UPROPOSED 4 UNITS TERRACES</oddHeader>
    <oddFooter>&amp;C&amp;"Times New Roman,Italic"page/&amp;P</oddFooter>
  </headerFooter>
  <rowBreaks count="1" manualBreakCount="1">
    <brk id="531"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E4B1EC1-2AD5-44B8-8CBD-9C248A0BE918}">
  <ds:schemaRefs>
    <ds:schemaRef ds:uri="http://www.w3.org/2000/xmln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 page</vt:lpstr>
      <vt:lpstr>5 bd Terrace detatch</vt:lpstr>
      <vt:lpstr>'5 bd Terrace detatch'!Print_Area</vt:lpstr>
      <vt:lpstr>'Cover 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ibrahim Abdulsalam shehu</cp:lastModifiedBy>
  <cp:lastPrinted>2022-01-31T18:32:16Z</cp:lastPrinted>
  <dcterms:created xsi:type="dcterms:W3CDTF">2009-07-21T06:44:48Z</dcterms:created>
  <dcterms:modified xsi:type="dcterms:W3CDTF">2024-07-18T14:43:50Z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{1E4B1EC1-2AD5-44B8-8CBD-9C248A0BE918}</vt:lpwstr>
  </property>
  <property fmtid="{D5CDD505-2E9C-101B-9397-08002B2CF9AE}" pid="5" name="PS9Connected">
    <vt:bool>true</vt:bool>
  </property>
</Properties>
</file>