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QS. Zulqarnaen\"/>
    </mc:Choice>
  </mc:AlternateContent>
  <bookViews>
    <workbookView xWindow="240" yWindow="200" windowWidth="20120" windowHeight="7430"/>
  </bookViews>
  <sheets>
    <sheet name="Bellavue Tennis Court" sheetId="2" r:id="rId1"/>
    <sheet name="PROMENADE DRAINAGE&amp;CULVERT" sheetId="1" r:id="rId2"/>
  </sheets>
  <definedNames>
    <definedName name="Ab" localSheetId="1" hidden="1">{#N/A,#N/A,FALSE,"AFR-ELC"}</definedName>
    <definedName name="Ab" hidden="1">{#N/A,#N/A,FALSE,"AFR-ELC"}</definedName>
    <definedName name="Barracks" localSheetId="1" hidden="1">{#N/A,#N/A,FALSE,"AFR-ELC"}</definedName>
    <definedName name="Barracks" hidden="1">{#N/A,#N/A,FALSE,"AFR-ELC"}</definedName>
    <definedName name="EFFIONG" localSheetId="1" hidden="1">{#N/A,#N/A,FALSE,"AFR-ELC"}</definedName>
    <definedName name="EFFIONG" hidden="1">{#N/A,#N/A,FALSE,"AFR-ELC"}</definedName>
    <definedName name="Mechanical" localSheetId="1" hidden="1">{#N/A,#N/A,FALSE,"AFR-ELC"}</definedName>
    <definedName name="Mechanical" hidden="1">{#N/A,#N/A,FALSE,"AFR-ELC"}</definedName>
    <definedName name="NWC" localSheetId="1" hidden="1">{#N/A,#N/A,FALSE,"AFR-ELC"}</definedName>
    <definedName name="NWC" hidden="1">{#N/A,#N/A,FALSE,"AFR-ELC"}</definedName>
    <definedName name="_xlnm.Print_Area" localSheetId="0">'Bellavue Tennis Court'!$A$1:$F$47</definedName>
    <definedName name="_xlnm.Print_Area" localSheetId="1">'PROMENADE DRAINAGE&amp;CULVERT'!$A$1:$F$103</definedName>
    <definedName name="tyw" hidden="1">{#N/A,#N/A,FALSE,"AFR-ELC"}</definedName>
    <definedName name="water" hidden="1">{#N/A,#N/A,FALSE,"AFR-ELC"}</definedName>
    <definedName name="wrn.ABUBAKAR._.RIMI._.KAD." localSheetId="1" hidden="1">{#N/A,#N/A,FALSE,"AFR-ELC"}</definedName>
    <definedName name="wrn.ABUBAKAR._.RIMI._.KAD." hidden="1">{#N/A,#N/A,FALSE,"AFR-ELC"}</definedName>
    <definedName name="wrn.AFRIBANK._.ELECTRICAL._.BILL._.by._.Effiong._.A.._.Uko." localSheetId="1" hidden="1">{#N/A,#N/A,FALSE,"AFR-ELC"}</definedName>
    <definedName name="wrn.AFRIBANK._.ELECTRICAL._.BILL._.by._.Effiong._.A.._.Uko." hidden="1">{#N/A,#N/A,FALSE,"AFR-ELC"}</definedName>
  </definedNames>
  <calcPr calcId="162913"/>
</workbook>
</file>

<file path=xl/calcChain.xml><?xml version="1.0" encoding="utf-8"?>
<calcChain xmlns="http://schemas.openxmlformats.org/spreadsheetml/2006/main">
  <c r="D32" i="2" l="1"/>
  <c r="I30" i="2"/>
  <c r="J30" i="2" s="1"/>
  <c r="F30" i="2"/>
  <c r="G29" i="2"/>
  <c r="F29" i="2"/>
  <c r="F27" i="2"/>
  <c r="C27" i="2"/>
  <c r="F25" i="2"/>
  <c r="E25" i="2"/>
  <c r="F24" i="2"/>
  <c r="G21" i="2"/>
  <c r="F21" i="2"/>
  <c r="F18" i="2"/>
  <c r="G15" i="2"/>
  <c r="F15" i="2"/>
  <c r="G13" i="2"/>
  <c r="F13" i="2"/>
  <c r="G12" i="2"/>
  <c r="F12" i="2"/>
  <c r="G8" i="2"/>
  <c r="F8" i="2"/>
  <c r="F7" i="2"/>
  <c r="F6" i="2"/>
  <c r="F5" i="2"/>
  <c r="F4" i="2"/>
  <c r="F3" i="2"/>
  <c r="F35" i="2" s="1"/>
  <c r="F38" i="2" s="1"/>
  <c r="F39" i="2" s="1"/>
  <c r="F40" i="2" l="1"/>
  <c r="F42" i="2" s="1"/>
  <c r="F78" i="1" l="1"/>
  <c r="F77" i="1"/>
  <c r="H78" i="1"/>
  <c r="F27" i="1"/>
  <c r="F25" i="1"/>
  <c r="F67" i="1" l="1"/>
  <c r="E74" i="1"/>
  <c r="F74" i="1" s="1"/>
  <c r="F73" i="1"/>
  <c r="F70" i="1"/>
  <c r="F64" i="1"/>
  <c r="F62" i="1"/>
  <c r="F50" i="1"/>
  <c r="F49" i="1"/>
  <c r="F47" i="1"/>
  <c r="F45" i="1"/>
  <c r="E58" i="1"/>
  <c r="F58" i="1" s="1"/>
  <c r="F57" i="1"/>
  <c r="F54" i="1"/>
  <c r="F48" i="1"/>
  <c r="F43" i="1"/>
  <c r="F41" i="1"/>
  <c r="F36" i="1"/>
  <c r="F33" i="1"/>
  <c r="F30" i="1"/>
  <c r="E37" i="1"/>
  <c r="F37" i="1" s="1"/>
  <c r="F51" i="1" l="1"/>
  <c r="F85" i="1" s="1"/>
  <c r="F79" i="1"/>
  <c r="F88" i="1" s="1"/>
  <c r="F91" i="1" l="1"/>
  <c r="F94" i="1" s="1"/>
  <c r="F97" i="1" s="1"/>
  <c r="F99" i="1" s="1"/>
  <c r="F101" i="1" l="1"/>
  <c r="F103" i="1" s="1"/>
</calcChain>
</file>

<file path=xl/sharedStrings.xml><?xml version="1.0" encoding="utf-8"?>
<sst xmlns="http://schemas.openxmlformats.org/spreadsheetml/2006/main" count="196" uniqueCount="140">
  <si>
    <t>S/NO</t>
  </si>
  <si>
    <t xml:space="preserve">ITEM DESCRIPTION </t>
  </si>
  <si>
    <t>QTY</t>
  </si>
  <si>
    <t>UNIT</t>
  </si>
  <si>
    <t>RATE</t>
  </si>
  <si>
    <t xml:space="preserve"> AMOUNT</t>
  </si>
  <si>
    <t>m3</t>
  </si>
  <si>
    <t>3.1.0</t>
  </si>
  <si>
    <t>Provide and place</t>
  </si>
  <si>
    <t>3.1.1</t>
  </si>
  <si>
    <t>3.1.2</t>
  </si>
  <si>
    <t>3.1.3</t>
  </si>
  <si>
    <t>m</t>
  </si>
  <si>
    <t>m2</t>
  </si>
  <si>
    <t>SUMMARY OF BILLS OF ENGINEERING MEASUREMENTS AND EVALUATION</t>
  </si>
  <si>
    <t>ITEM DESCRIPTION</t>
  </si>
  <si>
    <t>SUB TOTAL - I</t>
  </si>
  <si>
    <t>ADD 2.5% CONTINGENCY</t>
  </si>
  <si>
    <t>SUB TOTAL - II</t>
  </si>
  <si>
    <t>ADD 5% VAT</t>
  </si>
  <si>
    <t>BILL NO. 2 CULVERTS AND DRAINS</t>
  </si>
  <si>
    <t>BILLS OF ENGINEERING MEASUREMENTS AND EVALUATION FOR CULVERT, CATCH PIT &amp; DRAINAGE CONSTRUCTION AT PROMENADE ESTATE</t>
  </si>
  <si>
    <t>Excavation</t>
  </si>
  <si>
    <t xml:space="preserve">Excavate pit for catch-pit starting from stripped level and not exceeding 1.50m deep. </t>
  </si>
  <si>
    <t>Reinforcement for situ concrete</t>
  </si>
  <si>
    <t>High tensile bars to BS 4449, straight</t>
  </si>
  <si>
    <t>Reinforced in situ concrete (1:2:4) 19mm aggregate</t>
  </si>
  <si>
    <t>Catch pit base and walls</t>
  </si>
  <si>
    <t>Formwork for in situ concrete</t>
  </si>
  <si>
    <t>Plain vertical sawn formwork</t>
  </si>
  <si>
    <t>Bases and walls</t>
  </si>
  <si>
    <t>Ditto 10mm</t>
  </si>
  <si>
    <t>12mm Diamater in base and walls</t>
  </si>
  <si>
    <t>kg</t>
  </si>
  <si>
    <t>Removal and Backfilling to excavations, thickness exceeding 1000mm, material arising from excavations</t>
  </si>
  <si>
    <t>1.1.0</t>
  </si>
  <si>
    <t>1.1.1</t>
  </si>
  <si>
    <t>1.1.2</t>
  </si>
  <si>
    <t>1.1.3</t>
  </si>
  <si>
    <t>1.1.4</t>
  </si>
  <si>
    <t>1.1.5</t>
  </si>
  <si>
    <t>1.1.6</t>
  </si>
  <si>
    <t>REINFORCED MANHOLE/CATCH-PIT</t>
  </si>
  <si>
    <t>REINFORCED CULVERTS</t>
  </si>
  <si>
    <t xml:space="preserve">Excavate pit for culvert starting from stripped level and not exceeding 1.50m deep. </t>
  </si>
  <si>
    <t>Plain concrete</t>
  </si>
  <si>
    <t>50mm Blinding</t>
  </si>
  <si>
    <t>Culvert footing</t>
  </si>
  <si>
    <t>Culvert wing walls</t>
  </si>
  <si>
    <t>Culvert walls</t>
  </si>
  <si>
    <t>Culvert slab</t>
  </si>
  <si>
    <t>DRAINS</t>
  </si>
  <si>
    <t>In situ concrete (1:2:4) 19mm aggregate</t>
  </si>
  <si>
    <t xml:space="preserve">9000 mm long average, 900 mm (single) internal diameter precast  concrete ring culverts with 9000 x 1500 x 1500mm deep (100mm thick) RC manhole sump midway (Rate of excavation/earthworks, concrete work MS) </t>
  </si>
  <si>
    <t xml:space="preserve">16000 mm long average, 600 mm (single) internal diameter precast concrete ring inside drain with 16000 x 800 x 750mm deep (100mm thick) RC manhole sump midway (Rate of excavation/earthworks, concrete work MS) </t>
  </si>
  <si>
    <t>Carried to collection</t>
  </si>
  <si>
    <t>2.1.0</t>
  </si>
  <si>
    <t>2.1.1</t>
  </si>
  <si>
    <t>2.2.2</t>
  </si>
  <si>
    <t>2.2.3</t>
  </si>
  <si>
    <t>2.2.4</t>
  </si>
  <si>
    <t>2.2.5</t>
  </si>
  <si>
    <t>2.2.6</t>
  </si>
  <si>
    <t>2.2.7</t>
  </si>
  <si>
    <t>2.2.8</t>
  </si>
  <si>
    <t>2.2.9</t>
  </si>
  <si>
    <t>2.2.10</t>
  </si>
  <si>
    <t>3.1.4</t>
  </si>
  <si>
    <t>3.1.5</t>
  </si>
  <si>
    <t>3.1.6</t>
  </si>
  <si>
    <t>4.1.0</t>
  </si>
  <si>
    <t>4.1.1</t>
  </si>
  <si>
    <t>4.1.2</t>
  </si>
  <si>
    <t>Page 2</t>
  </si>
  <si>
    <t>TOTAL ESTIMATED COST OF DRAINAGE/CULVERT CONSTRUCTION AT PROMENADE ESTATE, LOKOGOMA FCT ABUJA</t>
  </si>
  <si>
    <t xml:space="preserve">      </t>
  </si>
  <si>
    <t>TOTAL AMOUNT</t>
  </si>
  <si>
    <t>Page 3</t>
  </si>
  <si>
    <t>BILL NO 2 - CULVERTS AND DRAINS</t>
  </si>
  <si>
    <t>DESCRIPTION</t>
  </si>
  <si>
    <t>Qty</t>
  </si>
  <si>
    <t>Unit</t>
  </si>
  <si>
    <t>Rate</t>
  </si>
  <si>
    <t>N      K</t>
  </si>
  <si>
    <t>TENNIS COURT</t>
  </si>
  <si>
    <t>21m</t>
  </si>
  <si>
    <t>a</t>
  </si>
  <si>
    <t>Excavate trench starting from 
stripped level and not exceeding 1.00m deep.</t>
  </si>
  <si>
    <t>b</t>
  </si>
  <si>
    <t>Remove surplus excavated material from site</t>
  </si>
  <si>
    <t>c</t>
  </si>
  <si>
    <t>Return, fill and consolidate selected excavated 
material around foundation</t>
  </si>
  <si>
    <t>d</t>
  </si>
  <si>
    <t>Level and compact bottom of excavation to receive 
concrete in foundation</t>
  </si>
  <si>
    <t>e</t>
  </si>
  <si>
    <t>100mm thick approved rock hardcore filling well 
rammed and consolidated, including blinding top 
with fine ash in layers</t>
  </si>
  <si>
    <t>f</t>
  </si>
  <si>
    <t>Surface treatment</t>
  </si>
  <si>
    <t>E10: Insitu Concrete Works</t>
  </si>
  <si>
    <t>Vibrated Concrete (1:3:6) mix in:</t>
  </si>
  <si>
    <t>g</t>
  </si>
  <si>
    <t>Foundation</t>
  </si>
  <si>
    <t>h</t>
  </si>
  <si>
    <t xml:space="preserve">Steps </t>
  </si>
  <si>
    <t>Vibrated Concrete (1:2:4 - 19mm aggregate)</t>
  </si>
  <si>
    <t>j</t>
  </si>
  <si>
    <t>Concrete (floor)</t>
  </si>
  <si>
    <t>E30: Reinforcement to BS 4449</t>
  </si>
  <si>
    <t>BRC Fabric mesh reinforcement to BS 4483 ref.No 
A.142 weighing 2.22kg/sq.m lapped 200mm at all 
joints in:</t>
  </si>
  <si>
    <t>k</t>
  </si>
  <si>
    <t>Bed</t>
  </si>
  <si>
    <t>E20: Formwork to insitu concrete</t>
  </si>
  <si>
    <t>Sawn formwork to:</t>
  </si>
  <si>
    <t>l</t>
  </si>
  <si>
    <t>Sides of wall</t>
  </si>
  <si>
    <t>F10: Brick/Blockwork</t>
  </si>
  <si>
    <t>Hollow sandcrete blockwork filled solid with vibrated 
concrete grade 15 and jointed in cement mortar</t>
  </si>
  <si>
    <t>225mm wall</t>
  </si>
  <si>
    <t>n</t>
  </si>
  <si>
    <t>J40: Flexible sheet tanking/damp proofing</t>
  </si>
  <si>
    <t>o</t>
  </si>
  <si>
    <t>Visqueen 1000 guage polythene damp proof 
membrane lapped 450mm at end joints, laid on 
hardcore</t>
  </si>
  <si>
    <t>ARTIFICIAL GRASS</t>
  </si>
  <si>
    <t>p</t>
  </si>
  <si>
    <t>Tennis court grass</t>
  </si>
  <si>
    <t>10m2</t>
  </si>
  <si>
    <t>q</t>
  </si>
  <si>
    <t>Basket ball stand complete wirh hoop and ball</t>
  </si>
  <si>
    <t>nr</t>
  </si>
  <si>
    <t>PLAY-HOUSE</t>
  </si>
  <si>
    <t>r</t>
  </si>
  <si>
    <t xml:space="preserve">Play-house </t>
  </si>
  <si>
    <t>Collections</t>
  </si>
  <si>
    <t>To Summary N</t>
  </si>
  <si>
    <t>GENARAL SUMMARY</t>
  </si>
  <si>
    <t>Preliminaries</t>
  </si>
  <si>
    <t>Construction cost</t>
  </si>
  <si>
    <t>Sub-total</t>
  </si>
  <si>
    <t>VAT (5%)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</si>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</sst>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\(#,##0.0\)"/>
    <numFmt numFmtId="165" formatCode="0.0"/>
    <numFmt numFmtId="166" formatCode="#,##0.0"/>
    <numFmt numFmtId="167" formatCode="#,##0.00;[Red]#,##0.00"/>
    <numFmt numFmtId="168" formatCode="_-* #,##0.00_-;\-* #,##0.00_-;_-* &quot;-&quot;??_-;_-@_-"/>
    <numFmt numFmtId="169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Cambria"/>
      <family val="1"/>
    </font>
    <font>
      <b/>
      <sz val="14"/>
      <name val="Cambria"/>
      <family val="1"/>
    </font>
    <font>
      <b/>
      <u/>
      <sz val="14"/>
      <name val="Cambria"/>
      <family val="1"/>
    </font>
    <font>
      <u/>
      <sz val="14"/>
      <name val="Cambria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MS Sans Serif"/>
      <family val="2"/>
    </font>
    <font>
      <b/>
      <sz val="11"/>
      <color indexed="8"/>
      <name val="Calibri"/>
      <family val="2"/>
    </font>
    <font>
      <sz val="11"/>
      <color indexed="17"/>
      <name val="Calibri"/>
      <family val="2"/>
    </font>
    <font>
      <b/>
      <sz val="18"/>
      <color indexed="62"/>
      <name val="Cambria"/>
      <family val="2"/>
    </font>
    <font>
      <b/>
      <sz val="20"/>
      <name val="Cambria"/>
      <family val="1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7" fillId="4" borderId="0" applyNumberFormat="0" applyBorder="0" applyAlignment="0" applyProtection="0"/>
    <xf numFmtId="0" fontId="7" fillId="7" borderId="0" applyNumberFormat="0" applyBorder="0" applyAlignment="0" applyProtection="0"/>
    <xf numFmtId="0" fontId="8" fillId="5" borderId="0" applyNumberFormat="0" applyBorder="0" applyAlignment="0" applyProtection="0"/>
    <xf numFmtId="0" fontId="7" fillId="2" borderId="0" applyNumberFormat="0" applyBorder="0" applyAlignment="0" applyProtection="0"/>
    <xf numFmtId="0" fontId="7" fillId="5" borderId="0" applyNumberFormat="0" applyBorder="0" applyAlignment="0" applyProtection="0"/>
    <xf numFmtId="0" fontId="8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9" borderId="0" applyNumberFormat="0" applyBorder="0" applyAlignment="0" applyProtection="0"/>
    <xf numFmtId="0" fontId="8" fillId="9" borderId="0" applyNumberFormat="0" applyBorder="0" applyAlignment="0" applyProtection="0"/>
    <xf numFmtId="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0" fontId="9" fillId="0" borderId="0" applyFont="0" applyFill="0" applyBorder="0" applyAlignment="0" applyProtection="0"/>
    <xf numFmtId="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7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1" fillId="7" borderId="0" applyNumberFormat="0" applyBorder="0" applyAlignment="0" applyProtection="0"/>
    <xf numFmtId="0" fontId="2" fillId="0" borderId="0"/>
    <xf numFmtId="0" fontId="7" fillId="0" borderId="0"/>
    <xf numFmtId="0" fontId="2" fillId="0" borderId="0"/>
    <xf numFmtId="0" fontId="9" fillId="0" borderId="0"/>
    <xf numFmtId="0" fontId="2" fillId="0" borderId="0"/>
    <xf numFmtId="0" fontId="1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168" fontId="7" fillId="0" borderId="0" applyFont="0" applyFill="0" applyBorder="0" applyAlignment="0" applyProtection="0"/>
  </cellStyleXfs>
  <cellXfs count="119">
    <xf numFmtId="0" fontId="0" fillId="0" borderId="0" xfId="0"/>
    <xf numFmtId="0" fontId="3" fillId="0" borderId="0" xfId="1" applyFont="1" applyAlignment="1">
      <alignment horizontal="justify" vertical="top"/>
    </xf>
    <xf numFmtId="1" fontId="3" fillId="0" borderId="0" xfId="1" applyNumberFormat="1" applyFont="1" applyAlignment="1">
      <alignment horizontal="center" vertical="center"/>
    </xf>
    <xf numFmtId="3" fontId="3" fillId="0" borderId="0" xfId="1" applyNumberFormat="1" applyFont="1" applyAlignment="1">
      <alignment horizontal="center" vertical="center"/>
    </xf>
    <xf numFmtId="4" fontId="3" fillId="0" borderId="0" xfId="1" applyNumberFormat="1" applyFont="1" applyAlignment="1">
      <alignment horizontal="center" vertical="center"/>
    </xf>
    <xf numFmtId="0" fontId="3" fillId="0" borderId="0" xfId="1" applyFont="1"/>
    <xf numFmtId="0" fontId="3" fillId="0" borderId="0" xfId="1" applyFont="1" applyAlignment="1">
      <alignment vertical="center"/>
    </xf>
    <xf numFmtId="2" fontId="3" fillId="0" borderId="0" xfId="1" applyNumberFormat="1" applyFont="1" applyAlignment="1">
      <alignment horizontal="center" vertical="top"/>
    </xf>
    <xf numFmtId="0" fontId="4" fillId="0" borderId="0" xfId="1" applyFont="1"/>
    <xf numFmtId="0" fontId="4" fillId="0" borderId="1" xfId="1" applyFont="1" applyBorder="1" applyAlignment="1">
      <alignment horizontal="center" vertical="center" wrapText="1"/>
    </xf>
    <xf numFmtId="1" fontId="4" fillId="0" borderId="1" xfId="1" applyNumberFormat="1" applyFont="1" applyBorder="1" applyAlignment="1">
      <alignment horizontal="center" vertical="center" wrapText="1"/>
    </xf>
    <xf numFmtId="164" fontId="4" fillId="0" borderId="1" xfId="1" applyNumberFormat="1" applyFont="1" applyBorder="1" applyAlignment="1">
      <alignment horizontal="center" vertical="center"/>
    </xf>
    <xf numFmtId="4" fontId="4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justify" vertical="top"/>
    </xf>
    <xf numFmtId="1" fontId="3" fillId="0" borderId="1" xfId="1" applyNumberFormat="1" applyFont="1" applyBorder="1" applyAlignment="1">
      <alignment horizontal="center" vertical="center"/>
    </xf>
    <xf numFmtId="4" fontId="3" fillId="0" borderId="1" xfId="1" applyNumberFormat="1" applyFont="1" applyBorder="1" applyAlignment="1">
      <alignment horizontal="center" vertical="center"/>
    </xf>
    <xf numFmtId="0" fontId="3" fillId="0" borderId="0" xfId="1" applyFont="1" applyAlignment="1">
      <alignment vertical="top"/>
    </xf>
    <xf numFmtId="0" fontId="5" fillId="0" borderId="0" xfId="1" applyFont="1" applyBorder="1" applyAlignment="1">
      <alignment horizontal="left" vertical="top"/>
    </xf>
    <xf numFmtId="1" fontId="3" fillId="0" borderId="0" xfId="1" applyNumberFormat="1" applyFont="1" applyBorder="1" applyAlignment="1">
      <alignment horizontal="center" vertical="center"/>
    </xf>
    <xf numFmtId="3" fontId="3" fillId="0" borderId="0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justify" vertical="top"/>
    </xf>
    <xf numFmtId="165" fontId="3" fillId="0" borderId="0" xfId="1" applyNumberFormat="1" applyFont="1" applyBorder="1" applyAlignment="1">
      <alignment horizontal="center" vertical="top"/>
    </xf>
    <xf numFmtId="1" fontId="3" fillId="0" borderId="0" xfId="1" applyNumberFormat="1" applyFont="1" applyBorder="1" applyAlignment="1">
      <alignment horizontal="center" vertical="top"/>
    </xf>
    <xf numFmtId="0" fontId="3" fillId="0" borderId="0" xfId="1" applyFont="1" applyBorder="1" applyAlignment="1">
      <alignment horizontal="center" vertical="top"/>
    </xf>
    <xf numFmtId="4" fontId="3" fillId="0" borderId="0" xfId="1" applyNumberFormat="1" applyFont="1" applyBorder="1" applyAlignment="1">
      <alignment horizontal="center" vertical="top"/>
    </xf>
    <xf numFmtId="0" fontId="3" fillId="0" borderId="0" xfId="1" applyFont="1" applyBorder="1" applyAlignment="1">
      <alignment vertical="top"/>
    </xf>
    <xf numFmtId="166" fontId="3" fillId="0" borderId="1" xfId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justify" vertical="top"/>
    </xf>
    <xf numFmtId="0" fontId="5" fillId="0" borderId="1" xfId="1" applyFont="1" applyBorder="1" applyAlignment="1">
      <alignment horizontal="left" vertical="top" wrapText="1"/>
    </xf>
    <xf numFmtId="0" fontId="5" fillId="0" borderId="0" xfId="1" applyFont="1" applyAlignment="1">
      <alignment horizontal="left" vertical="top"/>
    </xf>
    <xf numFmtId="0" fontId="3" fillId="0" borderId="4" xfId="1" applyFont="1" applyBorder="1" applyAlignment="1">
      <alignment horizontal="justify" vertical="top"/>
    </xf>
    <xf numFmtId="1" fontId="3" fillId="0" borderId="5" xfId="1" applyNumberFormat="1" applyFont="1" applyBorder="1" applyAlignment="1">
      <alignment horizontal="center" vertical="center"/>
    </xf>
    <xf numFmtId="3" fontId="3" fillId="0" borderId="5" xfId="1" applyNumberFormat="1" applyFont="1" applyBorder="1" applyAlignment="1">
      <alignment horizontal="center" vertical="center"/>
    </xf>
    <xf numFmtId="4" fontId="3" fillId="0" borderId="4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justify" vertical="top"/>
    </xf>
    <xf numFmtId="1" fontId="3" fillId="0" borderId="3" xfId="1" applyNumberFormat="1" applyFont="1" applyBorder="1" applyAlignment="1">
      <alignment horizontal="center" vertical="center"/>
    </xf>
    <xf numFmtId="4" fontId="3" fillId="0" borderId="7" xfId="1" applyNumberFormat="1" applyFont="1" applyBorder="1" applyAlignment="1">
      <alignment horizontal="center" vertical="center"/>
    </xf>
    <xf numFmtId="4" fontId="3" fillId="0" borderId="6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left" vertical="top"/>
    </xf>
    <xf numFmtId="3" fontId="3" fillId="0" borderId="0" xfId="1" applyNumberFormat="1" applyFont="1" applyBorder="1" applyAlignment="1">
      <alignment horizontal="center" vertical="top"/>
    </xf>
    <xf numFmtId="4" fontId="3" fillId="0" borderId="6" xfId="1" applyNumberFormat="1" applyFont="1" applyBorder="1" applyAlignment="1">
      <alignment horizontal="center" vertical="top"/>
    </xf>
    <xf numFmtId="0" fontId="4" fillId="0" borderId="0" xfId="1" applyFont="1" applyBorder="1" applyAlignment="1">
      <alignment horizontal="justify" vertical="top"/>
    </xf>
    <xf numFmtId="0" fontId="4" fillId="0" borderId="0" xfId="1" applyFont="1" applyAlignment="1">
      <alignment horizontal="justify" vertical="top"/>
    </xf>
    <xf numFmtId="0" fontId="4" fillId="0" borderId="1" xfId="1" applyFont="1" applyBorder="1" applyAlignment="1">
      <alignment horizontal="justify" vertical="top"/>
    </xf>
    <xf numFmtId="0" fontId="4" fillId="0" borderId="8" xfId="1" applyFont="1" applyBorder="1" applyAlignment="1">
      <alignment horizontal="center" vertical="top"/>
    </xf>
    <xf numFmtId="0" fontId="4" fillId="0" borderId="8" xfId="1" applyFont="1" applyBorder="1" applyAlignment="1">
      <alignment horizontal="center" vertical="center" wrapText="1"/>
    </xf>
    <xf numFmtId="1" fontId="4" fillId="0" borderId="8" xfId="1" applyNumberFormat="1" applyFont="1" applyBorder="1" applyAlignment="1">
      <alignment horizontal="center" vertical="center" wrapText="1"/>
    </xf>
    <xf numFmtId="164" fontId="4" fillId="0" borderId="8" xfId="1" applyNumberFormat="1" applyFont="1" applyBorder="1" applyAlignment="1">
      <alignment horizontal="center" vertical="center"/>
    </xf>
    <xf numFmtId="4" fontId="4" fillId="0" borderId="8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top"/>
    </xf>
    <xf numFmtId="0" fontId="3" fillId="0" borderId="6" xfId="1" applyFont="1" applyBorder="1" applyAlignment="1">
      <alignment horizontal="center" vertical="top"/>
    </xf>
    <xf numFmtId="0" fontId="3" fillId="0" borderId="6" xfId="1" applyFont="1" applyBorder="1" applyAlignment="1">
      <alignment vertical="top"/>
    </xf>
    <xf numFmtId="0" fontId="3" fillId="0" borderId="4" xfId="1" applyFont="1" applyBorder="1" applyAlignment="1">
      <alignment vertical="top"/>
    </xf>
    <xf numFmtId="0" fontId="5" fillId="0" borderId="9" xfId="1" applyFont="1" applyBorder="1" applyAlignment="1">
      <alignment horizontal="right" vertical="top"/>
    </xf>
    <xf numFmtId="1" fontId="3" fillId="0" borderId="9" xfId="1" applyNumberFormat="1" applyFont="1" applyBorder="1" applyAlignment="1">
      <alignment horizontal="center" vertical="center"/>
    </xf>
    <xf numFmtId="166" fontId="3" fillId="0" borderId="9" xfId="1" applyNumberFormat="1" applyFont="1" applyBorder="1" applyAlignment="1">
      <alignment horizontal="center" vertical="center"/>
    </xf>
    <xf numFmtId="4" fontId="3" fillId="0" borderId="9" xfId="1" applyNumberFormat="1" applyFont="1" applyBorder="1" applyAlignment="1">
      <alignment horizontal="center" vertical="center"/>
    </xf>
    <xf numFmtId="4" fontId="4" fillId="0" borderId="9" xfId="1" applyNumberFormat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top"/>
    </xf>
    <xf numFmtId="0" fontId="3" fillId="0" borderId="10" xfId="1" applyFont="1" applyBorder="1" applyAlignment="1">
      <alignment horizontal="justify" vertical="top"/>
    </xf>
    <xf numFmtId="1" fontId="3" fillId="0" borderId="10" xfId="1" applyNumberFormat="1" applyFont="1" applyBorder="1" applyAlignment="1">
      <alignment horizontal="center" vertical="center"/>
    </xf>
    <xf numFmtId="166" fontId="3" fillId="0" borderId="10" xfId="1" applyNumberFormat="1" applyFont="1" applyBorder="1" applyAlignment="1">
      <alignment horizontal="center" vertical="center"/>
    </xf>
    <xf numFmtId="4" fontId="3" fillId="0" borderId="10" xfId="1" applyNumberFormat="1" applyFont="1" applyBorder="1" applyAlignment="1">
      <alignment horizontal="center" vertical="center"/>
    </xf>
    <xf numFmtId="2" fontId="4" fillId="0" borderId="7" xfId="1" applyNumberFormat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1" fontId="4" fillId="0" borderId="3" xfId="1" applyNumberFormat="1" applyFont="1" applyBorder="1" applyAlignment="1">
      <alignment horizontal="center" vertical="center"/>
    </xf>
    <xf numFmtId="3" fontId="4" fillId="0" borderId="3" xfId="1" applyNumberFormat="1" applyFont="1" applyBorder="1" applyAlignment="1">
      <alignment horizontal="center" vertical="center"/>
    </xf>
    <xf numFmtId="4" fontId="4" fillId="0" borderId="7" xfId="1" applyNumberFormat="1" applyFont="1" applyBorder="1" applyAlignment="1">
      <alignment horizontal="left" vertical="center"/>
    </xf>
    <xf numFmtId="4" fontId="4" fillId="0" borderId="11" xfId="1" applyNumberFormat="1" applyFont="1" applyBorder="1" applyAlignment="1">
      <alignment horizontal="center" vertical="center"/>
    </xf>
    <xf numFmtId="2" fontId="3" fillId="0" borderId="4" xfId="1" applyNumberFormat="1" applyFont="1" applyBorder="1" applyAlignment="1">
      <alignment horizontal="center" vertical="top"/>
    </xf>
    <xf numFmtId="4" fontId="3" fillId="0" borderId="12" xfId="1" applyNumberFormat="1" applyFont="1" applyBorder="1" applyAlignment="1">
      <alignment horizontal="center"/>
    </xf>
    <xf numFmtId="2" fontId="3" fillId="0" borderId="6" xfId="1" applyNumberFormat="1" applyFont="1" applyBorder="1" applyAlignment="1">
      <alignment horizontal="center" vertical="top"/>
    </xf>
    <xf numFmtId="4" fontId="3" fillId="0" borderId="11" xfId="1" applyNumberFormat="1" applyFont="1" applyBorder="1" applyAlignment="1">
      <alignment horizontal="center"/>
    </xf>
    <xf numFmtId="4" fontId="3" fillId="0" borderId="13" xfId="1" applyNumberFormat="1" applyFont="1" applyBorder="1" applyAlignment="1">
      <alignment horizontal="center" vertical="center"/>
    </xf>
    <xf numFmtId="4" fontId="3" fillId="0" borderId="2" xfId="1" applyNumberFormat="1" applyFont="1" applyBorder="1" applyAlignment="1">
      <alignment horizontal="center" vertical="top"/>
    </xf>
    <xf numFmtId="4" fontId="3" fillId="0" borderId="12" xfId="1" applyNumberFormat="1" applyFont="1" applyBorder="1" applyAlignment="1">
      <alignment horizontal="center" vertical="top"/>
    </xf>
    <xf numFmtId="4" fontId="3" fillId="0" borderId="13" xfId="1" applyNumberFormat="1" applyFont="1" applyBorder="1" applyAlignment="1">
      <alignment horizontal="center" vertical="top"/>
    </xf>
    <xf numFmtId="2" fontId="3" fillId="0" borderId="9" xfId="1" applyNumberFormat="1" applyFont="1" applyBorder="1" applyAlignment="1">
      <alignment horizontal="center" vertical="top"/>
    </xf>
    <xf numFmtId="4" fontId="4" fillId="0" borderId="16" xfId="1" applyNumberFormat="1" applyFont="1" applyBorder="1"/>
    <xf numFmtId="4" fontId="4" fillId="0" borderId="15" xfId="1" applyNumberFormat="1" applyFont="1" applyBorder="1" applyAlignment="1">
      <alignment horizontal="center" vertical="center"/>
    </xf>
    <xf numFmtId="0" fontId="4" fillId="0" borderId="14" xfId="1" applyFont="1" applyBorder="1" applyAlignment="1">
      <alignment horizontal="justify" vertical="top"/>
    </xf>
    <xf numFmtId="0" fontId="3" fillId="0" borderId="14" xfId="1" applyFont="1" applyBorder="1" applyAlignment="1">
      <alignment horizontal="justify" vertical="top"/>
    </xf>
    <xf numFmtId="0" fontId="3" fillId="0" borderId="15" xfId="1" applyFont="1" applyBorder="1" applyAlignment="1">
      <alignment horizontal="justify" vertical="top"/>
    </xf>
    <xf numFmtId="0" fontId="13" fillId="0" borderId="0" xfId="1" applyFont="1" applyBorder="1" applyAlignment="1">
      <alignment horizontal="center" vertical="top" wrapText="1"/>
    </xf>
    <xf numFmtId="0" fontId="14" fillId="0" borderId="0" xfId="0" applyFont="1" applyBorder="1" applyAlignment="1" applyProtection="1">
      <alignment horizontal="center" vertical="center"/>
    </xf>
    <xf numFmtId="169" fontId="14" fillId="0" borderId="0" xfId="57" applyNumberFormat="1" applyFont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center" vertical="center"/>
      <protection locked="0"/>
    </xf>
    <xf numFmtId="0" fontId="14" fillId="0" borderId="0" xfId="0" applyFont="1" applyBorder="1" applyProtection="1">
      <protection locked="0"/>
    </xf>
    <xf numFmtId="0" fontId="14" fillId="0" borderId="0" xfId="0" applyFont="1" applyBorder="1" applyAlignment="1" applyProtection="1">
      <alignment horizontal="center"/>
    </xf>
    <xf numFmtId="0" fontId="15" fillId="0" borderId="0" xfId="0" applyFont="1" applyBorder="1" applyAlignment="1" applyProtection="1"/>
    <xf numFmtId="169" fontId="14" fillId="0" borderId="0" xfId="57" applyNumberFormat="1" applyFont="1" applyBorder="1" applyProtection="1">
      <protection locked="0"/>
    </xf>
    <xf numFmtId="0" fontId="14" fillId="0" borderId="0" xfId="0" applyFont="1" applyBorder="1" applyAlignment="1" applyProtection="1">
      <alignment horizontal="left" vertical="center" wrapText="1"/>
    </xf>
    <xf numFmtId="169" fontId="14" fillId="0" borderId="0" xfId="57" applyNumberFormat="1" applyFont="1" applyBorder="1" applyAlignment="1" applyProtection="1">
      <alignment vertical="center"/>
      <protection locked="0"/>
    </xf>
    <xf numFmtId="39" fontId="14" fillId="0" borderId="0" xfId="0" applyNumberFormat="1" applyFont="1" applyBorder="1" applyAlignment="1" applyProtection="1">
      <alignment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14" fillId="0" borderId="0" xfId="0" applyFont="1" applyBorder="1" applyAlignment="1" applyProtection="1">
      <alignment horizontal="left" indent="3"/>
    </xf>
    <xf numFmtId="39" fontId="14" fillId="0" borderId="0" xfId="0" applyNumberFormat="1" applyFont="1" applyBorder="1" applyProtection="1">
      <protection locked="0"/>
    </xf>
    <xf numFmtId="0" fontId="14" fillId="0" borderId="0" xfId="0" applyFont="1" applyBorder="1" applyAlignment="1" applyProtection="1">
      <alignment horizontal="left" wrapText="1" indent="3"/>
    </xf>
    <xf numFmtId="0" fontId="15" fillId="0" borderId="0" xfId="0" applyFont="1" applyBorder="1" applyAlignment="1" applyProtection="1">
      <alignment horizontal="left" indent="1"/>
    </xf>
    <xf numFmtId="0" fontId="14" fillId="0" borderId="0" xfId="0" applyFont="1" applyBorder="1" applyAlignment="1" applyProtection="1">
      <alignment horizontal="left" indent="2"/>
    </xf>
    <xf numFmtId="0" fontId="14" fillId="0" borderId="0" xfId="0" applyFont="1" applyBorder="1" applyAlignment="1" applyProtection="1">
      <alignment horizontal="left" wrapText="1" indent="2"/>
    </xf>
    <xf numFmtId="168" fontId="14" fillId="0" borderId="0" xfId="57" applyFont="1" applyBorder="1" applyProtection="1">
      <protection locked="0"/>
    </xf>
    <xf numFmtId="0" fontId="14" fillId="0" borderId="0" xfId="0" applyFont="1" applyBorder="1" applyAlignment="1" applyProtection="1">
      <alignment vertical="center"/>
    </xf>
    <xf numFmtId="169" fontId="15" fillId="0" borderId="0" xfId="57" applyNumberFormat="1" applyFont="1" applyBorder="1" applyAlignment="1" applyProtection="1">
      <alignment horizontal="right" vertical="center"/>
      <protection locked="0"/>
    </xf>
    <xf numFmtId="0" fontId="14" fillId="0" borderId="0" xfId="0" applyFont="1" applyBorder="1" applyProtection="1"/>
    <xf numFmtId="0" fontId="15" fillId="0" borderId="0" xfId="0" applyFont="1" applyBorder="1" applyProtection="1"/>
    <xf numFmtId="39" fontId="15" fillId="0" borderId="0" xfId="0" applyNumberFormat="1" applyFont="1" applyBorder="1" applyAlignment="1" applyProtection="1">
      <alignment vertical="center"/>
      <protection locked="0"/>
    </xf>
    <xf numFmtId="0" fontId="16" fillId="0" borderId="0" xfId="0" applyFont="1" applyBorder="1" applyProtection="1"/>
    <xf numFmtId="0" fontId="17" fillId="0" borderId="0" xfId="0" applyFont="1" applyBorder="1" applyProtection="1"/>
    <xf numFmtId="0" fontId="16" fillId="0" borderId="0" xfId="0" applyFont="1" applyBorder="1" applyAlignment="1" applyProtection="1">
      <alignment horizontal="center"/>
    </xf>
    <xf numFmtId="169" fontId="16" fillId="0" borderId="0" xfId="57" applyNumberFormat="1" applyFont="1" applyBorder="1" applyProtection="1">
      <protection locked="0"/>
    </xf>
    <xf numFmtId="0" fontId="16" fillId="0" borderId="0" xfId="0" applyFont="1" applyBorder="1" applyProtection="1">
      <protection locked="0"/>
    </xf>
    <xf numFmtId="168" fontId="16" fillId="0" borderId="0" xfId="57" applyFont="1" applyBorder="1" applyProtection="1">
      <protection locked="0"/>
    </xf>
    <xf numFmtId="39" fontId="16" fillId="0" borderId="0" xfId="0" applyNumberFormat="1" applyFont="1" applyBorder="1" applyProtection="1">
      <protection locked="0"/>
    </xf>
    <xf numFmtId="39" fontId="17" fillId="0" borderId="14" xfId="0" applyNumberFormat="1" applyFont="1" applyBorder="1" applyProtection="1">
      <protection locked="0"/>
    </xf>
    <xf numFmtId="0" fontId="17" fillId="0" borderId="0" xfId="0" applyFont="1" applyBorder="1" applyAlignment="1" applyProtection="1">
      <alignment horizontal="center"/>
    </xf>
    <xf numFmtId="169" fontId="17" fillId="0" borderId="0" xfId="57" applyNumberFormat="1" applyFont="1" applyBorder="1" applyProtection="1">
      <protection locked="0"/>
    </xf>
    <xf numFmtId="39" fontId="17" fillId="0" borderId="17" xfId="0" applyNumberFormat="1" applyFont="1" applyBorder="1" applyProtection="1">
      <protection locked="0"/>
    </xf>
  </cellXfs>
  <cellStyles count="58">
    <cellStyle name="Accent1 - 20%" xfId="3"/>
    <cellStyle name="Accent1 - 40%" xfId="4"/>
    <cellStyle name="Accent1 - 60%" xfId="5"/>
    <cellStyle name="Accent2 - 20%" xfId="6"/>
    <cellStyle name="Accent2 - 40%" xfId="7"/>
    <cellStyle name="Accent2 - 60%" xfId="8"/>
    <cellStyle name="Accent3 - 20%" xfId="9"/>
    <cellStyle name="Accent3 - 40%" xfId="10"/>
    <cellStyle name="Accent3 - 60%" xfId="11"/>
    <cellStyle name="Accent4 - 20%" xfId="12"/>
    <cellStyle name="Accent4 - 40%" xfId="13"/>
    <cellStyle name="Accent4 - 60%" xfId="14"/>
    <cellStyle name="Accent5 - 20%" xfId="15"/>
    <cellStyle name="Accent5 - 40%" xfId="16"/>
    <cellStyle name="Accent5 - 60%" xfId="17"/>
    <cellStyle name="Accent6 - 20%" xfId="18"/>
    <cellStyle name="Accent6 - 40%" xfId="19"/>
    <cellStyle name="Accent6 - 60%" xfId="20"/>
    <cellStyle name="Comma 2" xfId="2"/>
    <cellStyle name="Comma 2 2" xfId="21"/>
    <cellStyle name="Comma 2 3" xfId="22"/>
    <cellStyle name="Comma 3" xfId="23"/>
    <cellStyle name="Comma 3 12" xfId="24"/>
    <cellStyle name="Comma 3 2" xfId="25"/>
    <cellStyle name="Comma 3 3" xfId="26"/>
    <cellStyle name="Comma 4" xfId="27"/>
    <cellStyle name="Comma 4 2" xfId="28"/>
    <cellStyle name="Comma 4 3" xfId="29"/>
    <cellStyle name="Comma 5" xfId="30"/>
    <cellStyle name="Comma 6" xfId="31"/>
    <cellStyle name="Comma 6 2" xfId="32"/>
    <cellStyle name="Comma 7" xfId="33"/>
    <cellStyle name="Comma 7 2" xfId="34"/>
    <cellStyle name="Comma 8" xfId="35"/>
    <cellStyle name="Comma 9" xfId="57"/>
    <cellStyle name="Currency 2" xfId="36"/>
    <cellStyle name="Currency 2 2" xfId="37"/>
    <cellStyle name="Currency 3" xfId="38"/>
    <cellStyle name="Currency 4" xfId="39"/>
    <cellStyle name="Emphasis 1" xfId="40"/>
    <cellStyle name="Emphasis 2" xfId="41"/>
    <cellStyle name="Emphasis 3" xfId="42"/>
    <cellStyle name="Good 2" xfId="43"/>
    <cellStyle name="Normal" xfId="0" builtinId="0"/>
    <cellStyle name="Normal 2" xfId="1"/>
    <cellStyle name="Normal 2 2" xfId="44"/>
    <cellStyle name="Normal 2 2 2" xfId="45"/>
    <cellStyle name="Normal 2 3" xfId="46"/>
    <cellStyle name="Normal 3" xfId="47"/>
    <cellStyle name="Normal 3 2" xfId="48"/>
    <cellStyle name="Normal 4" xfId="49"/>
    <cellStyle name="Normal 5" xfId="50"/>
    <cellStyle name="Normal 6" xfId="51"/>
    <cellStyle name="Percent 2" xfId="52"/>
    <cellStyle name="Percent 2 2" xfId="53"/>
    <cellStyle name="Percent 3" xfId="54"/>
    <cellStyle name="Percent 4" xfId="55"/>
    <cellStyle name="Sheet Title" xfId="5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showGridLines="0" tabSelected="1" view="pageBreakPreview" topLeftCell="A33" zoomScale="115" zoomScaleNormal="100" zoomScaleSheetLayoutView="115" workbookViewId="0">
      <selection activeCell="B41" sqref="B41"/>
    </sheetView>
  </sheetViews>
  <sheetFormatPr defaultColWidth="9.1796875" defaultRowHeight="12.5" x14ac:dyDescent="0.25"/>
  <cols>
    <col min="1" max="1" width="4.1796875" style="105" customWidth="1"/>
    <col min="2" max="2" width="47.81640625" style="105" customWidth="1"/>
    <col min="3" max="3" width="10.26953125" style="89" customWidth="1"/>
    <col min="4" max="4" width="5.81640625" style="89" customWidth="1"/>
    <col min="5" max="5" width="12.81640625" style="91" customWidth="1"/>
    <col min="6" max="6" width="15.6328125" style="88" customWidth="1"/>
    <col min="7" max="7" width="9.1796875" style="88"/>
    <col min="8" max="8" width="10.26953125" style="88" bestFit="1" customWidth="1"/>
    <col min="9" max="16384" width="9.1796875" style="88"/>
  </cols>
  <sheetData>
    <row r="1" spans="1:7" ht="28.5" customHeight="1" x14ac:dyDescent="0.25">
      <c r="A1" s="85"/>
      <c r="B1" s="85" t="s">
        <v>79</v>
      </c>
      <c r="C1" s="85" t="s">
        <v>80</v>
      </c>
      <c r="D1" s="85" t="s">
        <v>81</v>
      </c>
      <c r="E1" s="86" t="s">
        <v>82</v>
      </c>
      <c r="F1" s="87" t="s">
        <v>83</v>
      </c>
    </row>
    <row r="2" spans="1:7" ht="17.25" customHeight="1" x14ac:dyDescent="0.3">
      <c r="A2" s="89"/>
      <c r="B2" s="90" t="s">
        <v>84</v>
      </c>
      <c r="G2" s="88" t="s">
        <v>85</v>
      </c>
    </row>
    <row r="3" spans="1:7" s="95" customFormat="1" ht="30.75" customHeight="1" x14ac:dyDescent="0.35">
      <c r="A3" s="85" t="s">
        <v>86</v>
      </c>
      <c r="B3" s="92" t="s">
        <v>87</v>
      </c>
      <c r="C3" s="85">
        <v>3</v>
      </c>
      <c r="D3" s="85" t="s">
        <v>6</v>
      </c>
      <c r="E3" s="93">
        <v>1050</v>
      </c>
      <c r="F3" s="94">
        <f>C3*E3</f>
        <v>3150</v>
      </c>
    </row>
    <row r="4" spans="1:7" ht="17.25" customHeight="1" x14ac:dyDescent="0.25">
      <c r="A4" s="89" t="s">
        <v>88</v>
      </c>
      <c r="B4" s="96" t="s">
        <v>89</v>
      </c>
      <c r="C4" s="89">
        <v>1</v>
      </c>
      <c r="D4" s="89" t="s">
        <v>6</v>
      </c>
      <c r="E4" s="91">
        <v>450</v>
      </c>
      <c r="F4" s="97">
        <f t="shared" ref="F4:F8" si="0">C4*E4</f>
        <v>450</v>
      </c>
    </row>
    <row r="5" spans="1:7" ht="25" x14ac:dyDescent="0.25">
      <c r="A5" s="89" t="s">
        <v>90</v>
      </c>
      <c r="B5" s="98" t="s">
        <v>91</v>
      </c>
      <c r="C5" s="89">
        <v>2</v>
      </c>
      <c r="D5" s="89" t="s">
        <v>6</v>
      </c>
      <c r="E5" s="91">
        <v>450</v>
      </c>
      <c r="F5" s="97">
        <f t="shared" si="0"/>
        <v>900</v>
      </c>
    </row>
    <row r="6" spans="1:7" ht="25" x14ac:dyDescent="0.25">
      <c r="A6" s="89" t="s">
        <v>92</v>
      </c>
      <c r="B6" s="98" t="s">
        <v>93</v>
      </c>
      <c r="C6" s="89">
        <v>15</v>
      </c>
      <c r="D6" s="89" t="s">
        <v>13</v>
      </c>
      <c r="E6" s="91">
        <v>200</v>
      </c>
      <c r="F6" s="97">
        <f t="shared" si="0"/>
        <v>3000</v>
      </c>
    </row>
    <row r="7" spans="1:7" ht="44.25" customHeight="1" x14ac:dyDescent="0.25">
      <c r="A7" s="89" t="s">
        <v>94</v>
      </c>
      <c r="B7" s="98" t="s">
        <v>95</v>
      </c>
      <c r="C7" s="89">
        <v>15</v>
      </c>
      <c r="D7" s="89" t="s">
        <v>13</v>
      </c>
      <c r="E7" s="91">
        <v>1800</v>
      </c>
      <c r="F7" s="97">
        <f t="shared" si="0"/>
        <v>27000</v>
      </c>
    </row>
    <row r="8" spans="1:7" ht="22.5" customHeight="1" x14ac:dyDescent="0.25">
      <c r="A8" s="89" t="s">
        <v>96</v>
      </c>
      <c r="B8" s="98" t="s">
        <v>97</v>
      </c>
      <c r="C8" s="89">
        <v>171</v>
      </c>
      <c r="D8" s="89" t="s">
        <v>13</v>
      </c>
      <c r="E8" s="91">
        <v>100</v>
      </c>
      <c r="F8" s="97">
        <f t="shared" si="0"/>
        <v>17100</v>
      </c>
      <c r="G8" s="88">
        <f>19*9</f>
        <v>171</v>
      </c>
    </row>
    <row r="9" spans="1:7" x14ac:dyDescent="0.25">
      <c r="A9" s="89"/>
      <c r="B9" s="98"/>
      <c r="F9" s="97"/>
    </row>
    <row r="10" spans="1:7" ht="17.25" customHeight="1" x14ac:dyDescent="0.3">
      <c r="A10" s="89"/>
      <c r="B10" s="99" t="s">
        <v>98</v>
      </c>
    </row>
    <row r="11" spans="1:7" ht="17.25" customHeight="1" x14ac:dyDescent="0.25">
      <c r="A11" s="89"/>
      <c r="B11" s="100" t="s">
        <v>99</v>
      </c>
    </row>
    <row r="12" spans="1:7" ht="17.25" customHeight="1" x14ac:dyDescent="0.25">
      <c r="A12" s="89" t="s">
        <v>100</v>
      </c>
      <c r="B12" s="96" t="s">
        <v>101</v>
      </c>
      <c r="C12" s="89">
        <v>2</v>
      </c>
      <c r="D12" s="89" t="s">
        <v>6</v>
      </c>
      <c r="E12" s="91">
        <v>22500</v>
      </c>
      <c r="F12" s="97">
        <f>C12*E12</f>
        <v>45000</v>
      </c>
      <c r="G12" s="88">
        <f>19*0.69*0.15</f>
        <v>1.9664999999999999</v>
      </c>
    </row>
    <row r="13" spans="1:7" ht="17.25" customHeight="1" x14ac:dyDescent="0.25">
      <c r="A13" s="89" t="s">
        <v>102</v>
      </c>
      <c r="B13" s="96" t="s">
        <v>103</v>
      </c>
      <c r="C13" s="89">
        <v>2</v>
      </c>
      <c r="D13" s="89" t="s">
        <v>6</v>
      </c>
      <c r="E13" s="91">
        <v>22500</v>
      </c>
      <c r="F13" s="97">
        <f>C13*E13</f>
        <v>45000</v>
      </c>
      <c r="G13" s="88">
        <f>19*0.69*0.15</f>
        <v>1.9664999999999999</v>
      </c>
    </row>
    <row r="14" spans="1:7" ht="17.25" customHeight="1" x14ac:dyDescent="0.25">
      <c r="A14" s="89"/>
      <c r="B14" s="100" t="s">
        <v>104</v>
      </c>
    </row>
    <row r="15" spans="1:7" ht="17.25" customHeight="1" x14ac:dyDescent="0.25">
      <c r="A15" s="89" t="s">
        <v>105</v>
      </c>
      <c r="B15" s="96" t="s">
        <v>106</v>
      </c>
      <c r="C15" s="89">
        <v>17</v>
      </c>
      <c r="D15" s="89" t="s">
        <v>6</v>
      </c>
      <c r="E15" s="91">
        <v>23000</v>
      </c>
      <c r="F15" s="97">
        <f>C15*E15</f>
        <v>391000</v>
      </c>
      <c r="G15" s="88">
        <f>19*9*0.1</f>
        <v>17.100000000000001</v>
      </c>
    </row>
    <row r="16" spans="1:7" ht="17.25" customHeight="1" x14ac:dyDescent="0.3">
      <c r="A16" s="89"/>
      <c r="B16" s="99" t="s">
        <v>107</v>
      </c>
    </row>
    <row r="17" spans="1:10" ht="37.5" x14ac:dyDescent="0.25">
      <c r="A17" s="89"/>
      <c r="B17" s="101" t="s">
        <v>108</v>
      </c>
    </row>
    <row r="18" spans="1:10" ht="17.25" customHeight="1" x14ac:dyDescent="0.25">
      <c r="A18" s="89" t="s">
        <v>109</v>
      </c>
      <c r="B18" s="96" t="s">
        <v>110</v>
      </c>
      <c r="C18" s="89">
        <v>171</v>
      </c>
      <c r="D18" s="89" t="s">
        <v>13</v>
      </c>
      <c r="E18" s="91">
        <v>550</v>
      </c>
      <c r="F18" s="97">
        <f>C18*E18</f>
        <v>94050</v>
      </c>
    </row>
    <row r="19" spans="1:10" ht="17.25" customHeight="1" x14ac:dyDescent="0.3">
      <c r="A19" s="89"/>
      <c r="B19" s="99" t="s">
        <v>111</v>
      </c>
    </row>
    <row r="20" spans="1:10" ht="17.25" customHeight="1" x14ac:dyDescent="0.25">
      <c r="A20" s="89"/>
      <c r="B20" s="100" t="s">
        <v>112</v>
      </c>
    </row>
    <row r="21" spans="1:10" ht="17.25" customHeight="1" x14ac:dyDescent="0.25">
      <c r="A21" s="89" t="s">
        <v>113</v>
      </c>
      <c r="B21" s="96" t="s">
        <v>114</v>
      </c>
      <c r="C21" s="89">
        <v>57</v>
      </c>
      <c r="D21" s="89" t="s">
        <v>12</v>
      </c>
      <c r="E21" s="91">
        <v>600</v>
      </c>
      <c r="F21" s="97">
        <f>C21*E21</f>
        <v>34200</v>
      </c>
      <c r="G21" s="88">
        <f>8.8+19+9+19+0.6</f>
        <v>56.4</v>
      </c>
    </row>
    <row r="22" spans="1:10" ht="17.25" customHeight="1" x14ac:dyDescent="0.3">
      <c r="A22" s="89"/>
      <c r="B22" s="99" t="s">
        <v>115</v>
      </c>
    </row>
    <row r="23" spans="1:10" ht="30.75" customHeight="1" x14ac:dyDescent="0.25">
      <c r="A23" s="89"/>
      <c r="B23" s="101" t="s">
        <v>116</v>
      </c>
    </row>
    <row r="24" spans="1:10" ht="17.25" customHeight="1" x14ac:dyDescent="0.25">
      <c r="A24" s="89" t="s">
        <v>12</v>
      </c>
      <c r="B24" s="96" t="s">
        <v>117</v>
      </c>
      <c r="C24" s="89">
        <v>9</v>
      </c>
      <c r="D24" s="89" t="s">
        <v>13</v>
      </c>
      <c r="E24" s="91">
        <v>3200</v>
      </c>
      <c r="F24" s="97">
        <f>C24*E24</f>
        <v>28800</v>
      </c>
    </row>
    <row r="25" spans="1:10" ht="17.25" customHeight="1" x14ac:dyDescent="0.25">
      <c r="A25" s="89" t="s">
        <v>118</v>
      </c>
      <c r="B25" s="96" t="s">
        <v>117</v>
      </c>
      <c r="C25" s="89">
        <v>6</v>
      </c>
      <c r="D25" s="89" t="s">
        <v>13</v>
      </c>
      <c r="E25" s="91">
        <f>E24</f>
        <v>3200</v>
      </c>
      <c r="F25" s="97">
        <f>C25*E25</f>
        <v>19200</v>
      </c>
    </row>
    <row r="26" spans="1:10" ht="17.25" customHeight="1" x14ac:dyDescent="0.3">
      <c r="A26" s="89"/>
      <c r="B26" s="99" t="s">
        <v>119</v>
      </c>
    </row>
    <row r="27" spans="1:10" ht="37.5" x14ac:dyDescent="0.25">
      <c r="A27" s="89" t="s">
        <v>120</v>
      </c>
      <c r="B27" s="98" t="s">
        <v>121</v>
      </c>
      <c r="C27" s="89">
        <f>C18</f>
        <v>171</v>
      </c>
      <c r="D27" s="89" t="s">
        <v>13</v>
      </c>
      <c r="E27" s="91">
        <v>450</v>
      </c>
      <c r="F27" s="97">
        <f>C27*E27</f>
        <v>76950</v>
      </c>
    </row>
    <row r="28" spans="1:10" ht="17.25" customHeight="1" x14ac:dyDescent="0.3">
      <c r="A28" s="89"/>
      <c r="B28" s="99" t="s">
        <v>122</v>
      </c>
    </row>
    <row r="29" spans="1:10" ht="17.25" customHeight="1" x14ac:dyDescent="0.25">
      <c r="A29" s="89" t="s">
        <v>123</v>
      </c>
      <c r="B29" s="96" t="s">
        <v>124</v>
      </c>
      <c r="C29" s="89">
        <v>171</v>
      </c>
      <c r="D29" s="89" t="s">
        <v>13</v>
      </c>
      <c r="E29" s="91">
        <v>8750</v>
      </c>
      <c r="F29" s="97">
        <f>C29*E29</f>
        <v>1496250</v>
      </c>
      <c r="G29" s="88">
        <f>H29*1.15%</f>
        <v>862.5</v>
      </c>
      <c r="H29" s="102">
        <v>75000</v>
      </c>
      <c r="I29" s="88" t="s">
        <v>125</v>
      </c>
    </row>
    <row r="30" spans="1:10" ht="17.25" customHeight="1" x14ac:dyDescent="0.25">
      <c r="A30" s="89" t="s">
        <v>126</v>
      </c>
      <c r="B30" s="96" t="s">
        <v>127</v>
      </c>
      <c r="C30" s="89">
        <v>1</v>
      </c>
      <c r="D30" s="89" t="s">
        <v>128</v>
      </c>
      <c r="E30" s="91">
        <v>133000</v>
      </c>
      <c r="F30" s="97">
        <f>C30*E30</f>
        <v>133000</v>
      </c>
      <c r="H30" s="102">
        <v>95000</v>
      </c>
      <c r="I30" s="88">
        <f>H30*0.4</f>
        <v>38000</v>
      </c>
      <c r="J30" s="88">
        <f>SUM(H30:I30)</f>
        <v>133000</v>
      </c>
    </row>
    <row r="31" spans="1:10" ht="17.25" customHeight="1" x14ac:dyDescent="0.3">
      <c r="A31" s="89"/>
      <c r="B31" s="99" t="s">
        <v>129</v>
      </c>
    </row>
    <row r="32" spans="1:10" ht="17.25" customHeight="1" x14ac:dyDescent="0.25">
      <c r="A32" s="89" t="s">
        <v>130</v>
      </c>
      <c r="B32" s="96" t="s">
        <v>131</v>
      </c>
      <c r="C32" s="89">
        <v>1</v>
      </c>
      <c r="D32" s="89" t="str">
        <f>D30</f>
        <v>nr</v>
      </c>
      <c r="E32" s="91">
        <v>2500000</v>
      </c>
      <c r="F32" s="97"/>
    </row>
    <row r="34" spans="1:6" ht="28.5" customHeight="1" x14ac:dyDescent="0.25">
      <c r="A34" s="103"/>
      <c r="B34" s="103"/>
      <c r="C34" s="85"/>
      <c r="D34" s="85"/>
      <c r="E34" s="104"/>
    </row>
    <row r="35" spans="1:6" ht="28.5" customHeight="1" x14ac:dyDescent="0.3">
      <c r="B35" s="106" t="s">
        <v>132</v>
      </c>
      <c r="E35" s="104" t="s">
        <v>133</v>
      </c>
      <c r="F35" s="107">
        <f>SUM(F3:F33)</f>
        <v>2415050</v>
      </c>
    </row>
    <row r="36" spans="1:6" s="112" customFormat="1" ht="19.5" customHeight="1" x14ac:dyDescent="0.35">
      <c r="A36" s="108"/>
      <c r="B36" s="109" t="s">
        <v>134</v>
      </c>
      <c r="C36" s="110"/>
      <c r="D36" s="110"/>
      <c r="E36" s="111"/>
    </row>
    <row r="37" spans="1:6" s="112" customFormat="1" ht="15.5" x14ac:dyDescent="0.35">
      <c r="A37" s="108"/>
      <c r="B37" s="108" t="s">
        <v>135</v>
      </c>
      <c r="C37" s="110"/>
      <c r="D37" s="110"/>
      <c r="E37" s="111"/>
      <c r="F37" s="113">
        <v>50000</v>
      </c>
    </row>
    <row r="38" spans="1:6" s="112" customFormat="1" ht="15.5" x14ac:dyDescent="0.35">
      <c r="A38" s="108"/>
      <c r="B38" s="108" t="s">
        <v>136</v>
      </c>
      <c r="C38" s="110"/>
      <c r="D38" s="110"/>
      <c r="E38" s="111"/>
      <c r="F38" s="114">
        <f>F35</f>
        <v>2415050</v>
      </c>
    </row>
    <row r="39" spans="1:6" s="112" customFormat="1" ht="15.5" x14ac:dyDescent="0.35">
      <c r="A39" s="108"/>
      <c r="B39" s="108" t="s">
        <v>137</v>
      </c>
      <c r="C39" s="110"/>
      <c r="D39" s="110"/>
      <c r="E39" s="111"/>
      <c r="F39" s="115">
        <f>SUM(F37:F38)</f>
        <v>2465050</v>
      </c>
    </row>
    <row r="40" spans="1:6" s="112" customFormat="1" ht="15.5" x14ac:dyDescent="0.35">
      <c r="A40" s="108"/>
      <c r="B40" s="108" t="s">
        <v>138</v>
      </c>
      <c r="C40" s="110"/>
      <c r="D40" s="110"/>
      <c r="E40" s="111"/>
      <c r="F40" s="113">
        <f>F39*5%</f>
        <v>123252.5</v>
      </c>
    </row>
    <row r="41" spans="1:6" s="112" customFormat="1" ht="6" customHeight="1" x14ac:dyDescent="0.35">
      <c r="A41" s="108"/>
      <c r="B41" s="108"/>
      <c r="C41" s="110"/>
      <c r="D41" s="110"/>
      <c r="E41" s="111"/>
    </row>
    <row r="42" spans="1:6" s="112" customFormat="1" ht="16" thickBot="1" x14ac:dyDescent="0.4">
      <c r="A42" s="108"/>
      <c r="B42" s="109" t="s">
        <v>139</v>
      </c>
      <c r="C42" s="116"/>
      <c r="D42" s="116"/>
      <c r="E42" s="117"/>
      <c r="F42" s="118">
        <f>SUM(F39:F40)</f>
        <v>2588302.5</v>
      </c>
    </row>
  </sheetData>
  <sheetProtection selectLockedCells="1"/>
  <printOptions horizontalCentered="1"/>
  <pageMargins left="0.43307086614173229" right="0.23622047244094491" top="0.98425196850393704" bottom="0.51181102362204722" header="0.51181102362204722" footer="0.31496062992125984"/>
  <pageSetup paperSize="9" orientation="portrait" useFirstPageNumber="1" r:id="rId1"/>
  <headerFooter>
    <oddHeader>&amp;L&amp;"+,Bold"&amp;10 BELLA VUE HOUSING ESTATE LIFE CAMP, ABUJA
 SWIMMING POOL CONSTRUCTION&amp;R&amp;"+,Bold"&amp;8URBAN SHELTER LTD</oddHeader>
    <oddFooter>&amp;LBill Nr 2&amp;CPage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H103"/>
  <sheetViews>
    <sheetView view="pageBreakPreview" topLeftCell="A94" zoomScale="90" zoomScaleNormal="60" zoomScaleSheetLayoutView="90" workbookViewId="0">
      <selection activeCell="B97" sqref="B97"/>
    </sheetView>
  </sheetViews>
  <sheetFormatPr defaultColWidth="9.1796875" defaultRowHeight="17.5" x14ac:dyDescent="0.35"/>
  <cols>
    <col min="1" max="1" width="8.1796875" style="7" customWidth="1"/>
    <col min="2" max="2" width="54.81640625" style="1" customWidth="1"/>
    <col min="3" max="3" width="10.81640625" style="2" customWidth="1"/>
    <col min="4" max="4" width="6.81640625" style="3" customWidth="1"/>
    <col min="5" max="5" width="15.7265625" style="4" customWidth="1"/>
    <col min="6" max="6" width="18.453125" style="4" customWidth="1"/>
    <col min="7" max="7" width="9.1796875" style="5"/>
    <col min="8" max="8" width="14" style="5" customWidth="1"/>
    <col min="9" max="16384" width="9.1796875" style="5"/>
  </cols>
  <sheetData>
    <row r="14" ht="59.25" customHeight="1" x14ac:dyDescent="0.35"/>
    <row r="15" ht="59.25" customHeight="1" x14ac:dyDescent="0.35"/>
    <row r="16" ht="59.25" customHeight="1" x14ac:dyDescent="0.35"/>
    <row r="17" spans="1:6" ht="92.25" customHeight="1" x14ac:dyDescent="0.35">
      <c r="A17" s="84" t="s">
        <v>21</v>
      </c>
      <c r="B17" s="84"/>
      <c r="C17" s="84"/>
      <c r="D17" s="84"/>
      <c r="E17" s="84"/>
      <c r="F17" s="84"/>
    </row>
    <row r="18" spans="1:6" ht="59.25" customHeight="1" x14ac:dyDescent="0.35">
      <c r="B18" s="41"/>
      <c r="C18" s="42"/>
      <c r="D18" s="42"/>
      <c r="E18" s="42"/>
      <c r="F18" s="42"/>
    </row>
    <row r="19" spans="1:6" ht="59.25" customHeight="1" x14ac:dyDescent="0.35">
      <c r="B19" s="41"/>
      <c r="C19" s="42"/>
      <c r="D19" s="42"/>
      <c r="E19" s="42"/>
      <c r="F19" s="42"/>
    </row>
    <row r="20" spans="1:6" s="25" customFormat="1" ht="27" customHeight="1" x14ac:dyDescent="0.35">
      <c r="A20" s="21"/>
      <c r="B20" s="17" t="s">
        <v>20</v>
      </c>
      <c r="C20" s="22"/>
      <c r="D20" s="23"/>
      <c r="E20" s="24"/>
      <c r="F20" s="24"/>
    </row>
    <row r="21" spans="1:6" s="8" customFormat="1" ht="48.75" customHeight="1" x14ac:dyDescent="0.35">
      <c r="A21" s="44" t="s">
        <v>0</v>
      </c>
      <c r="B21" s="45" t="s">
        <v>1</v>
      </c>
      <c r="C21" s="46" t="s">
        <v>2</v>
      </c>
      <c r="D21" s="47" t="s">
        <v>3</v>
      </c>
      <c r="E21" s="48" t="s">
        <v>4</v>
      </c>
      <c r="F21" s="48" t="s">
        <v>5</v>
      </c>
    </row>
    <row r="22" spans="1:6" s="8" customFormat="1" ht="10.5" customHeight="1" x14ac:dyDescent="0.35">
      <c r="A22" s="49"/>
      <c r="B22" s="9"/>
      <c r="C22" s="10"/>
      <c r="D22" s="11"/>
      <c r="E22" s="12"/>
      <c r="F22" s="12"/>
    </row>
    <row r="23" spans="1:6" s="16" customFormat="1" ht="30.75" customHeight="1" x14ac:dyDescent="0.35">
      <c r="A23" s="50" t="s">
        <v>35</v>
      </c>
      <c r="B23" s="28" t="s">
        <v>42</v>
      </c>
      <c r="C23" s="14"/>
      <c r="D23" s="26"/>
      <c r="E23" s="15"/>
      <c r="F23" s="15"/>
    </row>
    <row r="24" spans="1:6" s="16" customFormat="1" ht="23.25" customHeight="1" x14ac:dyDescent="0.35">
      <c r="A24" s="50"/>
      <c r="B24" s="20" t="s">
        <v>22</v>
      </c>
      <c r="C24" s="14"/>
      <c r="D24" s="26"/>
      <c r="E24" s="15"/>
      <c r="F24" s="15"/>
    </row>
    <row r="25" spans="1:6" s="16" customFormat="1" ht="41.25" customHeight="1" x14ac:dyDescent="0.35">
      <c r="A25" s="50" t="s">
        <v>36</v>
      </c>
      <c r="B25" s="13" t="s">
        <v>23</v>
      </c>
      <c r="C25" s="14">
        <v>3</v>
      </c>
      <c r="D25" s="26" t="s">
        <v>6</v>
      </c>
      <c r="E25" s="15">
        <v>700</v>
      </c>
      <c r="F25" s="15">
        <f>E25*C25</f>
        <v>2100</v>
      </c>
    </row>
    <row r="26" spans="1:6" s="16" customFormat="1" ht="12" customHeight="1" x14ac:dyDescent="0.35">
      <c r="A26" s="51"/>
      <c r="B26" s="13"/>
      <c r="C26" s="14"/>
      <c r="D26" s="26"/>
      <c r="E26" s="15"/>
      <c r="F26" s="15"/>
    </row>
    <row r="27" spans="1:6" s="16" customFormat="1" ht="41.25" customHeight="1" x14ac:dyDescent="0.35">
      <c r="A27" s="50" t="s">
        <v>37</v>
      </c>
      <c r="B27" s="13" t="s">
        <v>34</v>
      </c>
      <c r="C27" s="14">
        <v>2</v>
      </c>
      <c r="D27" s="26"/>
      <c r="E27" s="15">
        <v>550</v>
      </c>
      <c r="F27" s="15">
        <f>E27*C27</f>
        <v>1100</v>
      </c>
    </row>
    <row r="28" spans="1:6" s="16" customFormat="1" ht="13.5" customHeight="1" x14ac:dyDescent="0.35">
      <c r="A28" s="51"/>
      <c r="B28" s="13"/>
      <c r="C28" s="14"/>
      <c r="D28" s="26"/>
      <c r="E28" s="15"/>
      <c r="F28" s="15"/>
    </row>
    <row r="29" spans="1:6" s="16" customFormat="1" ht="42.75" customHeight="1" x14ac:dyDescent="0.35">
      <c r="A29" s="52"/>
      <c r="B29" s="20" t="s">
        <v>26</v>
      </c>
      <c r="C29" s="14"/>
      <c r="D29" s="26"/>
      <c r="E29" s="15"/>
      <c r="F29" s="15"/>
    </row>
    <row r="30" spans="1:6" s="16" customFormat="1" ht="28.5" customHeight="1" x14ac:dyDescent="0.35">
      <c r="A30" s="50" t="s">
        <v>38</v>
      </c>
      <c r="B30" s="13" t="s">
        <v>27</v>
      </c>
      <c r="C30" s="14">
        <v>2</v>
      </c>
      <c r="D30" s="26" t="s">
        <v>6</v>
      </c>
      <c r="E30" s="15">
        <v>22500</v>
      </c>
      <c r="F30" s="15">
        <f>E30*C30</f>
        <v>45000</v>
      </c>
    </row>
    <row r="31" spans="1:6" s="16" customFormat="1" ht="28.5" customHeight="1" x14ac:dyDescent="0.35">
      <c r="A31" s="52"/>
      <c r="B31" s="20" t="s">
        <v>28</v>
      </c>
      <c r="C31" s="14"/>
      <c r="D31" s="26"/>
      <c r="E31" s="15"/>
      <c r="F31" s="15"/>
    </row>
    <row r="32" spans="1:6" s="16" customFormat="1" ht="28.5" customHeight="1" x14ac:dyDescent="0.35">
      <c r="A32" s="52"/>
      <c r="B32" s="27" t="s">
        <v>29</v>
      </c>
      <c r="C32" s="14"/>
      <c r="D32" s="26"/>
      <c r="E32" s="15"/>
      <c r="F32" s="15"/>
    </row>
    <row r="33" spans="1:6" s="16" customFormat="1" ht="28.5" customHeight="1" x14ac:dyDescent="0.35">
      <c r="A33" s="50" t="s">
        <v>39</v>
      </c>
      <c r="B33" s="13" t="s">
        <v>30</v>
      </c>
      <c r="C33" s="14">
        <v>18</v>
      </c>
      <c r="D33" s="26" t="s">
        <v>13</v>
      </c>
      <c r="E33" s="15">
        <v>1500</v>
      </c>
      <c r="F33" s="15">
        <f>E33*C33</f>
        <v>27000</v>
      </c>
    </row>
    <row r="34" spans="1:6" s="16" customFormat="1" ht="28.5" customHeight="1" x14ac:dyDescent="0.35">
      <c r="A34" s="52"/>
      <c r="B34" s="20" t="s">
        <v>24</v>
      </c>
      <c r="C34" s="14"/>
      <c r="D34" s="26"/>
      <c r="E34" s="15"/>
      <c r="F34" s="15"/>
    </row>
    <row r="35" spans="1:6" s="16" customFormat="1" ht="28.5" customHeight="1" x14ac:dyDescent="0.35">
      <c r="A35" s="52"/>
      <c r="B35" s="27" t="s">
        <v>25</v>
      </c>
      <c r="C35" s="14"/>
      <c r="D35" s="26"/>
      <c r="E35" s="15"/>
      <c r="F35" s="15"/>
    </row>
    <row r="36" spans="1:6" s="16" customFormat="1" ht="28.5" customHeight="1" x14ac:dyDescent="0.35">
      <c r="A36" s="50" t="s">
        <v>40</v>
      </c>
      <c r="B36" s="13" t="s">
        <v>32</v>
      </c>
      <c r="C36" s="14">
        <v>72</v>
      </c>
      <c r="D36" s="26" t="s">
        <v>33</v>
      </c>
      <c r="E36" s="15">
        <v>255</v>
      </c>
      <c r="F36" s="15">
        <f>E36*C36</f>
        <v>18360</v>
      </c>
    </row>
    <row r="37" spans="1:6" s="16" customFormat="1" ht="28.5" customHeight="1" x14ac:dyDescent="0.35">
      <c r="A37" s="50" t="s">
        <v>41</v>
      </c>
      <c r="B37" s="13" t="s">
        <v>31</v>
      </c>
      <c r="C37" s="14">
        <v>34</v>
      </c>
      <c r="D37" s="26" t="s">
        <v>33</v>
      </c>
      <c r="E37" s="15">
        <f>E36</f>
        <v>255</v>
      </c>
      <c r="F37" s="15">
        <f>E37*C37</f>
        <v>8670</v>
      </c>
    </row>
    <row r="38" spans="1:6" s="16" customFormat="1" ht="28.5" customHeight="1" x14ac:dyDescent="0.35">
      <c r="A38" s="50"/>
      <c r="B38" s="13"/>
      <c r="C38" s="14"/>
      <c r="D38" s="26"/>
      <c r="E38" s="15"/>
      <c r="F38" s="15"/>
    </row>
    <row r="39" spans="1:6" s="16" customFormat="1" ht="30.75" customHeight="1" x14ac:dyDescent="0.35">
      <c r="A39" s="50" t="s">
        <v>56</v>
      </c>
      <c r="B39" s="28" t="s">
        <v>43</v>
      </c>
      <c r="C39" s="14"/>
      <c r="D39" s="26"/>
      <c r="E39" s="15"/>
      <c r="F39" s="15"/>
    </row>
    <row r="40" spans="1:6" s="16" customFormat="1" ht="23.25" customHeight="1" x14ac:dyDescent="0.35">
      <c r="A40" s="50"/>
      <c r="B40" s="20" t="s">
        <v>22</v>
      </c>
      <c r="C40" s="14"/>
      <c r="D40" s="26"/>
      <c r="E40" s="15"/>
      <c r="F40" s="15"/>
    </row>
    <row r="41" spans="1:6" s="16" customFormat="1" ht="41.25" customHeight="1" x14ac:dyDescent="0.35">
      <c r="A41" s="50" t="s">
        <v>57</v>
      </c>
      <c r="B41" s="13" t="s">
        <v>44</v>
      </c>
      <c r="C41" s="14">
        <v>20</v>
      </c>
      <c r="D41" s="26" t="s">
        <v>6</v>
      </c>
      <c r="E41" s="15">
        <v>700</v>
      </c>
      <c r="F41" s="15">
        <f>E41*C41</f>
        <v>14000</v>
      </c>
    </row>
    <row r="42" spans="1:6" s="16" customFormat="1" ht="12" customHeight="1" x14ac:dyDescent="0.35">
      <c r="A42" s="51"/>
      <c r="B42" s="13"/>
      <c r="C42" s="14"/>
      <c r="D42" s="26"/>
      <c r="E42" s="15"/>
      <c r="F42" s="15"/>
    </row>
    <row r="43" spans="1:6" s="16" customFormat="1" ht="41.25" customHeight="1" x14ac:dyDescent="0.35">
      <c r="A43" s="50" t="s">
        <v>58</v>
      </c>
      <c r="B43" s="13" t="s">
        <v>34</v>
      </c>
      <c r="C43" s="14">
        <v>15</v>
      </c>
      <c r="D43" s="26"/>
      <c r="E43" s="15">
        <v>550</v>
      </c>
      <c r="F43" s="15">
        <f>E43*C43</f>
        <v>8250</v>
      </c>
    </row>
    <row r="44" spans="1:6" s="16" customFormat="1" x14ac:dyDescent="0.35">
      <c r="A44" s="51"/>
      <c r="B44" s="43" t="s">
        <v>45</v>
      </c>
      <c r="C44" s="14"/>
      <c r="D44" s="26"/>
      <c r="E44" s="15"/>
      <c r="F44" s="15"/>
    </row>
    <row r="45" spans="1:6" s="16" customFormat="1" ht="30" customHeight="1" x14ac:dyDescent="0.35">
      <c r="A45" s="50" t="s">
        <v>59</v>
      </c>
      <c r="B45" s="13" t="s">
        <v>46</v>
      </c>
      <c r="C45" s="14">
        <v>1</v>
      </c>
      <c r="D45" s="26"/>
      <c r="E45" s="15">
        <v>20000</v>
      </c>
      <c r="F45" s="15">
        <f>E45*C45</f>
        <v>20000</v>
      </c>
    </row>
    <row r="46" spans="1:6" s="16" customFormat="1" ht="42.75" customHeight="1" x14ac:dyDescent="0.35">
      <c r="A46" s="52"/>
      <c r="B46" s="20" t="s">
        <v>26</v>
      </c>
      <c r="C46" s="14"/>
      <c r="D46" s="26"/>
      <c r="E46" s="15"/>
      <c r="F46" s="15"/>
    </row>
    <row r="47" spans="1:6" s="16" customFormat="1" ht="28.5" customHeight="1" x14ac:dyDescent="0.35">
      <c r="A47" s="50" t="s">
        <v>60</v>
      </c>
      <c r="B47" s="13" t="s">
        <v>47</v>
      </c>
      <c r="C47" s="14">
        <v>2</v>
      </c>
      <c r="D47" s="26" t="s">
        <v>6</v>
      </c>
      <c r="E47" s="15">
        <v>22500</v>
      </c>
      <c r="F47" s="15">
        <f>E47*C47</f>
        <v>45000</v>
      </c>
    </row>
    <row r="48" spans="1:6" s="16" customFormat="1" ht="28.5" customHeight="1" x14ac:dyDescent="0.35">
      <c r="A48" s="50" t="s">
        <v>61</v>
      </c>
      <c r="B48" s="13" t="s">
        <v>49</v>
      </c>
      <c r="C48" s="14">
        <v>12</v>
      </c>
      <c r="D48" s="26" t="s">
        <v>6</v>
      </c>
      <c r="E48" s="15">
        <v>22500</v>
      </c>
      <c r="F48" s="15">
        <f>E48*C48</f>
        <v>270000</v>
      </c>
    </row>
    <row r="49" spans="1:6" s="16" customFormat="1" ht="28.5" customHeight="1" x14ac:dyDescent="0.35">
      <c r="A49" s="50" t="s">
        <v>62</v>
      </c>
      <c r="B49" s="13" t="s">
        <v>48</v>
      </c>
      <c r="C49" s="14">
        <v>1</v>
      </c>
      <c r="D49" s="26" t="s">
        <v>6</v>
      </c>
      <c r="E49" s="15">
        <v>22500</v>
      </c>
      <c r="F49" s="15">
        <f>E49*C49</f>
        <v>22500</v>
      </c>
    </row>
    <row r="50" spans="1:6" s="16" customFormat="1" ht="28.5" customHeight="1" x14ac:dyDescent="0.35">
      <c r="A50" s="50" t="s">
        <v>63</v>
      </c>
      <c r="B50" s="13" t="s">
        <v>50</v>
      </c>
      <c r="C50" s="14">
        <v>4</v>
      </c>
      <c r="D50" s="26" t="s">
        <v>6</v>
      </c>
      <c r="E50" s="15">
        <v>22500</v>
      </c>
      <c r="F50" s="15">
        <f>E50*C50</f>
        <v>90000</v>
      </c>
    </row>
    <row r="51" spans="1:6" s="16" customFormat="1" ht="28.5" customHeight="1" x14ac:dyDescent="0.35">
      <c r="A51" s="53"/>
      <c r="B51" s="54" t="s">
        <v>55</v>
      </c>
      <c r="C51" s="55"/>
      <c r="D51" s="56"/>
      <c r="E51" s="57"/>
      <c r="F51" s="58">
        <f>SUM(F24:F50)</f>
        <v>571980</v>
      </c>
    </row>
    <row r="52" spans="1:6" s="16" customFormat="1" ht="28.5" customHeight="1" x14ac:dyDescent="0.35">
      <c r="A52" s="52"/>
      <c r="B52" s="20" t="s">
        <v>28</v>
      </c>
      <c r="C52" s="14"/>
      <c r="D52" s="26"/>
      <c r="E52" s="15"/>
      <c r="F52" s="15"/>
    </row>
    <row r="53" spans="1:6" s="16" customFormat="1" ht="28.5" customHeight="1" x14ac:dyDescent="0.35">
      <c r="A53" s="52"/>
      <c r="B53" s="27" t="s">
        <v>29</v>
      </c>
      <c r="C53" s="14"/>
      <c r="D53" s="26"/>
      <c r="E53" s="15"/>
      <c r="F53" s="15"/>
    </row>
    <row r="54" spans="1:6" s="16" customFormat="1" ht="28.5" customHeight="1" x14ac:dyDescent="0.35">
      <c r="A54" s="59" t="s">
        <v>64</v>
      </c>
      <c r="B54" s="60" t="s">
        <v>30</v>
      </c>
      <c r="C54" s="61">
        <v>30</v>
      </c>
      <c r="D54" s="62" t="s">
        <v>13</v>
      </c>
      <c r="E54" s="63">
        <v>1500</v>
      </c>
      <c r="F54" s="63">
        <f>E54*C54</f>
        <v>45000</v>
      </c>
    </row>
    <row r="55" spans="1:6" s="16" customFormat="1" ht="28.5" customHeight="1" x14ac:dyDescent="0.35">
      <c r="A55" s="52"/>
      <c r="B55" s="20" t="s">
        <v>24</v>
      </c>
      <c r="C55" s="14"/>
      <c r="D55" s="26"/>
      <c r="E55" s="15"/>
      <c r="F55" s="15"/>
    </row>
    <row r="56" spans="1:6" s="16" customFormat="1" ht="28.5" customHeight="1" x14ac:dyDescent="0.35">
      <c r="A56" s="52"/>
      <c r="B56" s="27" t="s">
        <v>25</v>
      </c>
      <c r="C56" s="14"/>
      <c r="D56" s="26"/>
      <c r="E56" s="15"/>
      <c r="F56" s="15"/>
    </row>
    <row r="57" spans="1:6" s="16" customFormat="1" ht="28.5" customHeight="1" x14ac:dyDescent="0.35">
      <c r="A57" s="50" t="s">
        <v>65</v>
      </c>
      <c r="B57" s="13" t="s">
        <v>32</v>
      </c>
      <c r="C57" s="14">
        <v>397</v>
      </c>
      <c r="D57" s="26" t="s">
        <v>33</v>
      </c>
      <c r="E57" s="15">
        <v>255</v>
      </c>
      <c r="F57" s="15">
        <f>E57*C57</f>
        <v>101235</v>
      </c>
    </row>
    <row r="58" spans="1:6" s="16" customFormat="1" ht="28.5" customHeight="1" x14ac:dyDescent="0.35">
      <c r="A58" s="50" t="s">
        <v>66</v>
      </c>
      <c r="B58" s="13" t="s">
        <v>31</v>
      </c>
      <c r="C58" s="14">
        <v>270</v>
      </c>
      <c r="D58" s="26" t="s">
        <v>33</v>
      </c>
      <c r="E58" s="15">
        <f>E57</f>
        <v>255</v>
      </c>
      <c r="F58" s="15">
        <f>E58*C58</f>
        <v>68850</v>
      </c>
    </row>
    <row r="59" spans="1:6" s="16" customFormat="1" ht="20.25" customHeight="1" x14ac:dyDescent="0.35">
      <c r="A59" s="50"/>
      <c r="B59" s="13"/>
      <c r="C59" s="14"/>
      <c r="D59" s="26"/>
      <c r="E59" s="15"/>
      <c r="F59" s="15"/>
    </row>
    <row r="60" spans="1:6" s="16" customFormat="1" ht="22.5" customHeight="1" x14ac:dyDescent="0.35">
      <c r="A60" s="50" t="s">
        <v>7</v>
      </c>
      <c r="B60" s="28" t="s">
        <v>51</v>
      </c>
      <c r="C60" s="14"/>
      <c r="D60" s="26"/>
      <c r="E60" s="15"/>
      <c r="F60" s="15"/>
    </row>
    <row r="61" spans="1:6" s="16" customFormat="1" ht="23.25" customHeight="1" x14ac:dyDescent="0.35">
      <c r="A61" s="50"/>
      <c r="B61" s="20" t="s">
        <v>22</v>
      </c>
      <c r="C61" s="14"/>
      <c r="D61" s="26"/>
      <c r="E61" s="15"/>
      <c r="F61" s="15"/>
    </row>
    <row r="62" spans="1:6" s="16" customFormat="1" ht="41.25" customHeight="1" x14ac:dyDescent="0.35">
      <c r="A62" s="50" t="s">
        <v>9</v>
      </c>
      <c r="B62" s="13" t="s">
        <v>23</v>
      </c>
      <c r="C62" s="14">
        <v>10</v>
      </c>
      <c r="D62" s="26" t="s">
        <v>6</v>
      </c>
      <c r="E62" s="15">
        <v>700</v>
      </c>
      <c r="F62" s="15">
        <f>E62*C62</f>
        <v>7000</v>
      </c>
    </row>
    <row r="63" spans="1:6" s="16" customFormat="1" ht="12" customHeight="1" x14ac:dyDescent="0.35">
      <c r="A63" s="51"/>
      <c r="B63" s="13"/>
      <c r="C63" s="14"/>
      <c r="D63" s="26"/>
      <c r="E63" s="15"/>
      <c r="F63" s="15"/>
    </row>
    <row r="64" spans="1:6" s="16" customFormat="1" ht="41.25" customHeight="1" x14ac:dyDescent="0.35">
      <c r="A64" s="50" t="s">
        <v>10</v>
      </c>
      <c r="B64" s="13" t="s">
        <v>34</v>
      </c>
      <c r="C64" s="14">
        <v>8</v>
      </c>
      <c r="D64" s="26"/>
      <c r="E64" s="15">
        <v>550</v>
      </c>
      <c r="F64" s="15">
        <f>E64*C64</f>
        <v>4400</v>
      </c>
    </row>
    <row r="65" spans="1:8" s="16" customFormat="1" ht="13.5" customHeight="1" x14ac:dyDescent="0.35">
      <c r="A65" s="51"/>
      <c r="B65" s="13"/>
      <c r="C65" s="14"/>
      <c r="D65" s="26"/>
      <c r="E65" s="15"/>
      <c r="F65" s="15"/>
    </row>
    <row r="66" spans="1:8" s="16" customFormat="1" ht="28.5" customHeight="1" x14ac:dyDescent="0.35">
      <c r="A66" s="52"/>
      <c r="B66" s="20" t="s">
        <v>52</v>
      </c>
      <c r="C66" s="14"/>
      <c r="D66" s="26"/>
      <c r="E66" s="15"/>
      <c r="F66" s="15"/>
    </row>
    <row r="67" spans="1:8" s="16" customFormat="1" ht="28.5" customHeight="1" x14ac:dyDescent="0.35">
      <c r="A67" s="50" t="s">
        <v>11</v>
      </c>
      <c r="B67" s="13" t="s">
        <v>27</v>
      </c>
      <c r="C67" s="14">
        <v>5</v>
      </c>
      <c r="D67" s="26" t="s">
        <v>6</v>
      </c>
      <c r="E67" s="15">
        <v>22500</v>
      </c>
      <c r="F67" s="15">
        <f>E67*C67</f>
        <v>112500</v>
      </c>
    </row>
    <row r="68" spans="1:8" s="16" customFormat="1" ht="28.5" customHeight="1" x14ac:dyDescent="0.35">
      <c r="A68" s="52"/>
      <c r="B68" s="20" t="s">
        <v>28</v>
      </c>
      <c r="C68" s="14"/>
      <c r="D68" s="26"/>
      <c r="E68" s="15"/>
      <c r="F68" s="15"/>
    </row>
    <row r="69" spans="1:8" s="16" customFormat="1" ht="28.5" customHeight="1" x14ac:dyDescent="0.35">
      <c r="A69" s="52"/>
      <c r="B69" s="27" t="s">
        <v>29</v>
      </c>
      <c r="C69" s="14"/>
      <c r="D69" s="26"/>
      <c r="E69" s="15"/>
      <c r="F69" s="15"/>
    </row>
    <row r="70" spans="1:8" s="16" customFormat="1" ht="28.5" customHeight="1" x14ac:dyDescent="0.35">
      <c r="A70" s="50" t="s">
        <v>67</v>
      </c>
      <c r="B70" s="13" t="s">
        <v>30</v>
      </c>
      <c r="C70" s="14">
        <v>24</v>
      </c>
      <c r="D70" s="26" t="s">
        <v>13</v>
      </c>
      <c r="E70" s="15">
        <v>1500</v>
      </c>
      <c r="F70" s="15">
        <f>E70*C70</f>
        <v>36000</v>
      </c>
    </row>
    <row r="71" spans="1:8" s="16" customFormat="1" ht="28.5" customHeight="1" x14ac:dyDescent="0.35">
      <c r="A71" s="52"/>
      <c r="B71" s="20" t="s">
        <v>24</v>
      </c>
      <c r="C71" s="14"/>
      <c r="D71" s="26"/>
      <c r="E71" s="15"/>
      <c r="F71" s="15"/>
    </row>
    <row r="72" spans="1:8" s="16" customFormat="1" ht="28.5" customHeight="1" x14ac:dyDescent="0.35">
      <c r="A72" s="52"/>
      <c r="B72" s="27" t="s">
        <v>25</v>
      </c>
      <c r="C72" s="14"/>
      <c r="D72" s="26"/>
      <c r="E72" s="15"/>
      <c r="F72" s="15"/>
    </row>
    <row r="73" spans="1:8" s="16" customFormat="1" ht="28.5" customHeight="1" x14ac:dyDescent="0.35">
      <c r="A73" s="50" t="s">
        <v>68</v>
      </c>
      <c r="B73" s="13" t="s">
        <v>32</v>
      </c>
      <c r="C73" s="14"/>
      <c r="D73" s="26" t="s">
        <v>33</v>
      </c>
      <c r="E73" s="15">
        <v>255</v>
      </c>
      <c r="F73" s="15">
        <f>E73*C73</f>
        <v>0</v>
      </c>
    </row>
    <row r="74" spans="1:8" s="16" customFormat="1" ht="28.5" customHeight="1" x14ac:dyDescent="0.35">
      <c r="A74" s="50" t="s">
        <v>69</v>
      </c>
      <c r="B74" s="13" t="s">
        <v>31</v>
      </c>
      <c r="C74" s="14"/>
      <c r="D74" s="26" t="s">
        <v>33</v>
      </c>
      <c r="E74" s="15">
        <f>E73</f>
        <v>255</v>
      </c>
      <c r="F74" s="15">
        <f>E74*C74</f>
        <v>0</v>
      </c>
    </row>
    <row r="75" spans="1:8" s="16" customFormat="1" ht="15" customHeight="1" x14ac:dyDescent="0.35">
      <c r="A75" s="52"/>
      <c r="B75" s="27"/>
      <c r="C75" s="14"/>
      <c r="D75" s="26"/>
      <c r="E75" s="15"/>
      <c r="F75" s="15"/>
    </row>
    <row r="76" spans="1:8" s="16" customFormat="1" ht="28.5" customHeight="1" x14ac:dyDescent="0.35">
      <c r="A76" s="52" t="s">
        <v>70</v>
      </c>
      <c r="B76" s="20" t="s">
        <v>8</v>
      </c>
      <c r="C76" s="14"/>
      <c r="D76" s="26"/>
      <c r="E76" s="15"/>
      <c r="F76" s="15"/>
    </row>
    <row r="77" spans="1:8" s="16" customFormat="1" ht="114" customHeight="1" x14ac:dyDescent="0.35">
      <c r="A77" s="50" t="s">
        <v>71</v>
      </c>
      <c r="B77" s="13" t="s">
        <v>53</v>
      </c>
      <c r="C77" s="14">
        <v>9</v>
      </c>
      <c r="D77" s="26" t="s">
        <v>12</v>
      </c>
      <c r="E77" s="15">
        <v>11500</v>
      </c>
      <c r="F77" s="15">
        <f>C77*E77</f>
        <v>103500</v>
      </c>
    </row>
    <row r="78" spans="1:8" s="16" customFormat="1" ht="126.75" customHeight="1" x14ac:dyDescent="0.35">
      <c r="A78" s="50" t="s">
        <v>72</v>
      </c>
      <c r="B78" s="13" t="s">
        <v>54</v>
      </c>
      <c r="C78" s="14">
        <v>16</v>
      </c>
      <c r="D78" s="26" t="s">
        <v>12</v>
      </c>
      <c r="E78" s="15">
        <v>10350</v>
      </c>
      <c r="F78" s="15">
        <f>C78*E78</f>
        <v>165600</v>
      </c>
      <c r="H78" s="16">
        <f>9000*1.15</f>
        <v>10350</v>
      </c>
    </row>
    <row r="79" spans="1:8" s="16" customFormat="1" ht="28.5" customHeight="1" x14ac:dyDescent="0.35">
      <c r="A79" s="53"/>
      <c r="B79" s="54" t="s">
        <v>55</v>
      </c>
      <c r="C79" s="55"/>
      <c r="D79" s="56"/>
      <c r="E79" s="57"/>
      <c r="F79" s="58">
        <f>SUM(F54:F78)</f>
        <v>644085</v>
      </c>
    </row>
    <row r="80" spans="1:8" ht="27.75" customHeight="1" x14ac:dyDescent="0.35">
      <c r="B80" s="29" t="s">
        <v>14</v>
      </c>
    </row>
    <row r="81" spans="1:6" ht="9.75" customHeight="1" x14ac:dyDescent="0.35"/>
    <row r="82" spans="1:6" s="6" customFormat="1" ht="62.25" customHeight="1" x14ac:dyDescent="0.35">
      <c r="A82" s="64" t="s">
        <v>0</v>
      </c>
      <c r="B82" s="65" t="s">
        <v>15</v>
      </c>
      <c r="C82" s="66"/>
      <c r="D82" s="67"/>
      <c r="E82" s="68" t="s">
        <v>75</v>
      </c>
      <c r="F82" s="69" t="s">
        <v>76</v>
      </c>
    </row>
    <row r="83" spans="1:6" ht="3.75" customHeight="1" x14ac:dyDescent="0.35">
      <c r="A83" s="70"/>
      <c r="B83" s="30"/>
      <c r="C83" s="31"/>
      <c r="D83" s="32"/>
      <c r="E83" s="33"/>
      <c r="F83" s="71"/>
    </row>
    <row r="84" spans="1:6" ht="30" customHeight="1" x14ac:dyDescent="0.35">
      <c r="A84" s="72"/>
      <c r="B84" s="34"/>
      <c r="C84" s="35"/>
      <c r="D84" s="19"/>
      <c r="E84" s="36"/>
      <c r="F84" s="73"/>
    </row>
    <row r="85" spans="1:6" ht="33" customHeight="1" x14ac:dyDescent="0.35">
      <c r="A85" s="72"/>
      <c r="B85" s="34" t="s">
        <v>73</v>
      </c>
      <c r="C85" s="18"/>
      <c r="D85" s="19"/>
      <c r="E85" s="37"/>
      <c r="F85" s="74">
        <f>F51</f>
        <v>571980</v>
      </c>
    </row>
    <row r="86" spans="1:6" x14ac:dyDescent="0.35">
      <c r="A86" s="72"/>
      <c r="B86" s="34"/>
      <c r="C86" s="18"/>
      <c r="D86" s="19"/>
      <c r="E86" s="37"/>
      <c r="F86" s="74"/>
    </row>
    <row r="87" spans="1:6" ht="18" customHeight="1" x14ac:dyDescent="0.35">
      <c r="A87" s="72"/>
      <c r="B87" s="34"/>
      <c r="C87" s="18"/>
      <c r="D87" s="19"/>
      <c r="E87" s="37"/>
      <c r="F87" s="74"/>
    </row>
    <row r="88" spans="1:6" ht="18.75" customHeight="1" x14ac:dyDescent="0.35">
      <c r="A88" s="72"/>
      <c r="B88" s="34" t="s">
        <v>77</v>
      </c>
      <c r="C88" s="18"/>
      <c r="D88" s="19"/>
      <c r="E88" s="37"/>
      <c r="F88" s="74">
        <f>F79</f>
        <v>644085</v>
      </c>
    </row>
    <row r="89" spans="1:6" x14ac:dyDescent="0.35">
      <c r="A89" s="72"/>
      <c r="B89" s="34"/>
      <c r="C89" s="18"/>
      <c r="D89" s="19"/>
      <c r="E89" s="37"/>
      <c r="F89" s="74"/>
    </row>
    <row r="90" spans="1:6" ht="42" customHeight="1" x14ac:dyDescent="0.35">
      <c r="A90" s="72"/>
      <c r="B90" s="34"/>
      <c r="C90" s="18"/>
      <c r="D90" s="19"/>
      <c r="E90" s="37"/>
      <c r="F90" s="74"/>
    </row>
    <row r="91" spans="1:6" ht="48" customHeight="1" thickBot="1" x14ac:dyDescent="0.4">
      <c r="A91" s="72"/>
      <c r="B91" s="38" t="s">
        <v>78</v>
      </c>
      <c r="C91" s="18"/>
      <c r="D91" s="19"/>
      <c r="E91" s="37"/>
      <c r="F91" s="75">
        <f>SUM(F85:F90)</f>
        <v>1216065</v>
      </c>
    </row>
    <row r="92" spans="1:6" ht="18" customHeight="1" thickTop="1" x14ac:dyDescent="0.35">
      <c r="A92" s="72"/>
      <c r="B92" s="34"/>
      <c r="C92" s="18"/>
      <c r="D92" s="19"/>
      <c r="E92" s="37"/>
      <c r="F92" s="74"/>
    </row>
    <row r="93" spans="1:6" ht="12.75" customHeight="1" x14ac:dyDescent="0.35">
      <c r="A93" s="72"/>
      <c r="B93" s="34"/>
      <c r="C93" s="18"/>
      <c r="D93" s="19"/>
      <c r="E93" s="37"/>
      <c r="F93" s="74"/>
    </row>
    <row r="94" spans="1:6" ht="18" customHeight="1" x14ac:dyDescent="0.35">
      <c r="A94" s="72"/>
      <c r="B94" s="34" t="s">
        <v>16</v>
      </c>
      <c r="C94" s="18"/>
      <c r="D94" s="19"/>
      <c r="E94" s="37"/>
      <c r="F94" s="74">
        <f>F91</f>
        <v>1216065</v>
      </c>
    </row>
    <row r="95" spans="1:6" x14ac:dyDescent="0.35">
      <c r="A95" s="72"/>
      <c r="B95" s="34"/>
      <c r="C95" s="18"/>
      <c r="D95" s="19"/>
      <c r="E95" s="37"/>
      <c r="F95" s="74"/>
    </row>
    <row r="96" spans="1:6" x14ac:dyDescent="0.35">
      <c r="A96" s="72"/>
      <c r="B96" s="34"/>
      <c r="C96" s="18"/>
      <c r="D96" s="19"/>
      <c r="E96" s="37"/>
      <c r="F96" s="74"/>
    </row>
    <row r="97" spans="1:6" ht="40.5" customHeight="1" x14ac:dyDescent="0.35">
      <c r="A97" s="70"/>
      <c r="B97" s="30" t="s">
        <v>17</v>
      </c>
      <c r="C97" s="31"/>
      <c r="D97" s="32"/>
      <c r="E97" s="33"/>
      <c r="F97" s="76">
        <f>F94*0.025</f>
        <v>30401.625</v>
      </c>
    </row>
    <row r="98" spans="1:6" ht="25.5" customHeight="1" x14ac:dyDescent="0.35">
      <c r="A98" s="72"/>
      <c r="B98" s="34"/>
      <c r="C98" s="18"/>
      <c r="D98" s="19"/>
      <c r="E98" s="37"/>
      <c r="F98" s="74"/>
    </row>
    <row r="99" spans="1:6" x14ac:dyDescent="0.35">
      <c r="A99" s="72"/>
      <c r="B99" s="34" t="s">
        <v>18</v>
      </c>
      <c r="C99" s="18"/>
      <c r="D99" s="19"/>
      <c r="E99" s="37"/>
      <c r="F99" s="74">
        <f>SUM(F94:F97)</f>
        <v>1246466.625</v>
      </c>
    </row>
    <row r="100" spans="1:6" ht="16.5" customHeight="1" x14ac:dyDescent="0.35">
      <c r="A100" s="72"/>
      <c r="B100" s="34"/>
      <c r="C100" s="18"/>
      <c r="D100" s="19"/>
      <c r="E100" s="37"/>
      <c r="F100" s="74"/>
    </row>
    <row r="101" spans="1:6" s="16" customFormat="1" ht="32.25" customHeight="1" x14ac:dyDescent="0.35">
      <c r="A101" s="72"/>
      <c r="B101" s="34" t="s">
        <v>19</v>
      </c>
      <c r="C101" s="22"/>
      <c r="D101" s="39"/>
      <c r="E101" s="40"/>
      <c r="F101" s="77">
        <f>F99*0.05</f>
        <v>62323.331250000003</v>
      </c>
    </row>
    <row r="102" spans="1:6" ht="7.5" customHeight="1" x14ac:dyDescent="0.35">
      <c r="A102" s="78"/>
      <c r="B102" s="34"/>
      <c r="C102" s="18"/>
      <c r="D102" s="19"/>
      <c r="E102" s="37"/>
      <c r="F102" s="74"/>
    </row>
    <row r="103" spans="1:6" ht="66.75" customHeight="1" x14ac:dyDescent="0.35">
      <c r="A103" s="70"/>
      <c r="B103" s="81" t="s">
        <v>74</v>
      </c>
      <c r="C103" s="82"/>
      <c r="D103" s="83"/>
      <c r="E103" s="79"/>
      <c r="F103" s="80">
        <f>SUM(F98:F101)</f>
        <v>1308789.95625</v>
      </c>
    </row>
  </sheetData>
  <mergeCells count="2">
    <mergeCell ref="B103:D103"/>
    <mergeCell ref="A17:F17"/>
  </mergeCells>
  <printOptions horizontalCentered="1"/>
  <pageMargins left="0.51181102362204722" right="0.23622047244094491" top="0.51181102362204722" bottom="0.74803149606299213" header="0.19685039370078741" footer="0.19685039370078741"/>
  <pageSetup paperSize="9" scale="78" orientation="portrait" r:id="rId1"/>
  <headerFooter>
    <oddHeader>&amp;L&amp;12PROPOSED DRAINAGE/CULVERT CONSTRUCTION&amp;RUrban Shelter Limited</oddHeader>
    <oddFooter>&amp;CBEME/&amp;P</oddFooter>
  </headerFooter>
  <rowBreaks count="3" manualBreakCount="3">
    <brk id="19" max="5" man="1"/>
    <brk id="51" max="5" man="1"/>
    <brk id="79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Bellavue Tennis Court</vt:lpstr>
      <vt:lpstr>PROMENADE DRAINAGE&amp;CULVERT</vt:lpstr>
      <vt:lpstr>'Bellavue Tennis Court'!Print_Area</vt:lpstr>
      <vt:lpstr>'PROMENADE DRAINAGE&amp;CULVERT'!Print_Area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QS DESKTOP 2</dc:creator>
  <cp:lastModifiedBy>USER</cp:lastModifiedBy>
  <cp:lastPrinted>2018-09-26T14:46:12Z</cp:lastPrinted>
  <dcterms:created xsi:type="dcterms:W3CDTF">2018-08-31T15:46:39Z</dcterms:created>
  <dcterms:modified xsi:type="dcterms:W3CDTF">2018-09-27T20:50:06Z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S9Connected">
    <vt:bool>true</vt:bool>
  </property>
</Properties>
</file>