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GM INFRASTRUCTURE\Desktop\Kaduna\Kaduna Millennium City\Kaduna Final\"/>
    </mc:Choice>
  </mc:AlternateContent>
  <xr:revisionPtr revIDLastSave="0" documentId="12_ncr:500000_{C3FC4B8A-4570-46D0-87C7-85F82D3974ED}" xr6:coauthVersionLast="31" xr6:coauthVersionMax="31" xr10:uidLastSave="{00000000-0000-0000-0000-000000000000}"/>
  <bookViews>
    <workbookView xWindow="0" yWindow="0" windowWidth="20736" windowHeight="11760" tabRatio="943" xr2:uid="{00000000-000D-0000-FFFF-FFFF00000000}"/>
  </bookViews>
  <sheets>
    <sheet name="KADUNA INTERNAL ROAD" sheetId="45" r:id="rId1"/>
  </sheets>
  <definedNames>
    <definedName name="_xlnm._FilterDatabase" localSheetId="0" hidden="1">'KADUNA INTERNAL ROAD'!$A$2:$G$2</definedName>
    <definedName name="Barracks" localSheetId="0" hidden="1">{#N/A,#N/A,FALSE,"AFR-ELC"}</definedName>
    <definedName name="Barracks" hidden="1">{#N/A,#N/A,FALSE,"AFR-ELC"}</definedName>
    <definedName name="EFFIONG" localSheetId="0" hidden="1">{#N/A,#N/A,FALSE,"AFR-ELC"}</definedName>
    <definedName name="EFFIONG" hidden="1">{#N/A,#N/A,FALSE,"AFR-ELC"}</definedName>
    <definedName name="NWC" localSheetId="0" hidden="1">{#N/A,#N/A,FALSE,"AFR-ELC"}</definedName>
    <definedName name="NWC" hidden="1">{#N/A,#N/A,FALSE,"AFR-ELC"}</definedName>
    <definedName name="_xlnm.Print_Area" localSheetId="0">'KADUNA INTERNAL ROAD'!$A$1:$F$98</definedName>
    <definedName name="wrn.ABUBAKAR._.RIMI._.KAD." localSheetId="0" hidden="1">{#N/A,#N/A,FALSE,"AFR-ELC"}</definedName>
    <definedName name="wrn.ABUBAKAR._.RIMI._.KAD." hidden="1">{#N/A,#N/A,FALSE,"AFR-ELC"}</definedName>
    <definedName name="wrn.AFRIBANK._.ELECTRICAL._.BILL._.by._.Effiong._.A.._.Uko." localSheetId="0" hidden="1">{#N/A,#N/A,FALSE,"AFR-ELC"}</definedName>
    <definedName name="wrn.AFRIBANK._.ELECTRICAL._.BILL._.by._.Effiong._.A.._.Uko." hidden="1">{#N/A,#N/A,FALSE,"AFR-ELC"}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45" l="1"/>
  <c r="F34" i="45"/>
  <c r="F76" i="45" l="1"/>
  <c r="F75" i="45"/>
  <c r="F74" i="45"/>
  <c r="F73" i="45"/>
  <c r="F72" i="45"/>
  <c r="F71" i="45"/>
  <c r="F70" i="45"/>
  <c r="F66" i="45"/>
  <c r="F65" i="45"/>
  <c r="F64" i="45"/>
  <c r="F63" i="45"/>
  <c r="F62" i="45"/>
  <c r="F61" i="45"/>
  <c r="F60" i="45"/>
  <c r="F56" i="45"/>
  <c r="F55" i="45"/>
  <c r="F54" i="45"/>
  <c r="F53" i="45"/>
  <c r="F52" i="45"/>
  <c r="F51" i="45"/>
  <c r="F50" i="45"/>
  <c r="F46" i="45"/>
  <c r="F45" i="45"/>
  <c r="F44" i="45"/>
  <c r="F43" i="45"/>
  <c r="F42" i="45"/>
  <c r="F41" i="45"/>
  <c r="F40" i="45"/>
  <c r="F36" i="45"/>
  <c r="F35" i="45"/>
  <c r="F32" i="45"/>
  <c r="F31" i="45"/>
  <c r="F30" i="45"/>
  <c r="F77" i="45" l="1"/>
  <c r="F37" i="45"/>
  <c r="F57" i="45"/>
  <c r="F47" i="45"/>
  <c r="F67" i="45"/>
  <c r="F78" i="45" l="1"/>
  <c r="F87" i="45" l="1"/>
  <c r="F20" i="45" l="1"/>
  <c r="F21" i="45"/>
  <c r="F22" i="45"/>
  <c r="F23" i="45"/>
  <c r="F24" i="45"/>
  <c r="F25" i="45"/>
  <c r="F11" i="45"/>
  <c r="F12" i="45"/>
  <c r="F13" i="45"/>
  <c r="F14" i="45"/>
  <c r="F15" i="45"/>
  <c r="F16" i="45"/>
  <c r="F5" i="45"/>
  <c r="F6" i="45"/>
  <c r="F7" i="45"/>
  <c r="F82" i="45"/>
  <c r="F83" i="45"/>
  <c r="F85" i="45"/>
  <c r="F86" i="45"/>
  <c r="F26" i="45" l="1"/>
  <c r="F79" i="45" s="1"/>
  <c r="F92" i="45" s="1"/>
  <c r="F95" i="45" s="1"/>
  <c r="F88" i="45"/>
  <c r="F93" i="45" s="1"/>
  <c r="F8" i="45"/>
  <c r="F90" i="45" s="1"/>
  <c r="F17" i="45"/>
  <c r="F91" i="45" s="1"/>
  <c r="F96" i="45" l="1"/>
  <c r="F98" i="45" s="1"/>
</calcChain>
</file>

<file path=xl/sharedStrings.xml><?xml version="1.0" encoding="utf-8"?>
<sst xmlns="http://schemas.openxmlformats.org/spreadsheetml/2006/main" count="197" uniqueCount="81">
  <si>
    <t>Qty</t>
  </si>
  <si>
    <t>Unit</t>
  </si>
  <si>
    <t>Rate</t>
  </si>
  <si>
    <t>Amount</t>
  </si>
  <si>
    <t>Ref/No</t>
  </si>
  <si>
    <t>DESCRIPTION</t>
  </si>
  <si>
    <t>=N=</t>
  </si>
  <si>
    <t>A</t>
  </si>
  <si>
    <t>B</t>
  </si>
  <si>
    <t>C</t>
  </si>
  <si>
    <t>EARTHWORK</t>
  </si>
  <si>
    <t>GRAND SUMMARY COST OF PROJECT</t>
  </si>
  <si>
    <t>TOTAL TO  SUMMARY</t>
  </si>
  <si>
    <t>PRELIMINARIES</t>
  </si>
  <si>
    <t>Lump</t>
  </si>
  <si>
    <t>Allow for Geotechnical Investigations</t>
  </si>
  <si>
    <r>
      <t>m</t>
    </r>
    <r>
      <rPr>
        <sz val="9"/>
        <rFont val="Calibri"/>
        <family val="2"/>
      </rPr>
      <t>³</t>
    </r>
  </si>
  <si>
    <r>
      <t>m</t>
    </r>
    <r>
      <rPr>
        <sz val="9"/>
        <rFont val="Calibri"/>
        <family val="2"/>
      </rPr>
      <t>²</t>
    </r>
  </si>
  <si>
    <t>ASPHALT CONCRETE</t>
  </si>
  <si>
    <t>Shape, scarify and compact to subgrade formation level as specified to 100% B.S. compaction</t>
  </si>
  <si>
    <t>Excavate hard rock in cutting and remove spoil any distance</t>
  </si>
  <si>
    <t>D</t>
  </si>
  <si>
    <t>Preliminaries- Carried to Summary</t>
  </si>
  <si>
    <t>Earthwork- Carried to Summary</t>
  </si>
  <si>
    <r>
      <t>PRIMING AND BLINDING</t>
    </r>
    <r>
      <rPr>
        <sz val="9"/>
        <rFont val="Arial"/>
        <family val="2"/>
      </rPr>
      <t>- Priming road area with MC1 cut-back bitumen at 1.0</t>
    </r>
    <r>
      <rPr>
        <i/>
        <sz val="9"/>
        <rFont val="Arial"/>
        <family val="2"/>
      </rPr>
      <t>l</t>
    </r>
    <r>
      <rPr>
        <sz val="9"/>
        <rFont val="Arial"/>
        <family val="2"/>
      </rPr>
      <t>/m² including blinding sharp sand</t>
    </r>
  </si>
  <si>
    <t>Surface dressing shoulder place average 1m width with cut-back bitumen S-125 at 1.2l/m² and 1/2" stone chips.</t>
  </si>
  <si>
    <t>Excavate trench for culvert drains and remove surplus material</t>
  </si>
  <si>
    <t>m³</t>
  </si>
  <si>
    <t>Allow for constructing and furnishing of site office</t>
  </si>
  <si>
    <t>Cut and Fill</t>
  </si>
  <si>
    <t>Allow for Surveying of entire site and marking of roads and beaconing of plots</t>
  </si>
  <si>
    <t>Cut spoil unsuitable material under formation level and remove</t>
  </si>
  <si>
    <t xml:space="preserve">Excavate laterite from approved borrow pits, haul excavated material any distance, deposit spread in maximum 150mm layers and compact to 100% B.S. compaction at OMC as filling for embarkments and margins, shape formation and trim slopes to required cross section. </t>
  </si>
  <si>
    <t>SURFACE WATER DRAINAGES AND CULVERT</t>
  </si>
  <si>
    <t>ROAD WORKS</t>
  </si>
  <si>
    <t>Excavation &amp; Disposal</t>
  </si>
  <si>
    <t>100mm concrete base for  drainages</t>
  </si>
  <si>
    <t xml:space="preserve">Provide, mix and place reinforcement concrete grade 15 </t>
  </si>
  <si>
    <t>Ditto but 8mm dia</t>
  </si>
  <si>
    <t>ton</t>
  </si>
  <si>
    <t>Reinforcement labor</t>
  </si>
  <si>
    <t>kg</t>
  </si>
  <si>
    <t>form work</t>
  </si>
  <si>
    <t>m²</t>
  </si>
  <si>
    <t>50mm concrete base for  drainages</t>
  </si>
  <si>
    <t>Provide, mix and place concrete grade 20 in bed, headwalls and walls with 150mm thickness</t>
  </si>
  <si>
    <t>Ditto but 10mm dia</t>
  </si>
  <si>
    <t>Road works to Summary</t>
  </si>
  <si>
    <t>SURFACE WATER DRAINAGE AND CULVERT</t>
  </si>
  <si>
    <t>Provide, Lay and Compact carriageway with asphalt concrete in 40mm thickness for access road</t>
  </si>
  <si>
    <t>drainage to summary</t>
  </si>
  <si>
    <t>ALL CULVERTS</t>
  </si>
  <si>
    <t>Provide and lay half battered face kerb stone(150x300x450mm)  along the parking area and curve radii including excavation, concrete joint and 300x150mm thick bed</t>
  </si>
  <si>
    <t>m</t>
  </si>
  <si>
    <t xml:space="preserve">ALL  DRAINAGES  L=3466.07m </t>
  </si>
  <si>
    <t xml:space="preserve">INTERNAL ROAD  L=1986.64m,  B=6.5m, SHOULDER:(0.5x2)=1.0m </t>
  </si>
  <si>
    <t>culvert{(600x600)x1}1</t>
  </si>
  <si>
    <t xml:space="preserve">1 nr x 6.5m long 0.6m x 0.6m culvert with  head wall </t>
  </si>
  <si>
    <t>a</t>
  </si>
  <si>
    <t>b</t>
  </si>
  <si>
    <t>c</t>
  </si>
  <si>
    <t>d</t>
  </si>
  <si>
    <t>e</t>
  </si>
  <si>
    <t>f</t>
  </si>
  <si>
    <t>g</t>
  </si>
  <si>
    <t>culvert(700x700)x1</t>
  </si>
  <si>
    <t>culvert(800x800)x1</t>
  </si>
  <si>
    <t>Drainage  and culvert to summary</t>
  </si>
  <si>
    <t>Culvert {(500x500)x1}x1</t>
  </si>
  <si>
    <t xml:space="preserve">4nr x 6.5m long 0.5m x 0.5m culvert with  head wall </t>
  </si>
  <si>
    <t xml:space="preserve">1 nr x 6.5m long 0.7m x 0.7m culvert with  head wall </t>
  </si>
  <si>
    <t xml:space="preserve">1 nr x 6.5m long 0.8m x 0.8m culvert with  head wall </t>
  </si>
  <si>
    <t xml:space="preserve">1 nr x 6.5m long 1.0m x 1.0m culvert with  head wall </t>
  </si>
  <si>
    <t>culvert{(1000x1000)x1</t>
  </si>
  <si>
    <t>culvert to summary</t>
  </si>
  <si>
    <t>SITE CLEARANCE AND EARTHWORK</t>
  </si>
  <si>
    <t xml:space="preserve">Clearing and disposal </t>
  </si>
  <si>
    <t>E</t>
  </si>
  <si>
    <t xml:space="preserve"> 5% Contingency</t>
  </si>
  <si>
    <t>Removing top soil average 250mm deep accordingly including carriageway and drainage area and dispose appropriately</t>
  </si>
  <si>
    <r>
      <t xml:space="preserve">LAYING OF STONEBASE </t>
    </r>
    <r>
      <rPr>
        <sz val="9"/>
        <rFont val="Arial"/>
        <family val="2"/>
      </rPr>
      <t>- layed and compacted to 100% B.S. of maximum density to 100 mm.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</si>
</sst>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5" x14ac:knownFonts="1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9"/>
      <name val="Calibri"/>
      <family val="2"/>
    </font>
    <font>
      <i/>
      <sz val="9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u/>
      <sz val="12"/>
      <name val="Arial"/>
      <family val="2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111">
    <xf numFmtId="0" fontId="0" fillId="0" borderId="0" xfId="0"/>
    <xf numFmtId="0" fontId="4" fillId="0" borderId="0" xfId="0" applyFont="1"/>
    <xf numFmtId="0" fontId="4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justify" vertical="center" wrapText="1"/>
    </xf>
    <xf numFmtId="0" fontId="6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5" fillId="0" borderId="0" xfId="0" applyFont="1" applyBorder="1"/>
    <xf numFmtId="0" fontId="5" fillId="0" borderId="0" xfId="0" applyFont="1"/>
    <xf numFmtId="0" fontId="6" fillId="0" borderId="0" xfId="0" applyFont="1" applyBorder="1"/>
    <xf numFmtId="0" fontId="6" fillId="0" borderId="0" xfId="0" applyFont="1"/>
    <xf numFmtId="0" fontId="5" fillId="2" borderId="0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0" fontId="6" fillId="0" borderId="0" xfId="1" applyFont="1" applyBorder="1" applyAlignment="1">
      <alignment horizontal="right" vertical="center" wrapText="1"/>
    </xf>
    <xf numFmtId="40" fontId="6" fillId="0" borderId="0" xfId="1" applyFont="1" applyAlignment="1">
      <alignment horizontal="right" vertical="center" wrapText="1"/>
    </xf>
    <xf numFmtId="40" fontId="4" fillId="0" borderId="0" xfId="1" applyFont="1" applyAlignment="1">
      <alignment horizontal="right" vertical="center" wrapText="1"/>
    </xf>
    <xf numFmtId="40" fontId="5" fillId="0" borderId="0" xfId="1" applyFont="1" applyBorder="1" applyAlignment="1">
      <alignment vertical="center" wrapText="1"/>
    </xf>
    <xf numFmtId="40" fontId="6" fillId="0" borderId="0" xfId="1" applyFont="1" applyAlignment="1">
      <alignment vertical="center" wrapText="1"/>
    </xf>
    <xf numFmtId="40" fontId="4" fillId="0" borderId="0" xfId="1" applyFont="1" applyAlignment="1">
      <alignment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40" fontId="15" fillId="0" borderId="1" xfId="1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center"/>
    </xf>
    <xf numFmtId="40" fontId="5" fillId="2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0" fontId="6" fillId="0" borderId="1" xfId="1" applyFont="1" applyBorder="1" applyAlignment="1">
      <alignment horizontal="right" vertical="center" wrapText="1"/>
    </xf>
    <xf numFmtId="40" fontId="6" fillId="0" borderId="1" xfId="1" applyFont="1" applyBorder="1" applyAlignment="1">
      <alignment vertical="center" wrapText="1"/>
    </xf>
    <xf numFmtId="0" fontId="7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wrapText="1"/>
    </xf>
    <xf numFmtId="40" fontId="5" fillId="2" borderId="1" xfId="1" applyFont="1" applyFill="1" applyBorder="1" applyAlignment="1">
      <alignment horizontal="right" wrapText="1"/>
    </xf>
    <xf numFmtId="40" fontId="5" fillId="2" borderId="1" xfId="1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center" wrapText="1"/>
    </xf>
    <xf numFmtId="40" fontId="5" fillId="0" borderId="1" xfId="1" applyFont="1" applyFill="1" applyBorder="1" applyAlignment="1">
      <alignment horizontal="right" wrapText="1"/>
    </xf>
    <xf numFmtId="40" fontId="5" fillId="0" borderId="1" xfId="1" applyFont="1" applyFill="1" applyBorder="1" applyAlignment="1">
      <alignment wrapText="1"/>
    </xf>
    <xf numFmtId="0" fontId="4" fillId="0" borderId="1" xfId="0" applyFont="1" applyFill="1" applyBorder="1" applyAlignment="1">
      <alignment horizontal="center" wrapText="1"/>
    </xf>
    <xf numFmtId="40" fontId="4" fillId="0" borderId="1" xfId="1" applyFont="1" applyFill="1" applyBorder="1" applyAlignment="1">
      <alignment horizontal="right" wrapText="1"/>
    </xf>
    <xf numFmtId="40" fontId="4" fillId="0" borderId="1" xfId="1" applyFont="1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40" fontId="4" fillId="0" borderId="1" xfId="1" applyFont="1" applyBorder="1" applyAlignment="1">
      <alignment horizontal="right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40" fontId="4" fillId="0" borderId="1" xfId="1" applyFont="1" applyBorder="1" applyAlignment="1">
      <alignment horizontal="right" vertical="center" wrapText="1"/>
    </xf>
    <xf numFmtId="40" fontId="4" fillId="0" borderId="1" xfId="1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/>
    </xf>
    <xf numFmtId="3" fontId="4" fillId="0" borderId="1" xfId="0" applyNumberFormat="1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center" wrapText="1"/>
    </xf>
    <xf numFmtId="40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40" fontId="5" fillId="0" borderId="1" xfId="1" applyFont="1" applyBorder="1" applyAlignment="1">
      <alignment horizontal="center" vertical="center" wrapText="1"/>
    </xf>
    <xf numFmtId="40" fontId="5" fillId="0" borderId="1" xfId="1" applyFont="1" applyBorder="1" applyAlignment="1">
      <alignment horizontal="right" vertical="center" wrapText="1"/>
    </xf>
    <xf numFmtId="40" fontId="5" fillId="0" borderId="1" xfId="1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40" fontId="5" fillId="0" borderId="1" xfId="1" quotePrefix="1" applyFont="1" applyBorder="1" applyAlignment="1">
      <alignment horizontal="right" vertical="center" wrapText="1"/>
    </xf>
    <xf numFmtId="0" fontId="17" fillId="0" borderId="1" xfId="0" applyFont="1" applyBorder="1" applyAlignment="1">
      <alignment horizontal="justify" vertical="center"/>
    </xf>
    <xf numFmtId="0" fontId="18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4" fontId="5" fillId="2" borderId="1" xfId="1" applyNumberFormat="1" applyFont="1" applyFill="1" applyBorder="1" applyAlignment="1">
      <alignment vertical="center"/>
    </xf>
    <xf numFmtId="4" fontId="5" fillId="2" borderId="1" xfId="1" applyNumberFormat="1" applyFont="1" applyFill="1" applyBorder="1" applyAlignment="1">
      <alignment horizontal="right" wrapText="1"/>
    </xf>
    <xf numFmtId="4" fontId="5" fillId="0" borderId="1" xfId="1" applyNumberFormat="1" applyFont="1" applyFill="1" applyBorder="1" applyAlignment="1">
      <alignment horizontal="right" wrapText="1"/>
    </xf>
    <xf numFmtId="4" fontId="15" fillId="0" borderId="1" xfId="0" applyNumberFormat="1" applyFont="1" applyBorder="1" applyAlignment="1">
      <alignment vertical="center" wrapText="1"/>
    </xf>
    <xf numFmtId="4" fontId="6" fillId="0" borderId="1" xfId="1" applyNumberFormat="1" applyFont="1" applyBorder="1" applyAlignment="1">
      <alignment vertical="center" wrapText="1"/>
    </xf>
    <xf numFmtId="4" fontId="4" fillId="0" borderId="1" xfId="1" applyNumberFormat="1" applyFont="1" applyBorder="1" applyAlignment="1">
      <alignment vertical="center" wrapText="1"/>
    </xf>
    <xf numFmtId="4" fontId="6" fillId="0" borderId="0" xfId="1" applyNumberFormat="1" applyFont="1" applyBorder="1" applyAlignment="1">
      <alignment vertical="center" wrapText="1"/>
    </xf>
    <xf numFmtId="4" fontId="6" fillId="0" borderId="0" xfId="1" applyNumberFormat="1" applyFont="1" applyAlignment="1">
      <alignment vertical="center" wrapText="1"/>
    </xf>
    <xf numFmtId="4" fontId="4" fillId="0" borderId="0" xfId="1" applyNumberFormat="1" applyFont="1" applyAlignment="1">
      <alignment vertical="center" wrapText="1"/>
    </xf>
    <xf numFmtId="3" fontId="4" fillId="0" borderId="1" xfId="1" applyNumberFormat="1" applyFont="1" applyFill="1" applyBorder="1" applyAlignment="1">
      <alignment horizontal="right" wrapText="1"/>
    </xf>
    <xf numFmtId="3" fontId="4" fillId="0" borderId="1" xfId="1" applyNumberFormat="1" applyFont="1" applyBorder="1" applyAlignment="1">
      <alignment horizontal="right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9" fillId="0" borderId="1" xfId="0" applyFont="1" applyFill="1" applyBorder="1" applyAlignment="1">
      <alignment horizontal="center" vertical="center" wrapText="1"/>
    </xf>
    <xf numFmtId="4" fontId="20" fillId="0" borderId="1" xfId="1" applyNumberFormat="1" applyFont="1" applyBorder="1" applyAlignment="1">
      <alignment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40" fontId="20" fillId="0" borderId="1" xfId="1" applyFont="1" applyBorder="1" applyAlignment="1">
      <alignment horizontal="right" vertical="center" wrapText="1"/>
    </xf>
    <xf numFmtId="40" fontId="20" fillId="0" borderId="1" xfId="1" applyFont="1" applyBorder="1" applyAlignment="1">
      <alignment vertical="center" wrapText="1"/>
    </xf>
    <xf numFmtId="40" fontId="19" fillId="0" borderId="1" xfId="1" applyFont="1" applyBorder="1" applyAlignment="1">
      <alignment vertical="center" wrapText="1"/>
    </xf>
    <xf numFmtId="40" fontId="19" fillId="0" borderId="1" xfId="1" applyFont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/>
    </xf>
    <xf numFmtId="0" fontId="10" fillId="0" borderId="4" xfId="0" applyFont="1" applyBorder="1" applyAlignment="1"/>
    <xf numFmtId="164" fontId="4" fillId="0" borderId="1" xfId="1" applyNumberFormat="1" applyFont="1" applyBorder="1" applyAlignment="1">
      <alignment vertical="center" wrapText="1"/>
    </xf>
    <xf numFmtId="164" fontId="20" fillId="0" borderId="1" xfId="1" applyNumberFormat="1" applyFont="1" applyBorder="1" applyAlignment="1">
      <alignment vertical="center" wrapText="1"/>
    </xf>
    <xf numFmtId="0" fontId="22" fillId="0" borderId="1" xfId="0" applyFont="1" applyBorder="1" applyAlignment="1">
      <alignment horizontal="justify" vertical="center"/>
    </xf>
    <xf numFmtId="40" fontId="3" fillId="0" borderId="1" xfId="1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view="pageLayout" topLeftCell="A86" zoomScaleNormal="100" zoomScaleSheetLayoutView="110" workbookViewId="0">
      <selection activeCell="B83" sqref="B83"/>
    </sheetView>
  </sheetViews>
  <sheetFormatPr defaultColWidth="8.6640625" defaultRowHeight="11.4" x14ac:dyDescent="0.2"/>
  <cols>
    <col min="1" max="1" width="5.44140625" style="5" customWidth="1"/>
    <col min="2" max="2" width="36.109375" style="8" customWidth="1"/>
    <col min="3" max="3" width="11.88671875" style="83" customWidth="1"/>
    <col min="4" max="4" width="6.33203125" style="5" customWidth="1"/>
    <col min="5" max="5" width="11.88671875" style="23" customWidth="1"/>
    <col min="6" max="6" width="19.88671875" style="26" customWidth="1"/>
    <col min="7" max="7" width="8.5546875" style="2" bestFit="1" customWidth="1"/>
    <col min="8" max="16384" width="8.6640625" style="1"/>
  </cols>
  <sheetData>
    <row r="1" spans="1:7" s="17" customFormat="1" ht="28.5" customHeight="1" x14ac:dyDescent="0.3">
      <c r="A1" s="106"/>
      <c r="B1" s="107"/>
      <c r="C1" s="107"/>
      <c r="D1" s="107"/>
      <c r="E1" s="107"/>
      <c r="F1" s="108"/>
      <c r="G1" s="16"/>
    </row>
    <row r="2" spans="1:7" s="14" customFormat="1" ht="26.25" customHeight="1" x14ac:dyDescent="0.25">
      <c r="A2" s="95" t="s">
        <v>4</v>
      </c>
      <c r="B2" s="35" t="s">
        <v>5</v>
      </c>
      <c r="C2" s="75" t="s">
        <v>0</v>
      </c>
      <c r="D2" s="35" t="s">
        <v>1</v>
      </c>
      <c r="E2" s="36" t="s">
        <v>2</v>
      </c>
      <c r="F2" s="36" t="s">
        <v>3</v>
      </c>
      <c r="G2" s="13"/>
    </row>
    <row r="3" spans="1:7" s="10" customFormat="1" ht="20.100000000000001" customHeight="1" x14ac:dyDescent="0.25">
      <c r="A3" s="86" t="s">
        <v>7</v>
      </c>
      <c r="B3" s="40" t="s">
        <v>13</v>
      </c>
      <c r="C3" s="76"/>
      <c r="D3" s="41"/>
      <c r="E3" s="42"/>
      <c r="F3" s="43"/>
      <c r="G3" s="9"/>
    </row>
    <row r="4" spans="1:7" s="10" customFormat="1" ht="20.100000000000001" customHeight="1" x14ac:dyDescent="0.25">
      <c r="A4" s="74"/>
      <c r="B4" s="45"/>
      <c r="C4" s="77"/>
      <c r="D4" s="46"/>
      <c r="E4" s="47"/>
      <c r="F4" s="48"/>
      <c r="G4" s="9"/>
    </row>
    <row r="5" spans="1:7" s="12" customFormat="1" ht="35.25" customHeight="1" x14ac:dyDescent="0.25">
      <c r="A5" s="74"/>
      <c r="B5" s="34" t="s">
        <v>30</v>
      </c>
      <c r="C5" s="84">
        <v>1</v>
      </c>
      <c r="D5" s="49" t="s">
        <v>14</v>
      </c>
      <c r="E5" s="50">
        <v>350000</v>
      </c>
      <c r="F5" s="51">
        <f>C5*E5</f>
        <v>350000</v>
      </c>
      <c r="G5" s="11"/>
    </row>
    <row r="6" spans="1:7" s="12" customFormat="1" ht="25.5" customHeight="1" x14ac:dyDescent="0.25">
      <c r="A6" s="74"/>
      <c r="B6" s="34" t="s">
        <v>15</v>
      </c>
      <c r="C6" s="85">
        <v>1</v>
      </c>
      <c r="D6" s="52" t="s">
        <v>14</v>
      </c>
      <c r="E6" s="53">
        <v>300000</v>
      </c>
      <c r="F6" s="51">
        <f>C6*E6</f>
        <v>300000</v>
      </c>
      <c r="G6" s="11"/>
    </row>
    <row r="7" spans="1:7" s="12" customFormat="1" ht="33.75" customHeight="1" x14ac:dyDescent="0.25">
      <c r="A7" s="74"/>
      <c r="B7" s="34" t="s">
        <v>28</v>
      </c>
      <c r="C7" s="85">
        <v>1</v>
      </c>
      <c r="D7" s="52" t="s">
        <v>14</v>
      </c>
      <c r="E7" s="53">
        <v>2000000</v>
      </c>
      <c r="F7" s="51">
        <f>C7*E7</f>
        <v>2000000</v>
      </c>
      <c r="G7" s="11"/>
    </row>
    <row r="8" spans="1:7" s="30" customFormat="1" ht="24" customHeight="1" x14ac:dyDescent="0.25">
      <c r="A8" s="87"/>
      <c r="B8" s="28" t="s">
        <v>22</v>
      </c>
      <c r="C8" s="78"/>
      <c r="D8" s="28"/>
      <c r="E8" s="29"/>
      <c r="F8" s="29">
        <f>SUM(F5:F7)</f>
        <v>2650000</v>
      </c>
    </row>
    <row r="9" spans="1:7" s="12" customFormat="1" ht="28.5" customHeight="1" x14ac:dyDescent="0.25">
      <c r="A9" s="37" t="s">
        <v>8</v>
      </c>
      <c r="B9" s="55" t="s">
        <v>75</v>
      </c>
      <c r="C9" s="79"/>
      <c r="D9" s="37"/>
      <c r="E9" s="38"/>
      <c r="F9" s="39"/>
      <c r="G9" s="11"/>
    </row>
    <row r="10" spans="1:7" s="12" customFormat="1" ht="19.5" customHeight="1" x14ac:dyDescent="0.25">
      <c r="A10" s="58"/>
      <c r="B10" s="71" t="s">
        <v>29</v>
      </c>
      <c r="C10" s="80"/>
      <c r="D10" s="20"/>
      <c r="E10" s="56"/>
      <c r="F10" s="57"/>
      <c r="G10" s="11"/>
    </row>
    <row r="11" spans="1:7" s="12" customFormat="1" ht="30.75" customHeight="1" x14ac:dyDescent="0.25">
      <c r="A11" s="58">
        <v>1</v>
      </c>
      <c r="B11" s="59" t="s">
        <v>76</v>
      </c>
      <c r="C11" s="80">
        <v>101900</v>
      </c>
      <c r="D11" s="20" t="s">
        <v>17</v>
      </c>
      <c r="E11" s="56">
        <v>0</v>
      </c>
      <c r="F11" s="57">
        <f>C11*E11</f>
        <v>0</v>
      </c>
      <c r="G11" s="11"/>
    </row>
    <row r="12" spans="1:7" s="12" customFormat="1" ht="44.25" customHeight="1" x14ac:dyDescent="0.25">
      <c r="A12" s="58">
        <v>2</v>
      </c>
      <c r="B12" s="60" t="s">
        <v>79</v>
      </c>
      <c r="C12" s="80">
        <v>25475</v>
      </c>
      <c r="D12" s="27" t="s">
        <v>16</v>
      </c>
      <c r="E12" s="56">
        <v>850</v>
      </c>
      <c r="F12" s="57">
        <f>C12*E12</f>
        <v>21653750</v>
      </c>
      <c r="G12" s="11"/>
    </row>
    <row r="13" spans="1:7" s="12" customFormat="1" ht="34.5" customHeight="1" x14ac:dyDescent="0.25">
      <c r="A13" s="58">
        <v>3</v>
      </c>
      <c r="B13" s="61" t="s">
        <v>20</v>
      </c>
      <c r="C13" s="80">
        <v>150</v>
      </c>
      <c r="D13" s="27" t="s">
        <v>16</v>
      </c>
      <c r="E13" s="56">
        <v>3500</v>
      </c>
      <c r="F13" s="57">
        <f>C13*E13</f>
        <v>525000</v>
      </c>
      <c r="G13" s="11"/>
    </row>
    <row r="14" spans="1:7" s="12" customFormat="1" ht="35.25" customHeight="1" x14ac:dyDescent="0.25">
      <c r="A14" s="58">
        <v>4</v>
      </c>
      <c r="B14" s="19" t="s">
        <v>31</v>
      </c>
      <c r="C14" s="80">
        <v>10000</v>
      </c>
      <c r="D14" s="27" t="s">
        <v>16</v>
      </c>
      <c r="E14" s="56">
        <v>850</v>
      </c>
      <c r="F14" s="57">
        <f>C14*E14</f>
        <v>8500000</v>
      </c>
      <c r="G14" s="11"/>
    </row>
    <row r="15" spans="1:7" s="12" customFormat="1" ht="34.200000000000003" x14ac:dyDescent="0.25">
      <c r="A15" s="58">
        <v>5</v>
      </c>
      <c r="B15" s="61" t="s">
        <v>19</v>
      </c>
      <c r="C15" s="80">
        <v>17879</v>
      </c>
      <c r="D15" s="20" t="s">
        <v>17</v>
      </c>
      <c r="E15" s="56">
        <v>100</v>
      </c>
      <c r="F15" s="57">
        <f>C15*E15</f>
        <v>1787900</v>
      </c>
      <c r="G15" s="11"/>
    </row>
    <row r="16" spans="1:7" s="12" customFormat="1" ht="96.75" customHeight="1" x14ac:dyDescent="0.25">
      <c r="A16" s="58">
        <v>6</v>
      </c>
      <c r="B16" s="19" t="s">
        <v>32</v>
      </c>
      <c r="C16" s="80">
        <v>3000</v>
      </c>
      <c r="D16" s="27" t="s">
        <v>16</v>
      </c>
      <c r="E16" s="56">
        <v>1700</v>
      </c>
      <c r="F16" s="57">
        <f>SUM(C16*E16)</f>
        <v>5100000</v>
      </c>
      <c r="G16" s="11"/>
    </row>
    <row r="17" spans="1:7" s="12" customFormat="1" ht="24.9" customHeight="1" x14ac:dyDescent="0.25">
      <c r="A17" s="58"/>
      <c r="B17" s="28" t="s">
        <v>23</v>
      </c>
      <c r="C17" s="78"/>
      <c r="D17" s="28"/>
      <c r="E17" s="29"/>
      <c r="F17" s="29">
        <f>SUM(F11:F16)</f>
        <v>37566650</v>
      </c>
      <c r="G17" s="11"/>
    </row>
    <row r="18" spans="1:7" s="12" customFormat="1" ht="36.75" customHeight="1" x14ac:dyDescent="0.25">
      <c r="A18" s="44" t="s">
        <v>9</v>
      </c>
      <c r="B18" s="72" t="s">
        <v>33</v>
      </c>
      <c r="C18" s="80"/>
      <c r="D18" s="27"/>
      <c r="E18" s="56"/>
      <c r="F18" s="57"/>
      <c r="G18" s="11"/>
    </row>
    <row r="19" spans="1:7" s="12" customFormat="1" ht="20.100000000000001" customHeight="1" x14ac:dyDescent="0.25">
      <c r="A19" s="74"/>
      <c r="B19" s="72" t="s">
        <v>54</v>
      </c>
      <c r="C19" s="80"/>
      <c r="D19" s="27"/>
      <c r="E19" s="56"/>
      <c r="F19" s="57"/>
      <c r="G19" s="11"/>
    </row>
    <row r="20" spans="1:7" s="12" customFormat="1" ht="20.100000000000001" customHeight="1" x14ac:dyDescent="0.25">
      <c r="A20" s="74">
        <v>1</v>
      </c>
      <c r="B20" s="19" t="s">
        <v>35</v>
      </c>
      <c r="C20" s="80">
        <v>1374</v>
      </c>
      <c r="D20" s="27" t="s">
        <v>27</v>
      </c>
      <c r="E20" s="56">
        <v>850</v>
      </c>
      <c r="F20" s="57">
        <f t="shared" ref="F20" si="0">C20*E20</f>
        <v>1167900</v>
      </c>
      <c r="G20" s="11"/>
    </row>
    <row r="21" spans="1:7" s="12" customFormat="1" ht="34.5" customHeight="1" x14ac:dyDescent="0.25">
      <c r="A21" s="74">
        <v>2</v>
      </c>
      <c r="B21" s="19" t="s">
        <v>36</v>
      </c>
      <c r="C21" s="80">
        <v>125</v>
      </c>
      <c r="D21" s="27" t="s">
        <v>27</v>
      </c>
      <c r="E21" s="56">
        <v>25000</v>
      </c>
      <c r="F21" s="57">
        <f>SUM(E21*C21)</f>
        <v>3125000</v>
      </c>
      <c r="G21" s="11"/>
    </row>
    <row r="22" spans="1:7" s="12" customFormat="1" ht="37.5" customHeight="1" x14ac:dyDescent="0.25">
      <c r="A22" s="74">
        <v>3</v>
      </c>
      <c r="B22" s="19" t="s">
        <v>37</v>
      </c>
      <c r="C22" s="80">
        <v>492</v>
      </c>
      <c r="D22" s="27" t="s">
        <v>27</v>
      </c>
      <c r="E22" s="56">
        <v>28500</v>
      </c>
      <c r="F22" s="57">
        <f>SUM(E22*C22)</f>
        <v>14022000</v>
      </c>
      <c r="G22" s="11"/>
    </row>
    <row r="23" spans="1:7" s="12" customFormat="1" ht="20.100000000000001" customHeight="1" x14ac:dyDescent="0.25">
      <c r="A23" s="74">
        <v>4</v>
      </c>
      <c r="B23" s="19" t="s">
        <v>42</v>
      </c>
      <c r="C23" s="80">
        <v>340</v>
      </c>
      <c r="D23" s="27" t="s">
        <v>43</v>
      </c>
      <c r="E23" s="56">
        <v>1700</v>
      </c>
      <c r="F23" s="57">
        <f t="shared" ref="F23" si="1">SUM(E23*C23)</f>
        <v>578000</v>
      </c>
      <c r="G23" s="11"/>
    </row>
    <row r="24" spans="1:7" s="12" customFormat="1" ht="20.100000000000001" customHeight="1" x14ac:dyDescent="0.25">
      <c r="A24" s="74">
        <v>5</v>
      </c>
      <c r="B24" s="19" t="s">
        <v>38</v>
      </c>
      <c r="C24" s="97">
        <v>20</v>
      </c>
      <c r="D24" s="27" t="s">
        <v>39</v>
      </c>
      <c r="E24" s="56">
        <v>180000</v>
      </c>
      <c r="F24" s="57">
        <f>SUM(E24*C24)</f>
        <v>3600000</v>
      </c>
      <c r="G24" s="11"/>
    </row>
    <row r="25" spans="1:7" s="12" customFormat="1" ht="20.100000000000001" customHeight="1" x14ac:dyDescent="0.25">
      <c r="A25" s="74">
        <v>6</v>
      </c>
      <c r="B25" s="19" t="s">
        <v>40</v>
      </c>
      <c r="C25" s="80">
        <v>20000</v>
      </c>
      <c r="D25" s="27" t="s">
        <v>41</v>
      </c>
      <c r="E25" s="56">
        <v>40</v>
      </c>
      <c r="F25" s="57">
        <f>SUM(E25*C25)</f>
        <v>800000</v>
      </c>
      <c r="G25" s="11"/>
    </row>
    <row r="26" spans="1:7" s="12" customFormat="1" ht="20.100000000000001" customHeight="1" x14ac:dyDescent="0.25">
      <c r="A26" s="74"/>
      <c r="B26" s="28" t="s">
        <v>50</v>
      </c>
      <c r="C26" s="80"/>
      <c r="D26" s="27"/>
      <c r="E26" s="56"/>
      <c r="F26" s="57">
        <f>SUM(F20:F25)</f>
        <v>23292900</v>
      </c>
      <c r="G26" s="11"/>
    </row>
    <row r="27" spans="1:7" s="12" customFormat="1" ht="20.100000000000001" customHeight="1" x14ac:dyDescent="0.25">
      <c r="A27" s="74"/>
      <c r="B27" s="72" t="s">
        <v>51</v>
      </c>
      <c r="C27" s="80"/>
      <c r="D27" s="27"/>
      <c r="E27" s="56"/>
      <c r="F27" s="57"/>
      <c r="G27" s="11"/>
    </row>
    <row r="28" spans="1:7" s="12" customFormat="1" ht="20.100000000000001" customHeight="1" x14ac:dyDescent="0.25">
      <c r="A28" s="58" t="s">
        <v>7</v>
      </c>
      <c r="B28" s="19" t="s">
        <v>68</v>
      </c>
      <c r="C28" s="80"/>
      <c r="D28" s="27"/>
      <c r="E28" s="56"/>
      <c r="F28" s="57"/>
      <c r="G28" s="11"/>
    </row>
    <row r="29" spans="1:7" s="12" customFormat="1" ht="27.75" customHeight="1" x14ac:dyDescent="0.25">
      <c r="A29" s="58"/>
      <c r="B29" s="19" t="s">
        <v>69</v>
      </c>
      <c r="C29" s="80"/>
      <c r="D29" s="27"/>
      <c r="E29" s="56"/>
      <c r="F29" s="57"/>
      <c r="G29" s="11"/>
    </row>
    <row r="30" spans="1:7" s="12" customFormat="1" ht="30" customHeight="1" x14ac:dyDescent="0.25">
      <c r="A30" s="58" t="s">
        <v>58</v>
      </c>
      <c r="B30" s="19" t="s">
        <v>26</v>
      </c>
      <c r="C30" s="80">
        <v>19.88</v>
      </c>
      <c r="D30" s="27" t="s">
        <v>27</v>
      </c>
      <c r="E30" s="56">
        <v>850</v>
      </c>
      <c r="F30" s="57">
        <f t="shared" ref="F30:F36" si="2">SUM(E30*C30)</f>
        <v>16898</v>
      </c>
      <c r="G30" s="11"/>
    </row>
    <row r="31" spans="1:7" s="12" customFormat="1" ht="20.100000000000001" customHeight="1" x14ac:dyDescent="0.25">
      <c r="A31" s="58" t="s">
        <v>59</v>
      </c>
      <c r="B31" s="19" t="s">
        <v>44</v>
      </c>
      <c r="C31" s="80">
        <v>1.1599999999999999</v>
      </c>
      <c r="D31" s="27" t="s">
        <v>27</v>
      </c>
      <c r="E31" s="56">
        <v>25000</v>
      </c>
      <c r="F31" s="57">
        <f t="shared" si="2"/>
        <v>28999.999999999996</v>
      </c>
      <c r="G31" s="11"/>
    </row>
    <row r="32" spans="1:7" s="12" customFormat="1" ht="31.5" customHeight="1" x14ac:dyDescent="0.25">
      <c r="A32" s="58" t="s">
        <v>60</v>
      </c>
      <c r="B32" s="19" t="s">
        <v>45</v>
      </c>
      <c r="C32" s="80">
        <v>10.119999999999999</v>
      </c>
      <c r="D32" s="27" t="s">
        <v>27</v>
      </c>
      <c r="E32" s="56">
        <v>28500</v>
      </c>
      <c r="F32" s="57">
        <f t="shared" si="2"/>
        <v>288420</v>
      </c>
      <c r="G32" s="11"/>
    </row>
    <row r="33" spans="1:7" s="12" customFormat="1" ht="20.100000000000001" customHeight="1" x14ac:dyDescent="0.25">
      <c r="A33" s="58" t="s">
        <v>61</v>
      </c>
      <c r="B33" s="19" t="s">
        <v>46</v>
      </c>
      <c r="C33" s="80">
        <v>0.63</v>
      </c>
      <c r="D33" s="27" t="s">
        <v>39</v>
      </c>
      <c r="E33" s="56">
        <v>160000</v>
      </c>
      <c r="F33" s="57">
        <f>E33*C33</f>
        <v>100800</v>
      </c>
      <c r="G33" s="11"/>
    </row>
    <row r="34" spans="1:7" s="12" customFormat="1" ht="20.100000000000001" customHeight="1" x14ac:dyDescent="0.25">
      <c r="A34" s="58" t="s">
        <v>62</v>
      </c>
      <c r="B34" s="19" t="s">
        <v>38</v>
      </c>
      <c r="C34" s="80">
        <v>0.28999999999999998</v>
      </c>
      <c r="D34" s="27" t="s">
        <v>39</v>
      </c>
      <c r="E34" s="56">
        <v>180000</v>
      </c>
      <c r="F34" s="57">
        <f>E34*C34</f>
        <v>52200</v>
      </c>
      <c r="G34" s="11"/>
    </row>
    <row r="35" spans="1:7" s="12" customFormat="1" ht="20.100000000000001" customHeight="1" x14ac:dyDescent="0.25">
      <c r="A35" s="58" t="s">
        <v>63</v>
      </c>
      <c r="B35" s="19" t="s">
        <v>40</v>
      </c>
      <c r="C35" s="80">
        <v>920</v>
      </c>
      <c r="D35" s="27" t="s">
        <v>41</v>
      </c>
      <c r="E35" s="56">
        <v>40</v>
      </c>
      <c r="F35" s="57">
        <f t="shared" si="2"/>
        <v>36800</v>
      </c>
      <c r="G35" s="11"/>
    </row>
    <row r="36" spans="1:7" s="12" customFormat="1" ht="20.100000000000001" customHeight="1" x14ac:dyDescent="0.25">
      <c r="A36" s="58" t="s">
        <v>64</v>
      </c>
      <c r="B36" s="19" t="s">
        <v>42</v>
      </c>
      <c r="C36" s="80">
        <v>20</v>
      </c>
      <c r="D36" s="27" t="s">
        <v>43</v>
      </c>
      <c r="E36" s="56">
        <v>1700</v>
      </c>
      <c r="F36" s="57">
        <f t="shared" si="2"/>
        <v>34000</v>
      </c>
      <c r="G36" s="11"/>
    </row>
    <row r="37" spans="1:7" s="12" customFormat="1" ht="20.100000000000001" customHeight="1" x14ac:dyDescent="0.25">
      <c r="A37" s="58"/>
      <c r="B37" s="19"/>
      <c r="C37" s="80"/>
      <c r="D37" s="27"/>
      <c r="E37" s="56"/>
      <c r="F37" s="57">
        <f>SUM(F30:F36)</f>
        <v>558118</v>
      </c>
      <c r="G37" s="11"/>
    </row>
    <row r="38" spans="1:7" s="12" customFormat="1" ht="20.100000000000001" customHeight="1" x14ac:dyDescent="0.25">
      <c r="A38" s="58" t="s">
        <v>8</v>
      </c>
      <c r="B38" s="28" t="s">
        <v>56</v>
      </c>
      <c r="C38" s="80"/>
      <c r="D38" s="27"/>
      <c r="E38" s="56"/>
      <c r="F38" s="57"/>
      <c r="G38" s="11"/>
    </row>
    <row r="39" spans="1:7" s="12" customFormat="1" ht="26.25" customHeight="1" x14ac:dyDescent="0.25">
      <c r="A39" s="58"/>
      <c r="B39" s="28" t="s">
        <v>57</v>
      </c>
      <c r="C39" s="80"/>
      <c r="D39" s="27"/>
      <c r="E39" s="56"/>
      <c r="F39" s="57"/>
      <c r="G39" s="11"/>
    </row>
    <row r="40" spans="1:7" s="12" customFormat="1" ht="26.25" customHeight="1" x14ac:dyDescent="0.25">
      <c r="A40" s="58" t="s">
        <v>58</v>
      </c>
      <c r="B40" s="28" t="s">
        <v>26</v>
      </c>
      <c r="C40" s="80">
        <v>6.18</v>
      </c>
      <c r="D40" s="27" t="s">
        <v>27</v>
      </c>
      <c r="E40" s="56">
        <v>850</v>
      </c>
      <c r="F40" s="57">
        <f t="shared" ref="F40" si="3">SUM(E40*C40)</f>
        <v>5253</v>
      </c>
      <c r="G40" s="11"/>
    </row>
    <row r="41" spans="1:7" s="12" customFormat="1" ht="26.25" customHeight="1" x14ac:dyDescent="0.25">
      <c r="A41" s="58" t="s">
        <v>59</v>
      </c>
      <c r="B41" s="28" t="s">
        <v>44</v>
      </c>
      <c r="C41" s="80">
        <v>0.32</v>
      </c>
      <c r="D41" s="27" t="s">
        <v>27</v>
      </c>
      <c r="E41" s="56">
        <v>25000</v>
      </c>
      <c r="F41" s="57">
        <f>SUM(E41*C41)</f>
        <v>8000</v>
      </c>
      <c r="G41" s="11"/>
    </row>
    <row r="42" spans="1:7" s="12" customFormat="1" ht="39.75" customHeight="1" x14ac:dyDescent="0.25">
      <c r="A42" s="58" t="s">
        <v>60</v>
      </c>
      <c r="B42" s="28" t="s">
        <v>45</v>
      </c>
      <c r="C42" s="80">
        <v>2.92</v>
      </c>
      <c r="D42" s="27" t="s">
        <v>27</v>
      </c>
      <c r="E42" s="56">
        <v>28500</v>
      </c>
      <c r="F42" s="57">
        <f>SUM(E42*C42)</f>
        <v>83220</v>
      </c>
      <c r="G42" s="11"/>
    </row>
    <row r="43" spans="1:7" s="12" customFormat="1" ht="20.100000000000001" customHeight="1" x14ac:dyDescent="0.25">
      <c r="A43" s="58" t="s">
        <v>61</v>
      </c>
      <c r="B43" s="28" t="s">
        <v>46</v>
      </c>
      <c r="C43" s="80">
        <v>0.18</v>
      </c>
      <c r="D43" s="27" t="s">
        <v>39</v>
      </c>
      <c r="E43" s="56">
        <v>170000</v>
      </c>
      <c r="F43" s="57">
        <f>SUM(E43*C43)</f>
        <v>30600</v>
      </c>
      <c r="G43" s="11"/>
    </row>
    <row r="44" spans="1:7" s="12" customFormat="1" ht="20.100000000000001" customHeight="1" x14ac:dyDescent="0.25">
      <c r="A44" s="58" t="s">
        <v>62</v>
      </c>
      <c r="B44" s="28" t="s">
        <v>38</v>
      </c>
      <c r="C44" s="80">
        <v>7.0000000000000007E-2</v>
      </c>
      <c r="D44" s="27" t="s">
        <v>39</v>
      </c>
      <c r="E44" s="56">
        <v>180000</v>
      </c>
      <c r="F44" s="57">
        <f t="shared" ref="F44" si="4">SUM(E44*C44)</f>
        <v>12600.000000000002</v>
      </c>
      <c r="G44" s="11"/>
    </row>
    <row r="45" spans="1:7" s="12" customFormat="1" ht="20.100000000000001" customHeight="1" x14ac:dyDescent="0.25">
      <c r="A45" s="58" t="s">
        <v>63</v>
      </c>
      <c r="B45" s="28" t="s">
        <v>40</v>
      </c>
      <c r="C45" s="80">
        <v>252</v>
      </c>
      <c r="D45" s="27" t="s">
        <v>41</v>
      </c>
      <c r="E45" s="56">
        <v>40</v>
      </c>
      <c r="F45" s="57">
        <f>SUM(E45*C45)</f>
        <v>10080</v>
      </c>
      <c r="G45" s="11"/>
    </row>
    <row r="46" spans="1:7" s="12" customFormat="1" ht="20.100000000000001" customHeight="1" x14ac:dyDescent="0.25">
      <c r="A46" s="58" t="s">
        <v>64</v>
      </c>
      <c r="B46" s="28" t="s">
        <v>42</v>
      </c>
      <c r="C46" s="80">
        <v>7.5</v>
      </c>
      <c r="D46" s="27" t="s">
        <v>43</v>
      </c>
      <c r="E46" s="56">
        <v>1700</v>
      </c>
      <c r="F46" s="57">
        <f t="shared" ref="F46" si="5">SUM(E46*C46)</f>
        <v>12750</v>
      </c>
      <c r="G46" s="11"/>
    </row>
    <row r="47" spans="1:7" s="12" customFormat="1" ht="20.100000000000001" customHeight="1" x14ac:dyDescent="0.25">
      <c r="A47" s="58"/>
      <c r="B47" s="28"/>
      <c r="C47" s="80"/>
      <c r="D47" s="27"/>
      <c r="E47" s="56"/>
      <c r="F47" s="57">
        <f>SUM(F40:F46)</f>
        <v>162503</v>
      </c>
      <c r="G47" s="11"/>
    </row>
    <row r="48" spans="1:7" s="12" customFormat="1" ht="20.100000000000001" customHeight="1" x14ac:dyDescent="0.25">
      <c r="A48" s="58" t="s">
        <v>9</v>
      </c>
      <c r="B48" s="28" t="s">
        <v>65</v>
      </c>
      <c r="C48" s="80"/>
      <c r="D48" s="27"/>
      <c r="E48" s="56"/>
      <c r="F48" s="57"/>
      <c r="G48" s="11"/>
    </row>
    <row r="49" spans="1:7" s="12" customFormat="1" ht="30.75" customHeight="1" x14ac:dyDescent="0.25">
      <c r="A49" s="58"/>
      <c r="B49" s="28" t="s">
        <v>70</v>
      </c>
      <c r="C49" s="80"/>
      <c r="D49" s="27"/>
      <c r="E49" s="56"/>
      <c r="F49" s="57"/>
      <c r="G49" s="11"/>
    </row>
    <row r="50" spans="1:7" s="12" customFormat="1" ht="27.75" customHeight="1" x14ac:dyDescent="0.25">
      <c r="A50" s="58" t="s">
        <v>58</v>
      </c>
      <c r="B50" s="28" t="s">
        <v>26</v>
      </c>
      <c r="C50" s="80">
        <v>7.51</v>
      </c>
      <c r="D50" s="27" t="s">
        <v>27</v>
      </c>
      <c r="E50" s="56">
        <v>850</v>
      </c>
      <c r="F50" s="57">
        <f t="shared" ref="F50" si="6">SUM(E50*C50)</f>
        <v>6383.5</v>
      </c>
      <c r="G50" s="11"/>
    </row>
    <row r="51" spans="1:7" s="12" customFormat="1" ht="20.100000000000001" customHeight="1" x14ac:dyDescent="0.25">
      <c r="A51" s="58" t="s">
        <v>59</v>
      </c>
      <c r="B51" s="28" t="s">
        <v>44</v>
      </c>
      <c r="C51" s="80">
        <v>0.36</v>
      </c>
      <c r="D51" s="27" t="s">
        <v>27</v>
      </c>
      <c r="E51" s="56">
        <v>25000</v>
      </c>
      <c r="F51" s="57">
        <f>SUM(E51*C51)</f>
        <v>9000</v>
      </c>
      <c r="G51" s="11"/>
    </row>
    <row r="52" spans="1:7" s="12" customFormat="1" ht="31.5" customHeight="1" x14ac:dyDescent="0.25">
      <c r="A52" s="58" t="s">
        <v>60</v>
      </c>
      <c r="B52" s="28" t="s">
        <v>45</v>
      </c>
      <c r="C52" s="80">
        <v>3.31</v>
      </c>
      <c r="D52" s="27" t="s">
        <v>27</v>
      </c>
      <c r="E52" s="56">
        <v>28500</v>
      </c>
      <c r="F52" s="57">
        <f>SUM(E52*C52)</f>
        <v>94335</v>
      </c>
      <c r="G52" s="11"/>
    </row>
    <row r="53" spans="1:7" s="12" customFormat="1" ht="20.100000000000001" customHeight="1" x14ac:dyDescent="0.25">
      <c r="A53" s="58" t="s">
        <v>61</v>
      </c>
      <c r="B53" s="28" t="s">
        <v>46</v>
      </c>
      <c r="C53" s="97">
        <v>0.23499999999999999</v>
      </c>
      <c r="D53" s="27" t="s">
        <v>39</v>
      </c>
      <c r="E53" s="56">
        <v>170000</v>
      </c>
      <c r="F53" s="57">
        <f>SUM(E53*C53)</f>
        <v>39950</v>
      </c>
      <c r="G53" s="11"/>
    </row>
    <row r="54" spans="1:7" s="12" customFormat="1" ht="20.100000000000001" customHeight="1" x14ac:dyDescent="0.25">
      <c r="A54" s="58" t="s">
        <v>62</v>
      </c>
      <c r="B54" s="28" t="s">
        <v>38</v>
      </c>
      <c r="C54" s="97">
        <v>9.7000000000000003E-2</v>
      </c>
      <c r="D54" s="27" t="s">
        <v>39</v>
      </c>
      <c r="E54" s="56">
        <v>180000</v>
      </c>
      <c r="F54" s="57">
        <f t="shared" ref="F54" si="7">SUM(E54*C54)</f>
        <v>17460</v>
      </c>
      <c r="G54" s="11"/>
    </row>
    <row r="55" spans="1:7" s="12" customFormat="1" ht="20.100000000000001" customHeight="1" x14ac:dyDescent="0.25">
      <c r="A55" s="58" t="s">
        <v>63</v>
      </c>
      <c r="B55" s="28" t="s">
        <v>40</v>
      </c>
      <c r="C55" s="80">
        <v>332</v>
      </c>
      <c r="D55" s="27" t="s">
        <v>41</v>
      </c>
      <c r="E55" s="56">
        <v>40</v>
      </c>
      <c r="F55" s="57">
        <f>SUM(E55*C55)</f>
        <v>13280</v>
      </c>
      <c r="G55" s="11"/>
    </row>
    <row r="56" spans="1:7" s="12" customFormat="1" ht="20.100000000000001" customHeight="1" x14ac:dyDescent="0.25">
      <c r="A56" s="58" t="s">
        <v>64</v>
      </c>
      <c r="B56" s="28" t="s">
        <v>42</v>
      </c>
      <c r="C56" s="80">
        <v>7.5</v>
      </c>
      <c r="D56" s="27" t="s">
        <v>43</v>
      </c>
      <c r="E56" s="56">
        <v>1700</v>
      </c>
      <c r="F56" s="57">
        <f t="shared" ref="F56" si="8">SUM(E56*C56)</f>
        <v>12750</v>
      </c>
      <c r="G56" s="11"/>
    </row>
    <row r="57" spans="1:7" s="12" customFormat="1" ht="20.100000000000001" customHeight="1" x14ac:dyDescent="0.25">
      <c r="A57" s="58"/>
      <c r="B57" s="28"/>
      <c r="C57" s="80"/>
      <c r="D57" s="27"/>
      <c r="E57" s="56"/>
      <c r="F57" s="57">
        <f>SUM(F50:F56)</f>
        <v>193158.5</v>
      </c>
      <c r="G57" s="11"/>
    </row>
    <row r="58" spans="1:7" s="12" customFormat="1" ht="20.100000000000001" customHeight="1" x14ac:dyDescent="0.25">
      <c r="A58" s="58" t="s">
        <v>21</v>
      </c>
      <c r="B58" s="28" t="s">
        <v>66</v>
      </c>
      <c r="C58" s="80"/>
      <c r="D58" s="27"/>
      <c r="E58" s="56"/>
      <c r="F58" s="57"/>
      <c r="G58" s="11"/>
    </row>
    <row r="59" spans="1:7" s="12" customFormat="1" ht="28.5" customHeight="1" x14ac:dyDescent="0.25">
      <c r="A59" s="58"/>
      <c r="B59" s="28" t="s">
        <v>71</v>
      </c>
      <c r="C59" s="80"/>
      <c r="D59" s="27"/>
      <c r="E59" s="56"/>
      <c r="F59" s="57"/>
      <c r="G59" s="11"/>
    </row>
    <row r="60" spans="1:7" s="12" customFormat="1" ht="41.25" customHeight="1" x14ac:dyDescent="0.25">
      <c r="A60" s="58" t="s">
        <v>58</v>
      </c>
      <c r="B60" s="101" t="s">
        <v>26</v>
      </c>
      <c r="C60" s="89">
        <v>9.91</v>
      </c>
      <c r="D60" s="90" t="s">
        <v>27</v>
      </c>
      <c r="E60" s="91">
        <v>850</v>
      </c>
      <c r="F60" s="92">
        <f t="shared" ref="F60" si="9">SUM(E60*C60)</f>
        <v>8423.5</v>
      </c>
      <c r="G60" s="11"/>
    </row>
    <row r="61" spans="1:7" s="12" customFormat="1" ht="20.100000000000001" customHeight="1" x14ac:dyDescent="0.25">
      <c r="A61" s="58" t="s">
        <v>59</v>
      </c>
      <c r="B61" s="101" t="s">
        <v>44</v>
      </c>
      <c r="C61" s="89">
        <v>0.41</v>
      </c>
      <c r="D61" s="90" t="s">
        <v>27</v>
      </c>
      <c r="E61" s="91">
        <v>25000</v>
      </c>
      <c r="F61" s="92">
        <f>SUM(E61*C61)</f>
        <v>10250</v>
      </c>
      <c r="G61" s="11"/>
    </row>
    <row r="62" spans="1:7" s="12" customFormat="1" ht="42.75" customHeight="1" x14ac:dyDescent="0.25">
      <c r="A62" s="58" t="s">
        <v>60</v>
      </c>
      <c r="B62" s="101" t="s">
        <v>45</v>
      </c>
      <c r="C62" s="89">
        <v>4.59</v>
      </c>
      <c r="D62" s="90" t="s">
        <v>27</v>
      </c>
      <c r="E62" s="91">
        <v>28500</v>
      </c>
      <c r="F62" s="92">
        <f>SUM(E62*C62)</f>
        <v>130815</v>
      </c>
      <c r="G62" s="11"/>
    </row>
    <row r="63" spans="1:7" s="12" customFormat="1" ht="20.100000000000001" customHeight="1" x14ac:dyDescent="0.25">
      <c r="A63" s="58" t="s">
        <v>61</v>
      </c>
      <c r="B63" s="101" t="s">
        <v>46</v>
      </c>
      <c r="C63" s="98">
        <v>0.36199999999999999</v>
      </c>
      <c r="D63" s="90" t="s">
        <v>39</v>
      </c>
      <c r="E63" s="91">
        <v>170000</v>
      </c>
      <c r="F63" s="92">
        <f>SUM(E63*C63)</f>
        <v>61540</v>
      </c>
      <c r="G63" s="11"/>
    </row>
    <row r="64" spans="1:7" s="12" customFormat="1" ht="20.100000000000001" customHeight="1" x14ac:dyDescent="0.25">
      <c r="A64" s="58" t="s">
        <v>62</v>
      </c>
      <c r="B64" s="101" t="s">
        <v>38</v>
      </c>
      <c r="C64" s="98">
        <v>0.1</v>
      </c>
      <c r="D64" s="90" t="s">
        <v>39</v>
      </c>
      <c r="E64" s="91">
        <v>180000</v>
      </c>
      <c r="F64" s="92">
        <f t="shared" ref="F64" si="10">SUM(E64*C64)</f>
        <v>18000</v>
      </c>
      <c r="G64" s="11"/>
    </row>
    <row r="65" spans="1:7" s="12" customFormat="1" ht="20.100000000000001" customHeight="1" x14ac:dyDescent="0.25">
      <c r="A65" s="58" t="s">
        <v>63</v>
      </c>
      <c r="B65" s="101" t="s">
        <v>40</v>
      </c>
      <c r="C65" s="89">
        <v>462</v>
      </c>
      <c r="D65" s="90" t="s">
        <v>41</v>
      </c>
      <c r="E65" s="91">
        <v>40</v>
      </c>
      <c r="F65" s="92">
        <f>SUM(E65*C65)</f>
        <v>18480</v>
      </c>
      <c r="G65" s="11"/>
    </row>
    <row r="66" spans="1:7" s="12" customFormat="1" ht="20.100000000000001" customHeight="1" x14ac:dyDescent="0.25">
      <c r="A66" s="58" t="s">
        <v>64</v>
      </c>
      <c r="B66" s="101" t="s">
        <v>42</v>
      </c>
      <c r="C66" s="89">
        <v>8</v>
      </c>
      <c r="D66" s="90" t="s">
        <v>43</v>
      </c>
      <c r="E66" s="91">
        <v>1700</v>
      </c>
      <c r="F66" s="92">
        <f t="shared" ref="F66" si="11">SUM(E66*C66)</f>
        <v>13600</v>
      </c>
      <c r="G66" s="11"/>
    </row>
    <row r="67" spans="1:7" s="12" customFormat="1" ht="20.100000000000001" customHeight="1" x14ac:dyDescent="0.25">
      <c r="A67" s="102"/>
      <c r="B67" s="103"/>
      <c r="C67" s="89"/>
      <c r="D67" s="90"/>
      <c r="E67" s="91"/>
      <c r="F67" s="92">
        <f>SUM(F60:F66)</f>
        <v>261108.5</v>
      </c>
      <c r="G67" s="11"/>
    </row>
    <row r="68" spans="1:7" ht="28.5" customHeight="1" x14ac:dyDescent="0.2">
      <c r="A68" s="104" t="s">
        <v>77</v>
      </c>
      <c r="B68" s="62" t="s">
        <v>73</v>
      </c>
      <c r="C68" s="80"/>
      <c r="D68" s="20"/>
      <c r="E68" s="56"/>
      <c r="F68" s="57"/>
    </row>
    <row r="69" spans="1:7" ht="39.75" customHeight="1" x14ac:dyDescent="0.2">
      <c r="A69" s="20"/>
      <c r="B69" s="34" t="s">
        <v>72</v>
      </c>
      <c r="C69" s="80"/>
      <c r="D69" s="20"/>
      <c r="E69" s="56"/>
      <c r="F69" s="57"/>
    </row>
    <row r="70" spans="1:7" ht="36" customHeight="1" x14ac:dyDescent="0.2">
      <c r="A70" s="20" t="s">
        <v>58</v>
      </c>
      <c r="B70" s="34" t="s">
        <v>26</v>
      </c>
      <c r="C70" s="80">
        <v>13.38</v>
      </c>
      <c r="D70" s="20" t="s">
        <v>27</v>
      </c>
      <c r="E70" s="56">
        <v>850</v>
      </c>
      <c r="F70" s="57">
        <f t="shared" ref="F70" si="12">SUM(E70*C70)</f>
        <v>11373</v>
      </c>
    </row>
    <row r="71" spans="1:7" ht="27" customHeight="1" x14ac:dyDescent="0.2">
      <c r="A71" s="20" t="s">
        <v>59</v>
      </c>
      <c r="B71" s="34" t="s">
        <v>44</v>
      </c>
      <c r="C71" s="80">
        <v>0.47</v>
      </c>
      <c r="D71" s="20" t="s">
        <v>27</v>
      </c>
      <c r="E71" s="56">
        <v>25000</v>
      </c>
      <c r="F71" s="57">
        <f>SUM(E71*C71)</f>
        <v>11750</v>
      </c>
    </row>
    <row r="72" spans="1:7" ht="22.8" x14ac:dyDescent="0.2">
      <c r="A72" s="20" t="s">
        <v>60</v>
      </c>
      <c r="B72" s="34" t="s">
        <v>45</v>
      </c>
      <c r="C72" s="80">
        <v>5.52</v>
      </c>
      <c r="D72" s="20" t="s">
        <v>27</v>
      </c>
      <c r="E72" s="56">
        <v>28500</v>
      </c>
      <c r="F72" s="57">
        <f>SUM(E72*C72)</f>
        <v>157320</v>
      </c>
    </row>
    <row r="73" spans="1:7" ht="22.5" customHeight="1" x14ac:dyDescent="0.2">
      <c r="A73" s="20" t="s">
        <v>61</v>
      </c>
      <c r="B73" s="34" t="s">
        <v>46</v>
      </c>
      <c r="C73" s="97">
        <v>0.41799999999999998</v>
      </c>
      <c r="D73" s="20" t="s">
        <v>39</v>
      </c>
      <c r="E73" s="56">
        <v>170000</v>
      </c>
      <c r="F73" s="57">
        <f>SUM(E73*C73)</f>
        <v>71060</v>
      </c>
    </row>
    <row r="74" spans="1:7" ht="22.5" customHeight="1" x14ac:dyDescent="0.2">
      <c r="A74" s="20" t="s">
        <v>62</v>
      </c>
      <c r="B74" s="34" t="s">
        <v>38</v>
      </c>
      <c r="C74" s="97">
        <v>0.123</v>
      </c>
      <c r="D74" s="20" t="s">
        <v>39</v>
      </c>
      <c r="E74" s="56">
        <v>180000</v>
      </c>
      <c r="F74" s="57">
        <f t="shared" ref="F74" si="13">SUM(E74*C74)</f>
        <v>22140</v>
      </c>
    </row>
    <row r="75" spans="1:7" ht="22.5" customHeight="1" x14ac:dyDescent="0.2">
      <c r="A75" s="20" t="s">
        <v>63</v>
      </c>
      <c r="B75" s="34" t="s">
        <v>40</v>
      </c>
      <c r="C75" s="80">
        <v>541</v>
      </c>
      <c r="D75" s="20" t="s">
        <v>41</v>
      </c>
      <c r="E75" s="56">
        <v>40</v>
      </c>
      <c r="F75" s="57">
        <f>SUM(E75*C75)</f>
        <v>21640</v>
      </c>
    </row>
    <row r="76" spans="1:7" ht="22.5" customHeight="1" x14ac:dyDescent="0.2">
      <c r="A76" s="20" t="s">
        <v>64</v>
      </c>
      <c r="B76" s="34" t="s">
        <v>42</v>
      </c>
      <c r="C76" s="80">
        <v>10</v>
      </c>
      <c r="D76" s="20" t="s">
        <v>43</v>
      </c>
      <c r="E76" s="56">
        <v>1700</v>
      </c>
      <c r="F76" s="57">
        <f t="shared" ref="F76" si="14">SUM(E76*C76)</f>
        <v>17000</v>
      </c>
    </row>
    <row r="77" spans="1:7" ht="22.5" customHeight="1" x14ac:dyDescent="0.2">
      <c r="A77" s="20"/>
      <c r="B77" s="34"/>
      <c r="C77" s="80"/>
      <c r="D77" s="20"/>
      <c r="E77" s="56"/>
      <c r="F77" s="57">
        <f>SUM(F70:F76)</f>
        <v>312283</v>
      </c>
    </row>
    <row r="78" spans="1:7" ht="22.5" customHeight="1" x14ac:dyDescent="0.2">
      <c r="A78" s="20"/>
      <c r="B78" s="34" t="s">
        <v>74</v>
      </c>
      <c r="C78" s="80"/>
      <c r="D78" s="20"/>
      <c r="E78" s="56"/>
      <c r="F78" s="26">
        <f>SUM(F77,F67,F57,F47,F37)</f>
        <v>1487171</v>
      </c>
    </row>
    <row r="79" spans="1:7" ht="22.5" customHeight="1" x14ac:dyDescent="0.2">
      <c r="B79" s="34" t="s">
        <v>67</v>
      </c>
      <c r="F79" s="100">
        <f>SUM(F78,F26)</f>
        <v>24780071</v>
      </c>
    </row>
    <row r="80" spans="1:7" s="33" customFormat="1" ht="26.25" customHeight="1" x14ac:dyDescent="0.25">
      <c r="A80" s="44" t="s">
        <v>21</v>
      </c>
      <c r="B80" s="99" t="s">
        <v>34</v>
      </c>
      <c r="C80" s="79"/>
      <c r="D80" s="37"/>
      <c r="E80" s="38"/>
      <c r="F80" s="39"/>
    </row>
    <row r="81" spans="1:7" s="18" customFormat="1" ht="27.75" customHeight="1" x14ac:dyDescent="0.3">
      <c r="A81" s="74"/>
      <c r="B81" s="109" t="s">
        <v>55</v>
      </c>
      <c r="C81" s="110"/>
      <c r="D81" s="110"/>
      <c r="E81" s="110"/>
      <c r="F81" s="110"/>
      <c r="G81" s="96"/>
    </row>
    <row r="82" spans="1:7" s="18" customFormat="1" ht="34.799999999999997" x14ac:dyDescent="0.25">
      <c r="A82" s="58">
        <v>1</v>
      </c>
      <c r="B82" s="62" t="s">
        <v>80</v>
      </c>
      <c r="C82" s="80">
        <v>14899</v>
      </c>
      <c r="D82" s="20" t="s">
        <v>17</v>
      </c>
      <c r="E82" s="56">
        <v>1300</v>
      </c>
      <c r="F82" s="57">
        <f>SUM(C82*E82)</f>
        <v>19368700</v>
      </c>
    </row>
    <row r="83" spans="1:7" s="12" customFormat="1" ht="45.75" customHeight="1" x14ac:dyDescent="0.25">
      <c r="A83" s="58">
        <v>2</v>
      </c>
      <c r="B83" s="63" t="s">
        <v>24</v>
      </c>
      <c r="C83" s="80">
        <v>14899</v>
      </c>
      <c r="D83" s="20" t="s">
        <v>17</v>
      </c>
      <c r="E83" s="56">
        <v>350</v>
      </c>
      <c r="F83" s="57">
        <f>C83*E83</f>
        <v>5214650</v>
      </c>
      <c r="G83" s="11"/>
    </row>
    <row r="84" spans="1:7" s="12" customFormat="1" ht="24" customHeight="1" x14ac:dyDescent="0.25">
      <c r="A84" s="58">
        <v>3</v>
      </c>
      <c r="B84" s="73" t="s">
        <v>18</v>
      </c>
      <c r="C84" s="80"/>
      <c r="D84" s="20"/>
      <c r="E84" s="56"/>
      <c r="F84" s="57"/>
      <c r="G84" s="11"/>
    </row>
    <row r="85" spans="1:7" s="30" customFormat="1" ht="41.25" customHeight="1" x14ac:dyDescent="0.25">
      <c r="A85" s="58">
        <v>4</v>
      </c>
      <c r="B85" s="34" t="s">
        <v>49</v>
      </c>
      <c r="C85" s="80">
        <v>12913.16</v>
      </c>
      <c r="D85" s="20" t="s">
        <v>17</v>
      </c>
      <c r="E85" s="56">
        <v>3100</v>
      </c>
      <c r="F85" s="57">
        <f>C85*E85</f>
        <v>40030796</v>
      </c>
    </row>
    <row r="86" spans="1:7" s="12" customFormat="1" ht="40.5" customHeight="1" x14ac:dyDescent="0.25">
      <c r="A86" s="58">
        <v>5</v>
      </c>
      <c r="B86" s="34" t="s">
        <v>25</v>
      </c>
      <c r="C86" s="80">
        <v>1986.64</v>
      </c>
      <c r="D86" s="20" t="s">
        <v>17</v>
      </c>
      <c r="E86" s="56">
        <v>800</v>
      </c>
      <c r="F86" s="57">
        <f>C86*E86</f>
        <v>1589312</v>
      </c>
      <c r="G86" s="11"/>
    </row>
    <row r="87" spans="1:7" s="12" customFormat="1" ht="55.5" customHeight="1" x14ac:dyDescent="0.25">
      <c r="A87" s="58">
        <v>6</v>
      </c>
      <c r="B87" s="34" t="s">
        <v>52</v>
      </c>
      <c r="C87" s="80">
        <v>624.33000000000004</v>
      </c>
      <c r="D87" s="20" t="s">
        <v>53</v>
      </c>
      <c r="E87" s="56">
        <v>2100</v>
      </c>
      <c r="F87" s="57">
        <f>C87*E87</f>
        <v>1311093</v>
      </c>
      <c r="G87" s="11"/>
    </row>
    <row r="88" spans="1:7" s="12" customFormat="1" ht="28.5" customHeight="1" x14ac:dyDescent="0.25">
      <c r="A88" s="58">
        <v>7</v>
      </c>
      <c r="B88" s="19" t="s">
        <v>47</v>
      </c>
      <c r="C88" s="78"/>
      <c r="D88" s="28"/>
      <c r="E88" s="29"/>
      <c r="F88" s="29">
        <f>SUM(F82:F87)</f>
        <v>67514551</v>
      </c>
      <c r="G88" s="11"/>
    </row>
    <row r="89" spans="1:7" s="32" customFormat="1" ht="24.75" customHeight="1" x14ac:dyDescent="0.25">
      <c r="A89" s="88"/>
      <c r="B89" s="34"/>
      <c r="C89" s="80"/>
      <c r="D89" s="20"/>
      <c r="E89" s="56"/>
      <c r="F89" s="57"/>
      <c r="G89" s="31"/>
    </row>
    <row r="90" spans="1:7" ht="20.100000000000001" customHeight="1" x14ac:dyDescent="0.2">
      <c r="A90" s="54" t="s">
        <v>7</v>
      </c>
      <c r="B90" s="28" t="s">
        <v>13</v>
      </c>
      <c r="C90" s="79"/>
      <c r="D90" s="37"/>
      <c r="E90" s="38"/>
      <c r="F90" s="93">
        <f>F8</f>
        <v>2650000</v>
      </c>
    </row>
    <row r="91" spans="1:7" ht="20.100000000000001" customHeight="1" x14ac:dyDescent="0.2">
      <c r="A91" s="54" t="s">
        <v>8</v>
      </c>
      <c r="B91" s="28" t="s">
        <v>10</v>
      </c>
      <c r="C91" s="79"/>
      <c r="D91" s="64"/>
      <c r="E91" s="38"/>
      <c r="F91" s="94">
        <f>F17</f>
        <v>37566650</v>
      </c>
    </row>
    <row r="92" spans="1:7" ht="20.100000000000001" customHeight="1" x14ac:dyDescent="0.2">
      <c r="A92" s="54" t="s">
        <v>9</v>
      </c>
      <c r="B92" s="28" t="s">
        <v>48</v>
      </c>
      <c r="C92" s="79"/>
      <c r="D92" s="64"/>
      <c r="E92" s="38"/>
      <c r="F92" s="94">
        <f>F79</f>
        <v>24780071</v>
      </c>
    </row>
    <row r="93" spans="1:7" ht="20.100000000000001" customHeight="1" x14ac:dyDescent="0.2">
      <c r="A93" s="54" t="s">
        <v>21</v>
      </c>
      <c r="B93" s="28" t="s">
        <v>34</v>
      </c>
      <c r="C93" s="79"/>
      <c r="D93" s="64"/>
      <c r="E93" s="38"/>
      <c r="F93" s="94">
        <f>F88</f>
        <v>67514551</v>
      </c>
    </row>
    <row r="94" spans="1:7" ht="20.100000000000001" customHeight="1" x14ac:dyDescent="0.2">
      <c r="A94" s="37"/>
      <c r="B94" s="28"/>
      <c r="C94" s="79"/>
      <c r="D94" s="64"/>
      <c r="E94" s="38"/>
      <c r="F94" s="38"/>
    </row>
    <row r="95" spans="1:7" ht="20.100000000000001" customHeight="1" x14ac:dyDescent="0.2">
      <c r="A95" s="37"/>
      <c r="B95" s="65" t="s">
        <v>12</v>
      </c>
      <c r="C95" s="79"/>
      <c r="D95" s="66"/>
      <c r="E95" s="67"/>
      <c r="F95" s="67">
        <f>SUM(F90:F94)</f>
        <v>132511272</v>
      </c>
    </row>
    <row r="96" spans="1:7" ht="20.100000000000001" customHeight="1" x14ac:dyDescent="0.2">
      <c r="A96" s="37"/>
      <c r="B96" s="65" t="s">
        <v>78</v>
      </c>
      <c r="C96" s="79"/>
      <c r="D96" s="66"/>
      <c r="E96" s="67"/>
      <c r="F96" s="67">
        <f>F95*5/100</f>
        <v>6625563.5999999996</v>
      </c>
    </row>
    <row r="97" spans="1:6" ht="20.100000000000001" customHeight="1" x14ac:dyDescent="0.2">
      <c r="A97" s="37"/>
      <c r="B97" s="65"/>
      <c r="C97" s="79"/>
      <c r="D97" s="37"/>
      <c r="E97" s="38"/>
      <c r="F97" s="68"/>
    </row>
    <row r="98" spans="1:6" ht="20.100000000000001" customHeight="1" x14ac:dyDescent="0.2">
      <c r="A98" s="69"/>
      <c r="B98" s="105" t="s">
        <v>11</v>
      </c>
      <c r="C98" s="105"/>
      <c r="D98" s="105"/>
      <c r="E98" s="70" t="s">
        <v>6</v>
      </c>
      <c r="F98" s="68">
        <f>F95+F96</f>
        <v>139136835.59999999</v>
      </c>
    </row>
    <row r="99" spans="1:6" ht="13.8" x14ac:dyDescent="0.2">
      <c r="A99" s="15"/>
      <c r="B99" s="6"/>
      <c r="C99" s="81"/>
      <c r="D99" s="3"/>
      <c r="E99" s="21"/>
      <c r="F99" s="24"/>
    </row>
    <row r="100" spans="1:6" ht="13.8" x14ac:dyDescent="0.2">
      <c r="B100" s="7"/>
      <c r="C100" s="82"/>
      <c r="D100" s="4"/>
      <c r="E100" s="22"/>
      <c r="F100" s="25"/>
    </row>
    <row r="101" spans="1:6" ht="13.8" x14ac:dyDescent="0.2">
      <c r="B101" s="7"/>
      <c r="C101" s="82"/>
      <c r="D101" s="4"/>
      <c r="E101" s="22"/>
      <c r="F101" s="25"/>
    </row>
  </sheetData>
  <mergeCells count="3">
    <mergeCell ref="B98:D98"/>
    <mergeCell ref="A1:F1"/>
    <mergeCell ref="B81:F81"/>
  </mergeCells>
  <phoneticPr fontId="2" type="noConversion"/>
  <pageMargins left="0.7" right="0.2" top="1" bottom="0.5" header="0.3" footer="0.3"/>
  <pageSetup paperSize="9" firstPageNumber="0" orientation="portrait" useFirstPageNumber="1" horizontalDpi="300" verticalDpi="300" r:id="rId1"/>
  <headerFooter alignWithMargins="0">
    <oddHeader xml:space="preserve">&amp;C&amp;"Times New Roman,Bold"&amp;18 URBAN SHELTER MILLENNIUM CITY ESTATE 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KADUNA INTERNAL ROAD</vt:lpstr>
      <vt:lpstr>'KADUNA INTERNAL ROAD'!Print_Area</vt:lpstr>
    </vt:vector>
  </TitlesOfParts>
  <Company>el-Rufai &amp; Partners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Wasiu</dc:creator>
  <cp:lastModifiedBy>AGM INFRASTRUCTURE</cp:lastModifiedBy>
  <cp:lastPrinted>2016-04-10T19:26:16Z</cp:lastPrinted>
  <dcterms:created xsi:type="dcterms:W3CDTF">2000-02-21T11:54:01Z</dcterms:created>
  <dcterms:modified xsi:type="dcterms:W3CDTF">2018-03-22T10:55:02Z</dcterms:modified>
</cp:coreProperties>
</file>