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f\Desktop\"/>
    </mc:Choice>
  </mc:AlternateContent>
  <xr:revisionPtr revIDLastSave="0" documentId="13_ncr:1_{71FB6AE4-FFCE-4057-A83F-D99418C20C96}" xr6:coauthVersionLast="47" xr6:coauthVersionMax="47" xr10:uidLastSave="{00000000-0000-0000-0000-000000000000}"/>
  <bookViews>
    <workbookView xWindow="-120" yWindow="-120" windowWidth="20730" windowHeight="11160" xr2:uid="{8687EB4D-EDDB-4A83-A407-459DAA73C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/>
  <c r="E7" i="1"/>
  <c r="E6" i="1"/>
  <c r="D6" i="1"/>
  <c r="E9" i="1"/>
  <c r="D9" i="1"/>
  <c r="E8" i="1"/>
  <c r="D8" i="1"/>
  <c r="E5" i="1"/>
  <c r="D5" i="1"/>
  <c r="E4" i="1"/>
  <c r="D4" i="1"/>
  <c r="E3" i="1"/>
  <c r="D3" i="1"/>
  <c r="E2" i="1"/>
  <c r="D2" i="1"/>
</calcChain>
</file>

<file path=xl/sharedStrings.xml><?xml version="1.0" encoding="utf-8"?>
<sst xmlns="http://schemas.openxmlformats.org/spreadsheetml/2006/main" count="15" uniqueCount="15">
  <si>
    <t>fit</t>
  </si>
  <si>
    <t>det. 1 std</t>
  </si>
  <si>
    <t>det. 2 std</t>
  </si>
  <si>
    <t>det. 1 norm std</t>
  </si>
  <si>
    <t>det. 2 norm std</t>
  </si>
  <si>
    <t>bruker</t>
  </si>
  <si>
    <t>bruker w/ bg</t>
  </si>
  <si>
    <t>pymca snip 30</t>
  </si>
  <si>
    <t>pymca snip 40</t>
  </si>
  <si>
    <t>pymca strip</t>
  </si>
  <si>
    <t>pymca polynomial</t>
  </si>
  <si>
    <t>pymca snip 60</t>
  </si>
  <si>
    <t>rmse</t>
  </si>
  <si>
    <t>rmses</t>
  </si>
  <si>
    <t>pymca snip 60 + 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</si>
</sst>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Sheet1!$A$2:$A$9</c:f>
              <c:strCache>
                <c:ptCount val="8"/>
                <c:pt idx="0">
                  <c:v>bruker</c:v>
                </c:pt>
                <c:pt idx="1">
                  <c:v>bruker w/ bg</c:v>
                </c:pt>
                <c:pt idx="2">
                  <c:v>pymca snip 30</c:v>
                </c:pt>
                <c:pt idx="3">
                  <c:v>pymca snip 40</c:v>
                </c:pt>
                <c:pt idx="4">
                  <c:v>pymca snip 60</c:v>
                </c:pt>
                <c:pt idx="5">
                  <c:v>pymca snip 60 + linear</c:v>
                </c:pt>
                <c:pt idx="6">
                  <c:v>pymca strip</c:v>
                </c:pt>
                <c:pt idx="7">
                  <c:v>pymca polynomial</c:v>
                </c:pt>
              </c:strCache>
            </c:strRef>
          </c:cat>
          <c:val>
            <c:numRef>
              <c:f>Sheet1!$B$2:$B$9</c:f>
              <c:numCache>
                <c:formatCode>General</c:formatCode>
                <c:ptCount val="8"/>
                <c:pt idx="0">
                  <c:v>131</c:v>
                </c:pt>
                <c:pt idx="1">
                  <c:v>119</c:v>
                </c:pt>
                <c:pt idx="2">
                  <c:v>146</c:v>
                </c:pt>
                <c:pt idx="3">
                  <c:v>151</c:v>
                </c:pt>
                <c:pt idx="4">
                  <c:v>155</c:v>
                </c:pt>
                <c:pt idx="5">
                  <c:v>126</c:v>
                </c:pt>
                <c:pt idx="6">
                  <c:v>157</c:v>
                </c:pt>
                <c:pt idx="7">
                  <c:v>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99-45AA-8B21-C14EF7216D48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Sheet1!$A$2:$A$9</c:f>
              <c:strCache>
                <c:ptCount val="8"/>
                <c:pt idx="0">
                  <c:v>bruker</c:v>
                </c:pt>
                <c:pt idx="1">
                  <c:v>bruker w/ bg</c:v>
                </c:pt>
                <c:pt idx="2">
                  <c:v>pymca snip 30</c:v>
                </c:pt>
                <c:pt idx="3">
                  <c:v>pymca snip 40</c:v>
                </c:pt>
                <c:pt idx="4">
                  <c:v>pymca snip 60</c:v>
                </c:pt>
                <c:pt idx="5">
                  <c:v>pymca snip 60 + linear</c:v>
                </c:pt>
                <c:pt idx="6">
                  <c:v>pymca strip</c:v>
                </c:pt>
                <c:pt idx="7">
                  <c:v>pymca polynomial</c:v>
                </c:pt>
              </c:strCache>
            </c:strRef>
          </c:cat>
          <c:val>
            <c:numRef>
              <c:f>Sheet1!$C$2:$C$9</c:f>
              <c:numCache>
                <c:formatCode>General</c:formatCode>
                <c:ptCount val="8"/>
                <c:pt idx="0">
                  <c:v>144</c:v>
                </c:pt>
                <c:pt idx="1">
                  <c:v>132</c:v>
                </c:pt>
                <c:pt idx="2">
                  <c:v>150</c:v>
                </c:pt>
                <c:pt idx="3">
                  <c:v>154</c:v>
                </c:pt>
                <c:pt idx="4">
                  <c:v>155</c:v>
                </c:pt>
                <c:pt idx="5">
                  <c:v>150</c:v>
                </c:pt>
                <c:pt idx="6">
                  <c:v>170</c:v>
                </c:pt>
                <c:pt idx="7">
                  <c:v>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99-45AA-8B21-C14EF7216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0926720"/>
        <c:axId val="610927376"/>
      </c:barChart>
      <c:catAx>
        <c:axId val="61092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927376"/>
        <c:crosses val="autoZero"/>
        <c:auto val="1"/>
        <c:lblAlgn val="ctr"/>
        <c:lblOffset val="100"/>
        <c:noMultiLvlLbl val="0"/>
      </c:catAx>
      <c:valAx>
        <c:axId val="61092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926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Sheet1!$A$2:$A$9</c:f>
              <c:strCache>
                <c:ptCount val="8"/>
                <c:pt idx="0">
                  <c:v>bruker</c:v>
                </c:pt>
                <c:pt idx="1">
                  <c:v>bruker w/ bg</c:v>
                </c:pt>
                <c:pt idx="2">
                  <c:v>pymca snip 30</c:v>
                </c:pt>
                <c:pt idx="3">
                  <c:v>pymca snip 40</c:v>
                </c:pt>
                <c:pt idx="4">
                  <c:v>pymca snip 60</c:v>
                </c:pt>
                <c:pt idx="5">
                  <c:v>pymca snip 60 + linear</c:v>
                </c:pt>
                <c:pt idx="6">
                  <c:v>pymca strip</c:v>
                </c:pt>
                <c:pt idx="7">
                  <c:v>pymca polynomial</c:v>
                </c:pt>
              </c:strCache>
            </c:strRef>
          </c:cat>
          <c:val>
            <c:numRef>
              <c:f>Sheet1!$D$2:$D$9</c:f>
              <c:numCache>
                <c:formatCode>General</c:formatCode>
                <c:ptCount val="8"/>
                <c:pt idx="0">
                  <c:v>9.976391744726221E-3</c:v>
                </c:pt>
                <c:pt idx="1">
                  <c:v>7.872453029902091E-3</c:v>
                </c:pt>
                <c:pt idx="2">
                  <c:v>1.0300550303372373E-2</c:v>
                </c:pt>
                <c:pt idx="3">
                  <c:v>1.0597234893676749E-2</c:v>
                </c:pt>
                <c:pt idx="4">
                  <c:v>1.0849783004339914E-2</c:v>
                </c:pt>
                <c:pt idx="5">
                  <c:v>9.2660685394911017E-3</c:v>
                </c:pt>
                <c:pt idx="6">
                  <c:v>1.101290684624018E-2</c:v>
                </c:pt>
                <c:pt idx="7">
                  <c:v>9.0477603085137945E-3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B-48AE-B10C-168D07C6A54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Sheet1!$A$2:$A$9</c:f>
              <c:strCache>
                <c:ptCount val="8"/>
                <c:pt idx="0">
                  <c:v>bruker</c:v>
                </c:pt>
                <c:pt idx="1">
                  <c:v>bruker w/ bg</c:v>
                </c:pt>
                <c:pt idx="2">
                  <c:v>pymca snip 30</c:v>
                </c:pt>
                <c:pt idx="3">
                  <c:v>pymca snip 40</c:v>
                </c:pt>
                <c:pt idx="4">
                  <c:v>pymca snip 60</c:v>
                </c:pt>
                <c:pt idx="5">
                  <c:v>pymca snip 60 + linear</c:v>
                </c:pt>
                <c:pt idx="6">
                  <c:v>pymca strip</c:v>
                </c:pt>
                <c:pt idx="7">
                  <c:v>pymca polynomial</c:v>
                </c:pt>
              </c:strCache>
            </c:strRef>
          </c:cat>
          <c:val>
            <c:numRef>
              <c:f>Sheet1!$E$2:$E$9</c:f>
              <c:numCache>
                <c:formatCode>General</c:formatCode>
                <c:ptCount val="8"/>
                <c:pt idx="0">
                  <c:v>1.0722263588979895E-2</c:v>
                </c:pt>
                <c:pt idx="1">
                  <c:v>8.4892919158788341E-3</c:v>
                </c:pt>
                <c:pt idx="2">
                  <c:v>1.036341025286721E-2</c:v>
                </c:pt>
                <c:pt idx="3">
                  <c:v>1.0584192439862543E-2</c:v>
                </c:pt>
                <c:pt idx="4">
                  <c:v>1.0617892862035896E-2</c:v>
                </c:pt>
                <c:pt idx="5">
                  <c:v>1.0813148788927335E-2</c:v>
                </c:pt>
                <c:pt idx="6">
                  <c:v>1.1643835616438357E-2</c:v>
                </c:pt>
                <c:pt idx="7">
                  <c:v>9.883720930232558E-3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FB-48AE-B10C-168D07C6A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9798648"/>
        <c:axId val="619798976"/>
      </c:barChart>
      <c:catAx>
        <c:axId val="61979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798976"/>
        <c:crosses val="autoZero"/>
        <c:auto val="1"/>
        <c:lblAlgn val="ctr"/>
        <c:lblOffset val="100"/>
        <c:noMultiLvlLbl val="0"/>
      </c:catAx>
      <c:valAx>
        <c:axId val="61979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79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Sheet1!$A$4:$A$9</c:f>
              <c:strCache>
                <c:ptCount val="6"/>
                <c:pt idx="0">
                  <c:v>pymca snip 30</c:v>
                </c:pt>
                <c:pt idx="1">
                  <c:v>pymca snip 40</c:v>
                </c:pt>
                <c:pt idx="2">
                  <c:v>pymca snip 60</c:v>
                </c:pt>
                <c:pt idx="3">
                  <c:v>pymca snip 60 + linear</c:v>
                </c:pt>
                <c:pt idx="4">
                  <c:v>pymca strip</c:v>
                </c:pt>
                <c:pt idx="5">
                  <c:v>pymca polynomial</c:v>
                </c:pt>
              </c:strCache>
            </c:strRef>
          </c:cat>
          <c:val>
            <c:numRef>
              <c:f>Sheet1!$G$4:$G$9</c:f>
              <c:numCache>
                <c:formatCode>General</c:formatCode>
                <c:ptCount val="6"/>
                <c:pt idx="0">
                  <c:v>0.74407436698836604</c:v>
                </c:pt>
                <c:pt idx="1">
                  <c:v>0.79917448692911397</c:v>
                </c:pt>
                <c:pt idx="2">
                  <c:v>0.84952629638276</c:v>
                </c:pt>
                <c:pt idx="3">
                  <c:v>0.60423514314071602</c:v>
                </c:pt>
                <c:pt idx="4">
                  <c:v>0.85146247533113795</c:v>
                </c:pt>
                <c:pt idx="5">
                  <c:v>0.67567871765629295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AB-48DA-9616-C809BD1DD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0851344"/>
        <c:axId val="650853312"/>
      </c:barChart>
      <c:catAx>
        <c:axId val="650851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853312"/>
        <c:crosses val="autoZero"/>
        <c:auto val="1"/>
        <c:lblAlgn val="ctr"/>
        <c:lblOffset val="100"/>
        <c:noMultiLvlLbl val="0"/>
      </c:catAx>
      <c:valAx>
        <c:axId val="65085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851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38099</xdr:colOff>
      <xdr:row>0</xdr:row>
      <xdr:rowOff>128587</xdr:rowOff>
    </xdr:from>
    <xdr:to>
      <xdr:col>20</xdr:col>
      <xdr:colOff>581024</xdr:colOff>
      <xdr:row>15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BCA0C4-BEA1-AB0F-475D-FE33161345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28575</xdr:colOff>
      <xdr:row>15</xdr:row>
      <xdr:rowOff>109537</xdr:rowOff>
    </xdr:from>
    <xdr:to>
      <xdr:col>20</xdr:col>
      <xdr:colOff>581025</xdr:colOff>
      <xdr:row>29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3535DB3-B4EE-F78D-4B4F-0DBCA45918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17</xdr:col>
      <xdr:colOff>590550</xdr:colOff>
      <xdr:row>32</xdr:row>
      <xdr:rowOff>85725</xdr:rowOff>
    </xdr:from>
    <xdr:to>
      <xdr:col>31</xdr:col>
      <xdr:colOff>142875</xdr:colOff>
      <xdr:row>51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72D8CF2-4DD5-30E8-9870-1B58468EC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5325" y="6181725"/>
          <a:ext cx="8086725" cy="3609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209550</xdr:colOff>
      <xdr:row>9</xdr:row>
      <xdr:rowOff>128587</xdr:rowOff>
    </xdr:from>
    <xdr:to>
      <xdr:col>11</xdr:col>
      <xdr:colOff>104775</xdr:colOff>
      <xdr:row>24</xdr:row>
      <xdr:rowOff>14287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358A23E-FE4D-2797-774C-814D04CF4B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47D8F-A5DC-4823-B6F6-E16B3E6D23B7}">
  <dimension ref="A1:G9"/>
  <sheetViews>
    <sheetView tabSelected="1" topLeftCell="O28" workbookViewId="0">
      <selection activeCell="E6" sqref="E6"/>
    </sheetView>
  </sheetViews>
  <sheetFormatPr defaultRowHeight="15" x14ac:dyDescent="0.25"/>
  <cols>
    <col min="1" max="1" width="16.140625" customWidth="1"/>
    <col min="4" max="5" width="14.42578125" bestFit="1" customWidth="1"/>
    <col min="6" max="6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</row>
    <row r="2" spans="1:7" x14ac:dyDescent="0.25">
      <c r="A2" t="s">
        <v>5</v>
      </c>
      <c r="B2">
        <v>131</v>
      </c>
      <c r="C2">
        <v>144</v>
      </c>
      <c r="D2">
        <f>131/13131</f>
        <v>9.976391744726221E-3</v>
      </c>
      <c r="E2">
        <f>144/13430</f>
        <v>1.0722263588979895E-2</v>
      </c>
    </row>
    <row r="3" spans="1:7" x14ac:dyDescent="0.25">
      <c r="A3" t="s">
        <v>6</v>
      </c>
      <c r="B3">
        <v>119</v>
      </c>
      <c r="C3">
        <v>132</v>
      </c>
      <c r="D3">
        <f>119/15116</f>
        <v>7.872453029902091E-3</v>
      </c>
      <c r="E3">
        <f>132/15549</f>
        <v>8.4892919158788341E-3</v>
      </c>
    </row>
    <row r="4" spans="1:7" x14ac:dyDescent="0.25">
      <c r="A4" t="s">
        <v>7</v>
      </c>
      <c r="B4">
        <v>146</v>
      </c>
      <c r="C4">
        <v>150</v>
      </c>
      <c r="D4">
        <f>146/14174</f>
        <v>1.0300550303372373E-2</v>
      </c>
      <c r="E4">
        <f>150/14474</f>
        <v>1.036341025286721E-2</v>
      </c>
      <c r="F4">
        <v>22.5067316955402</v>
      </c>
      <c r="G4">
        <v>0.74407436698836604</v>
      </c>
    </row>
    <row r="5" spans="1:7" x14ac:dyDescent="0.25">
      <c r="A5" t="s">
        <v>8</v>
      </c>
      <c r="B5">
        <v>151</v>
      </c>
      <c r="C5">
        <v>154</v>
      </c>
      <c r="D5">
        <f>151/14249</f>
        <v>1.0597234893676749E-2</v>
      </c>
      <c r="E5">
        <f>154/14550</f>
        <v>1.0584192439862543E-2</v>
      </c>
      <c r="F5">
        <v>22.784982395769401</v>
      </c>
      <c r="G5">
        <v>0.79917448692911397</v>
      </c>
    </row>
    <row r="6" spans="1:7" x14ac:dyDescent="0.25">
      <c r="A6" t="s">
        <v>11</v>
      </c>
      <c r="B6">
        <v>155</v>
      </c>
      <c r="C6">
        <v>155</v>
      </c>
      <c r="D6">
        <f>155/14286</f>
        <v>1.0849783004339914E-2</v>
      </c>
      <c r="E6">
        <f>155/14598</f>
        <v>1.0617892862035896E-2</v>
      </c>
      <c r="F6">
        <v>23.1343224921646</v>
      </c>
      <c r="G6">
        <v>0.84952629638276</v>
      </c>
    </row>
    <row r="7" spans="1:7" x14ac:dyDescent="0.25">
      <c r="A7" t="s">
        <v>14</v>
      </c>
      <c r="B7">
        <v>126</v>
      </c>
      <c r="C7">
        <v>150</v>
      </c>
      <c r="D7">
        <f>126/13598</f>
        <v>9.2660685394911017E-3</v>
      </c>
      <c r="E7">
        <f>150/13872</f>
        <v>1.0813148788927335E-2</v>
      </c>
      <c r="F7">
        <v>21.649079882580999</v>
      </c>
      <c r="G7">
        <v>0.60423514314071602</v>
      </c>
    </row>
    <row r="8" spans="1:7" x14ac:dyDescent="0.25">
      <c r="A8" t="s">
        <v>9</v>
      </c>
      <c r="B8">
        <v>157</v>
      </c>
      <c r="C8">
        <v>170</v>
      </c>
      <c r="D8">
        <f>157/14256</f>
        <v>1.101290684624018E-2</v>
      </c>
      <c r="E8">
        <f>170/14600</f>
        <v>1.1643835616438357E-2</v>
      </c>
      <c r="F8">
        <v>23.2126055706836</v>
      </c>
      <c r="G8">
        <v>0.85146247533113795</v>
      </c>
    </row>
    <row r="9" spans="1:7" x14ac:dyDescent="0.25">
      <c r="A9" t="s">
        <v>10</v>
      </c>
      <c r="B9">
        <v>122</v>
      </c>
      <c r="C9">
        <v>136</v>
      </c>
      <c r="D9">
        <f>122/13484</f>
        <v>9.0477603085137945E-3</v>
      </c>
      <c r="E9">
        <f>136/13760</f>
        <v>9.883720930232558E-3</v>
      </c>
      <c r="F9">
        <v>22.130291938971101</v>
      </c>
      <c r="G9">
        <v>0.67567871765629295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Freeland, Evan L. (Assoc)</dc:creator>
  <cp:lastModifiedBy>Freeland, Evan L. (Assoc)</cp:lastModifiedBy>
  <dcterms:created xsi:type="dcterms:W3CDTF">2023-06-14T16:02:50Z</dcterms:created>
  <dcterms:modified xsi:type="dcterms:W3CDTF">2023-06-16T18:30:46Z</dcterms:modified>
</cp:coreProperties>
</file>