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52926C2B-C6C0-41F8-B134-F8376384EAE8}" xr6:coauthVersionLast="47" xr6:coauthVersionMax="47" xr10:uidLastSave="{00000000-0000-0000-0000-000000000000}"/>
  <bookViews>
    <workbookView xWindow="-120" yWindow="-120" windowWidth="20730" windowHeight="11160" xr2:uid="{8687EB4D-EDDB-4A83-A407-459DAA73C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D8" i="1"/>
  <c r="E8" i="1"/>
  <c r="E6" i="1"/>
  <c r="D6" i="1"/>
  <c r="E10" i="1"/>
  <c r="D10" i="1"/>
  <c r="E9" i="1"/>
  <c r="D9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<sst xmlns="http://schemas.openxmlformats.org/spreadsheetml/2006/main" count="16" uniqueCount="16">
  <si>
    <t>fit</t>
  </si>
  <si>
    <t>det. 1 std</t>
  </si>
  <si>
    <t>det. 2 std</t>
  </si>
  <si>
    <t>det. 1 norm std</t>
  </si>
  <si>
    <t>det. 2 norm std</t>
  </si>
  <si>
    <t>bruker</t>
  </si>
  <si>
    <t>bruker w/ bg</t>
  </si>
  <si>
    <t>pymca snip 30</t>
  </si>
  <si>
    <t>pymca snip 40</t>
  </si>
  <si>
    <t>pymca strip</t>
  </si>
  <si>
    <t>pymca polynomial</t>
  </si>
  <si>
    <t>pymca snip 60</t>
  </si>
  <si>
    <t>rmse</t>
  </si>
  <si>
    <t>rmses</t>
  </si>
  <si>
    <t>pymca snip 60 + linear</t>
  </si>
  <si>
    <t>pymca snip 60 + 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</si>
</sst>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bruker</c:v>
                </c:pt>
                <c:pt idx="1">
                  <c:v>bruker w/ bg</c:v>
                </c:pt>
                <c:pt idx="2">
                  <c:v>pymca snip 30</c:v>
                </c:pt>
                <c:pt idx="3">
                  <c:v>pymca snip 40</c:v>
                </c:pt>
                <c:pt idx="4">
                  <c:v>pymca snip 60</c:v>
                </c:pt>
                <c:pt idx="5">
                  <c:v>pymca snip 60 + voigt</c:v>
                </c:pt>
                <c:pt idx="6">
                  <c:v>pymca snip 60 + linear</c:v>
                </c:pt>
                <c:pt idx="7">
                  <c:v>pymca strip</c:v>
                </c:pt>
                <c:pt idx="8">
                  <c:v>pymca polynomial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131</c:v>
                </c:pt>
                <c:pt idx="1">
                  <c:v>119</c:v>
                </c:pt>
                <c:pt idx="2">
                  <c:v>146</c:v>
                </c:pt>
                <c:pt idx="3">
                  <c:v>151</c:v>
                </c:pt>
                <c:pt idx="4">
                  <c:v>155</c:v>
                </c:pt>
                <c:pt idx="5">
                  <c:v>157</c:v>
                </c:pt>
                <c:pt idx="6">
                  <c:v>126</c:v>
                </c:pt>
                <c:pt idx="7">
                  <c:v>157</c:v>
                </c:pt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45AA-8B21-C14EF7216D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bruker</c:v>
                </c:pt>
                <c:pt idx="1">
                  <c:v>bruker w/ bg</c:v>
                </c:pt>
                <c:pt idx="2">
                  <c:v>pymca snip 30</c:v>
                </c:pt>
                <c:pt idx="3">
                  <c:v>pymca snip 40</c:v>
                </c:pt>
                <c:pt idx="4">
                  <c:v>pymca snip 60</c:v>
                </c:pt>
                <c:pt idx="5">
                  <c:v>pymca snip 60 + voigt</c:v>
                </c:pt>
                <c:pt idx="6">
                  <c:v>pymca snip 60 + linear</c:v>
                </c:pt>
                <c:pt idx="7">
                  <c:v>pymca strip</c:v>
                </c:pt>
                <c:pt idx="8">
                  <c:v>pymca polynomial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144</c:v>
                </c:pt>
                <c:pt idx="1">
                  <c:v>132</c:v>
                </c:pt>
                <c:pt idx="2">
                  <c:v>150</c:v>
                </c:pt>
                <c:pt idx="3">
                  <c:v>154</c:v>
                </c:pt>
                <c:pt idx="4">
                  <c:v>155</c:v>
                </c:pt>
                <c:pt idx="5">
                  <c:v>159</c:v>
                </c:pt>
                <c:pt idx="6">
                  <c:v>150</c:v>
                </c:pt>
                <c:pt idx="7">
                  <c:v>170</c:v>
                </c:pt>
                <c:pt idx="8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9-45AA-8B21-C14EF721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26720"/>
        <c:axId val="610927376"/>
      </c:barChart>
      <c:catAx>
        <c:axId val="6109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7376"/>
        <c:crosses val="autoZero"/>
        <c:auto val="1"/>
        <c:lblAlgn val="ctr"/>
        <c:lblOffset val="100"/>
        <c:noMultiLvlLbl val="0"/>
      </c:catAx>
      <c:valAx>
        <c:axId val="610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bruker</c:v>
                </c:pt>
                <c:pt idx="1">
                  <c:v>bruker w/ bg</c:v>
                </c:pt>
                <c:pt idx="2">
                  <c:v>pymca snip 30</c:v>
                </c:pt>
                <c:pt idx="3">
                  <c:v>pymca snip 40</c:v>
                </c:pt>
                <c:pt idx="4">
                  <c:v>pymca snip 60</c:v>
                </c:pt>
                <c:pt idx="5">
                  <c:v>pymca snip 60 + voigt</c:v>
                </c:pt>
                <c:pt idx="6">
                  <c:v>pymca snip 60 + linear</c:v>
                </c:pt>
                <c:pt idx="7">
                  <c:v>pymca strip</c:v>
                </c:pt>
                <c:pt idx="8">
                  <c:v>pymca polynomial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9.976391744726221E-3</c:v>
                </c:pt>
                <c:pt idx="1">
                  <c:v>7.872453029902091E-3</c:v>
                </c:pt>
                <c:pt idx="2">
                  <c:v>1.0300550303372373E-2</c:v>
                </c:pt>
                <c:pt idx="3">
                  <c:v>1.0597234893676749E-2</c:v>
                </c:pt>
                <c:pt idx="4">
                  <c:v>1.0849783004339914E-2</c:v>
                </c:pt>
                <c:pt idx="5">
                  <c:v>1.0909596275449934E-2</c:v>
                </c:pt>
                <c:pt idx="6">
                  <c:v>9.2660685394911017E-3</c:v>
                </c:pt>
                <c:pt idx="7">
                  <c:v>1.101290684624018E-2</c:v>
                </c:pt>
                <c:pt idx="8">
                  <c:v>9.0477603085137945E-3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B-48AE-B10C-168D07C6A5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bruker</c:v>
                </c:pt>
                <c:pt idx="1">
                  <c:v>bruker w/ bg</c:v>
                </c:pt>
                <c:pt idx="2">
                  <c:v>pymca snip 30</c:v>
                </c:pt>
                <c:pt idx="3">
                  <c:v>pymca snip 40</c:v>
                </c:pt>
                <c:pt idx="4">
                  <c:v>pymca snip 60</c:v>
                </c:pt>
                <c:pt idx="5">
                  <c:v>pymca snip 60 + voigt</c:v>
                </c:pt>
                <c:pt idx="6">
                  <c:v>pymca snip 60 + linear</c:v>
                </c:pt>
                <c:pt idx="7">
                  <c:v>pymca strip</c:v>
                </c:pt>
                <c:pt idx="8">
                  <c:v>pymca polynomial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1.0722263588979895E-2</c:v>
                </c:pt>
                <c:pt idx="1">
                  <c:v>8.4892919158788341E-3</c:v>
                </c:pt>
                <c:pt idx="2">
                  <c:v>1.036341025286721E-2</c:v>
                </c:pt>
                <c:pt idx="3">
                  <c:v>1.0584192439862543E-2</c:v>
                </c:pt>
                <c:pt idx="4">
                  <c:v>1.0617892862035896E-2</c:v>
                </c:pt>
                <c:pt idx="5">
                  <c:v>1.0798696006519967E-2</c:v>
                </c:pt>
                <c:pt idx="6">
                  <c:v>1.0813148788927335E-2</c:v>
                </c:pt>
                <c:pt idx="7">
                  <c:v>1.1643835616438357E-2</c:v>
                </c:pt>
                <c:pt idx="8">
                  <c:v>9.883720930232558E-3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B-48AE-B10C-168D07C6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98648"/>
        <c:axId val="619798976"/>
      </c:barChart>
      <c:catAx>
        <c:axId val="6197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8976"/>
        <c:crosses val="autoZero"/>
        <c:auto val="1"/>
        <c:lblAlgn val="ctr"/>
        <c:lblOffset val="100"/>
        <c:noMultiLvlLbl val="0"/>
      </c:catAx>
      <c:valAx>
        <c:axId val="619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pymca snip 30</c:v>
                </c:pt>
                <c:pt idx="1">
                  <c:v>pymca snip 40</c:v>
                </c:pt>
                <c:pt idx="2">
                  <c:v>pymca snip 60</c:v>
                </c:pt>
                <c:pt idx="3">
                  <c:v>pymca snip 60 + voigt</c:v>
                </c:pt>
                <c:pt idx="4">
                  <c:v>pymca snip 60 + linear</c:v>
                </c:pt>
                <c:pt idx="5">
                  <c:v>pymca strip</c:v>
                </c:pt>
                <c:pt idx="6">
                  <c:v>pymca polynomial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22.5067316955402</c:v>
                </c:pt>
                <c:pt idx="1">
                  <c:v>22.784982395769401</c:v>
                </c:pt>
                <c:pt idx="2">
                  <c:v>23.1343224921646</c:v>
                </c:pt>
                <c:pt idx="3">
                  <c:v>34.598093692483502</c:v>
                </c:pt>
                <c:pt idx="4">
                  <c:v>21.649079882580999</c:v>
                </c:pt>
                <c:pt idx="5">
                  <c:v>23.2126055706836</c:v>
                </c:pt>
                <c:pt idx="6">
                  <c:v>22.130291938971101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45B-94B7-AB19432D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96080"/>
        <c:axId val="673844152"/>
      </c:barChart>
      <c:catAx>
        <c:axId val="6734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44152"/>
        <c:crosses val="autoZero"/>
        <c:auto val="1"/>
        <c:lblAlgn val="ctr"/>
        <c:lblOffset val="100"/>
        <c:noMultiLvlLbl val="0"/>
      </c:catAx>
      <c:valAx>
        <c:axId val="673844152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0</xdr:row>
      <xdr:rowOff>128587</xdr:rowOff>
    </xdr:from>
    <xdr:to>
      <xdr:col>20</xdr:col>
      <xdr:colOff>581024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CA0C4-BEA1-AB0F-475D-FE331613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15</xdr:row>
      <xdr:rowOff>109537</xdr:rowOff>
    </xdr:from>
    <xdr:to>
      <xdr:col>20</xdr:col>
      <xdr:colOff>581025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35DB3-B4EE-F78D-4B4F-0DBCA459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590550</xdr:colOff>
      <xdr:row>32</xdr:row>
      <xdr:rowOff>85725</xdr:rowOff>
    </xdr:from>
    <xdr:to>
      <xdr:col>31</xdr:col>
      <xdr:colOff>142875</xdr:colOff>
      <xdr:row>51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2D8CF2-4DD5-30E8-9870-1B58468E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6181725"/>
          <a:ext cx="80867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11</xdr:row>
      <xdr:rowOff>185737</xdr:rowOff>
    </xdr:from>
    <xdr:to>
      <xdr:col>10</xdr:col>
      <xdr:colOff>590550</xdr:colOff>
      <xdr:row>26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47D5B-ED68-1506-2D46-9FD8BDC2F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7D8F-A5DC-4823-B6F6-E16B3E6D23B7}">
  <dimension ref="A1:G10"/>
  <sheetViews>
    <sheetView tabSelected="1" topLeftCell="C1" workbookViewId="0">
      <selection activeCell="C11" sqref="C11"/>
    </sheetView>
  </sheetViews>
  <sheetFormatPr defaultRowHeight="15" x14ac:dyDescent="0.25"/>
  <cols>
    <col min="1" max="1" width="20.5703125" bestFit="1" customWidth="1"/>
    <col min="4" max="5" width="14.42578125" bestFit="1" customWidth="1"/>
    <col min="6" max="6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25">
      <c r="A2" t="s">
        <v>5</v>
      </c>
      <c r="B2">
        <v>131</v>
      </c>
      <c r="C2">
        <v>144</v>
      </c>
      <c r="D2">
        <f>131/13131</f>
        <v>9.976391744726221E-3</v>
      </c>
      <c r="E2">
        <f>144/13430</f>
        <v>1.0722263588979895E-2</v>
      </c>
    </row>
    <row r="3" spans="1:7" x14ac:dyDescent="0.25">
      <c r="A3" t="s">
        <v>6</v>
      </c>
      <c r="B3">
        <v>119</v>
      </c>
      <c r="C3">
        <v>132</v>
      </c>
      <c r="D3">
        <f>119/15116</f>
        <v>7.872453029902091E-3</v>
      </c>
      <c r="E3">
        <f>132/15549</f>
        <v>8.4892919158788341E-3</v>
      </c>
    </row>
    <row r="4" spans="1:7" x14ac:dyDescent="0.25">
      <c r="A4" t="s">
        <v>7</v>
      </c>
      <c r="B4">
        <v>146</v>
      </c>
      <c r="C4">
        <v>150</v>
      </c>
      <c r="D4">
        <f>146/14174</f>
        <v>1.0300550303372373E-2</v>
      </c>
      <c r="E4">
        <f>150/14474</f>
        <v>1.036341025286721E-2</v>
      </c>
      <c r="F4">
        <v>22.5067316955402</v>
      </c>
    </row>
    <row r="5" spans="1:7" x14ac:dyDescent="0.25">
      <c r="A5" t="s">
        <v>8</v>
      </c>
      <c r="B5">
        <v>151</v>
      </c>
      <c r="C5">
        <v>154</v>
      </c>
      <c r="D5">
        <f>151/14249</f>
        <v>1.0597234893676749E-2</v>
      </c>
      <c r="E5">
        <f>154/14550</f>
        <v>1.0584192439862543E-2</v>
      </c>
      <c r="F5">
        <v>22.784982395769401</v>
      </c>
    </row>
    <row r="6" spans="1:7" x14ac:dyDescent="0.25">
      <c r="A6" t="s">
        <v>11</v>
      </c>
      <c r="B6">
        <v>155</v>
      </c>
      <c r="C6">
        <v>155</v>
      </c>
      <c r="D6">
        <f>155/14286</f>
        <v>1.0849783004339914E-2</v>
      </c>
      <c r="E6">
        <f>155/14598</f>
        <v>1.0617892862035896E-2</v>
      </c>
      <c r="F6">
        <v>23.1343224921646</v>
      </c>
    </row>
    <row r="7" spans="1:7" x14ac:dyDescent="0.25">
      <c r="A7" t="s">
        <v>15</v>
      </c>
      <c r="B7">
        <v>157</v>
      </c>
      <c r="C7">
        <v>159</v>
      </c>
      <c r="D7">
        <f>157/14391</f>
        <v>1.0909596275449934E-2</v>
      </c>
      <c r="E7">
        <f>159/14724</f>
        <v>1.0798696006519967E-2</v>
      </c>
      <c r="F7">
        <v>34.598093692483502</v>
      </c>
    </row>
    <row r="8" spans="1:7" x14ac:dyDescent="0.25">
      <c r="A8" t="s">
        <v>14</v>
      </c>
      <c r="B8">
        <v>126</v>
      </c>
      <c r="C8">
        <v>150</v>
      </c>
      <c r="D8">
        <f>126/13598</f>
        <v>9.2660685394911017E-3</v>
      </c>
      <c r="E8">
        <f>150/13872</f>
        <v>1.0813148788927335E-2</v>
      </c>
      <c r="F8">
        <v>21.649079882580999</v>
      </c>
    </row>
    <row r="9" spans="1:7" x14ac:dyDescent="0.25">
      <c r="A9" t="s">
        <v>9</v>
      </c>
      <c r="B9">
        <v>157</v>
      </c>
      <c r="C9">
        <v>170</v>
      </c>
      <c r="D9">
        <f>157/14256</f>
        <v>1.101290684624018E-2</v>
      </c>
      <c r="E9">
        <f>170/14600</f>
        <v>1.1643835616438357E-2</v>
      </c>
      <c r="F9">
        <v>23.2126055706836</v>
      </c>
    </row>
    <row r="10" spans="1:7" x14ac:dyDescent="0.25">
      <c r="A10" t="s">
        <v>10</v>
      </c>
      <c r="B10">
        <v>122</v>
      </c>
      <c r="C10">
        <v>136</v>
      </c>
      <c r="D10">
        <f>122/13484</f>
        <v>9.0477603085137945E-3</v>
      </c>
      <c r="E10">
        <f>136/13760</f>
        <v>9.883720930232558E-3</v>
      </c>
      <c r="F10">
        <v>22.130291938971101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Freeland, Evan L. (Assoc)</dc:creator>
  <cp:lastModifiedBy>Freeland, Evan L. (Assoc)</cp:lastModifiedBy>
  <dcterms:created xsi:type="dcterms:W3CDTF">2023-06-14T16:02:50Z</dcterms:created>
  <dcterms:modified xsi:type="dcterms:W3CDTF">2023-06-20T19:31:50Z</dcterms:modified>
</cp:coreProperties>
</file>