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13_ncr:1_{DF0BA1EB-49F6-B548-A8C7-7147D4513DBF}" xr6:coauthVersionLast="47" xr6:coauthVersionMax="47" xr10:uidLastSave="{00000000-0000-0000-0000-000000000000}"/>
  <bookViews>
    <workbookView xWindow="0" yWindow="760" windowWidth="30240" windowHeight="18880" tabRatio="601" xr2:uid="{00000000-000D-0000-FFFF-FFFF00000000}"/>
  </bookViews>
  <sheets>
    <sheet name="XTF Exchange Traded Funds" sheetId="2" r:id="rId1"/>
    <sheet name="XTF - Cascade OTC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6" i="8" l="1"/>
  <c r="I287" i="8"/>
  <c r="I289" i="8"/>
  <c r="I290" i="8"/>
  <c r="I291" i="8"/>
  <c r="I292" i="8"/>
  <c r="I270" i="8"/>
  <c r="I74" i="8"/>
  <c r="I75" i="8"/>
  <c r="I78" i="8"/>
  <c r="I80" i="8"/>
  <c r="I81" i="8"/>
  <c r="I82" i="8"/>
  <c r="I83" i="8"/>
  <c r="I84" i="8"/>
  <c r="I85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30" i="8"/>
  <c r="I31" i="8"/>
  <c r="I32" i="8"/>
  <c r="I33" i="8"/>
  <c r="I34" i="8"/>
  <c r="I35" i="8"/>
  <c r="I36" i="8"/>
  <c r="I37" i="8"/>
  <c r="I39" i="8"/>
  <c r="I40" i="8"/>
  <c r="I41" i="8"/>
  <c r="I42" i="8"/>
  <c r="I43" i="8"/>
  <c r="I44" i="8"/>
  <c r="I45" i="8"/>
  <c r="I7" i="8"/>
  <c r="I8" i="8"/>
  <c r="I9" i="8"/>
  <c r="I10" i="8"/>
  <c r="H289" i="8"/>
  <c r="H280" i="8"/>
  <c r="H266" i="8"/>
  <c r="H267" i="8"/>
  <c r="H268" i="8"/>
  <c r="H269" i="8"/>
  <c r="H271" i="8"/>
  <c r="H272" i="8"/>
  <c r="H273" i="8"/>
  <c r="H274" i="8"/>
  <c r="H275" i="8"/>
  <c r="H261" i="8"/>
  <c r="H247" i="8"/>
  <c r="H248" i="8"/>
  <c r="H249" i="8"/>
  <c r="H243" i="8"/>
  <c r="H244" i="8"/>
  <c r="H234" i="8"/>
  <c r="H228" i="8"/>
  <c r="H229" i="8"/>
  <c r="H223" i="8"/>
  <c r="H224" i="8"/>
  <c r="H183" i="8"/>
  <c r="H184" i="8"/>
  <c r="H185" i="8"/>
  <c r="H158" i="8"/>
  <c r="H130" i="8"/>
  <c r="H64" i="8"/>
  <c r="H65" i="8"/>
  <c r="H66" i="8"/>
  <c r="H48" i="8"/>
  <c r="H50" i="8"/>
  <c r="H38" i="8"/>
  <c r="G308" i="8"/>
  <c r="F308" i="8"/>
  <c r="I308" i="8" s="1"/>
  <c r="E287" i="8"/>
  <c r="E289" i="8"/>
  <c r="E291" i="8"/>
  <c r="E292" i="8"/>
  <c r="E271" i="8"/>
  <c r="E272" i="8"/>
  <c r="E273" i="8"/>
  <c r="E274" i="8"/>
  <c r="E275" i="8"/>
  <c r="E229" i="8"/>
  <c r="E230" i="8"/>
  <c r="E155" i="8"/>
  <c r="E48" i="8"/>
  <c r="E50" i="8"/>
  <c r="E51" i="8"/>
  <c r="E53" i="8"/>
  <c r="E54" i="8"/>
  <c r="E55" i="8"/>
  <c r="E56" i="8"/>
  <c r="E57" i="8"/>
  <c r="E60" i="8"/>
  <c r="E61" i="8"/>
  <c r="E62" i="8"/>
  <c r="E64" i="8"/>
  <c r="E65" i="8"/>
  <c r="E66" i="8"/>
  <c r="E68" i="8"/>
  <c r="E72" i="8"/>
  <c r="E73" i="8"/>
  <c r="E33" i="8"/>
  <c r="E34" i="8"/>
  <c r="E35" i="8"/>
  <c r="E36" i="8"/>
  <c r="E37" i="8"/>
  <c r="E38" i="8"/>
  <c r="D308" i="8"/>
  <c r="C308" i="8"/>
  <c r="E11" i="8"/>
  <c r="H11" i="8"/>
  <c r="I11" i="8"/>
  <c r="E13" i="8"/>
  <c r="H13" i="8"/>
  <c r="I13" i="8"/>
  <c r="H60" i="8"/>
  <c r="H61" i="8"/>
  <c r="H72" i="8"/>
  <c r="I72" i="8"/>
  <c r="E75" i="8"/>
  <c r="H75" i="8"/>
  <c r="E12" i="8"/>
  <c r="H12" i="8"/>
  <c r="I12" i="8"/>
  <c r="E14" i="8"/>
  <c r="H14" i="8"/>
  <c r="I14" i="8"/>
  <c r="E15" i="8"/>
  <c r="H15" i="8"/>
  <c r="I15" i="8"/>
  <c r="E16" i="8"/>
  <c r="H16" i="8"/>
  <c r="I16" i="8"/>
  <c r="E17" i="8"/>
  <c r="H17" i="8"/>
  <c r="I17" i="8"/>
  <c r="E18" i="8"/>
  <c r="H18" i="8"/>
  <c r="I18" i="8"/>
  <c r="E19" i="8"/>
  <c r="H19" i="8"/>
  <c r="I19" i="8"/>
  <c r="E20" i="8"/>
  <c r="H20" i="8"/>
  <c r="I20" i="8"/>
  <c r="E21" i="8"/>
  <c r="H21" i="8"/>
  <c r="I21" i="8"/>
  <c r="E22" i="8"/>
  <c r="H22" i="8"/>
  <c r="I22" i="8"/>
  <c r="E23" i="8"/>
  <c r="H23" i="8"/>
  <c r="I23" i="8"/>
  <c r="E24" i="8"/>
  <c r="H24" i="8"/>
  <c r="I24" i="8"/>
  <c r="E25" i="8"/>
  <c r="H25" i="8"/>
  <c r="I25" i="8"/>
  <c r="E26" i="8"/>
  <c r="H26" i="8"/>
  <c r="I26" i="8"/>
  <c r="E27" i="8"/>
  <c r="H27" i="8"/>
  <c r="I27" i="8"/>
  <c r="E28" i="8"/>
  <c r="H28" i="8"/>
  <c r="I28" i="8"/>
  <c r="E29" i="8"/>
  <c r="H29" i="8"/>
  <c r="I29" i="8"/>
  <c r="E31" i="8"/>
  <c r="H31" i="8"/>
  <c r="E32" i="8"/>
  <c r="H32" i="8"/>
  <c r="H35" i="8"/>
  <c r="H36" i="8"/>
  <c r="H37" i="8"/>
  <c r="E39" i="8"/>
  <c r="H39" i="8"/>
  <c r="E40" i="8"/>
  <c r="H40" i="8"/>
  <c r="E41" i="8"/>
  <c r="H41" i="8"/>
  <c r="E42" i="8"/>
  <c r="H42" i="8"/>
  <c r="E43" i="8"/>
  <c r="H43" i="8"/>
  <c r="E44" i="8"/>
  <c r="H44" i="8"/>
  <c r="E46" i="8"/>
  <c r="H46" i="8"/>
  <c r="I46" i="8"/>
  <c r="H53" i="8"/>
  <c r="H54" i="8"/>
  <c r="H55" i="8"/>
  <c r="H56" i="8"/>
  <c r="H57" i="8"/>
  <c r="H62" i="8"/>
  <c r="H68" i="8"/>
  <c r="H73" i="8"/>
  <c r="I73" i="8"/>
  <c r="E76" i="8"/>
  <c r="H76" i="8"/>
  <c r="E77" i="8"/>
  <c r="H77" i="8"/>
  <c r="E80" i="8"/>
  <c r="H80" i="8"/>
  <c r="E81" i="8"/>
  <c r="H81" i="8"/>
  <c r="E82" i="8"/>
  <c r="H82" i="8"/>
  <c r="E83" i="8"/>
  <c r="H83" i="8"/>
  <c r="E84" i="8"/>
  <c r="H84" i="8"/>
  <c r="E87" i="8"/>
  <c r="H87" i="8"/>
  <c r="I87" i="8"/>
  <c r="E88" i="8"/>
  <c r="H88" i="8"/>
  <c r="I88" i="8"/>
  <c r="E89" i="8"/>
  <c r="H89" i="8"/>
  <c r="I89" i="8"/>
  <c r="E90" i="8"/>
  <c r="H90" i="8"/>
  <c r="I90" i="8"/>
  <c r="E91" i="8"/>
  <c r="H91" i="8"/>
  <c r="I91" i="8"/>
  <c r="E92" i="8"/>
  <c r="H92" i="8"/>
  <c r="I92" i="8"/>
  <c r="E93" i="8"/>
  <c r="H93" i="8"/>
  <c r="I93" i="8"/>
  <c r="E94" i="8"/>
  <c r="H94" i="8"/>
  <c r="I94" i="8"/>
  <c r="E95" i="8"/>
  <c r="H95" i="8"/>
  <c r="I95" i="8"/>
  <c r="E96" i="8"/>
  <c r="H96" i="8"/>
  <c r="I96" i="8"/>
  <c r="E97" i="8"/>
  <c r="H97" i="8"/>
  <c r="I97" i="8"/>
  <c r="E98" i="8"/>
  <c r="H98" i="8"/>
  <c r="I98" i="8"/>
  <c r="E99" i="8"/>
  <c r="H99" i="8"/>
  <c r="I99" i="8"/>
  <c r="E100" i="8"/>
  <c r="H100" i="8"/>
  <c r="I100" i="8"/>
  <c r="E101" i="8"/>
  <c r="H101" i="8"/>
  <c r="I101" i="8"/>
  <c r="E102" i="8"/>
  <c r="H102" i="8"/>
  <c r="I102" i="8"/>
  <c r="E103" i="8"/>
  <c r="H103" i="8"/>
  <c r="I103" i="8"/>
  <c r="E104" i="8"/>
  <c r="H104" i="8"/>
  <c r="I104" i="8"/>
  <c r="E105" i="8"/>
  <c r="H105" i="8"/>
  <c r="I105" i="8"/>
  <c r="E106" i="8"/>
  <c r="H106" i="8"/>
  <c r="I106" i="8"/>
  <c r="E107" i="8"/>
  <c r="H107" i="8"/>
  <c r="I107" i="8"/>
  <c r="E108" i="8"/>
  <c r="H108" i="8"/>
  <c r="I108" i="8"/>
  <c r="E109" i="8"/>
  <c r="H109" i="8"/>
  <c r="I109" i="8"/>
  <c r="E110" i="8"/>
  <c r="H110" i="8"/>
  <c r="I110" i="8"/>
  <c r="E111" i="8"/>
  <c r="H111" i="8"/>
  <c r="I111" i="8"/>
  <c r="E112" i="8"/>
  <c r="H112" i="8"/>
  <c r="I112" i="8"/>
  <c r="E113" i="8"/>
  <c r="H113" i="8"/>
  <c r="I113" i="8"/>
  <c r="E209" i="8"/>
  <c r="H209" i="8"/>
  <c r="I209" i="8"/>
  <c r="E114" i="8"/>
  <c r="H114" i="8"/>
  <c r="I114" i="8"/>
  <c r="E115" i="8"/>
  <c r="H115" i="8"/>
  <c r="I115" i="8"/>
  <c r="E116" i="8"/>
  <c r="H116" i="8"/>
  <c r="I116" i="8"/>
  <c r="E117" i="8"/>
  <c r="H117" i="8"/>
  <c r="I117" i="8"/>
  <c r="E118" i="8"/>
  <c r="H118" i="8"/>
  <c r="I118" i="8"/>
  <c r="E119" i="8"/>
  <c r="H119" i="8"/>
  <c r="I119" i="8"/>
  <c r="E120" i="8"/>
  <c r="H120" i="8"/>
  <c r="I120" i="8"/>
  <c r="E121" i="8"/>
  <c r="H121" i="8"/>
  <c r="I121" i="8"/>
  <c r="E122" i="8"/>
  <c r="H122" i="8"/>
  <c r="I122" i="8"/>
  <c r="E123" i="8"/>
  <c r="H123" i="8"/>
  <c r="I123" i="8"/>
  <c r="E124" i="8"/>
  <c r="H124" i="8"/>
  <c r="I124" i="8"/>
  <c r="E125" i="8"/>
  <c r="H125" i="8"/>
  <c r="I125" i="8"/>
  <c r="E126" i="8"/>
  <c r="H126" i="8"/>
  <c r="I126" i="8"/>
  <c r="E127" i="8"/>
  <c r="H127" i="8"/>
  <c r="I127" i="8"/>
  <c r="E128" i="8"/>
  <c r="H128" i="8"/>
  <c r="I128" i="8"/>
  <c r="E129" i="8"/>
  <c r="H129" i="8"/>
  <c r="I129" i="8"/>
  <c r="E130" i="8"/>
  <c r="I130" i="8"/>
  <c r="E131" i="8"/>
  <c r="H131" i="8"/>
  <c r="I131" i="8"/>
  <c r="E132" i="8"/>
  <c r="H132" i="8"/>
  <c r="I132" i="8"/>
  <c r="E133" i="8"/>
  <c r="H133" i="8"/>
  <c r="I133" i="8"/>
  <c r="E134" i="8"/>
  <c r="H134" i="8"/>
  <c r="I134" i="8"/>
  <c r="E135" i="8"/>
  <c r="H135" i="8"/>
  <c r="I135" i="8"/>
  <c r="E136" i="8"/>
  <c r="H136" i="8"/>
  <c r="I136" i="8"/>
  <c r="E137" i="8"/>
  <c r="H137" i="8"/>
  <c r="I137" i="8"/>
  <c r="E138" i="8"/>
  <c r="H138" i="8"/>
  <c r="I138" i="8"/>
  <c r="E139" i="8"/>
  <c r="H139" i="8"/>
  <c r="I139" i="8"/>
  <c r="E140" i="8"/>
  <c r="H140" i="8"/>
  <c r="I140" i="8"/>
  <c r="E141" i="8"/>
  <c r="H141" i="8"/>
  <c r="I141" i="8"/>
  <c r="E142" i="8"/>
  <c r="H142" i="8"/>
  <c r="I142" i="8"/>
  <c r="E143" i="8"/>
  <c r="H143" i="8"/>
  <c r="I143" i="8"/>
  <c r="E144" i="8"/>
  <c r="H144" i="8"/>
  <c r="I144" i="8"/>
  <c r="E145" i="8"/>
  <c r="H145" i="8"/>
  <c r="I145" i="8"/>
  <c r="E146" i="8"/>
  <c r="H146" i="8"/>
  <c r="I146" i="8"/>
  <c r="E147" i="8"/>
  <c r="H147" i="8"/>
  <c r="I147" i="8"/>
  <c r="E148" i="8"/>
  <c r="H148" i="8"/>
  <c r="I148" i="8"/>
  <c r="E149" i="8"/>
  <c r="H149" i="8"/>
  <c r="I149" i="8"/>
  <c r="E150" i="8"/>
  <c r="H150" i="8"/>
  <c r="I150" i="8"/>
  <c r="E151" i="8"/>
  <c r="H151" i="8"/>
  <c r="I151" i="8"/>
  <c r="E152" i="8"/>
  <c r="H152" i="8"/>
  <c r="I152" i="8"/>
  <c r="E153" i="8"/>
  <c r="H153" i="8"/>
  <c r="I153" i="8"/>
  <c r="E154" i="8"/>
  <c r="H154" i="8"/>
  <c r="I154" i="8"/>
  <c r="H155" i="8"/>
  <c r="I155" i="8"/>
  <c r="E156" i="8"/>
  <c r="H156" i="8"/>
  <c r="I156" i="8"/>
  <c r="E157" i="8"/>
  <c r="H157" i="8"/>
  <c r="I157" i="8"/>
  <c r="E158" i="8"/>
  <c r="I158" i="8"/>
  <c r="E159" i="8"/>
  <c r="H159" i="8"/>
  <c r="I159" i="8"/>
  <c r="E160" i="8"/>
  <c r="H160" i="8"/>
  <c r="I160" i="8"/>
  <c r="E162" i="8"/>
  <c r="H162" i="8"/>
  <c r="I162" i="8"/>
  <c r="E163" i="8"/>
  <c r="H163" i="8"/>
  <c r="I163" i="8"/>
  <c r="E161" i="8"/>
  <c r="H161" i="8"/>
  <c r="I161" i="8"/>
  <c r="E164" i="8"/>
  <c r="H164" i="8"/>
  <c r="I164" i="8"/>
  <c r="E165" i="8"/>
  <c r="H165" i="8"/>
  <c r="I165" i="8"/>
  <c r="E166" i="8"/>
  <c r="H166" i="8"/>
  <c r="I166" i="8"/>
  <c r="E167" i="8"/>
  <c r="H167" i="8"/>
  <c r="I167" i="8"/>
  <c r="E168" i="8"/>
  <c r="H168" i="8"/>
  <c r="I168" i="8"/>
  <c r="E169" i="8"/>
  <c r="H169" i="8"/>
  <c r="I169" i="8"/>
  <c r="E170" i="8"/>
  <c r="H170" i="8"/>
  <c r="I170" i="8"/>
  <c r="E171" i="8"/>
  <c r="H171" i="8"/>
  <c r="I171" i="8"/>
  <c r="E172" i="8"/>
  <c r="H172" i="8"/>
  <c r="I172" i="8"/>
  <c r="E173" i="8"/>
  <c r="H173" i="8"/>
  <c r="I173" i="8"/>
  <c r="E174" i="8"/>
  <c r="H174" i="8"/>
  <c r="I174" i="8"/>
  <c r="E175" i="8"/>
  <c r="H175" i="8"/>
  <c r="I175" i="8"/>
  <c r="E178" i="8"/>
  <c r="H178" i="8"/>
  <c r="I178" i="8"/>
  <c r="E179" i="8"/>
  <c r="H179" i="8"/>
  <c r="I179" i="8"/>
  <c r="E180" i="8"/>
  <c r="H180" i="8"/>
  <c r="I180" i="8"/>
  <c r="E176" i="8"/>
  <c r="H176" i="8"/>
  <c r="I176" i="8"/>
  <c r="E177" i="8"/>
  <c r="I177" i="8"/>
  <c r="E181" i="8"/>
  <c r="H181" i="8"/>
  <c r="I181" i="8"/>
  <c r="E182" i="8"/>
  <c r="H182" i="8"/>
  <c r="I182" i="8"/>
  <c r="E183" i="8"/>
  <c r="I183" i="8"/>
  <c r="E86" i="8"/>
  <c r="H86" i="8"/>
  <c r="I86" i="8"/>
  <c r="E184" i="8"/>
  <c r="I184" i="8"/>
  <c r="E185" i="8"/>
  <c r="I185" i="8"/>
  <c r="E186" i="8"/>
  <c r="H186" i="8"/>
  <c r="I186" i="8"/>
  <c r="E187" i="8"/>
  <c r="H187" i="8"/>
  <c r="I187" i="8"/>
  <c r="E188" i="8"/>
  <c r="H188" i="8"/>
  <c r="I188" i="8"/>
  <c r="E194" i="8"/>
  <c r="H194" i="8"/>
  <c r="I194" i="8"/>
  <c r="E189" i="8"/>
  <c r="H189" i="8"/>
  <c r="I189" i="8"/>
  <c r="E190" i="8"/>
  <c r="H190" i="8"/>
  <c r="I190" i="8"/>
  <c r="E191" i="8"/>
  <c r="H191" i="8"/>
  <c r="I191" i="8"/>
  <c r="E192" i="8"/>
  <c r="H192" i="8"/>
  <c r="I192" i="8"/>
  <c r="E193" i="8"/>
  <c r="H193" i="8"/>
  <c r="I193" i="8"/>
  <c r="E195" i="8"/>
  <c r="H195" i="8"/>
  <c r="I195" i="8"/>
  <c r="E196" i="8"/>
  <c r="H196" i="8"/>
  <c r="I196" i="8"/>
  <c r="E197" i="8"/>
  <c r="H197" i="8"/>
  <c r="I197" i="8"/>
  <c r="E198" i="8"/>
  <c r="H198" i="8"/>
  <c r="I198" i="8"/>
  <c r="E199" i="8"/>
  <c r="H199" i="8"/>
  <c r="I199" i="8"/>
  <c r="E200" i="8"/>
  <c r="H200" i="8"/>
  <c r="I200" i="8"/>
  <c r="E201" i="8"/>
  <c r="H201" i="8"/>
  <c r="I201" i="8"/>
  <c r="E202" i="8"/>
  <c r="H202" i="8"/>
  <c r="I202" i="8"/>
  <c r="E203" i="8"/>
  <c r="H203" i="8"/>
  <c r="I203" i="8"/>
  <c r="E204" i="8"/>
  <c r="H204" i="8"/>
  <c r="I204" i="8"/>
  <c r="E205" i="8"/>
  <c r="H205" i="8"/>
  <c r="I205" i="8"/>
  <c r="E206" i="8"/>
  <c r="I206" i="8"/>
  <c r="E207" i="8"/>
  <c r="H207" i="8"/>
  <c r="I207" i="8"/>
  <c r="E208" i="8"/>
  <c r="H208" i="8"/>
  <c r="I208" i="8"/>
  <c r="E210" i="8"/>
  <c r="H210" i="8"/>
  <c r="I210" i="8"/>
  <c r="E211" i="8"/>
  <c r="H211" i="8"/>
  <c r="I211" i="8"/>
  <c r="E212" i="8"/>
  <c r="H212" i="8"/>
  <c r="I212" i="8"/>
  <c r="E213" i="8"/>
  <c r="H213" i="8"/>
  <c r="I213" i="8"/>
  <c r="E214" i="8"/>
  <c r="H214" i="8"/>
  <c r="I214" i="8"/>
  <c r="E215" i="8"/>
  <c r="H215" i="8"/>
  <c r="I215" i="8"/>
  <c r="E216" i="8"/>
  <c r="H216" i="8"/>
  <c r="I216" i="8"/>
  <c r="E217" i="8"/>
  <c r="H217" i="8"/>
  <c r="I217" i="8"/>
  <c r="E218" i="8"/>
  <c r="I218" i="8"/>
  <c r="E219" i="8"/>
  <c r="I219" i="8"/>
  <c r="E220" i="8"/>
  <c r="H220" i="8"/>
  <c r="I220" i="8"/>
  <c r="E221" i="8"/>
  <c r="H221" i="8"/>
  <c r="I221" i="8"/>
  <c r="E222" i="8"/>
  <c r="H222" i="8"/>
  <c r="I222" i="8"/>
  <c r="E223" i="8"/>
  <c r="E224" i="8"/>
  <c r="I224" i="8"/>
  <c r="E225" i="8"/>
  <c r="H225" i="8"/>
  <c r="I225" i="8"/>
  <c r="E226" i="8"/>
  <c r="H226" i="8"/>
  <c r="I226" i="8"/>
  <c r="E227" i="8"/>
  <c r="I227" i="8"/>
  <c r="E228" i="8"/>
  <c r="I228" i="8"/>
  <c r="H230" i="8"/>
  <c r="I230" i="8"/>
  <c r="E232" i="8"/>
  <c r="E233" i="8"/>
  <c r="E234" i="8"/>
  <c r="I234" i="8"/>
  <c r="E235" i="8"/>
  <c r="I235" i="8"/>
  <c r="E236" i="8"/>
  <c r="H236" i="8"/>
  <c r="I236" i="8"/>
  <c r="E237" i="8"/>
  <c r="I237" i="8"/>
  <c r="E238" i="8"/>
  <c r="H238" i="8"/>
  <c r="I238" i="8"/>
  <c r="E239" i="8"/>
  <c r="H239" i="8"/>
  <c r="I239" i="8"/>
  <c r="E240" i="8"/>
  <c r="H240" i="8"/>
  <c r="I240" i="8"/>
  <c r="E241" i="8"/>
  <c r="H241" i="8"/>
  <c r="I241" i="8"/>
  <c r="E242" i="8"/>
  <c r="E243" i="8"/>
  <c r="I243" i="8"/>
  <c r="E244" i="8"/>
  <c r="I244" i="8"/>
  <c r="E245" i="8"/>
  <c r="H245" i="8"/>
  <c r="I245" i="8"/>
  <c r="E246" i="8"/>
  <c r="I246" i="8"/>
  <c r="E247" i="8"/>
  <c r="I247" i="8"/>
  <c r="E248" i="8"/>
  <c r="I248" i="8"/>
  <c r="E249" i="8"/>
  <c r="I249" i="8"/>
  <c r="E250" i="8"/>
  <c r="I250" i="8"/>
  <c r="E251" i="8"/>
  <c r="I251" i="8"/>
  <c r="E252" i="8"/>
  <c r="H252" i="8"/>
  <c r="I252" i="8"/>
  <c r="E253" i="8"/>
  <c r="H253" i="8"/>
  <c r="I253" i="8"/>
  <c r="E254" i="8"/>
  <c r="H254" i="8"/>
  <c r="I254" i="8"/>
  <c r="E255" i="8"/>
  <c r="H255" i="8"/>
  <c r="I255" i="8"/>
  <c r="E256" i="8"/>
  <c r="H256" i="8"/>
  <c r="I256" i="8"/>
  <c r="E258" i="8"/>
  <c r="H258" i="8"/>
  <c r="I258" i="8"/>
  <c r="E257" i="8"/>
  <c r="H257" i="8"/>
  <c r="I257" i="8"/>
  <c r="E259" i="8"/>
  <c r="H259" i="8"/>
  <c r="I259" i="8"/>
  <c r="E260" i="8"/>
  <c r="H260" i="8"/>
  <c r="I260" i="8"/>
  <c r="E261" i="8"/>
  <c r="I261" i="8"/>
  <c r="E262" i="8"/>
  <c r="H262" i="8"/>
  <c r="I262" i="8"/>
  <c r="E263" i="8"/>
  <c r="H263" i="8"/>
  <c r="I263" i="8"/>
  <c r="E264" i="8"/>
  <c r="H264" i="8"/>
  <c r="I264" i="8"/>
  <c r="E265" i="8"/>
  <c r="H265" i="8"/>
  <c r="I265" i="8"/>
  <c r="E266" i="8"/>
  <c r="I266" i="8"/>
  <c r="E267" i="8"/>
  <c r="I267" i="8"/>
  <c r="E268" i="8"/>
  <c r="I268" i="8"/>
  <c r="E269" i="8"/>
  <c r="I269" i="8"/>
  <c r="I271" i="8"/>
  <c r="I272" i="8"/>
  <c r="I273" i="8"/>
  <c r="I274" i="8"/>
  <c r="I275" i="8"/>
  <c r="E276" i="8"/>
  <c r="H276" i="8"/>
  <c r="I276" i="8"/>
  <c r="E277" i="8"/>
  <c r="H277" i="8"/>
  <c r="I277" i="8"/>
  <c r="E278" i="8"/>
  <c r="H278" i="8"/>
  <c r="I278" i="8"/>
  <c r="E279" i="8"/>
  <c r="H279" i="8"/>
  <c r="I279" i="8"/>
  <c r="E280" i="8"/>
  <c r="I280" i="8"/>
  <c r="E281" i="8"/>
  <c r="H281" i="8"/>
  <c r="I281" i="8"/>
  <c r="E282" i="8"/>
  <c r="H282" i="8"/>
  <c r="I282" i="8"/>
  <c r="E283" i="8"/>
  <c r="H283" i="8"/>
  <c r="I283" i="8"/>
  <c r="E284" i="8"/>
  <c r="H284" i="8"/>
  <c r="I284" i="8"/>
  <c r="E285" i="8"/>
  <c r="H285" i="8"/>
  <c r="I285" i="8"/>
  <c r="E294" i="8"/>
  <c r="I294" i="8"/>
  <c r="E295" i="8"/>
  <c r="I295" i="8"/>
  <c r="E296" i="8"/>
  <c r="I296" i="8"/>
  <c r="E297" i="8"/>
  <c r="H297" i="8"/>
  <c r="I297" i="8"/>
  <c r="E298" i="8"/>
  <c r="H298" i="8"/>
  <c r="I298" i="8"/>
  <c r="E299" i="8"/>
  <c r="H299" i="8"/>
  <c r="I299" i="8"/>
  <c r="E300" i="8"/>
  <c r="H300" i="8"/>
  <c r="I300" i="8"/>
  <c r="E301" i="8"/>
  <c r="H301" i="8"/>
  <c r="I301" i="8"/>
  <c r="E302" i="8"/>
  <c r="H302" i="8"/>
  <c r="I302" i="8"/>
  <c r="E303" i="8"/>
  <c r="H303" i="8"/>
  <c r="I303" i="8"/>
  <c r="E304" i="8"/>
  <c r="H304" i="8"/>
  <c r="I304" i="8"/>
  <c r="E305" i="8"/>
  <c r="H305" i="8"/>
  <c r="I305" i="8"/>
  <c r="E306" i="8"/>
  <c r="H306" i="8"/>
  <c r="I306" i="8"/>
  <c r="E307" i="8"/>
  <c r="H307" i="8"/>
  <c r="I307" i="8"/>
  <c r="E308" i="8"/>
  <c r="H308" i="8"/>
  <c r="E1029" i="2"/>
  <c r="E1032" i="2"/>
  <c r="E1033" i="2"/>
  <c r="E1034" i="2"/>
  <c r="G1116" i="2"/>
  <c r="G1081" i="2"/>
  <c r="C1082" i="2"/>
  <c r="G1076" i="2"/>
  <c r="G1059" i="2"/>
  <c r="G1060" i="2"/>
  <c r="G1061" i="2"/>
  <c r="G1062" i="2"/>
  <c r="G1063" i="2"/>
  <c r="G1064" i="2"/>
  <c r="G1065" i="2"/>
  <c r="G1058" i="2"/>
  <c r="G1071" i="2"/>
  <c r="G1070" i="2"/>
  <c r="G1126" i="2"/>
  <c r="G1127" i="2"/>
  <c r="G1128" i="2"/>
  <c r="G1129" i="2"/>
  <c r="G1125" i="2"/>
  <c r="H1126" i="2"/>
  <c r="H1127" i="2"/>
  <c r="H1128" i="2"/>
  <c r="H1129" i="2"/>
  <c r="H1125" i="2"/>
  <c r="H1116" i="2"/>
  <c r="G1053" i="2"/>
  <c r="D1049" i="2"/>
  <c r="I1032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879" i="2"/>
  <c r="G870" i="2"/>
  <c r="G868" i="2"/>
  <c r="G620" i="2"/>
  <c r="G621" i="2"/>
  <c r="G622" i="2"/>
  <c r="G623" i="2"/>
  <c r="G624" i="2"/>
  <c r="G625" i="2"/>
  <c r="G626" i="2"/>
  <c r="G627" i="2"/>
  <c r="G628" i="2"/>
  <c r="G629" i="2"/>
  <c r="I629" i="2" s="1"/>
  <c r="G630" i="2"/>
  <c r="G631" i="2"/>
  <c r="G632" i="2"/>
  <c r="G633" i="2"/>
  <c r="I633" i="2" s="1"/>
  <c r="G634" i="2"/>
  <c r="G635" i="2"/>
  <c r="G636" i="2"/>
  <c r="G637" i="2"/>
  <c r="I637" i="2" s="1"/>
  <c r="G638" i="2"/>
  <c r="G639" i="2"/>
  <c r="G640" i="2"/>
  <c r="G641" i="2"/>
  <c r="G642" i="2"/>
  <c r="G643" i="2"/>
  <c r="G644" i="2"/>
  <c r="G645" i="2"/>
  <c r="I645" i="2" s="1"/>
  <c r="G646" i="2"/>
  <c r="G647" i="2"/>
  <c r="G648" i="2"/>
  <c r="G649" i="2"/>
  <c r="G608" i="2"/>
  <c r="I608" i="2" s="1"/>
  <c r="G609" i="2"/>
  <c r="G610" i="2"/>
  <c r="G611" i="2"/>
  <c r="G612" i="2"/>
  <c r="G613" i="2"/>
  <c r="G614" i="2"/>
  <c r="G615" i="2"/>
  <c r="G616" i="2"/>
  <c r="G617" i="2"/>
  <c r="G618" i="2"/>
  <c r="G619" i="2"/>
  <c r="I619" i="2" s="1"/>
  <c r="G607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589" i="2"/>
  <c r="G554" i="2"/>
  <c r="G555" i="2"/>
  <c r="G556" i="2"/>
  <c r="G557" i="2"/>
  <c r="G558" i="2"/>
  <c r="G559" i="2"/>
  <c r="I559" i="2" s="1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53" i="2"/>
  <c r="G550" i="2"/>
  <c r="G547" i="2"/>
  <c r="G548" i="2"/>
  <c r="I548" i="2" s="1"/>
  <c r="G546" i="2"/>
  <c r="G538" i="2"/>
  <c r="G539" i="2"/>
  <c r="G540" i="2"/>
  <c r="G541" i="2"/>
  <c r="G542" i="2"/>
  <c r="G543" i="2"/>
  <c r="G544" i="2"/>
  <c r="G537" i="2"/>
  <c r="G535" i="2"/>
  <c r="G529" i="2"/>
  <c r="G530" i="2"/>
  <c r="G531" i="2"/>
  <c r="G532" i="2"/>
  <c r="G528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I485" i="2" s="1"/>
  <c r="G486" i="2"/>
  <c r="G487" i="2"/>
  <c r="G488" i="2"/>
  <c r="G489" i="2"/>
  <c r="G490" i="2"/>
  <c r="G491" i="2"/>
  <c r="G492" i="2"/>
  <c r="G493" i="2"/>
  <c r="G494" i="2"/>
  <c r="I494" i="2" s="1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34" i="2"/>
  <c r="G333" i="2"/>
  <c r="G324" i="2"/>
  <c r="G320" i="2"/>
  <c r="G316" i="2"/>
  <c r="I316" i="2" s="1"/>
  <c r="G313" i="2"/>
  <c r="G311" i="2"/>
  <c r="G326" i="2"/>
  <c r="G327" i="2"/>
  <c r="G328" i="2"/>
  <c r="G329" i="2"/>
  <c r="G330" i="2"/>
  <c r="G331" i="2"/>
  <c r="G332" i="2"/>
  <c r="G325" i="2"/>
  <c r="G322" i="2"/>
  <c r="G323" i="2"/>
  <c r="G321" i="2"/>
  <c r="G319" i="2"/>
  <c r="G318" i="2"/>
  <c r="G315" i="2"/>
  <c r="G314" i="2"/>
  <c r="G312" i="2"/>
  <c r="G84" i="2"/>
  <c r="G73" i="2"/>
  <c r="G69" i="2"/>
  <c r="G70" i="2"/>
  <c r="G68" i="2"/>
  <c r="G66" i="2"/>
  <c r="G62" i="2"/>
  <c r="G58" i="2"/>
  <c r="G57" i="2"/>
  <c r="G51" i="2"/>
  <c r="G29" i="2"/>
  <c r="G7" i="2"/>
  <c r="G8" i="2"/>
  <c r="G9" i="2"/>
  <c r="G6" i="2"/>
  <c r="E288" i="2"/>
  <c r="E290" i="2"/>
  <c r="E291" i="2"/>
  <c r="I45" i="2"/>
  <c r="I47" i="2"/>
  <c r="E45" i="2"/>
  <c r="E47" i="2"/>
  <c r="D307" i="2"/>
  <c r="C307" i="2"/>
  <c r="G32" i="2"/>
  <c r="I32" i="2" s="1"/>
  <c r="G50" i="2"/>
  <c r="G33" i="2"/>
  <c r="G44" i="2"/>
  <c r="G48" i="2"/>
  <c r="G46" i="2"/>
  <c r="G30" i="2"/>
  <c r="G67" i="2"/>
  <c r="G52" i="2"/>
  <c r="G63" i="2"/>
  <c r="G54" i="2"/>
  <c r="G55" i="2"/>
  <c r="G53" i="2"/>
  <c r="G56" i="2"/>
  <c r="G13" i="2"/>
  <c r="G72" i="2"/>
  <c r="G11" i="2"/>
  <c r="G19" i="2"/>
  <c r="G17" i="2"/>
  <c r="G20" i="2"/>
  <c r="I20" i="2" s="1"/>
  <c r="G24" i="2"/>
  <c r="G22" i="2"/>
  <c r="G23" i="2"/>
  <c r="G15" i="2"/>
  <c r="G18" i="2"/>
  <c r="G21" i="2"/>
  <c r="G16" i="2"/>
  <c r="G61" i="2"/>
  <c r="G28" i="2"/>
  <c r="G27" i="2"/>
  <c r="G26" i="2"/>
  <c r="G25" i="2"/>
  <c r="G14" i="2"/>
  <c r="G45" i="2"/>
  <c r="G49" i="2"/>
  <c r="G47" i="2"/>
  <c r="G31" i="2"/>
  <c r="G34" i="2"/>
  <c r="G43" i="2"/>
  <c r="G38" i="2"/>
  <c r="I38" i="2" s="1"/>
  <c r="G37" i="2"/>
  <c r="G35" i="2"/>
  <c r="G41" i="2"/>
  <c r="G40" i="2"/>
  <c r="G39" i="2"/>
  <c r="G36" i="2"/>
  <c r="G42" i="2"/>
  <c r="G215" i="2"/>
  <c r="I215" i="2" s="1"/>
  <c r="G83" i="2"/>
  <c r="G82" i="2"/>
  <c r="G74" i="2"/>
  <c r="G71" i="2"/>
  <c r="G10" i="2"/>
  <c r="G12" i="2"/>
  <c r="G64" i="2"/>
  <c r="G60" i="2"/>
  <c r="G59" i="2"/>
  <c r="G65" i="2"/>
  <c r="G280" i="2"/>
  <c r="G278" i="2"/>
  <c r="G277" i="2"/>
  <c r="G279" i="2"/>
  <c r="G284" i="2"/>
  <c r="G276" i="2"/>
  <c r="I276" i="2" s="1"/>
  <c r="G275" i="2"/>
  <c r="G282" i="2"/>
  <c r="G283" i="2"/>
  <c r="G79" i="2"/>
  <c r="G214" i="2"/>
  <c r="G254" i="2"/>
  <c r="G213" i="2"/>
  <c r="G281" i="2"/>
  <c r="G78" i="2"/>
  <c r="G81" i="2"/>
  <c r="G80" i="2"/>
  <c r="G77" i="2"/>
  <c r="I77" i="2" s="1"/>
  <c r="G297" i="2"/>
  <c r="G306" i="2"/>
  <c r="G298" i="2"/>
  <c r="G304" i="2"/>
  <c r="I304" i="2" s="1"/>
  <c r="G305" i="2"/>
  <c r="G303" i="2"/>
  <c r="G300" i="2"/>
  <c r="G302" i="2"/>
  <c r="I302" i="2" s="1"/>
  <c r="G301" i="2"/>
  <c r="G299" i="2"/>
  <c r="G296" i="2"/>
  <c r="G285" i="2"/>
  <c r="G286" i="2"/>
  <c r="G287" i="2"/>
  <c r="G293" i="2"/>
  <c r="G295" i="2"/>
  <c r="I295" i="2" s="1"/>
  <c r="G294" i="2"/>
  <c r="G290" i="2"/>
  <c r="G291" i="2"/>
  <c r="G289" i="2"/>
  <c r="G292" i="2"/>
  <c r="G288" i="2"/>
  <c r="G102" i="2"/>
  <c r="G116" i="2"/>
  <c r="G274" i="2"/>
  <c r="I274" i="2" s="1"/>
  <c r="G269" i="2"/>
  <c r="I269" i="2" s="1"/>
  <c r="G245" i="2"/>
  <c r="G241" i="2"/>
  <c r="G255" i="2"/>
  <c r="G272" i="2"/>
  <c r="G258" i="2"/>
  <c r="G244" i="2"/>
  <c r="G243" i="2"/>
  <c r="G257" i="2"/>
  <c r="I257" i="2" s="1"/>
  <c r="G209" i="2"/>
  <c r="G270" i="2"/>
  <c r="G263" i="2"/>
  <c r="G251" i="2"/>
  <c r="G250" i="2"/>
  <c r="G249" i="2"/>
  <c r="I249" i="2" s="1"/>
  <c r="G248" i="2"/>
  <c r="I248" i="2" s="1"/>
  <c r="G217" i="2"/>
  <c r="I217" i="2" s="1"/>
  <c r="G236" i="2"/>
  <c r="G265" i="2"/>
  <c r="G264" i="2"/>
  <c r="G252" i="2"/>
  <c r="G212" i="2"/>
  <c r="G222" i="2"/>
  <c r="G221" i="2"/>
  <c r="G220" i="2"/>
  <c r="G219" i="2"/>
  <c r="G223" i="2"/>
  <c r="G231" i="2"/>
  <c r="G230" i="2"/>
  <c r="G229" i="2"/>
  <c r="G228" i="2"/>
  <c r="G227" i="2"/>
  <c r="G226" i="2"/>
  <c r="G225" i="2"/>
  <c r="G224" i="2"/>
  <c r="G235" i="2"/>
  <c r="G234" i="2"/>
  <c r="G233" i="2"/>
  <c r="G232" i="2"/>
  <c r="I232" i="2" s="1"/>
  <c r="G218" i="2"/>
  <c r="G273" i="2"/>
  <c r="I273" i="2" s="1"/>
  <c r="G271" i="2"/>
  <c r="G268" i="2"/>
  <c r="G256" i="2"/>
  <c r="G267" i="2"/>
  <c r="G211" i="2"/>
  <c r="G262" i="2"/>
  <c r="G253" i="2"/>
  <c r="G240" i="2"/>
  <c r="I240" i="2" s="1"/>
  <c r="G210" i="2"/>
  <c r="G238" i="2"/>
  <c r="G247" i="2"/>
  <c r="G261" i="2"/>
  <c r="G260" i="2"/>
  <c r="G259" i="2"/>
  <c r="G239" i="2"/>
  <c r="G242" i="2"/>
  <c r="I242" i="2" s="1"/>
  <c r="G246" i="2"/>
  <c r="G266" i="2"/>
  <c r="G237" i="2"/>
  <c r="G216" i="2"/>
  <c r="G204" i="2"/>
  <c r="G205" i="2"/>
  <c r="G172" i="2"/>
  <c r="G191" i="2"/>
  <c r="I191" i="2" s="1"/>
  <c r="G203" i="2"/>
  <c r="G198" i="2"/>
  <c r="G178" i="2"/>
  <c r="G174" i="2"/>
  <c r="G175" i="2"/>
  <c r="G173" i="2"/>
  <c r="G93" i="2"/>
  <c r="G86" i="2"/>
  <c r="I86" i="2" s="1"/>
  <c r="G92" i="2"/>
  <c r="G91" i="2"/>
  <c r="G88" i="2"/>
  <c r="G90" i="2"/>
  <c r="G192" i="2"/>
  <c r="G99" i="2"/>
  <c r="G87" i="2"/>
  <c r="I87" i="2" s="1"/>
  <c r="G196" i="2"/>
  <c r="G189" i="2"/>
  <c r="G190" i="2"/>
  <c r="G193" i="2"/>
  <c r="G199" i="2"/>
  <c r="G105" i="2"/>
  <c r="G94" i="2"/>
  <c r="I94" i="2" s="1"/>
  <c r="G176" i="2"/>
  <c r="I176" i="2" s="1"/>
  <c r="G177" i="2"/>
  <c r="G108" i="2"/>
  <c r="G113" i="2"/>
  <c r="G188" i="2"/>
  <c r="G195" i="2"/>
  <c r="G197" i="2"/>
  <c r="G201" i="2"/>
  <c r="I201" i="2" s="1"/>
  <c r="G184" i="2"/>
  <c r="I184" i="2" s="1"/>
  <c r="G186" i="2"/>
  <c r="G185" i="2"/>
  <c r="G183" i="2"/>
  <c r="G182" i="2"/>
  <c r="G157" i="2"/>
  <c r="G156" i="2"/>
  <c r="G145" i="2"/>
  <c r="G98" i="2"/>
  <c r="G164" i="2"/>
  <c r="G111" i="2"/>
  <c r="G200" i="2"/>
  <c r="G100" i="2"/>
  <c r="G155" i="2"/>
  <c r="G153" i="2"/>
  <c r="G151" i="2"/>
  <c r="I151" i="2" s="1"/>
  <c r="G149" i="2"/>
  <c r="G147" i="2"/>
  <c r="G144" i="2"/>
  <c r="G142" i="2"/>
  <c r="G140" i="2"/>
  <c r="G138" i="2"/>
  <c r="G136" i="2"/>
  <c r="G134" i="2"/>
  <c r="I134" i="2" s="1"/>
  <c r="G132" i="2"/>
  <c r="G130" i="2"/>
  <c r="G128" i="2"/>
  <c r="G85" i="2"/>
  <c r="G110" i="2"/>
  <c r="G179" i="2"/>
  <c r="G107" i="2"/>
  <c r="G194" i="2"/>
  <c r="G180" i="2"/>
  <c r="G181" i="2"/>
  <c r="G162" i="2"/>
  <c r="G126" i="2"/>
  <c r="G124" i="2"/>
  <c r="G122" i="2"/>
  <c r="G120" i="2"/>
  <c r="G163" i="2"/>
  <c r="G167" i="2"/>
  <c r="I167" i="2" s="1"/>
  <c r="G95" i="2"/>
  <c r="I95" i="2" s="1"/>
  <c r="G158" i="2"/>
  <c r="G101" i="2"/>
  <c r="G135" i="2"/>
  <c r="G131" i="2"/>
  <c r="G129" i="2"/>
  <c r="G141" i="2"/>
  <c r="G152" i="2"/>
  <c r="I152" i="2" s="1"/>
  <c r="G127" i="2"/>
  <c r="I127" i="2" s="1"/>
  <c r="G125" i="2"/>
  <c r="G123" i="2"/>
  <c r="G119" i="2"/>
  <c r="G169" i="2"/>
  <c r="G168" i="2"/>
  <c r="G166" i="2"/>
  <c r="I166" i="2" s="1"/>
  <c r="G165" i="2"/>
  <c r="G154" i="2"/>
  <c r="G146" i="2"/>
  <c r="G143" i="2"/>
  <c r="G139" i="2"/>
  <c r="G137" i="2"/>
  <c r="G171" i="2"/>
  <c r="G115" i="2"/>
  <c r="G114" i="2"/>
  <c r="G133" i="2"/>
  <c r="G148" i="2"/>
  <c r="G150" i="2"/>
  <c r="G121" i="2"/>
  <c r="G106" i="2"/>
  <c r="G208" i="2"/>
  <c r="G112" i="2"/>
  <c r="I112" i="2" s="1"/>
  <c r="G104" i="2"/>
  <c r="I104" i="2" s="1"/>
  <c r="G161" i="2"/>
  <c r="G160" i="2"/>
  <c r="G207" i="2"/>
  <c r="G206" i="2"/>
  <c r="G103" i="2"/>
  <c r="G117" i="2"/>
  <c r="G96" i="2"/>
  <c r="I96" i="2" s="1"/>
  <c r="G187" i="2"/>
  <c r="G202" i="2"/>
  <c r="G118" i="2"/>
  <c r="G159" i="2"/>
  <c r="I159" i="2" s="1"/>
  <c r="G109" i="2"/>
  <c r="G97" i="2"/>
  <c r="G170" i="2"/>
  <c r="G89" i="2"/>
  <c r="G317" i="2"/>
  <c r="E494" i="2"/>
  <c r="E316" i="2"/>
  <c r="E313" i="2"/>
  <c r="E351" i="2"/>
  <c r="H494" i="2"/>
  <c r="H316" i="2"/>
  <c r="H313" i="2"/>
  <c r="H351" i="2"/>
  <c r="I351" i="2" s="1"/>
  <c r="H485" i="2"/>
  <c r="E485" i="2"/>
  <c r="H402" i="2"/>
  <c r="H411" i="2"/>
  <c r="I411" i="2"/>
  <c r="H320" i="2"/>
  <c r="H324" i="2"/>
  <c r="H521" i="2"/>
  <c r="H392" i="2"/>
  <c r="H391" i="2"/>
  <c r="H393" i="2"/>
  <c r="H495" i="2"/>
  <c r="H496" i="2"/>
  <c r="H497" i="2"/>
  <c r="H503" i="2"/>
  <c r="H505" i="2"/>
  <c r="H504" i="2"/>
  <c r="H500" i="2"/>
  <c r="H501" i="2"/>
  <c r="H499" i="2"/>
  <c r="H502" i="2"/>
  <c r="H498" i="2"/>
  <c r="C522" i="2"/>
  <c r="H333" i="2"/>
  <c r="H493" i="2"/>
  <c r="H488" i="2"/>
  <c r="H487" i="2"/>
  <c r="H486" i="2"/>
  <c r="H492" i="2"/>
  <c r="H484" i="2"/>
  <c r="H490" i="2"/>
  <c r="H491" i="2"/>
  <c r="H420" i="2"/>
  <c r="H464" i="2"/>
  <c r="H419" i="2"/>
  <c r="H489" i="2"/>
  <c r="H353" i="2"/>
  <c r="H336" i="2"/>
  <c r="H354" i="2"/>
  <c r="H350" i="2"/>
  <c r="H398" i="2"/>
  <c r="H408" i="2"/>
  <c r="I408" i="2" s="1"/>
  <c r="H382" i="2"/>
  <c r="H409" i="2"/>
  <c r="H410" i="2"/>
  <c r="H385" i="2"/>
  <c r="H361" i="2"/>
  <c r="H366" i="2"/>
  <c r="H368" i="2"/>
  <c r="H363" i="2"/>
  <c r="H367" i="2"/>
  <c r="H405" i="2"/>
  <c r="H387" i="2"/>
  <c r="H384" i="2"/>
  <c r="H383" i="2"/>
  <c r="H371" i="2"/>
  <c r="H362" i="2"/>
  <c r="H365" i="2"/>
  <c r="H399" i="2"/>
  <c r="H403" i="2"/>
  <c r="H396" i="2"/>
  <c r="H394" i="2"/>
  <c r="H404" i="2"/>
  <c r="H395" i="2"/>
  <c r="H401" i="2"/>
  <c r="H386" i="2"/>
  <c r="H397" i="2"/>
  <c r="H370" i="2"/>
  <c r="H369" i="2"/>
  <c r="H374" i="2"/>
  <c r="H378" i="2"/>
  <c r="H376" i="2"/>
  <c r="H406" i="2"/>
  <c r="H377" i="2"/>
  <c r="H375" i="2"/>
  <c r="H388" i="2"/>
  <c r="H400" i="2"/>
  <c r="H360" i="2"/>
  <c r="H364" i="2"/>
  <c r="H407" i="2"/>
  <c r="H506" i="2"/>
  <c r="H507" i="2"/>
  <c r="H389" i="2"/>
  <c r="H373" i="2"/>
  <c r="H379" i="2"/>
  <c r="H381" i="2"/>
  <c r="H390" i="2"/>
  <c r="H482" i="2"/>
  <c r="H483" i="2"/>
  <c r="H477" i="2"/>
  <c r="H445" i="2"/>
  <c r="H452" i="2"/>
  <c r="H448" i="2"/>
  <c r="H412" i="2"/>
  <c r="H465" i="2"/>
  <c r="H480" i="2"/>
  <c r="H468" i="2"/>
  <c r="H451" i="2"/>
  <c r="H450" i="2"/>
  <c r="H467" i="2"/>
  <c r="H414" i="2"/>
  <c r="H478" i="2"/>
  <c r="H460" i="2"/>
  <c r="H458" i="2"/>
  <c r="H457" i="2"/>
  <c r="H456" i="2"/>
  <c r="H455" i="2"/>
  <c r="H422" i="2"/>
  <c r="H443" i="2"/>
  <c r="H473" i="2"/>
  <c r="H462" i="2"/>
  <c r="H461" i="2"/>
  <c r="H418" i="2"/>
  <c r="H429" i="2"/>
  <c r="H428" i="2"/>
  <c r="H427" i="2"/>
  <c r="H426" i="2"/>
  <c r="H430" i="2"/>
  <c r="H438" i="2"/>
  <c r="H437" i="2"/>
  <c r="H436" i="2"/>
  <c r="H435" i="2"/>
  <c r="H434" i="2"/>
  <c r="H433" i="2"/>
  <c r="H432" i="2"/>
  <c r="H431" i="2"/>
  <c r="H442" i="2"/>
  <c r="H441" i="2"/>
  <c r="H440" i="2"/>
  <c r="H439" i="2"/>
  <c r="H425" i="2"/>
  <c r="H481" i="2"/>
  <c r="H479" i="2"/>
  <c r="H475" i="2"/>
  <c r="H466" i="2"/>
  <c r="H474" i="2"/>
  <c r="H357" i="2"/>
  <c r="H356" i="2"/>
  <c r="H355" i="2"/>
  <c r="H417" i="2"/>
  <c r="H472" i="2"/>
  <c r="H463" i="2"/>
  <c r="H344" i="2"/>
  <c r="H447" i="2"/>
  <c r="H416" i="2"/>
  <c r="H444" i="2"/>
  <c r="H454" i="2"/>
  <c r="H471" i="2"/>
  <c r="H470" i="2"/>
  <c r="H469" i="2"/>
  <c r="H335" i="2"/>
  <c r="H516" i="2"/>
  <c r="H359" i="2"/>
  <c r="H346" i="2"/>
  <c r="H446" i="2"/>
  <c r="H449" i="2"/>
  <c r="H453" i="2"/>
  <c r="H339" i="2"/>
  <c r="H337" i="2"/>
  <c r="H459" i="2"/>
  <c r="H311" i="2"/>
  <c r="H423" i="2"/>
  <c r="H342" i="2"/>
  <c r="H341" i="2"/>
  <c r="H340" i="2"/>
  <c r="H338" i="2"/>
  <c r="H347" i="2"/>
  <c r="H343" i="2"/>
  <c r="H348" i="2"/>
  <c r="H349" i="2"/>
  <c r="H334" i="2"/>
  <c r="H476" i="2"/>
  <c r="H424" i="2"/>
  <c r="H421" i="2"/>
  <c r="H415" i="2"/>
  <c r="H358" i="2"/>
  <c r="H352" i="2"/>
  <c r="H345" i="2"/>
  <c r="H413" i="2"/>
  <c r="H508" i="2"/>
  <c r="H520" i="2"/>
  <c r="H511" i="2"/>
  <c r="H515" i="2"/>
  <c r="H514" i="2"/>
  <c r="H509" i="2"/>
  <c r="H510" i="2"/>
  <c r="H513" i="2"/>
  <c r="H512" i="2"/>
  <c r="H517" i="2"/>
  <c r="H518" i="2"/>
  <c r="H519" i="2"/>
  <c r="H372" i="2"/>
  <c r="H380" i="2"/>
  <c r="E402" i="2"/>
  <c r="E411" i="2"/>
  <c r="C650" i="2"/>
  <c r="C778" i="2"/>
  <c r="C801" i="2"/>
  <c r="C1023" i="2"/>
  <c r="C1054" i="2"/>
  <c r="C1066" i="2"/>
  <c r="C1072" i="2"/>
  <c r="C1077" i="2"/>
  <c r="C1049" i="2"/>
  <c r="C1112" i="2"/>
  <c r="C1117" i="2"/>
  <c r="I498" i="2"/>
  <c r="E498" i="2"/>
  <c r="G522" i="2"/>
  <c r="G526" i="2"/>
  <c r="G527" i="2"/>
  <c r="G533" i="2"/>
  <c r="G534" i="2"/>
  <c r="G536" i="2"/>
  <c r="G545" i="2"/>
  <c r="G549" i="2"/>
  <c r="G551" i="2"/>
  <c r="G552" i="2"/>
  <c r="G588" i="2"/>
  <c r="G606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I748" i="2" s="1"/>
  <c r="G749" i="2"/>
  <c r="G750" i="2"/>
  <c r="G751" i="2"/>
  <c r="G752" i="2"/>
  <c r="G753" i="2"/>
  <c r="G754" i="2"/>
  <c r="G755" i="2"/>
  <c r="G756" i="2"/>
  <c r="I756" i="2" s="1"/>
  <c r="G757" i="2"/>
  <c r="G758" i="2"/>
  <c r="G759" i="2"/>
  <c r="G760" i="2"/>
  <c r="G761" i="2"/>
  <c r="G762" i="2"/>
  <c r="G763" i="2"/>
  <c r="G764" i="2"/>
  <c r="G765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5" i="2"/>
  <c r="G806" i="2"/>
  <c r="I806" i="2" s="1"/>
  <c r="G807" i="2"/>
  <c r="G808" i="2"/>
  <c r="G809" i="2"/>
  <c r="G810" i="2"/>
  <c r="G811" i="2"/>
  <c r="G812" i="2"/>
  <c r="I812" i="2" s="1"/>
  <c r="G813" i="2"/>
  <c r="I813" i="2" s="1"/>
  <c r="G814" i="2"/>
  <c r="I814" i="2" s="1"/>
  <c r="G815" i="2"/>
  <c r="G816" i="2"/>
  <c r="G817" i="2"/>
  <c r="G818" i="2"/>
  <c r="G819" i="2"/>
  <c r="G820" i="2"/>
  <c r="G821" i="2"/>
  <c r="G822" i="2"/>
  <c r="I822" i="2" s="1"/>
  <c r="G823" i="2"/>
  <c r="G824" i="2"/>
  <c r="G825" i="2"/>
  <c r="G826" i="2"/>
  <c r="G827" i="2"/>
  <c r="G828" i="2"/>
  <c r="G829" i="2"/>
  <c r="G830" i="2"/>
  <c r="I830" i="2" s="1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I847" i="2" s="1"/>
  <c r="G848" i="2"/>
  <c r="G849" i="2"/>
  <c r="G850" i="2"/>
  <c r="G851" i="2"/>
  <c r="G852" i="2"/>
  <c r="G853" i="2"/>
  <c r="G854" i="2"/>
  <c r="G855" i="2"/>
  <c r="I855" i="2" s="1"/>
  <c r="G856" i="2"/>
  <c r="G857" i="2"/>
  <c r="G858" i="2"/>
  <c r="G859" i="2"/>
  <c r="G860" i="2"/>
  <c r="G861" i="2"/>
  <c r="G862" i="2"/>
  <c r="G863" i="2"/>
  <c r="G864" i="2"/>
  <c r="G865" i="2"/>
  <c r="G866" i="2"/>
  <c r="G867" i="2"/>
  <c r="G869" i="2"/>
  <c r="G871" i="2"/>
  <c r="G872" i="2"/>
  <c r="G873" i="2"/>
  <c r="G874" i="2"/>
  <c r="G875" i="2"/>
  <c r="G876" i="2"/>
  <c r="G877" i="2"/>
  <c r="G878" i="2"/>
  <c r="G906" i="2"/>
  <c r="G907" i="2"/>
  <c r="G908" i="2"/>
  <c r="G909" i="2"/>
  <c r="G910" i="2"/>
  <c r="G911" i="2"/>
  <c r="G912" i="2"/>
  <c r="G913" i="2"/>
  <c r="G914" i="2"/>
  <c r="G915" i="2"/>
  <c r="G916" i="2"/>
  <c r="I916" i="2" s="1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I956" i="2" s="1"/>
  <c r="G957" i="2"/>
  <c r="G958" i="2"/>
  <c r="G959" i="2"/>
  <c r="G960" i="2"/>
  <c r="G961" i="2"/>
  <c r="G962" i="2"/>
  <c r="G963" i="2"/>
  <c r="G964" i="2"/>
  <c r="I964" i="2" s="1"/>
  <c r="G965" i="2"/>
  <c r="G966" i="2"/>
  <c r="G967" i="2"/>
  <c r="G968" i="2"/>
  <c r="G969" i="2"/>
  <c r="G970" i="2"/>
  <c r="G971" i="2"/>
  <c r="G972" i="2"/>
  <c r="I972" i="2" s="1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I1002" i="2" s="1"/>
  <c r="G1003" i="2"/>
  <c r="I1003" i="2" s="1"/>
  <c r="G1004" i="2"/>
  <c r="G1005" i="2"/>
  <c r="G1006" i="2"/>
  <c r="G1007" i="2"/>
  <c r="G1008" i="2"/>
  <c r="G1009" i="2"/>
  <c r="G1010" i="2"/>
  <c r="I1010" i="2" s="1"/>
  <c r="G1011" i="2"/>
  <c r="G1012" i="2"/>
  <c r="G1013" i="2"/>
  <c r="G1014" i="2"/>
  <c r="G1015" i="2"/>
  <c r="G1016" i="2"/>
  <c r="I1016" i="2" s="1"/>
  <c r="G1017" i="2"/>
  <c r="G1018" i="2"/>
  <c r="I1018" i="2" s="1"/>
  <c r="G1019" i="2"/>
  <c r="G1020" i="2"/>
  <c r="G1021" i="2"/>
  <c r="G1022" i="2"/>
  <c r="G1054" i="2"/>
  <c r="G1066" i="2"/>
  <c r="G1072" i="2"/>
  <c r="G1077" i="2"/>
  <c r="G1082" i="2"/>
  <c r="G1037" i="2"/>
  <c r="G1038" i="2"/>
  <c r="G1039" i="2"/>
  <c r="G1040" i="2"/>
  <c r="G1041" i="2"/>
  <c r="G1042" i="2"/>
  <c r="G1043" i="2"/>
  <c r="I1043" i="2" s="1"/>
  <c r="G1044" i="2"/>
  <c r="G1045" i="2"/>
  <c r="G1046" i="2"/>
  <c r="G1047" i="2"/>
  <c r="G1048" i="2"/>
  <c r="G1086" i="2"/>
  <c r="G1087" i="2"/>
  <c r="G1088" i="2"/>
  <c r="G1089" i="2"/>
  <c r="G1090" i="2"/>
  <c r="I1090" i="2" s="1"/>
  <c r="G1091" i="2"/>
  <c r="G1092" i="2"/>
  <c r="G1093" i="2"/>
  <c r="G1094" i="2"/>
  <c r="G1095" i="2"/>
  <c r="G1096" i="2"/>
  <c r="I1096" i="2" s="1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7" i="2"/>
  <c r="H604" i="2"/>
  <c r="E604" i="2"/>
  <c r="H602" i="2"/>
  <c r="I602" i="2"/>
  <c r="E602" i="2"/>
  <c r="H619" i="2"/>
  <c r="H625" i="2"/>
  <c r="H633" i="2"/>
  <c r="H626" i="2"/>
  <c r="H622" i="2"/>
  <c r="H621" i="2"/>
  <c r="H620" i="2"/>
  <c r="H649" i="2"/>
  <c r="H648" i="2"/>
  <c r="I648" i="2" s="1"/>
  <c r="H647" i="2"/>
  <c r="H646" i="2"/>
  <c r="H645" i="2"/>
  <c r="H644" i="2"/>
  <c r="I644" i="2" s="1"/>
  <c r="H643" i="2"/>
  <c r="I643" i="2" s="1"/>
  <c r="H642" i="2"/>
  <c r="H641" i="2"/>
  <c r="I641" i="2" s="1"/>
  <c r="H640" i="2"/>
  <c r="H639" i="2"/>
  <c r="H638" i="2"/>
  <c r="H637" i="2"/>
  <c r="H636" i="2"/>
  <c r="H635" i="2"/>
  <c r="H634" i="2"/>
  <c r="H632" i="2"/>
  <c r="H631" i="2"/>
  <c r="H630" i="2"/>
  <c r="H629" i="2"/>
  <c r="H628" i="2"/>
  <c r="I628" i="2" s="1"/>
  <c r="H627" i="2"/>
  <c r="H624" i="2"/>
  <c r="I624" i="2" s="1"/>
  <c r="H623" i="2"/>
  <c r="I623" i="2" s="1"/>
  <c r="H618" i="2"/>
  <c r="H617" i="2"/>
  <c r="H616" i="2"/>
  <c r="H615" i="2"/>
  <c r="H614" i="2"/>
  <c r="I614" i="2" s="1"/>
  <c r="H613" i="2"/>
  <c r="I613" i="2" s="1"/>
  <c r="H612" i="2"/>
  <c r="I612" i="2" s="1"/>
  <c r="H611" i="2"/>
  <c r="H610" i="2"/>
  <c r="H609" i="2"/>
  <c r="H608" i="2"/>
  <c r="H607" i="2"/>
  <c r="H605" i="2"/>
  <c r="H603" i="2"/>
  <c r="I603" i="2" s="1"/>
  <c r="H601" i="2"/>
  <c r="I601" i="2" s="1"/>
  <c r="H600" i="2"/>
  <c r="H599" i="2"/>
  <c r="H598" i="2"/>
  <c r="H597" i="2"/>
  <c r="H596" i="2"/>
  <c r="H595" i="2"/>
  <c r="H594" i="2"/>
  <c r="H593" i="2"/>
  <c r="I593" i="2" s="1"/>
  <c r="H592" i="2"/>
  <c r="H591" i="2"/>
  <c r="H590" i="2"/>
  <c r="H589" i="2"/>
  <c r="H587" i="2"/>
  <c r="H586" i="2"/>
  <c r="H585" i="2"/>
  <c r="H584" i="2"/>
  <c r="I584" i="2" s="1"/>
  <c r="H583" i="2"/>
  <c r="H582" i="2"/>
  <c r="H581" i="2"/>
  <c r="H580" i="2"/>
  <c r="H579" i="2"/>
  <c r="H578" i="2"/>
  <c r="I578" i="2" s="1"/>
  <c r="H577" i="2"/>
  <c r="H576" i="2"/>
  <c r="I576" i="2" s="1"/>
  <c r="H575" i="2"/>
  <c r="H574" i="2"/>
  <c r="H573" i="2"/>
  <c r="H572" i="2"/>
  <c r="H571" i="2"/>
  <c r="H570" i="2"/>
  <c r="I570" i="2" s="1"/>
  <c r="H569" i="2"/>
  <c r="I569" i="2" s="1"/>
  <c r="H568" i="2"/>
  <c r="I568" i="2" s="1"/>
  <c r="H567" i="2"/>
  <c r="H566" i="2"/>
  <c r="H565" i="2"/>
  <c r="H564" i="2"/>
  <c r="H563" i="2"/>
  <c r="H562" i="2"/>
  <c r="H561" i="2"/>
  <c r="I561" i="2" s="1"/>
  <c r="H560" i="2"/>
  <c r="I560" i="2" s="1"/>
  <c r="H559" i="2"/>
  <c r="H558" i="2"/>
  <c r="H557" i="2"/>
  <c r="H556" i="2"/>
  <c r="H555" i="2"/>
  <c r="H554" i="2"/>
  <c r="H553" i="2"/>
  <c r="I553" i="2" s="1"/>
  <c r="H550" i="2"/>
  <c r="I550" i="2" s="1"/>
  <c r="H548" i="2"/>
  <c r="H547" i="2"/>
  <c r="H546" i="2"/>
  <c r="H544" i="2"/>
  <c r="H543" i="2"/>
  <c r="H542" i="2"/>
  <c r="H541" i="2"/>
  <c r="I541" i="2" s="1"/>
  <c r="H540" i="2"/>
  <c r="I540" i="2" s="1"/>
  <c r="H539" i="2"/>
  <c r="H538" i="2"/>
  <c r="H537" i="2"/>
  <c r="H535" i="2"/>
  <c r="H532" i="2"/>
  <c r="H531" i="2"/>
  <c r="H530" i="2"/>
  <c r="I530" i="2" s="1"/>
  <c r="H529" i="2"/>
  <c r="I529" i="2" s="1"/>
  <c r="H528" i="2"/>
  <c r="E625" i="2"/>
  <c r="E624" i="2"/>
  <c r="E623" i="2"/>
  <c r="E608" i="2"/>
  <c r="E619" i="2"/>
  <c r="E639" i="2"/>
  <c r="E638" i="2"/>
  <c r="I639" i="2"/>
  <c r="I638" i="2"/>
  <c r="I647" i="2"/>
  <c r="E649" i="2"/>
  <c r="E648" i="2"/>
  <c r="E647" i="2"/>
  <c r="E645" i="2"/>
  <c r="H1090" i="2"/>
  <c r="H1096" i="2"/>
  <c r="H1111" i="2"/>
  <c r="H1110" i="2"/>
  <c r="H1109" i="2"/>
  <c r="H1108" i="2"/>
  <c r="H1107" i="2"/>
  <c r="H1106" i="2"/>
  <c r="H1105" i="2"/>
  <c r="H1100" i="2"/>
  <c r="H1099" i="2"/>
  <c r="H1098" i="2"/>
  <c r="H1097" i="2"/>
  <c r="H1095" i="2"/>
  <c r="H1094" i="2"/>
  <c r="H1093" i="2"/>
  <c r="H1092" i="2"/>
  <c r="H1091" i="2"/>
  <c r="H1089" i="2"/>
  <c r="H1088" i="2"/>
  <c r="H1087" i="2"/>
  <c r="H1086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G776" i="2"/>
  <c r="G775" i="2"/>
  <c r="G774" i="2"/>
  <c r="G773" i="2"/>
  <c r="G772" i="2"/>
  <c r="G771" i="2"/>
  <c r="G770" i="2"/>
  <c r="G769" i="2"/>
  <c r="G768" i="2"/>
  <c r="G767" i="2"/>
  <c r="G766" i="2"/>
  <c r="G662" i="2"/>
  <c r="G661" i="2"/>
  <c r="G660" i="2"/>
  <c r="G659" i="2"/>
  <c r="G658" i="2"/>
  <c r="G657" i="2"/>
  <c r="G656" i="2"/>
  <c r="G655" i="2"/>
  <c r="G654" i="2"/>
  <c r="G777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32" i="2"/>
  <c r="H50" i="2"/>
  <c r="I50" i="2" s="1"/>
  <c r="H33" i="2"/>
  <c r="I33" i="2" s="1"/>
  <c r="H44" i="2"/>
  <c r="H48" i="2"/>
  <c r="H46" i="2"/>
  <c r="H274" i="2"/>
  <c r="H269" i="2"/>
  <c r="H30" i="2"/>
  <c r="H67" i="2"/>
  <c r="H52" i="2"/>
  <c r="I52" i="2" s="1"/>
  <c r="H63" i="2"/>
  <c r="H54" i="2"/>
  <c r="H55" i="2"/>
  <c r="H53" i="2"/>
  <c r="H56" i="2"/>
  <c r="H13" i="2"/>
  <c r="H72" i="2"/>
  <c r="H11" i="2"/>
  <c r="I11" i="2" s="1"/>
  <c r="H19" i="2"/>
  <c r="H17" i="2"/>
  <c r="H20" i="2"/>
  <c r="H24" i="2"/>
  <c r="H22" i="2"/>
  <c r="H23" i="2"/>
  <c r="H15" i="2"/>
  <c r="H18" i="2"/>
  <c r="I18" i="2" s="1"/>
  <c r="H21" i="2"/>
  <c r="H16" i="2"/>
  <c r="H61" i="2"/>
  <c r="H28" i="2"/>
  <c r="H27" i="2"/>
  <c r="H26" i="2"/>
  <c r="H25" i="2"/>
  <c r="H14" i="2"/>
  <c r="I14" i="2" s="1"/>
  <c r="H45" i="2"/>
  <c r="H49" i="2"/>
  <c r="H47" i="2"/>
  <c r="H31" i="2"/>
  <c r="H34" i="2"/>
  <c r="H43" i="2"/>
  <c r="H38" i="2"/>
  <c r="H37" i="2"/>
  <c r="I37" i="2" s="1"/>
  <c r="H35" i="2"/>
  <c r="H41" i="2"/>
  <c r="H40" i="2"/>
  <c r="H39" i="2"/>
  <c r="H36" i="2"/>
  <c r="H42" i="2"/>
  <c r="H215" i="2"/>
  <c r="H83" i="2"/>
  <c r="H82" i="2"/>
  <c r="H74" i="2"/>
  <c r="H71" i="2"/>
  <c r="H10" i="2"/>
  <c r="H307" i="2" s="1"/>
  <c r="H12" i="2"/>
  <c r="H64" i="2"/>
  <c r="H60" i="2"/>
  <c r="H59" i="2"/>
  <c r="H65" i="2"/>
  <c r="H280" i="2"/>
  <c r="H278" i="2"/>
  <c r="H277" i="2"/>
  <c r="H279" i="2"/>
  <c r="H284" i="2"/>
  <c r="H276" i="2"/>
  <c r="H275" i="2"/>
  <c r="I275" i="2" s="1"/>
  <c r="H282" i="2"/>
  <c r="I282" i="2" s="1"/>
  <c r="H283" i="2"/>
  <c r="H79" i="2"/>
  <c r="H214" i="2"/>
  <c r="H254" i="2"/>
  <c r="H213" i="2"/>
  <c r="H281" i="2"/>
  <c r="H78" i="2"/>
  <c r="I78" i="2" s="1"/>
  <c r="H81" i="2"/>
  <c r="H80" i="2"/>
  <c r="H77" i="2"/>
  <c r="H297" i="2"/>
  <c r="H306" i="2"/>
  <c r="H298" i="2"/>
  <c r="H304" i="2"/>
  <c r="H305" i="2"/>
  <c r="H303" i="2"/>
  <c r="H300" i="2"/>
  <c r="H302" i="2"/>
  <c r="H301" i="2"/>
  <c r="H299" i="2"/>
  <c r="H296" i="2"/>
  <c r="H285" i="2"/>
  <c r="H286" i="2"/>
  <c r="I286" i="2" s="1"/>
  <c r="H287" i="2"/>
  <c r="H293" i="2"/>
  <c r="H295" i="2"/>
  <c r="H294" i="2"/>
  <c r="H290" i="2"/>
  <c r="H291" i="2"/>
  <c r="H289" i="2"/>
  <c r="H292" i="2"/>
  <c r="H288" i="2"/>
  <c r="H102" i="2"/>
  <c r="H116" i="2"/>
  <c r="H245" i="2"/>
  <c r="H241" i="2"/>
  <c r="H255" i="2"/>
  <c r="H272" i="2"/>
  <c r="H258" i="2"/>
  <c r="I258" i="2" s="1"/>
  <c r="H244" i="2"/>
  <c r="H243" i="2"/>
  <c r="H257" i="2"/>
  <c r="H209" i="2"/>
  <c r="H270" i="2"/>
  <c r="H263" i="2"/>
  <c r="H251" i="2"/>
  <c r="H250" i="2"/>
  <c r="I250" i="2" s="1"/>
  <c r="H249" i="2"/>
  <c r="H248" i="2"/>
  <c r="H217" i="2"/>
  <c r="H236" i="2"/>
  <c r="H265" i="2"/>
  <c r="H264" i="2"/>
  <c r="I264" i="2" s="1"/>
  <c r="H252" i="2"/>
  <c r="H212" i="2"/>
  <c r="I212" i="2" s="1"/>
  <c r="H222" i="2"/>
  <c r="H221" i="2"/>
  <c r="H220" i="2"/>
  <c r="H219" i="2"/>
  <c r="H223" i="2"/>
  <c r="H231" i="2"/>
  <c r="H230" i="2"/>
  <c r="H229" i="2"/>
  <c r="H228" i="2"/>
  <c r="H227" i="2"/>
  <c r="H226" i="2"/>
  <c r="H225" i="2"/>
  <c r="H224" i="2"/>
  <c r="H235" i="2"/>
  <c r="H234" i="2"/>
  <c r="I234" i="2" s="1"/>
  <c r="H233" i="2"/>
  <c r="I233" i="2" s="1"/>
  <c r="H232" i="2"/>
  <c r="H218" i="2"/>
  <c r="H273" i="2"/>
  <c r="H271" i="2"/>
  <c r="H268" i="2"/>
  <c r="H256" i="2"/>
  <c r="I256" i="2" s="1"/>
  <c r="H267" i="2"/>
  <c r="H211" i="2"/>
  <c r="I211" i="2" s="1"/>
  <c r="H262" i="2"/>
  <c r="H253" i="2"/>
  <c r="H240" i="2"/>
  <c r="H210" i="2"/>
  <c r="H238" i="2"/>
  <c r="H247" i="2"/>
  <c r="H261" i="2"/>
  <c r="H260" i="2"/>
  <c r="I260" i="2" s="1"/>
  <c r="H259" i="2"/>
  <c r="H239" i="2"/>
  <c r="H242" i="2"/>
  <c r="H246" i="2"/>
  <c r="H266" i="2"/>
  <c r="H237" i="2"/>
  <c r="H216" i="2"/>
  <c r="I216" i="2" s="1"/>
  <c r="H204" i="2"/>
  <c r="H205" i="2"/>
  <c r="H172" i="2"/>
  <c r="H191" i="2"/>
  <c r="H203" i="2"/>
  <c r="H198" i="2"/>
  <c r="H178" i="2"/>
  <c r="H174" i="2"/>
  <c r="I174" i="2" s="1"/>
  <c r="H175" i="2"/>
  <c r="I175" i="2" s="1"/>
  <c r="H173" i="2"/>
  <c r="H93" i="2"/>
  <c r="H86" i="2"/>
  <c r="H92" i="2"/>
  <c r="H91" i="2"/>
  <c r="H88" i="2"/>
  <c r="I88" i="2" s="1"/>
  <c r="H90" i="2"/>
  <c r="H192" i="2"/>
  <c r="I192" i="2" s="1"/>
  <c r="H99" i="2"/>
  <c r="H87" i="2"/>
  <c r="H196" i="2"/>
  <c r="H189" i="2"/>
  <c r="H190" i="2"/>
  <c r="H193" i="2"/>
  <c r="I193" i="2" s="1"/>
  <c r="H199" i="2"/>
  <c r="I199" i="2" s="1"/>
  <c r="H105" i="2"/>
  <c r="I105" i="2" s="1"/>
  <c r="H94" i="2"/>
  <c r="H176" i="2"/>
  <c r="H177" i="2"/>
  <c r="H108" i="2"/>
  <c r="H113" i="2"/>
  <c r="H188" i="2"/>
  <c r="H195" i="2"/>
  <c r="H197" i="2"/>
  <c r="I197" i="2" s="1"/>
  <c r="H201" i="2"/>
  <c r="H184" i="2"/>
  <c r="H186" i="2"/>
  <c r="H185" i="2"/>
  <c r="H183" i="2"/>
  <c r="H182" i="2"/>
  <c r="H157" i="2"/>
  <c r="H156" i="2"/>
  <c r="I156" i="2" s="1"/>
  <c r="H145" i="2"/>
  <c r="H98" i="2"/>
  <c r="H164" i="2"/>
  <c r="H111" i="2"/>
  <c r="H200" i="2"/>
  <c r="H100" i="2"/>
  <c r="H155" i="2"/>
  <c r="H153" i="2"/>
  <c r="H151" i="2"/>
  <c r="H149" i="2"/>
  <c r="H147" i="2"/>
  <c r="H144" i="2"/>
  <c r="H142" i="2"/>
  <c r="H140" i="2"/>
  <c r="H138" i="2"/>
  <c r="H136" i="2"/>
  <c r="I136" i="2" s="1"/>
  <c r="H134" i="2"/>
  <c r="H132" i="2"/>
  <c r="H130" i="2"/>
  <c r="H128" i="2"/>
  <c r="H85" i="2"/>
  <c r="H110" i="2"/>
  <c r="I110" i="2" s="1"/>
  <c r="H179" i="2"/>
  <c r="H107" i="2"/>
  <c r="I107" i="2" s="1"/>
  <c r="H194" i="2"/>
  <c r="H180" i="2"/>
  <c r="H181" i="2"/>
  <c r="H162" i="2"/>
  <c r="H126" i="2"/>
  <c r="H124" i="2"/>
  <c r="H122" i="2"/>
  <c r="H120" i="2"/>
  <c r="I120" i="2" s="1"/>
  <c r="H163" i="2"/>
  <c r="H167" i="2"/>
  <c r="H95" i="2"/>
  <c r="H158" i="2"/>
  <c r="H101" i="2"/>
  <c r="H135" i="2"/>
  <c r="I135" i="2" s="1"/>
  <c r="H131" i="2"/>
  <c r="H129" i="2"/>
  <c r="I129" i="2" s="1"/>
  <c r="H141" i="2"/>
  <c r="H152" i="2"/>
  <c r="H127" i="2"/>
  <c r="H125" i="2"/>
  <c r="H123" i="2"/>
  <c r="H119" i="2"/>
  <c r="I119" i="2" s="1"/>
  <c r="H169" i="2"/>
  <c r="H168" i="2"/>
  <c r="I168" i="2" s="1"/>
  <c r="H166" i="2"/>
  <c r="H165" i="2"/>
  <c r="H154" i="2"/>
  <c r="H146" i="2"/>
  <c r="H143" i="2"/>
  <c r="H139" i="2"/>
  <c r="H137" i="2"/>
  <c r="H171" i="2"/>
  <c r="I171" i="2" s="1"/>
  <c r="H115" i="2"/>
  <c r="H114" i="2"/>
  <c r="H133" i="2"/>
  <c r="H148" i="2"/>
  <c r="H150" i="2"/>
  <c r="H121" i="2"/>
  <c r="H106" i="2"/>
  <c r="H208" i="2"/>
  <c r="I208" i="2" s="1"/>
  <c r="H112" i="2"/>
  <c r="H104" i="2"/>
  <c r="H161" i="2"/>
  <c r="H160" i="2"/>
  <c r="H207" i="2"/>
  <c r="H206" i="2"/>
  <c r="H103" i="2"/>
  <c r="I103" i="2" s="1"/>
  <c r="H117" i="2"/>
  <c r="I117" i="2" s="1"/>
  <c r="H96" i="2"/>
  <c r="H187" i="2"/>
  <c r="H75" i="2"/>
  <c r="H76" i="2"/>
  <c r="I76" i="2" s="1"/>
  <c r="H202" i="2"/>
  <c r="H118" i="2"/>
  <c r="H159" i="2"/>
  <c r="H109" i="2"/>
  <c r="H97" i="2"/>
  <c r="H170" i="2"/>
  <c r="H89" i="2"/>
  <c r="E1096" i="2"/>
  <c r="G1036" i="2"/>
  <c r="G1035" i="2"/>
  <c r="G1034" i="2"/>
  <c r="G1033" i="2"/>
  <c r="G1032" i="2"/>
  <c r="G1031" i="2"/>
  <c r="G1030" i="2"/>
  <c r="G1029" i="2"/>
  <c r="G1028" i="2"/>
  <c r="G1027" i="2"/>
  <c r="H1048" i="2"/>
  <c r="H1047" i="2"/>
  <c r="H1046" i="2"/>
  <c r="H1045" i="2"/>
  <c r="I1045" i="2" s="1"/>
  <c r="H1044" i="2"/>
  <c r="H1043" i="2"/>
  <c r="H1042" i="2"/>
  <c r="H1041" i="2"/>
  <c r="H1040" i="2"/>
  <c r="H1039" i="2"/>
  <c r="H1038" i="2"/>
  <c r="H1037" i="2"/>
  <c r="I1037" i="2" s="1"/>
  <c r="H1036" i="2"/>
  <c r="H1035" i="2"/>
  <c r="H1034" i="2"/>
  <c r="H1033" i="2"/>
  <c r="H1032" i="2"/>
  <c r="H1031" i="2"/>
  <c r="H1030" i="2"/>
  <c r="H1029" i="2"/>
  <c r="I1029" i="2" s="1"/>
  <c r="H1028" i="2"/>
  <c r="H1027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813" i="2"/>
  <c r="E814" i="2"/>
  <c r="E817" i="2"/>
  <c r="E1020" i="2"/>
  <c r="E1019" i="2"/>
  <c r="E1018" i="2"/>
  <c r="E1016" i="2"/>
  <c r="E1015" i="2"/>
  <c r="E1017" i="2"/>
  <c r="E854" i="2"/>
  <c r="H854" i="2"/>
  <c r="H1001" i="2"/>
  <c r="I1001" i="2" s="1"/>
  <c r="H995" i="2"/>
  <c r="H1020" i="2"/>
  <c r="I1020" i="2"/>
  <c r="H1019" i="2"/>
  <c r="I1019" i="2"/>
  <c r="H1018" i="2"/>
  <c r="H1016" i="2"/>
  <c r="H1015" i="2"/>
  <c r="I1015" i="2"/>
  <c r="H1017" i="2"/>
  <c r="I1017" i="2"/>
  <c r="H1004" i="2"/>
  <c r="H1002" i="2"/>
  <c r="H1003" i="2"/>
  <c r="H1005" i="2"/>
  <c r="I1005" i="2"/>
  <c r="H1012" i="2"/>
  <c r="I1012" i="2"/>
  <c r="H1014" i="2"/>
  <c r="I1014" i="2" s="1"/>
  <c r="H1013" i="2"/>
  <c r="I1013" i="2"/>
  <c r="H814" i="2"/>
  <c r="H817" i="2"/>
  <c r="I817" i="2" s="1"/>
  <c r="H812" i="2"/>
  <c r="H813" i="2"/>
  <c r="H824" i="2"/>
  <c r="I824" i="2" s="1"/>
  <c r="H835" i="2"/>
  <c r="I835" i="2"/>
  <c r="H822" i="2"/>
  <c r="H847" i="2"/>
  <c r="H836" i="2"/>
  <c r="H844" i="2"/>
  <c r="H838" i="2"/>
  <c r="H839" i="2"/>
  <c r="H837" i="2"/>
  <c r="H840" i="2"/>
  <c r="I840" i="2" s="1"/>
  <c r="H809" i="2"/>
  <c r="H849" i="2"/>
  <c r="H815" i="2"/>
  <c r="H816" i="2"/>
  <c r="H820" i="2"/>
  <c r="H818" i="2"/>
  <c r="H819" i="2"/>
  <c r="H811" i="2"/>
  <c r="I811" i="2" s="1"/>
  <c r="H843" i="2"/>
  <c r="H821" i="2"/>
  <c r="H810" i="2"/>
  <c r="H823" i="2"/>
  <c r="H825" i="2"/>
  <c r="H834" i="2"/>
  <c r="H829" i="2"/>
  <c r="H828" i="2"/>
  <c r="H826" i="2"/>
  <c r="H832" i="2"/>
  <c r="H831" i="2"/>
  <c r="H830" i="2"/>
  <c r="H827" i="2"/>
  <c r="H833" i="2"/>
  <c r="H940" i="2"/>
  <c r="H850" i="2"/>
  <c r="H848" i="2"/>
  <c r="H808" i="2"/>
  <c r="H845" i="2"/>
  <c r="H842" i="2"/>
  <c r="H841" i="2"/>
  <c r="H846" i="2"/>
  <c r="H939" i="2"/>
  <c r="H980" i="2"/>
  <c r="H938" i="2"/>
  <c r="H856" i="2"/>
  <c r="H857" i="2"/>
  <c r="H855" i="2"/>
  <c r="H1010" i="2"/>
  <c r="H1008" i="2"/>
  <c r="H1009" i="2"/>
  <c r="H1007" i="2"/>
  <c r="I1007" i="2" s="1"/>
  <c r="H1011" i="2"/>
  <c r="H907" i="2"/>
  <c r="H910" i="2"/>
  <c r="H931" i="2"/>
  <c r="H932" i="2"/>
  <c r="H911" i="2"/>
  <c r="H859" i="2"/>
  <c r="H912" i="2"/>
  <c r="I912" i="2" s="1"/>
  <c r="H864" i="2"/>
  <c r="H866" i="2"/>
  <c r="H861" i="2"/>
  <c r="H865" i="2"/>
  <c r="H928" i="2"/>
  <c r="H915" i="2"/>
  <c r="H909" i="2"/>
  <c r="H908" i="2"/>
  <c r="H869" i="2"/>
  <c r="H860" i="2"/>
  <c r="H863" i="2"/>
  <c r="H923" i="2"/>
  <c r="H926" i="2"/>
  <c r="H921" i="2"/>
  <c r="H919" i="2"/>
  <c r="H927" i="2"/>
  <c r="I927" i="2" s="1"/>
  <c r="H920" i="2"/>
  <c r="H925" i="2"/>
  <c r="H914" i="2"/>
  <c r="H922" i="2"/>
  <c r="H913" i="2"/>
  <c r="H867" i="2"/>
  <c r="H872" i="2"/>
  <c r="H877" i="2"/>
  <c r="I877" i="2" s="1"/>
  <c r="H874" i="2"/>
  <c r="H929" i="2"/>
  <c r="H875" i="2"/>
  <c r="H873" i="2"/>
  <c r="H916" i="2"/>
  <c r="H924" i="2"/>
  <c r="H807" i="2"/>
  <c r="H805" i="2"/>
  <c r="H806" i="2"/>
  <c r="H858" i="2"/>
  <c r="H862" i="2"/>
  <c r="H1006" i="2"/>
  <c r="H930" i="2"/>
  <c r="H1021" i="2"/>
  <c r="H1022" i="2"/>
  <c r="H917" i="2"/>
  <c r="I917" i="2" s="1"/>
  <c r="H871" i="2"/>
  <c r="H878" i="2"/>
  <c r="H906" i="2"/>
  <c r="H918" i="2"/>
  <c r="H965" i="2"/>
  <c r="H968" i="2"/>
  <c r="H933" i="2"/>
  <c r="H981" i="2"/>
  <c r="I981" i="2" s="1"/>
  <c r="H999" i="2"/>
  <c r="H984" i="2"/>
  <c r="H971" i="2"/>
  <c r="H970" i="2"/>
  <c r="H983" i="2"/>
  <c r="H934" i="2"/>
  <c r="H996" i="2"/>
  <c r="H989" i="2"/>
  <c r="I989" i="2" s="1"/>
  <c r="H977" i="2"/>
  <c r="H976" i="2"/>
  <c r="H975" i="2"/>
  <c r="H974" i="2"/>
  <c r="H942" i="2"/>
  <c r="H963" i="2"/>
  <c r="H991" i="2"/>
  <c r="H990" i="2"/>
  <c r="I990" i="2" s="1"/>
  <c r="H978" i="2"/>
  <c r="H937" i="2"/>
  <c r="H949" i="2"/>
  <c r="H948" i="2"/>
  <c r="H947" i="2"/>
  <c r="H946" i="2"/>
  <c r="H950" i="2"/>
  <c r="H958" i="2"/>
  <c r="I958" i="2" s="1"/>
  <c r="H957" i="2"/>
  <c r="H956" i="2"/>
  <c r="H955" i="2"/>
  <c r="H954" i="2"/>
  <c r="H953" i="2"/>
  <c r="H952" i="2"/>
  <c r="H951" i="2"/>
  <c r="H962" i="2"/>
  <c r="I962" i="2" s="1"/>
  <c r="H961" i="2"/>
  <c r="H960" i="2"/>
  <c r="H959" i="2"/>
  <c r="H945" i="2"/>
  <c r="H1000" i="2"/>
  <c r="H997" i="2"/>
  <c r="H993" i="2"/>
  <c r="H982" i="2"/>
  <c r="I982" i="2" s="1"/>
  <c r="H992" i="2"/>
  <c r="H853" i="2"/>
  <c r="H852" i="2"/>
  <c r="H936" i="2"/>
  <c r="H988" i="2"/>
  <c r="H979" i="2"/>
  <c r="H851" i="2"/>
  <c r="H967" i="2"/>
  <c r="I967" i="2" s="1"/>
  <c r="H935" i="2"/>
  <c r="H964" i="2"/>
  <c r="H973" i="2"/>
  <c r="H987" i="2"/>
  <c r="H986" i="2"/>
  <c r="H985" i="2"/>
  <c r="H966" i="2"/>
  <c r="H969" i="2"/>
  <c r="H972" i="2"/>
  <c r="H998" i="2"/>
  <c r="H943" i="2"/>
  <c r="H994" i="2"/>
  <c r="H944" i="2"/>
  <c r="H941" i="2"/>
  <c r="E1001" i="2"/>
  <c r="E995" i="2"/>
  <c r="E1004" i="2"/>
  <c r="E1010" i="2"/>
  <c r="E1002" i="2"/>
  <c r="E1003" i="2"/>
  <c r="E1005" i="2"/>
  <c r="E1012" i="2"/>
  <c r="E1014" i="2"/>
  <c r="E1013" i="2"/>
  <c r="E831" i="2"/>
  <c r="I831" i="2"/>
  <c r="E824" i="2"/>
  <c r="E835" i="2"/>
  <c r="E928" i="2"/>
  <c r="I928" i="2"/>
  <c r="E929" i="2"/>
  <c r="I697" i="2"/>
  <c r="E697" i="2"/>
  <c r="E748" i="2"/>
  <c r="I303" i="2"/>
  <c r="I301" i="2"/>
  <c r="I300" i="2"/>
  <c r="I299" i="2"/>
  <c r="I298" i="2"/>
  <c r="I297" i="2"/>
  <c r="I293" i="2"/>
  <c r="I291" i="2"/>
  <c r="I290" i="2"/>
  <c r="I288" i="2"/>
  <c r="I283" i="2"/>
  <c r="I281" i="2"/>
  <c r="I280" i="2"/>
  <c r="I279" i="2"/>
  <c r="I278" i="2"/>
  <c r="I277" i="2"/>
  <c r="I272" i="2"/>
  <c r="I271" i="2"/>
  <c r="I270" i="2"/>
  <c r="I268" i="2"/>
  <c r="I267" i="2"/>
  <c r="I263" i="2"/>
  <c r="I262" i="2"/>
  <c r="I261" i="2"/>
  <c r="I259" i="2"/>
  <c r="I255" i="2"/>
  <c r="I254" i="2"/>
  <c r="I253" i="2"/>
  <c r="I252" i="2"/>
  <c r="I251" i="2"/>
  <c r="I247" i="2"/>
  <c r="I246" i="2"/>
  <c r="I245" i="2"/>
  <c r="I244" i="2"/>
  <c r="I243" i="2"/>
  <c r="I239" i="2"/>
  <c r="I238" i="2"/>
  <c r="I237" i="2"/>
  <c r="I236" i="2"/>
  <c r="I235" i="2"/>
  <c r="I231" i="2"/>
  <c r="I229" i="2"/>
  <c r="I228" i="2"/>
  <c r="I227" i="2"/>
  <c r="I226" i="2"/>
  <c r="I222" i="2"/>
  <c r="I221" i="2"/>
  <c r="I220" i="2"/>
  <c r="I219" i="2"/>
  <c r="I218" i="2"/>
  <c r="I214" i="2"/>
  <c r="I213" i="2"/>
  <c r="I210" i="2"/>
  <c r="I206" i="2"/>
  <c r="I205" i="2"/>
  <c r="I204" i="2"/>
  <c r="I203" i="2"/>
  <c r="I202" i="2"/>
  <c r="I198" i="2"/>
  <c r="I196" i="2"/>
  <c r="I195" i="2"/>
  <c r="I194" i="2"/>
  <c r="I190" i="2"/>
  <c r="I189" i="2"/>
  <c r="I188" i="2"/>
  <c r="I187" i="2"/>
  <c r="I186" i="2"/>
  <c r="I181" i="2"/>
  <c r="I180" i="2"/>
  <c r="I179" i="2"/>
  <c r="I178" i="2"/>
  <c r="I177" i="2"/>
  <c r="I173" i="2"/>
  <c r="I172" i="2"/>
  <c r="I170" i="2"/>
  <c r="I169" i="2"/>
  <c r="I165" i="2"/>
  <c r="I164" i="2"/>
  <c r="I163" i="2"/>
  <c r="I162" i="2"/>
  <c r="I161" i="2"/>
  <c r="I157" i="2"/>
  <c r="I155" i="2"/>
  <c r="I154" i="2"/>
  <c r="I153" i="2"/>
  <c r="I149" i="2"/>
  <c r="I148" i="2"/>
  <c r="I147" i="2"/>
  <c r="I146" i="2"/>
  <c r="I145" i="2"/>
  <c r="I141" i="2"/>
  <c r="I140" i="2"/>
  <c r="I139" i="2"/>
  <c r="I138" i="2"/>
  <c r="I137" i="2"/>
  <c r="I133" i="2"/>
  <c r="I132" i="2"/>
  <c r="I131" i="2"/>
  <c r="I130" i="2"/>
  <c r="I125" i="2"/>
  <c r="I124" i="2"/>
  <c r="I123" i="2"/>
  <c r="I122" i="2"/>
  <c r="I121" i="2"/>
  <c r="I116" i="2"/>
  <c r="I115" i="2"/>
  <c r="I114" i="2"/>
  <c r="I113" i="2"/>
  <c r="I109" i="2"/>
  <c r="I108" i="2"/>
  <c r="I106" i="2"/>
  <c r="I102" i="2"/>
  <c r="I101" i="2"/>
  <c r="I100" i="2"/>
  <c r="I99" i="2"/>
  <c r="I98" i="2"/>
  <c r="I97" i="2"/>
  <c r="I93" i="2"/>
  <c r="I92" i="2"/>
  <c r="I91" i="2"/>
  <c r="I90" i="2"/>
  <c r="I89" i="2"/>
  <c r="I85" i="2"/>
  <c r="I182" i="2"/>
  <c r="I81" i="2"/>
  <c r="I80" i="2"/>
  <c r="I79" i="2"/>
  <c r="I75" i="2"/>
  <c r="I74" i="2"/>
  <c r="I72" i="2"/>
  <c r="I71" i="2"/>
  <c r="I67" i="2"/>
  <c r="I65" i="2"/>
  <c r="I63" i="2"/>
  <c r="I61" i="2"/>
  <c r="I60" i="2"/>
  <c r="I59" i="2"/>
  <c r="I56" i="2"/>
  <c r="I55" i="2"/>
  <c r="I54" i="2"/>
  <c r="I49" i="2"/>
  <c r="I43" i="2"/>
  <c r="I42" i="2"/>
  <c r="I41" i="2"/>
  <c r="I40" i="2"/>
  <c r="I36" i="2"/>
  <c r="I35" i="2"/>
  <c r="I34" i="2"/>
  <c r="I31" i="2"/>
  <c r="I30" i="2"/>
  <c r="I25" i="2"/>
  <c r="I24" i="2"/>
  <c r="I23" i="2"/>
  <c r="I22" i="2"/>
  <c r="I21" i="2"/>
  <c r="I19" i="2"/>
  <c r="I17" i="2"/>
  <c r="I16" i="2"/>
  <c r="I15" i="2"/>
  <c r="I13" i="2"/>
  <c r="E6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86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182" i="2"/>
  <c r="E81" i="2"/>
  <c r="E80" i="2"/>
  <c r="E79" i="2"/>
  <c r="E78" i="2"/>
  <c r="E77" i="2"/>
  <c r="E76" i="2"/>
  <c r="E75" i="2"/>
  <c r="E74" i="2"/>
  <c r="E72" i="2"/>
  <c r="E71" i="2"/>
  <c r="E65" i="2"/>
  <c r="E64" i="2"/>
  <c r="E63" i="2"/>
  <c r="E61" i="2"/>
  <c r="E60" i="2"/>
  <c r="E59" i="2"/>
  <c r="E56" i="2"/>
  <c r="E55" i="2"/>
  <c r="E54" i="2"/>
  <c r="E53" i="2"/>
  <c r="E52" i="2"/>
  <c r="E50" i="2"/>
  <c r="E49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I482" i="2"/>
  <c r="I412" i="2"/>
  <c r="I486" i="2"/>
  <c r="I492" i="2"/>
  <c r="E482" i="2"/>
  <c r="E486" i="2"/>
  <c r="E492" i="2"/>
  <c r="E412" i="2"/>
  <c r="I646" i="2"/>
  <c r="I640" i="2"/>
  <c r="I636" i="2"/>
  <c r="I635" i="2"/>
  <c r="I634" i="2"/>
  <c r="I632" i="2"/>
  <c r="I631" i="2"/>
  <c r="I630" i="2"/>
  <c r="I627" i="2"/>
  <c r="I618" i="2"/>
  <c r="I617" i="2"/>
  <c r="I616" i="2"/>
  <c r="I615" i="2"/>
  <c r="I610" i="2"/>
  <c r="I609" i="2"/>
  <c r="I607" i="2"/>
  <c r="I605" i="2"/>
  <c r="I600" i="2"/>
  <c r="I599" i="2"/>
  <c r="I598" i="2"/>
  <c r="I597" i="2"/>
  <c r="I596" i="2"/>
  <c r="I595" i="2"/>
  <c r="I594" i="2"/>
  <c r="I592" i="2"/>
  <c r="I591" i="2"/>
  <c r="I590" i="2"/>
  <c r="I589" i="2"/>
  <c r="I587" i="2"/>
  <c r="I586" i="2"/>
  <c r="I585" i="2"/>
  <c r="I583" i="2"/>
  <c r="I582" i="2"/>
  <c r="I581" i="2"/>
  <c r="I580" i="2"/>
  <c r="I579" i="2"/>
  <c r="I577" i="2"/>
  <c r="I575" i="2"/>
  <c r="I574" i="2"/>
  <c r="I573" i="2"/>
  <c r="I572" i="2"/>
  <c r="I571" i="2"/>
  <c r="I567" i="2"/>
  <c r="I566" i="2"/>
  <c r="I565" i="2"/>
  <c r="I564" i="2"/>
  <c r="I563" i="2"/>
  <c r="I562" i="2"/>
  <c r="I558" i="2"/>
  <c r="I557" i="2"/>
  <c r="I556" i="2"/>
  <c r="I555" i="2"/>
  <c r="I554" i="2"/>
  <c r="I547" i="2"/>
  <c r="I546" i="2"/>
  <c r="I544" i="2"/>
  <c r="I543" i="2"/>
  <c r="I542" i="2"/>
  <c r="I539" i="2"/>
  <c r="I538" i="2"/>
  <c r="I537" i="2"/>
  <c r="I535" i="2"/>
  <c r="I532" i="2"/>
  <c r="I531" i="2"/>
  <c r="I528" i="2"/>
  <c r="E646" i="2"/>
  <c r="E644" i="2"/>
  <c r="E643" i="2"/>
  <c r="E641" i="2"/>
  <c r="E640" i="2"/>
  <c r="E637" i="2"/>
  <c r="E636" i="2"/>
  <c r="E635" i="2"/>
  <c r="E634" i="2"/>
  <c r="E633" i="2"/>
  <c r="E628" i="2"/>
  <c r="E627" i="2"/>
  <c r="E618" i="2"/>
  <c r="E617" i="2"/>
  <c r="E616" i="2"/>
  <c r="E615" i="2"/>
  <c r="E614" i="2"/>
  <c r="E613" i="2"/>
  <c r="E612" i="2"/>
  <c r="E610" i="2"/>
  <c r="E609" i="2"/>
  <c r="E607" i="2"/>
  <c r="E605" i="2"/>
  <c r="E603" i="2"/>
  <c r="E601" i="2"/>
  <c r="E600" i="2"/>
  <c r="E599" i="2"/>
  <c r="E598" i="2"/>
  <c r="E597" i="2"/>
  <c r="E596" i="2"/>
  <c r="E595" i="2"/>
  <c r="E594" i="2"/>
  <c r="E593" i="2"/>
  <c r="I1008" i="2"/>
  <c r="I1009" i="2"/>
  <c r="I836" i="2"/>
  <c r="I844" i="2"/>
  <c r="I838" i="2"/>
  <c r="I839" i="2"/>
  <c r="I837" i="2"/>
  <c r="I809" i="2"/>
  <c r="I849" i="2"/>
  <c r="I815" i="2"/>
  <c r="I816" i="2"/>
  <c r="I820" i="2"/>
  <c r="I818" i="2"/>
  <c r="I819" i="2"/>
  <c r="I843" i="2"/>
  <c r="I821" i="2"/>
  <c r="I810" i="2"/>
  <c r="I823" i="2"/>
  <c r="I825" i="2"/>
  <c r="I834" i="2"/>
  <c r="I829" i="2"/>
  <c r="I826" i="2"/>
  <c r="I832" i="2"/>
  <c r="I827" i="2"/>
  <c r="I833" i="2"/>
  <c r="I940" i="2"/>
  <c r="I850" i="2"/>
  <c r="I848" i="2"/>
  <c r="I808" i="2"/>
  <c r="I845" i="2"/>
  <c r="I842" i="2"/>
  <c r="I841" i="2"/>
  <c r="I846" i="2"/>
  <c r="I939" i="2"/>
  <c r="I980" i="2"/>
  <c r="I938" i="2"/>
  <c r="I856" i="2"/>
  <c r="I857" i="2"/>
  <c r="I1011" i="2"/>
  <c r="I907" i="2"/>
  <c r="I910" i="2"/>
  <c r="I931" i="2"/>
  <c r="I932" i="2"/>
  <c r="I911" i="2"/>
  <c r="I859" i="2"/>
  <c r="I864" i="2"/>
  <c r="I866" i="2"/>
  <c r="I861" i="2"/>
  <c r="I865" i="2"/>
  <c r="I915" i="2"/>
  <c r="I909" i="2"/>
  <c r="I869" i="2"/>
  <c r="I860" i="2"/>
  <c r="I863" i="2"/>
  <c r="I923" i="2"/>
  <c r="I926" i="2"/>
  <c r="I921" i="2"/>
  <c r="I919" i="2"/>
  <c r="I920" i="2"/>
  <c r="I925" i="2"/>
  <c r="I914" i="2"/>
  <c r="I922" i="2"/>
  <c r="I913" i="2"/>
  <c r="I867" i="2"/>
  <c r="I872" i="2"/>
  <c r="I874" i="2"/>
  <c r="I875" i="2"/>
  <c r="I873" i="2"/>
  <c r="I924" i="2"/>
  <c r="I807" i="2"/>
  <c r="I805" i="2"/>
  <c r="I858" i="2"/>
  <c r="I862" i="2"/>
  <c r="I1006" i="2"/>
  <c r="I930" i="2"/>
  <c r="I1021" i="2"/>
  <c r="I1022" i="2"/>
  <c r="I871" i="2"/>
  <c r="I878" i="2"/>
  <c r="I906" i="2"/>
  <c r="I918" i="2"/>
  <c r="I965" i="2"/>
  <c r="I968" i="2"/>
  <c r="I933" i="2"/>
  <c r="I999" i="2"/>
  <c r="I984" i="2"/>
  <c r="I971" i="2"/>
  <c r="I970" i="2"/>
  <c r="I983" i="2"/>
  <c r="I934" i="2"/>
  <c r="I996" i="2"/>
  <c r="I977" i="2"/>
  <c r="I976" i="2"/>
  <c r="I975" i="2"/>
  <c r="I974" i="2"/>
  <c r="I942" i="2"/>
  <c r="I963" i="2"/>
  <c r="I991" i="2"/>
  <c r="I978" i="2"/>
  <c r="I937" i="2"/>
  <c r="I949" i="2"/>
  <c r="I948" i="2"/>
  <c r="I947" i="2"/>
  <c r="I946" i="2"/>
  <c r="I950" i="2"/>
  <c r="I957" i="2"/>
  <c r="I955" i="2"/>
  <c r="I954" i="2"/>
  <c r="I953" i="2"/>
  <c r="I952" i="2"/>
  <c r="I951" i="2"/>
  <c r="I961" i="2"/>
  <c r="I960" i="2"/>
  <c r="I959" i="2"/>
  <c r="I945" i="2"/>
  <c r="I1000" i="2"/>
  <c r="I997" i="2"/>
  <c r="I993" i="2"/>
  <c r="I992" i="2"/>
  <c r="I852" i="2"/>
  <c r="I936" i="2"/>
  <c r="I988" i="2"/>
  <c r="I979" i="2"/>
  <c r="I851" i="2"/>
  <c r="I935" i="2"/>
  <c r="I973" i="2"/>
  <c r="I987" i="2"/>
  <c r="I986" i="2"/>
  <c r="I985" i="2"/>
  <c r="I966" i="2"/>
  <c r="I969" i="2"/>
  <c r="I998" i="2"/>
  <c r="I943" i="2"/>
  <c r="I994" i="2"/>
  <c r="I944" i="2"/>
  <c r="E932" i="2"/>
  <c r="E1007" i="2"/>
  <c r="E1011" i="2"/>
  <c r="E1008" i="2"/>
  <c r="E826" i="2"/>
  <c r="E829" i="2"/>
  <c r="D1023" i="2"/>
  <c r="E822" i="2"/>
  <c r="I1040" i="2"/>
  <c r="I1039" i="2"/>
  <c r="I1038" i="2"/>
  <c r="I1034" i="2"/>
  <c r="I1033" i="2"/>
  <c r="I1027" i="2"/>
  <c r="H1053" i="2"/>
  <c r="H1065" i="2"/>
  <c r="H1064" i="2"/>
  <c r="H1063" i="2"/>
  <c r="H1062" i="2"/>
  <c r="H1060" i="2"/>
  <c r="H1058" i="2"/>
  <c r="H1071" i="2"/>
  <c r="H1070" i="2"/>
  <c r="I1070" i="2" s="1"/>
  <c r="H1076" i="2"/>
  <c r="H1081" i="2"/>
  <c r="E1090" i="2"/>
  <c r="I747" i="2"/>
  <c r="I665" i="2"/>
  <c r="I670" i="2"/>
  <c r="I750" i="2"/>
  <c r="I749" i="2"/>
  <c r="I722" i="2"/>
  <c r="I721" i="2"/>
  <c r="I758" i="2"/>
  <c r="I720" i="2"/>
  <c r="I711" i="2"/>
  <c r="E665" i="2"/>
  <c r="E670" i="2"/>
  <c r="E750" i="2"/>
  <c r="E747" i="2"/>
  <c r="E749" i="2"/>
  <c r="E758" i="2"/>
  <c r="E756" i="2"/>
  <c r="E711" i="2"/>
  <c r="E720" i="2"/>
  <c r="E721" i="2"/>
  <c r="E722" i="2"/>
  <c r="E542" i="2"/>
  <c r="E548" i="2"/>
  <c r="E632" i="2"/>
  <c r="E631" i="2"/>
  <c r="I1048" i="2"/>
  <c r="I1046" i="2"/>
  <c r="E1027" i="2"/>
  <c r="E1009" i="2"/>
  <c r="E907" i="2"/>
  <c r="E910" i="2"/>
  <c r="E834" i="2"/>
  <c r="E833" i="2"/>
  <c r="E832" i="2"/>
  <c r="E830" i="2"/>
  <c r="E827" i="2"/>
  <c r="E933" i="2"/>
  <c r="E931" i="2"/>
  <c r="E968" i="2"/>
  <c r="I693" i="2"/>
  <c r="E693" i="2"/>
  <c r="I657" i="2"/>
  <c r="E657" i="2"/>
  <c r="I793" i="2"/>
  <c r="E793" i="2"/>
  <c r="E825" i="2"/>
  <c r="E823" i="2"/>
  <c r="E816" i="2"/>
  <c r="E812" i="2"/>
  <c r="E811" i="2"/>
  <c r="E547" i="2"/>
  <c r="E532" i="2"/>
  <c r="E535" i="2"/>
  <c r="E540" i="2"/>
  <c r="E546" i="2"/>
  <c r="E630" i="2"/>
  <c r="D650" i="2"/>
  <c r="E650" i="2"/>
  <c r="I1092" i="2"/>
  <c r="I1091" i="2"/>
  <c r="I1097" i="2"/>
  <c r="I1106" i="2"/>
  <c r="I1107" i="2"/>
  <c r="I1108" i="2"/>
  <c r="I1109" i="2"/>
  <c r="I1110" i="2"/>
  <c r="E1092" i="2"/>
  <c r="E1091" i="2"/>
  <c r="E1097" i="2"/>
  <c r="E1108" i="2"/>
  <c r="E1109" i="2"/>
  <c r="E1110" i="2"/>
  <c r="E1107" i="2"/>
  <c r="E1106" i="2"/>
  <c r="I398" i="2"/>
  <c r="I483" i="2"/>
  <c r="I477" i="2"/>
  <c r="I491" i="2"/>
  <c r="I490" i="2"/>
  <c r="E491" i="2"/>
  <c r="E490" i="2"/>
  <c r="E483" i="2"/>
  <c r="E484" i="2"/>
  <c r="E477" i="2"/>
  <c r="E940" i="2"/>
  <c r="E815" i="2"/>
  <c r="E965" i="2"/>
  <c r="E966" i="2"/>
  <c r="E820" i="2"/>
  <c r="E819" i="2"/>
  <c r="E818" i="2"/>
  <c r="I789" i="2"/>
  <c r="E789" i="2"/>
  <c r="I654" i="2"/>
  <c r="E654" i="2"/>
  <c r="I445" i="2"/>
  <c r="I382" i="2"/>
  <c r="I489" i="2"/>
  <c r="I488" i="2"/>
  <c r="I487" i="2"/>
  <c r="I484" i="2"/>
  <c r="E445" i="2"/>
  <c r="E489" i="2"/>
  <c r="E488" i="2"/>
  <c r="E487" i="2"/>
  <c r="E382" i="2"/>
  <c r="E398" i="2"/>
  <c r="E408" i="2"/>
  <c r="E629" i="2"/>
  <c r="E544" i="2"/>
  <c r="E541" i="2"/>
  <c r="E539" i="2"/>
  <c r="E538" i="2"/>
  <c r="E537" i="2"/>
  <c r="E531" i="2"/>
  <c r="E530" i="2"/>
  <c r="E529" i="2"/>
  <c r="E528" i="2"/>
  <c r="E550" i="2"/>
  <c r="E543" i="2"/>
  <c r="E1000" i="2"/>
  <c r="E999" i="2"/>
  <c r="E998" i="2"/>
  <c r="E997" i="2"/>
  <c r="E996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7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39" i="2"/>
  <c r="E938" i="2"/>
  <c r="E937" i="2"/>
  <c r="E936" i="2"/>
  <c r="E935" i="2"/>
  <c r="E934" i="2"/>
  <c r="E930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09" i="2"/>
  <c r="E908" i="2"/>
  <c r="E906" i="2"/>
  <c r="E878" i="2"/>
  <c r="E877" i="2"/>
  <c r="E875" i="2"/>
  <c r="E874" i="2"/>
  <c r="E873" i="2"/>
  <c r="E872" i="2"/>
  <c r="E871" i="2"/>
  <c r="E869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2" i="2"/>
  <c r="E851" i="2"/>
  <c r="E847" i="2"/>
  <c r="E844" i="2"/>
  <c r="E843" i="2"/>
  <c r="E840" i="2"/>
  <c r="E839" i="2"/>
  <c r="E838" i="2"/>
  <c r="E837" i="2"/>
  <c r="E836" i="2"/>
  <c r="E821" i="2"/>
  <c r="E810" i="2"/>
  <c r="E809" i="2"/>
  <c r="E849" i="2"/>
  <c r="E850" i="2"/>
  <c r="E848" i="2"/>
  <c r="E846" i="2"/>
  <c r="E845" i="2"/>
  <c r="E842" i="2"/>
  <c r="E841" i="2"/>
  <c r="E808" i="2"/>
  <c r="E807" i="2"/>
  <c r="E806" i="2"/>
  <c r="E805" i="2"/>
  <c r="I794" i="2"/>
  <c r="E794" i="2"/>
  <c r="I700" i="2"/>
  <c r="I695" i="2"/>
  <c r="I745" i="2"/>
  <c r="I764" i="2"/>
  <c r="E764" i="2"/>
  <c r="E700" i="2"/>
  <c r="E695" i="2"/>
  <c r="E745" i="2"/>
  <c r="D522" i="2"/>
  <c r="I1095" i="2"/>
  <c r="I1094" i="2"/>
  <c r="E1095" i="2"/>
  <c r="E1094" i="2"/>
  <c r="I768" i="2"/>
  <c r="I659" i="2"/>
  <c r="I671" i="2"/>
  <c r="I660" i="2"/>
  <c r="I668" i="2"/>
  <c r="I662" i="2"/>
  <c r="I663" i="2"/>
  <c r="I661" i="2"/>
  <c r="I664" i="2"/>
  <c r="I656" i="2"/>
  <c r="I673" i="2"/>
  <c r="I667" i="2"/>
  <c r="E768" i="2"/>
  <c r="E659" i="2"/>
  <c r="E671" i="2"/>
  <c r="E660" i="2"/>
  <c r="E668" i="2"/>
  <c r="E662" i="2"/>
  <c r="E663" i="2"/>
  <c r="E661" i="2"/>
  <c r="E664" i="2"/>
  <c r="E656" i="2"/>
  <c r="E673" i="2"/>
  <c r="E667" i="2"/>
  <c r="I761" i="2"/>
  <c r="I678" i="2"/>
  <c r="I680" i="2"/>
  <c r="I694" i="2"/>
  <c r="E678" i="2"/>
  <c r="E680" i="2"/>
  <c r="E694" i="2"/>
  <c r="D778" i="2"/>
  <c r="E562" i="2"/>
  <c r="I452" i="2"/>
  <c r="I448" i="2"/>
  <c r="E452" i="2"/>
  <c r="E448" i="2"/>
  <c r="E1100" i="2"/>
  <c r="E1099" i="2"/>
  <c r="E1105" i="2"/>
  <c r="E1098" i="2"/>
  <c r="E1111" i="2"/>
  <c r="E1087" i="2"/>
  <c r="E1088" i="2"/>
  <c r="E1089" i="2"/>
  <c r="I1100" i="2"/>
  <c r="I1099" i="2"/>
  <c r="I1105" i="2"/>
  <c r="I1098" i="2"/>
  <c r="I1111" i="2"/>
  <c r="I1087" i="2"/>
  <c r="I1088" i="2"/>
  <c r="I1089" i="2"/>
  <c r="I769" i="2"/>
  <c r="E769" i="2"/>
  <c r="E366" i="2"/>
  <c r="E361" i="2"/>
  <c r="I361" i="2"/>
  <c r="I366" i="2"/>
  <c r="I480" i="2"/>
  <c r="I479" i="2"/>
  <c r="I478" i="2"/>
  <c r="I475" i="2"/>
  <c r="I474" i="2"/>
  <c r="I476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1" i="2"/>
  <c r="I450" i="2"/>
  <c r="I449" i="2"/>
  <c r="I447" i="2"/>
  <c r="I446" i="2"/>
  <c r="E465" i="2"/>
  <c r="E468" i="2"/>
  <c r="E467" i="2"/>
  <c r="E480" i="2"/>
  <c r="I746" i="2"/>
  <c r="I766" i="2"/>
  <c r="I754" i="2"/>
  <c r="I669" i="2"/>
  <c r="E669" i="2"/>
  <c r="E746" i="2"/>
  <c r="E766" i="2"/>
  <c r="E754" i="2"/>
  <c r="E561" i="2"/>
  <c r="I658" i="2"/>
  <c r="I666" i="2"/>
  <c r="I655" i="2"/>
  <c r="I672" i="2"/>
  <c r="I674" i="2"/>
  <c r="E658" i="2"/>
  <c r="E666" i="2"/>
  <c r="E655" i="2"/>
  <c r="E672" i="2"/>
  <c r="E674" i="2"/>
  <c r="I777" i="2"/>
  <c r="I776" i="2"/>
  <c r="I775" i="2"/>
  <c r="I742" i="2"/>
  <c r="E742" i="2"/>
  <c r="E730" i="2"/>
  <c r="I717" i="2"/>
  <c r="E717" i="2"/>
  <c r="I730" i="2"/>
  <c r="E703" i="2"/>
  <c r="E777" i="2"/>
  <c r="E776" i="2"/>
  <c r="E775" i="2"/>
  <c r="E368" i="2"/>
  <c r="I368" i="2"/>
  <c r="I410" i="2"/>
  <c r="I409" i="2"/>
  <c r="E410" i="2"/>
  <c r="E409" i="2"/>
  <c r="I306" i="2"/>
  <c r="I305" i="2"/>
  <c r="I681" i="2"/>
  <c r="I696" i="2"/>
  <c r="I692" i="2"/>
  <c r="I691" i="2"/>
  <c r="I679" i="2"/>
  <c r="I727" i="2"/>
  <c r="I675" i="2"/>
  <c r="I698" i="2"/>
  <c r="I699" i="2"/>
  <c r="I703" i="2"/>
  <c r="I724" i="2"/>
  <c r="I744" i="2"/>
  <c r="I729" i="2"/>
  <c r="I731" i="2"/>
  <c r="E576" i="2"/>
  <c r="I367" i="2"/>
  <c r="I365" i="2"/>
  <c r="I364" i="2"/>
  <c r="I363" i="2"/>
  <c r="I362" i="2"/>
  <c r="E367" i="2"/>
  <c r="E365" i="2"/>
  <c r="E364" i="2"/>
  <c r="E363" i="2"/>
  <c r="E362" i="2"/>
  <c r="E744" i="2"/>
  <c r="E699" i="2"/>
  <c r="E698" i="2"/>
  <c r="E579" i="2"/>
  <c r="E731" i="2"/>
  <c r="E729" i="2"/>
  <c r="E724" i="2"/>
  <c r="I420" i="2"/>
  <c r="I419" i="2"/>
  <c r="E464" i="2"/>
  <c r="E420" i="2"/>
  <c r="E419" i="2"/>
  <c r="E458" i="2"/>
  <c r="E457" i="2"/>
  <c r="E456" i="2"/>
  <c r="E455" i="2"/>
  <c r="E451" i="2"/>
  <c r="E450" i="2"/>
  <c r="E563" i="2"/>
  <c r="E556" i="2"/>
  <c r="I506" i="2"/>
  <c r="I385" i="2"/>
  <c r="I384" i="2"/>
  <c r="I383" i="2"/>
  <c r="I381" i="2"/>
  <c r="I387" i="2"/>
  <c r="I414" i="2"/>
  <c r="I405" i="2"/>
  <c r="I422" i="2"/>
  <c r="E478" i="2"/>
  <c r="E460" i="2"/>
  <c r="E459" i="2"/>
  <c r="E454" i="2"/>
  <c r="E453" i="2"/>
  <c r="E449" i="2"/>
  <c r="E447" i="2"/>
  <c r="E446" i="2"/>
  <c r="E414" i="2"/>
  <c r="E413" i="2"/>
  <c r="E407" i="2"/>
  <c r="E406" i="2"/>
  <c r="E405" i="2"/>
  <c r="E387" i="2"/>
  <c r="E386" i="2"/>
  <c r="E385" i="2"/>
  <c r="E384" i="2"/>
  <c r="E383" i="2"/>
  <c r="E422" i="2"/>
  <c r="I1065" i="2"/>
  <c r="H1117" i="2"/>
  <c r="H1112" i="2"/>
  <c r="H1082" i="2"/>
  <c r="I1082" i="2" s="1"/>
  <c r="H1077" i="2"/>
  <c r="H1072" i="2"/>
  <c r="I1072" i="2" s="1"/>
  <c r="H650" i="2"/>
  <c r="H801" i="2"/>
  <c r="H1054" i="2"/>
  <c r="D1117" i="2"/>
  <c r="E1117" i="2" s="1"/>
  <c r="D801" i="2"/>
  <c r="D1054" i="2"/>
  <c r="D1066" i="2"/>
  <c r="D1072" i="2"/>
  <c r="D1077" i="2"/>
  <c r="D1082" i="2"/>
  <c r="E1082" i="2" s="1"/>
  <c r="D1112" i="2"/>
  <c r="I1117" i="2"/>
  <c r="I1116" i="2"/>
  <c r="E1116" i="2"/>
  <c r="E675" i="2"/>
  <c r="E689" i="2"/>
  <c r="I760" i="2"/>
  <c r="I712" i="2"/>
  <c r="I689" i="2"/>
  <c r="I755" i="2"/>
  <c r="I743" i="2"/>
  <c r="I741" i="2"/>
  <c r="I740" i="2"/>
  <c r="I739" i="2"/>
  <c r="I738" i="2"/>
  <c r="E741" i="2"/>
  <c r="E740" i="2"/>
  <c r="E739" i="2"/>
  <c r="E738" i="2"/>
  <c r="E760" i="2"/>
  <c r="E712" i="2"/>
  <c r="E581" i="2"/>
  <c r="E558" i="2"/>
  <c r="E554" i="2"/>
  <c r="E1065" i="2"/>
  <c r="I710" i="2"/>
  <c r="I709" i="2"/>
  <c r="I708" i="2"/>
  <c r="I707" i="2"/>
  <c r="I706" i="2"/>
  <c r="I705" i="2"/>
  <c r="I704" i="2"/>
  <c r="I702" i="2"/>
  <c r="I701" i="2"/>
  <c r="I690" i="2"/>
  <c r="I688" i="2"/>
  <c r="I737" i="2"/>
  <c r="I736" i="2"/>
  <c r="I735" i="2"/>
  <c r="I734" i="2"/>
  <c r="I733" i="2"/>
  <c r="I728" i="2"/>
  <c r="I726" i="2"/>
  <c r="I725" i="2"/>
  <c r="I719" i="2"/>
  <c r="I718" i="2"/>
  <c r="I716" i="2"/>
  <c r="I425" i="2"/>
  <c r="E425" i="2"/>
  <c r="E521" i="2"/>
  <c r="I521" i="2"/>
  <c r="E737" i="2"/>
  <c r="E734" i="2"/>
  <c r="E733" i="2"/>
  <c r="I436" i="2"/>
  <c r="I443" i="2"/>
  <c r="E443" i="2"/>
  <c r="I941" i="2"/>
  <c r="E580" i="2"/>
  <c r="I1093" i="2"/>
  <c r="E1093" i="2"/>
  <c r="I1064" i="2"/>
  <c r="I1063" i="2"/>
  <c r="I1062" i="2"/>
  <c r="I1060" i="2"/>
  <c r="E1064" i="2"/>
  <c r="E1063" i="2"/>
  <c r="E1062" i="2"/>
  <c r="E1060" i="2"/>
  <c r="E726" i="2"/>
  <c r="E696" i="2"/>
  <c r="E462" i="2"/>
  <c r="E436" i="2"/>
  <c r="E473" i="2"/>
  <c r="E435" i="2"/>
  <c r="I435" i="2"/>
  <c r="I429" i="2"/>
  <c r="E461" i="2"/>
  <c r="E429" i="2"/>
  <c r="I752" i="2"/>
  <c r="I677" i="2"/>
  <c r="E681" i="2"/>
  <c r="E683" i="2"/>
  <c r="E692" i="2"/>
  <c r="E691" i="2"/>
  <c r="E679" i="2"/>
  <c r="E677" i="2"/>
  <c r="E584" i="2"/>
  <c r="E578" i="2"/>
  <c r="E577" i="2"/>
  <c r="E743" i="2"/>
  <c r="E752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481" i="2"/>
  <c r="E479" i="2"/>
  <c r="E475" i="2"/>
  <c r="E474" i="2"/>
  <c r="E476" i="2"/>
  <c r="E472" i="2"/>
  <c r="E471" i="2"/>
  <c r="E470" i="2"/>
  <c r="E469" i="2"/>
  <c r="E466" i="2"/>
  <c r="E463" i="2"/>
  <c r="E444" i="2"/>
  <c r="E442" i="2"/>
  <c r="E441" i="2"/>
  <c r="E440" i="2"/>
  <c r="E439" i="2"/>
  <c r="E438" i="2"/>
  <c r="E437" i="2"/>
  <c r="E434" i="2"/>
  <c r="E433" i="2"/>
  <c r="E432" i="2"/>
  <c r="E431" i="2"/>
  <c r="E430" i="2"/>
  <c r="E428" i="2"/>
  <c r="E427" i="2"/>
  <c r="E426" i="2"/>
  <c r="E424" i="2"/>
  <c r="E423" i="2"/>
  <c r="E421" i="2"/>
  <c r="I356" i="2"/>
  <c r="I355" i="2"/>
  <c r="I354" i="2"/>
  <c r="I353" i="2"/>
  <c r="I352" i="2"/>
  <c r="I350" i="2"/>
  <c r="I349" i="2"/>
  <c r="I348" i="2"/>
  <c r="I347" i="2"/>
  <c r="I346" i="2"/>
  <c r="I345" i="2"/>
  <c r="I343" i="2"/>
  <c r="I342" i="2"/>
  <c r="I341" i="2"/>
  <c r="I340" i="2"/>
  <c r="I339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481" i="2"/>
  <c r="I444" i="2"/>
  <c r="I442" i="2"/>
  <c r="I441" i="2"/>
  <c r="I440" i="2"/>
  <c r="I439" i="2"/>
  <c r="I438" i="2"/>
  <c r="I437" i="2"/>
  <c r="I434" i="2"/>
  <c r="I433" i="2"/>
  <c r="I432" i="2"/>
  <c r="I431" i="2"/>
  <c r="I430" i="2"/>
  <c r="I428" i="2"/>
  <c r="I427" i="2"/>
  <c r="I426" i="2"/>
  <c r="E353" i="2"/>
  <c r="E350" i="2"/>
  <c r="I1086" i="2"/>
  <c r="E1086" i="2"/>
  <c r="I774" i="2"/>
  <c r="I771" i="2"/>
  <c r="I770" i="2"/>
  <c r="I773" i="2"/>
  <c r="I772" i="2"/>
  <c r="I676" i="2"/>
  <c r="I753" i="2"/>
  <c r="I765" i="2"/>
  <c r="I757" i="2"/>
  <c r="I763" i="2"/>
  <c r="I759" i="2"/>
  <c r="I767" i="2"/>
  <c r="I762" i="2"/>
  <c r="I751" i="2"/>
  <c r="I723" i="2"/>
  <c r="I732" i="2"/>
  <c r="I714" i="2"/>
  <c r="I715" i="2"/>
  <c r="I713" i="2"/>
  <c r="I687" i="2"/>
  <c r="I686" i="2"/>
  <c r="I685" i="2"/>
  <c r="I684" i="2"/>
  <c r="I683" i="2"/>
  <c r="E774" i="2"/>
  <c r="E771" i="2"/>
  <c r="E770" i="2"/>
  <c r="E773" i="2"/>
  <c r="E772" i="2"/>
  <c r="E676" i="2"/>
  <c r="E753" i="2"/>
  <c r="E765" i="2"/>
  <c r="E757" i="2"/>
  <c r="E763" i="2"/>
  <c r="E759" i="2"/>
  <c r="E767" i="2"/>
  <c r="E762" i="2"/>
  <c r="E751" i="2"/>
  <c r="E761" i="2"/>
  <c r="E723" i="2"/>
  <c r="E755" i="2"/>
  <c r="E736" i="2"/>
  <c r="E735" i="2"/>
  <c r="E732" i="2"/>
  <c r="E728" i="2"/>
  <c r="E725" i="2"/>
  <c r="E719" i="2"/>
  <c r="E718" i="2"/>
  <c r="E716" i="2"/>
  <c r="E714" i="2"/>
  <c r="E715" i="2"/>
  <c r="E713" i="2"/>
  <c r="E710" i="2"/>
  <c r="E709" i="2"/>
  <c r="E708" i="2"/>
  <c r="E707" i="2"/>
  <c r="E706" i="2"/>
  <c r="E705" i="2"/>
  <c r="E704" i="2"/>
  <c r="E702" i="2"/>
  <c r="E701" i="2"/>
  <c r="E690" i="2"/>
  <c r="E688" i="2"/>
  <c r="E687" i="2"/>
  <c r="E686" i="2"/>
  <c r="E685" i="2"/>
  <c r="E684" i="2"/>
  <c r="E727" i="2"/>
  <c r="I424" i="2"/>
  <c r="I423" i="2"/>
  <c r="I421" i="2"/>
  <c r="I418" i="2"/>
  <c r="I417" i="2"/>
  <c r="I416" i="2"/>
  <c r="I415" i="2"/>
  <c r="I413" i="2"/>
  <c r="I407" i="2"/>
  <c r="I406" i="2"/>
  <c r="I404" i="2"/>
  <c r="I403" i="2"/>
  <c r="I401" i="2"/>
  <c r="I400" i="2"/>
  <c r="I399" i="2"/>
  <c r="I397" i="2"/>
  <c r="I396" i="2"/>
  <c r="I395" i="2"/>
  <c r="I394" i="2"/>
  <c r="I390" i="2"/>
  <c r="I389" i="2"/>
  <c r="I388" i="2"/>
  <c r="I386" i="2"/>
  <c r="I379" i="2"/>
  <c r="I378" i="2"/>
  <c r="I377" i="2"/>
  <c r="I376" i="2"/>
  <c r="I375" i="2"/>
  <c r="I374" i="2"/>
  <c r="I373" i="2"/>
  <c r="I371" i="2"/>
  <c r="I370" i="2"/>
  <c r="I369" i="2"/>
  <c r="I360" i="2"/>
  <c r="I359" i="2"/>
  <c r="I358" i="2"/>
  <c r="I357" i="2"/>
  <c r="I344" i="2"/>
  <c r="I338" i="2"/>
  <c r="I337" i="2"/>
  <c r="I336" i="2"/>
  <c r="I335" i="2"/>
  <c r="I334" i="2"/>
  <c r="I380" i="2"/>
  <c r="I372" i="2"/>
  <c r="E418" i="2"/>
  <c r="E417" i="2"/>
  <c r="E416" i="2"/>
  <c r="E415" i="2"/>
  <c r="E404" i="2"/>
  <c r="E403" i="2"/>
  <c r="E401" i="2"/>
  <c r="E400" i="2"/>
  <c r="E399" i="2"/>
  <c r="E397" i="2"/>
  <c r="E396" i="2"/>
  <c r="E395" i="2"/>
  <c r="E394" i="2"/>
  <c r="E390" i="2"/>
  <c r="E389" i="2"/>
  <c r="E388" i="2"/>
  <c r="E381" i="2"/>
  <c r="E379" i="2"/>
  <c r="E378" i="2"/>
  <c r="E377" i="2"/>
  <c r="E376" i="2"/>
  <c r="E375" i="2"/>
  <c r="E374" i="2"/>
  <c r="E373" i="2"/>
  <c r="E371" i="2"/>
  <c r="E370" i="2"/>
  <c r="E369" i="2"/>
  <c r="E360" i="2"/>
  <c r="E359" i="2"/>
  <c r="E358" i="2"/>
  <c r="E357" i="2"/>
  <c r="E356" i="2"/>
  <c r="E355" i="2"/>
  <c r="E354" i="2"/>
  <c r="E352" i="2"/>
  <c r="E349" i="2"/>
  <c r="E348" i="2"/>
  <c r="E347" i="2"/>
  <c r="E346" i="2"/>
  <c r="E345" i="2"/>
  <c r="I1047" i="2"/>
  <c r="I1128" i="2"/>
  <c r="E1128" i="2"/>
  <c r="E1112" i="2"/>
  <c r="E560" i="2"/>
  <c r="E555" i="2"/>
  <c r="E566" i="2"/>
  <c r="E565" i="2"/>
  <c r="E682" i="2"/>
  <c r="E1022" i="2"/>
  <c r="E1021" i="2"/>
  <c r="E1006" i="2"/>
  <c r="E336" i="2"/>
  <c r="E344" i="2"/>
  <c r="E339" i="2"/>
  <c r="E338" i="2"/>
  <c r="E337" i="2"/>
  <c r="E334" i="2"/>
  <c r="E380" i="2"/>
  <c r="E372" i="2"/>
  <c r="E800" i="2"/>
  <c r="I800" i="2"/>
  <c r="E343" i="2"/>
  <c r="E342" i="2"/>
  <c r="E341" i="2"/>
  <c r="E340" i="2"/>
  <c r="E335" i="2"/>
  <c r="I311" i="2"/>
  <c r="E311" i="2"/>
  <c r="E1049" i="2"/>
  <c r="I799" i="2"/>
  <c r="I798" i="2"/>
  <c r="I797" i="2"/>
  <c r="I796" i="2"/>
  <c r="I795" i="2"/>
  <c r="I792" i="2"/>
  <c r="I791" i="2"/>
  <c r="I790" i="2"/>
  <c r="I787" i="2"/>
  <c r="I784" i="2"/>
  <c r="I783" i="2"/>
  <c r="E792" i="2"/>
  <c r="E564" i="2"/>
  <c r="E590" i="2"/>
  <c r="E568" i="2"/>
  <c r="E572" i="2"/>
  <c r="E592" i="2"/>
  <c r="E591" i="2"/>
  <c r="E582" i="2"/>
  <c r="E583" i="2"/>
  <c r="E797" i="2"/>
  <c r="E796" i="2"/>
  <c r="E795" i="2"/>
  <c r="E589" i="2"/>
  <c r="E587" i="2"/>
  <c r="E586" i="2"/>
  <c r="E585" i="2"/>
  <c r="E575" i="2"/>
  <c r="E574" i="2"/>
  <c r="E573" i="2"/>
  <c r="E571" i="2"/>
  <c r="E570" i="2"/>
  <c r="E569" i="2"/>
  <c r="E567" i="2"/>
  <c r="E559" i="2"/>
  <c r="E557" i="2"/>
  <c r="I1081" i="2"/>
  <c r="E1081" i="2"/>
  <c r="E1077" i="2"/>
  <c r="I1077" i="2"/>
  <c r="I1076" i="2"/>
  <c r="I1071" i="2"/>
  <c r="E1076" i="2"/>
  <c r="E1071" i="2"/>
  <c r="E1070" i="2"/>
  <c r="E799" i="2"/>
  <c r="E798" i="2"/>
  <c r="E791" i="2"/>
  <c r="E790" i="2"/>
  <c r="E787" i="2"/>
  <c r="E784" i="2"/>
  <c r="E783" i="2"/>
  <c r="I1125" i="2"/>
  <c r="I1126" i="2"/>
  <c r="E1126" i="2"/>
  <c r="E1125" i="2"/>
  <c r="H1130" i="2"/>
  <c r="G1130" i="2"/>
  <c r="D1130" i="2"/>
  <c r="E1130" i="2" s="1"/>
  <c r="C1130" i="2"/>
  <c r="I1054" i="2"/>
  <c r="E1054" i="2"/>
  <c r="I1053" i="2"/>
  <c r="E1053" i="2"/>
  <c r="I682" i="2"/>
  <c r="E553" i="2"/>
  <c r="I1129" i="2"/>
  <c r="E1129" i="2"/>
  <c r="E1023" i="2"/>
  <c r="E1066" i="2"/>
  <c r="E1058" i="2"/>
  <c r="I1130" i="2"/>
  <c r="I1127" i="2"/>
  <c r="E1127" i="2"/>
  <c r="E778" i="2"/>
  <c r="E522" i="2"/>
  <c r="E307" i="2"/>
  <c r="I788" i="2"/>
  <c r="I786" i="2"/>
  <c r="I785" i="2"/>
  <c r="I782" i="2"/>
  <c r="E788" i="2"/>
  <c r="E786" i="2"/>
  <c r="E785" i="2"/>
  <c r="E801" i="2"/>
  <c r="E782" i="2"/>
  <c r="I402" i="2" l="1"/>
  <c r="H522" i="2"/>
  <c r="E1072" i="2"/>
  <c r="D1119" i="2"/>
  <c r="H1023" i="2"/>
  <c r="H1066" i="2"/>
  <c r="I1066" i="2" s="1"/>
  <c r="I1058" i="2"/>
  <c r="G650" i="2"/>
  <c r="G307" i="2"/>
  <c r="I313" i="2"/>
  <c r="I604" i="2"/>
  <c r="I1004" i="2"/>
  <c r="I908" i="2"/>
  <c r="H1049" i="2"/>
  <c r="G1112" i="2"/>
  <c r="I1044" i="2"/>
  <c r="I995" i="2"/>
  <c r="I854" i="2"/>
  <c r="G801" i="2"/>
  <c r="G778" i="2"/>
  <c r="G1023" i="2"/>
  <c r="I207" i="2"/>
  <c r="I150" i="2"/>
  <c r="I143" i="2"/>
  <c r="I126" i="2"/>
  <c r="I142" i="2"/>
  <c r="I200" i="2"/>
  <c r="I183" i="2"/>
  <c r="I266" i="2"/>
  <c r="I224" i="2"/>
  <c r="I223" i="2"/>
  <c r="I265" i="2"/>
  <c r="I241" i="2"/>
  <c r="C1119" i="2"/>
  <c r="I1042" i="2"/>
  <c r="I929" i="2"/>
  <c r="I118" i="2"/>
  <c r="I160" i="2"/>
  <c r="I158" i="2"/>
  <c r="I128" i="2"/>
  <c r="I144" i="2"/>
  <c r="I111" i="2"/>
  <c r="I185" i="2"/>
  <c r="I225" i="2"/>
  <c r="I209" i="2"/>
  <c r="I296" i="2"/>
  <c r="I284" i="2"/>
  <c r="I64" i="2"/>
  <c r="I26" i="2"/>
  <c r="I1041" i="2"/>
  <c r="I12" i="2"/>
  <c r="I27" i="2"/>
  <c r="G1049" i="2"/>
  <c r="H778" i="2"/>
  <c r="I294" i="2"/>
  <c r="I10" i="2"/>
  <c r="I39" i="2"/>
  <c r="I28" i="2"/>
  <c r="I53" i="2"/>
  <c r="I649" i="2"/>
  <c r="I625" i="2"/>
  <c r="I650" i="2" l="1"/>
  <c r="F323" i="2"/>
  <c r="F329" i="2"/>
  <c r="F505" i="2"/>
  <c r="F894" i="2"/>
  <c r="F886" i="2"/>
  <c r="F903" i="2"/>
  <c r="F905" i="2"/>
  <c r="F498" i="2"/>
  <c r="F318" i="2"/>
  <c r="F321" i="2"/>
  <c r="F326" i="2"/>
  <c r="F504" i="2"/>
  <c r="F549" i="2"/>
  <c r="F893" i="2"/>
  <c r="F885" i="2"/>
  <c r="F898" i="2"/>
  <c r="F69" i="2"/>
  <c r="F68" i="2"/>
  <c r="F316" i="2"/>
  <c r="F411" i="2"/>
  <c r="F620" i="2"/>
  <c r="F1003" i="2"/>
  <c r="F322" i="2"/>
  <c r="F312" i="2"/>
  <c r="F503" i="2"/>
  <c r="F533" i="2"/>
  <c r="F895" i="2"/>
  <c r="F887" i="2"/>
  <c r="F880" i="2"/>
  <c r="F899" i="2"/>
  <c r="F315" i="2"/>
  <c r="F500" i="2"/>
  <c r="F545" i="2"/>
  <c r="F526" i="2"/>
  <c r="F892" i="2"/>
  <c r="F882" i="2"/>
  <c r="F928" i="2"/>
  <c r="F58" i="2"/>
  <c r="F313" i="2"/>
  <c r="F619" i="2"/>
  <c r="F319" i="2"/>
  <c r="F314" i="2"/>
  <c r="F501" i="2"/>
  <c r="F1104" i="2"/>
  <c r="F891" i="2"/>
  <c r="F881" i="2"/>
  <c r="F57" i="2"/>
  <c r="F392" i="2"/>
  <c r="F493" i="2"/>
  <c r="F317" i="2"/>
  <c r="F499" i="2"/>
  <c r="F534" i="2"/>
  <c r="F608" i="2"/>
  <c r="F1103" i="2"/>
  <c r="F890" i="2"/>
  <c r="F870" i="2"/>
  <c r="F29" i="2"/>
  <c r="F391" i="2"/>
  <c r="F494" i="2"/>
  <c r="F325" i="2"/>
  <c r="F502" i="2"/>
  <c r="F536" i="2"/>
  <c r="F1102" i="2"/>
  <c r="F889" i="2"/>
  <c r="F901" i="2"/>
  <c r="F70" i="2"/>
  <c r="F62" i="2"/>
  <c r="F393" i="2"/>
  <c r="F1010" i="2"/>
  <c r="F1018" i="2"/>
  <c r="F835" i="2"/>
  <c r="F46" i="2"/>
  <c r="F191" i="2"/>
  <c r="F665" i="2"/>
  <c r="F722" i="2"/>
  <c r="F643" i="2"/>
  <c r="F1030" i="2"/>
  <c r="F1009" i="2"/>
  <c r="F831" i="2"/>
  <c r="F825" i="2"/>
  <c r="F294" i="2"/>
  <c r="F445" i="2"/>
  <c r="F398" i="2"/>
  <c r="F612" i="2"/>
  <c r="F1109" i="2"/>
  <c r="F968" i="2"/>
  <c r="F331" i="2"/>
  <c r="F330" i="2"/>
  <c r="F1101" i="2"/>
  <c r="F904" i="2"/>
  <c r="F888" i="2"/>
  <c r="F900" i="2"/>
  <c r="F929" i="2"/>
  <c r="F8" i="2"/>
  <c r="F66" i="2"/>
  <c r="F402" i="2"/>
  <c r="F626" i="2"/>
  <c r="F1002" i="2"/>
  <c r="F1016" i="2"/>
  <c r="F822" i="2"/>
  <c r="F482" i="2"/>
  <c r="F593" i="2"/>
  <c r="F633" i="2"/>
  <c r="F203" i="2"/>
  <c r="F670" i="2"/>
  <c r="F641" i="2"/>
  <c r="F1029" i="2"/>
  <c r="F907" i="2"/>
  <c r="F830" i="2"/>
  <c r="F823" i="2"/>
  <c r="F245" i="2"/>
  <c r="F290" i="2"/>
  <c r="F630" i="2"/>
  <c r="F1108" i="2"/>
  <c r="F965" i="2"/>
  <c r="F328" i="2"/>
  <c r="F495" i="2"/>
  <c r="F588" i="2"/>
  <c r="F496" i="2"/>
  <c r="F497" i="2"/>
  <c r="F552" i="2"/>
  <c r="F551" i="2"/>
  <c r="F1096" i="2"/>
  <c r="F876" i="2"/>
  <c r="F73" i="2"/>
  <c r="F622" i="2"/>
  <c r="F1005" i="2"/>
  <c r="F824" i="2"/>
  <c r="F50" i="2"/>
  <c r="F636" i="2"/>
  <c r="F1008" i="2"/>
  <c r="F1036" i="2"/>
  <c r="F931" i="2"/>
  <c r="F829" i="2"/>
  <c r="F287" i="2"/>
  <c r="F598" i="2"/>
  <c r="F1037" i="2"/>
  <c r="F818" i="2"/>
  <c r="F550" i="2"/>
  <c r="F540" i="2"/>
  <c r="F531" i="2"/>
  <c r="F623" i="2"/>
  <c r="F976" i="2"/>
  <c r="F615" i="2"/>
  <c r="F1095" i="2"/>
  <c r="F768" i="2"/>
  <c r="F664" i="2"/>
  <c r="F489" i="2"/>
  <c r="F1098" i="2"/>
  <c r="F26" i="2"/>
  <c r="F18" i="2"/>
  <c r="F54" i="2"/>
  <c r="F284" i="2"/>
  <c r="F837" i="2"/>
  <c r="F939" i="2"/>
  <c r="F616" i="2"/>
  <c r="F527" i="2"/>
  <c r="F897" i="2"/>
  <c r="F621" i="2"/>
  <c r="F1001" i="2"/>
  <c r="F1012" i="2"/>
  <c r="F33" i="2"/>
  <c r="F637" i="2"/>
  <c r="F1090" i="2"/>
  <c r="F1007" i="2"/>
  <c r="F631" i="2"/>
  <c r="F1035" i="2"/>
  <c r="F828" i="2"/>
  <c r="F293" i="2"/>
  <c r="F896" i="2"/>
  <c r="F995" i="2"/>
  <c r="F1014" i="2"/>
  <c r="F44" i="2"/>
  <c r="F604" i="2"/>
  <c r="F639" i="2"/>
  <c r="F83" i="2"/>
  <c r="F758" i="2"/>
  <c r="F632" i="2"/>
  <c r="F1034" i="2"/>
  <c r="F868" i="2"/>
  <c r="F84" i="2"/>
  <c r="F1004" i="2"/>
  <c r="F756" i="2"/>
  <c r="F638" i="2"/>
  <c r="F833" i="2"/>
  <c r="F295" i="2"/>
  <c r="F408" i="2"/>
  <c r="F814" i="2"/>
  <c r="F539" i="2"/>
  <c r="F629" i="2"/>
  <c r="F984" i="2"/>
  <c r="F205" i="2"/>
  <c r="F656" i="2"/>
  <c r="F487" i="2"/>
  <c r="F1100" i="2"/>
  <c r="F28" i="2"/>
  <c r="F19" i="2"/>
  <c r="F67" i="2"/>
  <c r="F278" i="2"/>
  <c r="F838" i="2"/>
  <c r="F669" i="2"/>
  <c r="F745" i="2"/>
  <c r="F40" i="2"/>
  <c r="F14" i="2"/>
  <c r="F243" i="2"/>
  <c r="F468" i="2"/>
  <c r="F655" i="2"/>
  <c r="F562" i="2"/>
  <c r="F282" i="2"/>
  <c r="F367" i="2"/>
  <c r="F464" i="2"/>
  <c r="F850" i="2"/>
  <c r="F908" i="2"/>
  <c r="F175" i="2"/>
  <c r="F89" i="2"/>
  <c r="F724" i="2"/>
  <c r="F384" i="2"/>
  <c r="F457" i="2"/>
  <c r="F963" i="2"/>
  <c r="F879" i="2"/>
  <c r="F1013" i="2"/>
  <c r="F274" i="2"/>
  <c r="F602" i="2"/>
  <c r="F711" i="2"/>
  <c r="F1033" i="2"/>
  <c r="F832" i="2"/>
  <c r="F291" i="2"/>
  <c r="F610" i="2"/>
  <c r="F1097" i="2"/>
  <c r="F940" i="2"/>
  <c r="F813" i="2"/>
  <c r="F546" i="2"/>
  <c r="F538" i="2"/>
  <c r="F624" i="2"/>
  <c r="F849" i="2"/>
  <c r="F172" i="2"/>
  <c r="F1020" i="2"/>
  <c r="F1061" i="2"/>
  <c r="F269" i="2"/>
  <c r="F32" i="2"/>
  <c r="F720" i="2"/>
  <c r="F1032" i="2"/>
  <c r="F910" i="2"/>
  <c r="F827" i="2"/>
  <c r="F289" i="2"/>
  <c r="F628" i="2"/>
  <c r="F1092" i="2"/>
  <c r="F812" i="2"/>
  <c r="F544" i="2"/>
  <c r="F537" i="2"/>
  <c r="F627" i="2"/>
  <c r="F843" i="2"/>
  <c r="F764" i="2"/>
  <c r="F164" i="2"/>
  <c r="F332" i="2"/>
  <c r="F6" i="2"/>
  <c r="F1019" i="2"/>
  <c r="F1059" i="2"/>
  <c r="F48" i="2"/>
  <c r="F82" i="2"/>
  <c r="F750" i="2"/>
  <c r="F721" i="2"/>
  <c r="F1031" i="2"/>
  <c r="F483" i="2"/>
  <c r="F933" i="2"/>
  <c r="F292" i="2"/>
  <c r="F613" i="2"/>
  <c r="F1091" i="2"/>
  <c r="F820" i="2"/>
  <c r="F811" i="2"/>
  <c r="F548" i="2"/>
  <c r="F529" i="2"/>
  <c r="F646" i="2"/>
  <c r="F977" i="2"/>
  <c r="F614" i="2"/>
  <c r="F1094" i="2"/>
  <c r="F255" i="2"/>
  <c r="F327" i="2"/>
  <c r="F7" i="2"/>
  <c r="F1015" i="2"/>
  <c r="F747" i="2"/>
  <c r="F1028" i="2"/>
  <c r="F477" i="2"/>
  <c r="F932" i="2"/>
  <c r="F351" i="2"/>
  <c r="F649" i="2"/>
  <c r="F1110" i="2"/>
  <c r="F819" i="2"/>
  <c r="F547" i="2"/>
  <c r="F528" i="2"/>
  <c r="F645" i="2"/>
  <c r="F975" i="2"/>
  <c r="F272" i="2"/>
  <c r="F883" i="2"/>
  <c r="F625" i="2"/>
  <c r="F640" i="2"/>
  <c r="F834" i="2"/>
  <c r="F286" i="2"/>
  <c r="F815" i="2"/>
  <c r="F541" i="2"/>
  <c r="F530" i="2"/>
  <c r="F999" i="2"/>
  <c r="F204" i="2"/>
  <c r="F412" i="2"/>
  <c r="F1027" i="2"/>
  <c r="F382" i="2"/>
  <c r="F647" i="2"/>
  <c r="F535" i="2"/>
  <c r="F673" i="2"/>
  <c r="F484" i="2"/>
  <c r="F1088" i="2"/>
  <c r="F21" i="2"/>
  <c r="F61" i="2"/>
  <c r="F47" i="2"/>
  <c r="F844" i="2"/>
  <c r="F980" i="2"/>
  <c r="F748" i="2"/>
  <c r="F693" i="2"/>
  <c r="F36" i="2"/>
  <c r="F249" i="2"/>
  <c r="F678" i="2"/>
  <c r="F658" i="2"/>
  <c r="F246" i="2"/>
  <c r="F700" i="2"/>
  <c r="F864" i="2"/>
  <c r="F841" i="2"/>
  <c r="F859" i="2"/>
  <c r="F174" i="2"/>
  <c r="F86" i="2"/>
  <c r="F450" i="2"/>
  <c r="F422" i="2"/>
  <c r="F1072" i="2"/>
  <c r="F923" i="2"/>
  <c r="F264" i="2"/>
  <c r="F10" i="2"/>
  <c r="F712" i="2"/>
  <c r="F978" i="2"/>
  <c r="F558" i="2"/>
  <c r="F220" i="2"/>
  <c r="F226" i="2"/>
  <c r="F273" i="2"/>
  <c r="F958" i="2"/>
  <c r="F949" i="2"/>
  <c r="F1060" i="2"/>
  <c r="F601" i="2"/>
  <c r="F853" i="2"/>
  <c r="F773" i="2"/>
  <c r="F752" i="2"/>
  <c r="F736" i="2"/>
  <c r="F718" i="2"/>
  <c r="F707" i="2"/>
  <c r="F687" i="2"/>
  <c r="F691" i="2"/>
  <c r="F856" i="2"/>
  <c r="F304" i="2"/>
  <c r="F296" i="2"/>
  <c r="F271" i="2"/>
  <c r="F256" i="2"/>
  <c r="F237" i="2"/>
  <c r="F197" i="2"/>
  <c r="F193" i="2"/>
  <c r="F110" i="2"/>
  <c r="F85" i="2"/>
  <c r="F165" i="2"/>
  <c r="F78" i="2"/>
  <c r="F157" i="2"/>
  <c r="F149" i="2"/>
  <c r="F141" i="2"/>
  <c r="F133" i="2"/>
  <c r="F126" i="2"/>
  <c r="F117" i="2"/>
  <c r="F101" i="2"/>
  <c r="F96" i="2"/>
  <c r="F442" i="2"/>
  <c r="F433" i="2"/>
  <c r="F425" i="2"/>
  <c r="F634" i="2"/>
  <c r="F532" i="2"/>
  <c r="F659" i="2"/>
  <c r="F667" i="2"/>
  <c r="F611" i="2"/>
  <c r="F1089" i="2"/>
  <c r="F20" i="2"/>
  <c r="F56" i="2"/>
  <c r="F45" i="2"/>
  <c r="F840" i="2"/>
  <c r="F746" i="2"/>
  <c r="F72" i="2"/>
  <c r="F35" i="2"/>
  <c r="F248" i="2"/>
  <c r="F480" i="2"/>
  <c r="F971" i="2"/>
  <c r="F657" i="2"/>
  <c r="F703" i="2"/>
  <c r="F215" i="2"/>
  <c r="F865" i="2"/>
  <c r="F808" i="2"/>
  <c r="F579" i="2"/>
  <c r="F178" i="2"/>
  <c r="F460" i="2"/>
  <c r="F522" i="2"/>
  <c r="F1077" i="2"/>
  <c r="F1116" i="2"/>
  <c r="F991" i="2"/>
  <c r="F74" i="2"/>
  <c r="F741" i="2"/>
  <c r="F733" i="2"/>
  <c r="F219" i="2"/>
  <c r="F225" i="2"/>
  <c r="F957" i="2"/>
  <c r="F948" i="2"/>
  <c r="F578" i="2"/>
  <c r="F772" i="2"/>
  <c r="F767" i="2"/>
  <c r="F735" i="2"/>
  <c r="F716" i="2"/>
  <c r="F706" i="2"/>
  <c r="F681" i="2"/>
  <c r="F679" i="2"/>
  <c r="F997" i="2"/>
  <c r="F303" i="2"/>
  <c r="F207" i="2"/>
  <c r="F268" i="2"/>
  <c r="F254" i="2"/>
  <c r="F216" i="2"/>
  <c r="F196" i="2"/>
  <c r="F181" i="2"/>
  <c r="F108" i="2"/>
  <c r="F186" i="2"/>
  <c r="F169" i="2"/>
  <c r="F77" i="2"/>
  <c r="F156" i="2"/>
  <c r="F148" i="2"/>
  <c r="F140" i="2"/>
  <c r="F132" i="2"/>
  <c r="F125" i="2"/>
  <c r="F115" i="2"/>
  <c r="F104" i="2"/>
  <c r="F95" i="2"/>
  <c r="F441" i="2"/>
  <c r="F432" i="2"/>
  <c r="F399" i="2"/>
  <c r="F560" i="2"/>
  <c r="F555" i="2"/>
  <c r="F466" i="2"/>
  <c r="F474" i="2"/>
  <c r="F872" i="2"/>
  <c r="F921" i="2"/>
  <c r="F906" i="2"/>
  <c r="F967" i="2"/>
  <c r="F1047" i="2"/>
  <c r="F1038" i="2"/>
  <c r="F964" i="2"/>
  <c r="F378" i="2"/>
  <c r="F406" i="2"/>
  <c r="F591" i="2"/>
  <c r="F447" i="2"/>
  <c r="F797" i="2"/>
  <c r="F642" i="2"/>
  <c r="F826" i="2"/>
  <c r="F241" i="2"/>
  <c r="F817" i="2"/>
  <c r="F644" i="2"/>
  <c r="F671" i="2"/>
  <c r="F11" i="2"/>
  <c r="F491" i="2"/>
  <c r="F607" i="2"/>
  <c r="F30" i="2"/>
  <c r="F17" i="2"/>
  <c r="F55" i="2"/>
  <c r="F839" i="2"/>
  <c r="F749" i="2"/>
  <c r="F285" i="2"/>
  <c r="F816" i="2"/>
  <c r="F660" i="2"/>
  <c r="F490" i="2"/>
  <c r="F27" i="2"/>
  <c r="F16" i="2"/>
  <c r="F53" i="2"/>
  <c r="F280" i="2"/>
  <c r="F836" i="2"/>
  <c r="F754" i="2"/>
  <c r="F983" i="2"/>
  <c r="F42" i="2"/>
  <c r="F31" i="2"/>
  <c r="F465" i="2"/>
  <c r="F410" i="2"/>
  <c r="F777" i="2"/>
  <c r="F697" i="2"/>
  <c r="F320" i="2"/>
  <c r="F1011" i="2"/>
  <c r="F258" i="2"/>
  <c r="F324" i="2"/>
  <c r="F981" i="2"/>
  <c r="F257" i="2"/>
  <c r="F662" i="2"/>
  <c r="F488" i="2"/>
  <c r="F1105" i="2"/>
  <c r="F24" i="2"/>
  <c r="F52" i="2"/>
  <c r="F277" i="2"/>
  <c r="F810" i="2"/>
  <c r="F39" i="2"/>
  <c r="F270" i="2"/>
  <c r="F448" i="2"/>
  <c r="F775" i="2"/>
  <c r="F674" i="2"/>
  <c r="F742" i="2"/>
  <c r="F989" i="2"/>
  <c r="F698" i="2"/>
  <c r="F368" i="2"/>
  <c r="F846" i="2"/>
  <c r="F911" i="2"/>
  <c r="F209" i="2"/>
  <c r="F91" i="2"/>
  <c r="F405" i="2"/>
  <c r="F455" i="2"/>
  <c r="F1023" i="2"/>
  <c r="F1117" i="2"/>
  <c r="F64" i="2"/>
  <c r="F229" i="2"/>
  <c r="F233" i="2"/>
  <c r="F543" i="2"/>
  <c r="F663" i="2"/>
  <c r="F594" i="2"/>
  <c r="F22" i="2"/>
  <c r="F618" i="2"/>
  <c r="F38" i="2"/>
  <c r="F654" i="2"/>
  <c r="F695" i="2"/>
  <c r="F275" i="2"/>
  <c r="F419" i="2"/>
  <c r="F87" i="2"/>
  <c r="F387" i="2"/>
  <c r="F778" i="2"/>
  <c r="F252" i="2"/>
  <c r="F554" i="2"/>
  <c r="F222" i="2"/>
  <c r="F235" i="2"/>
  <c r="F960" i="2"/>
  <c r="F947" i="2"/>
  <c r="F1065" i="2"/>
  <c r="F676" i="2"/>
  <c r="F761" i="2"/>
  <c r="F725" i="2"/>
  <c r="F705" i="2"/>
  <c r="F684" i="2"/>
  <c r="F461" i="2"/>
  <c r="F993" i="2"/>
  <c r="F298" i="2"/>
  <c r="F267" i="2"/>
  <c r="F242" i="2"/>
  <c r="F202" i="2"/>
  <c r="F180" i="2"/>
  <c r="F102" i="2"/>
  <c r="F171" i="2"/>
  <c r="F163" i="2"/>
  <c r="F153" i="2"/>
  <c r="F143" i="2"/>
  <c r="F131" i="2"/>
  <c r="F122" i="2"/>
  <c r="F109" i="2"/>
  <c r="F418" i="2"/>
  <c r="F438" i="2"/>
  <c r="F427" i="2"/>
  <c r="F595" i="2"/>
  <c r="F988" i="2"/>
  <c r="F920" i="2"/>
  <c r="F417" i="2"/>
  <c r="F1043" i="2"/>
  <c r="F376" i="2"/>
  <c r="F370" i="2"/>
  <c r="F583" i="2"/>
  <c r="F454" i="2"/>
  <c r="F596" i="2"/>
  <c r="F969" i="2"/>
  <c r="F972" i="2"/>
  <c r="F453" i="2"/>
  <c r="F943" i="2"/>
  <c r="F517" i="2"/>
  <c r="F508" i="2"/>
  <c r="F373" i="2"/>
  <c r="F345" i="2"/>
  <c r="F424" i="2"/>
  <c r="F805" i="2"/>
  <c r="F1021" i="2"/>
  <c r="F786" i="2"/>
  <c r="F573" i="2"/>
  <c r="F861" i="2"/>
  <c r="F221" i="2"/>
  <c r="F234" i="2"/>
  <c r="F959" i="2"/>
  <c r="F946" i="2"/>
  <c r="F584" i="2"/>
  <c r="F723" i="2"/>
  <c r="F719" i="2"/>
  <c r="F683" i="2"/>
  <c r="F992" i="2"/>
  <c r="F1017" i="2"/>
  <c r="F542" i="2"/>
  <c r="F661" i="2"/>
  <c r="F63" i="2"/>
  <c r="F617" i="2"/>
  <c r="F37" i="2"/>
  <c r="F717" i="2"/>
  <c r="F672" i="2"/>
  <c r="F414" i="2"/>
  <c r="F801" i="2"/>
  <c r="F236" i="2"/>
  <c r="F956" i="2"/>
  <c r="F265" i="2"/>
  <c r="F581" i="2"/>
  <c r="F1064" i="2"/>
  <c r="F753" i="2"/>
  <c r="F704" i="2"/>
  <c r="F473" i="2"/>
  <c r="F902" i="2"/>
  <c r="F668" i="2"/>
  <c r="F485" i="2"/>
  <c r="F23" i="2"/>
  <c r="F15" i="2"/>
  <c r="F41" i="2"/>
  <c r="F409" i="2"/>
  <c r="F217" i="2"/>
  <c r="F666" i="2"/>
  <c r="F694" i="2"/>
  <c r="F699" i="2"/>
  <c r="F283" i="2"/>
  <c r="F420" i="2"/>
  <c r="F842" i="2"/>
  <c r="F173" i="2"/>
  <c r="F88" i="2"/>
  <c r="F385" i="2"/>
  <c r="F383" i="2"/>
  <c r="F650" i="2"/>
  <c r="F307" i="2"/>
  <c r="F860" i="2"/>
  <c r="F738" i="2"/>
  <c r="F224" i="2"/>
  <c r="F462" i="2"/>
  <c r="F961" i="2"/>
  <c r="F950" i="2"/>
  <c r="F852" i="2"/>
  <c r="F770" i="2"/>
  <c r="F751" i="2"/>
  <c r="F648" i="2"/>
  <c r="F25" i="2"/>
  <c r="F766" i="2"/>
  <c r="F452" i="2"/>
  <c r="F680" i="2"/>
  <c r="F363" i="2"/>
  <c r="F915" i="2"/>
  <c r="F744" i="2"/>
  <c r="F60" i="2"/>
  <c r="F231" i="2"/>
  <c r="F443" i="2"/>
  <c r="F1000" i="2"/>
  <c r="F945" i="2"/>
  <c r="F759" i="2"/>
  <c r="F714" i="2"/>
  <c r="F690" i="2"/>
  <c r="F689" i="2"/>
  <c r="F300" i="2"/>
  <c r="F281" i="2"/>
  <c r="F240" i="2"/>
  <c r="F195" i="2"/>
  <c r="F176" i="2"/>
  <c r="F185" i="2"/>
  <c r="F81" i="2"/>
  <c r="F155" i="2"/>
  <c r="F144" i="2"/>
  <c r="F130" i="2"/>
  <c r="F120" i="2"/>
  <c r="F100" i="2"/>
  <c r="F1086" i="2"/>
  <c r="F430" i="2"/>
  <c r="F1048" i="2"/>
  <c r="F396" i="2"/>
  <c r="F590" i="2"/>
  <c r="F359" i="2"/>
  <c r="F792" i="2"/>
  <c r="F1071" i="2"/>
  <c r="F335" i="2"/>
  <c r="F569" i="2"/>
  <c r="F364" i="2"/>
  <c r="F862" i="2"/>
  <c r="F449" i="2"/>
  <c r="F306" i="2"/>
  <c r="F514" i="2"/>
  <c r="F476" i="2"/>
  <c r="F352" i="2"/>
  <c r="F338" i="2"/>
  <c r="F930" i="2"/>
  <c r="F994" i="2"/>
  <c r="F791" i="2"/>
  <c r="F795" i="2"/>
  <c r="F1058" i="2"/>
  <c r="F688" i="2"/>
  <c r="F982" i="2"/>
  <c r="F299" i="2"/>
  <c r="F239" i="2"/>
  <c r="F116" i="2"/>
  <c r="F80" i="2"/>
  <c r="F142" i="2"/>
  <c r="F119" i="2"/>
  <c r="F481" i="2"/>
  <c r="F857" i="2"/>
  <c r="F877" i="2"/>
  <c r="F858" i="2"/>
  <c r="F568" i="2"/>
  <c r="F336" i="2"/>
  <c r="F407" i="2"/>
  <c r="F513" i="2"/>
  <c r="F349" i="2"/>
  <c r="F1006" i="2"/>
  <c r="F878" i="2"/>
  <c r="F586" i="2"/>
  <c r="F279" i="2"/>
  <c r="F43" i="2"/>
  <c r="F937" i="2"/>
  <c r="F12" i="2"/>
  <c r="F563" i="2"/>
  <c r="F230" i="2"/>
  <c r="F938" i="2"/>
  <c r="F762" i="2"/>
  <c r="F715" i="2"/>
  <c r="F266" i="2"/>
  <c r="F194" i="2"/>
  <c r="F184" i="2"/>
  <c r="F154" i="2"/>
  <c r="F129" i="2"/>
  <c r="F98" i="2"/>
  <c r="F429" i="2"/>
  <c r="F925" i="2"/>
  <c r="F1045" i="2"/>
  <c r="F397" i="2"/>
  <c r="F346" i="2"/>
  <c r="F1076" i="2"/>
  <c r="F389" i="2"/>
  <c r="F334" i="2"/>
  <c r="F806" i="2"/>
  <c r="F974" i="2"/>
  <c r="F9" i="2"/>
  <c r="F1107" i="2"/>
  <c r="F1087" i="2"/>
  <c r="F49" i="2"/>
  <c r="F769" i="2"/>
  <c r="F467" i="2"/>
  <c r="F366" i="2"/>
  <c r="F198" i="2"/>
  <c r="F729" i="2"/>
  <c r="F59" i="2"/>
  <c r="F760" i="2"/>
  <c r="F726" i="2"/>
  <c r="F223" i="2"/>
  <c r="F436" i="2"/>
  <c r="F951" i="2"/>
  <c r="F212" i="2"/>
  <c r="F869" i="2"/>
  <c r="F763" i="2"/>
  <c r="F728" i="2"/>
  <c r="F701" i="2"/>
  <c r="F727" i="2"/>
  <c r="F301" i="2"/>
  <c r="F187" i="2"/>
  <c r="F247" i="2"/>
  <c r="F199" i="2"/>
  <c r="F177" i="2"/>
  <c r="F90" i="2"/>
  <c r="F166" i="2"/>
  <c r="F158" i="2"/>
  <c r="F145" i="2"/>
  <c r="F134" i="2"/>
  <c r="F121" i="2"/>
  <c r="F103" i="2"/>
  <c r="F431" i="2"/>
  <c r="F362" i="2"/>
  <c r="F979" i="2"/>
  <c r="F919" i="2"/>
  <c r="F913" i="2"/>
  <c r="F1046" i="2"/>
  <c r="F374" i="2"/>
  <c r="F564" i="2"/>
  <c r="F344" i="2"/>
  <c r="F570" i="2"/>
  <c r="F985" i="2"/>
  <c r="F516" i="2"/>
  <c r="F311" i="2"/>
  <c r="F1106" i="2"/>
  <c r="F492" i="2"/>
  <c r="F244" i="2"/>
  <c r="F912" i="2"/>
  <c r="F456" i="2"/>
  <c r="F1066" i="2"/>
  <c r="F675" i="2"/>
  <c r="F218" i="2"/>
  <c r="F955" i="2"/>
  <c r="F1062" i="2"/>
  <c r="F765" i="2"/>
  <c r="F710" i="2"/>
  <c r="F677" i="2"/>
  <c r="F305" i="2"/>
  <c r="F261" i="2"/>
  <c r="F210" i="2"/>
  <c r="F105" i="2"/>
  <c r="F79" i="2"/>
  <c r="F147" i="2"/>
  <c r="F128" i="2"/>
  <c r="F106" i="2"/>
  <c r="F437" i="2"/>
  <c r="F566" i="2"/>
  <c r="F874" i="2"/>
  <c r="F1041" i="2"/>
  <c r="F597" i="2"/>
  <c r="F603" i="2"/>
  <c r="F635" i="2"/>
  <c r="F916" i="2"/>
  <c r="F783" i="2"/>
  <c r="F998" i="2"/>
  <c r="F515" i="2"/>
  <c r="F381" i="2"/>
  <c r="F342" i="2"/>
  <c r="F415" i="2"/>
  <c r="F605" i="2"/>
  <c r="F162" i="2"/>
  <c r="F379" i="2"/>
  <c r="F94" i="2"/>
  <c r="F124" i="2"/>
  <c r="F434" i="2"/>
  <c r="F357" i="2"/>
  <c r="F1039" i="2"/>
  <c r="F369" i="2"/>
  <c r="F589" i="2"/>
  <c r="F511" i="2"/>
  <c r="F553" i="2"/>
  <c r="F788" i="2"/>
  <c r="F510" i="2"/>
  <c r="F388" i="2"/>
  <c r="F917" i="2"/>
  <c r="F509" i="2"/>
  <c r="F423" i="2"/>
  <c r="F685" i="2"/>
  <c r="F403" i="2"/>
  <c r="F451" i="2"/>
  <c r="F774" i="2"/>
  <c r="F371" i="2"/>
  <c r="F339" i="2"/>
  <c r="F798" i="2"/>
  <c r="F486" i="2"/>
  <c r="F942" i="2"/>
  <c r="F848" i="2"/>
  <c r="F478" i="2"/>
  <c r="F1082" i="2"/>
  <c r="F740" i="2"/>
  <c r="F954" i="2"/>
  <c r="F577" i="2"/>
  <c r="F757" i="2"/>
  <c r="F709" i="2"/>
  <c r="F302" i="2"/>
  <c r="F260" i="2"/>
  <c r="F192" i="2"/>
  <c r="F99" i="2"/>
  <c r="F146" i="2"/>
  <c r="F127" i="2"/>
  <c r="F97" i="2"/>
  <c r="F435" i="2"/>
  <c r="F360" i="2"/>
  <c r="F565" i="2"/>
  <c r="F1040" i="2"/>
  <c r="F463" i="2"/>
  <c r="F572" i="2"/>
  <c r="F600" i="2"/>
  <c r="F416" i="2"/>
  <c r="F1070" i="2"/>
  <c r="F875" i="2"/>
  <c r="F585" i="2"/>
  <c r="F966" i="2"/>
  <c r="F557" i="2"/>
  <c r="E1119" i="2"/>
  <c r="F512" i="2"/>
  <c r="F341" i="2"/>
  <c r="F559" i="2"/>
  <c r="F793" i="2"/>
  <c r="F785" i="2"/>
  <c r="F567" i="2"/>
  <c r="F259" i="2"/>
  <c r="F159" i="2"/>
  <c r="F76" i="2"/>
  <c r="F354" i="2"/>
  <c r="F592" i="2"/>
  <c r="F444" i="2"/>
  <c r="F340" i="2"/>
  <c r="F413" i="2"/>
  <c r="F400" i="2"/>
  <c r="F521" i="2"/>
  <c r="F871" i="2"/>
  <c r="F446" i="2"/>
  <c r="F358" i="2"/>
  <c r="F609" i="2"/>
  <c r="F851" i="2"/>
  <c r="F377" i="2"/>
  <c r="F863" i="2"/>
  <c r="F168" i="2"/>
  <c r="F1044" i="2"/>
  <c r="F372" i="2"/>
  <c r="F276" i="2"/>
  <c r="F970" i="2"/>
  <c r="F263" i="2"/>
  <c r="F845" i="2"/>
  <c r="F93" i="2"/>
  <c r="F1049" i="2"/>
  <c r="F739" i="2"/>
  <c r="F953" i="2"/>
  <c r="F755" i="2"/>
  <c r="F708" i="2"/>
  <c r="F297" i="2"/>
  <c r="F190" i="2"/>
  <c r="F139" i="2"/>
  <c r="F922" i="2"/>
  <c r="F873" i="2"/>
  <c r="F13" i="2"/>
  <c r="F996" i="2"/>
  <c r="F65" i="2"/>
  <c r="F179" i="2"/>
  <c r="F136" i="2"/>
  <c r="F914" i="2"/>
  <c r="F395" i="2"/>
  <c r="F471" i="2"/>
  <c r="F520" i="2"/>
  <c r="F348" i="2"/>
  <c r="F251" i="2"/>
  <c r="F696" i="2"/>
  <c r="F200" i="2"/>
  <c r="F151" i="2"/>
  <c r="F936" i="2"/>
  <c r="F375" i="2"/>
  <c r="F506" i="2"/>
  <c r="F574" i="2"/>
  <c r="F1099" i="2"/>
  <c r="F847" i="2"/>
  <c r="F92" i="2"/>
  <c r="F1112" i="2"/>
  <c r="F561" i="2"/>
  <c r="F952" i="2"/>
  <c r="F580" i="2"/>
  <c r="F743" i="2"/>
  <c r="F702" i="2"/>
  <c r="F350" i="2"/>
  <c r="F206" i="2"/>
  <c r="F253" i="2"/>
  <c r="F189" i="2"/>
  <c r="F183" i="2"/>
  <c r="F161" i="2"/>
  <c r="F138" i="2"/>
  <c r="F123" i="2"/>
  <c r="F75" i="2"/>
  <c r="F428" i="2"/>
  <c r="F479" i="2"/>
  <c r="F356" i="2"/>
  <c r="F472" i="2"/>
  <c r="F935" i="2"/>
  <c r="F386" i="2"/>
  <c r="F582" i="2"/>
  <c r="F571" i="2"/>
  <c r="F809" i="2"/>
  <c r="F361" i="2"/>
  <c r="F556" i="2"/>
  <c r="F732" i="2"/>
  <c r="F214" i="2"/>
  <c r="F170" i="2"/>
  <c r="F112" i="2"/>
  <c r="F800" i="2"/>
  <c r="F1081" i="2"/>
  <c r="F507" i="2"/>
  <c r="F944" i="2"/>
  <c r="F606" i="2"/>
  <c r="F227" i="2"/>
  <c r="F730" i="2"/>
  <c r="F113" i="2"/>
  <c r="F440" i="2"/>
  <c r="F986" i="2"/>
  <c r="F519" i="2"/>
  <c r="F941" i="2"/>
  <c r="F51" i="2"/>
  <c r="F1111" i="2"/>
  <c r="F821" i="2"/>
  <c r="F34" i="2"/>
  <c r="F776" i="2"/>
  <c r="F934" i="2"/>
  <c r="F909" i="2"/>
  <c r="F731" i="2"/>
  <c r="F926" i="2"/>
  <c r="F1093" i="2"/>
  <c r="F734" i="2"/>
  <c r="F686" i="2"/>
  <c r="F353" i="2"/>
  <c r="F201" i="2"/>
  <c r="F238" i="2"/>
  <c r="F188" i="2"/>
  <c r="F182" i="2"/>
  <c r="F160" i="2"/>
  <c r="F137" i="2"/>
  <c r="F114" i="2"/>
  <c r="F426" i="2"/>
  <c r="F599" i="2"/>
  <c r="F401" i="2"/>
  <c r="F990" i="2"/>
  <c r="F228" i="2"/>
  <c r="F854" i="2"/>
  <c r="F288" i="2"/>
  <c r="F152" i="2"/>
  <c r="F855" i="2"/>
  <c r="F987" i="2"/>
  <c r="F421" i="2"/>
  <c r="F799" i="2"/>
  <c r="F884" i="2"/>
  <c r="F213" i="2"/>
  <c r="F135" i="2"/>
  <c r="F470" i="2"/>
  <c r="F807" i="2"/>
  <c r="F347" i="2"/>
  <c r="F250" i="2"/>
  <c r="F866" i="2"/>
  <c r="F458" i="2"/>
  <c r="F1054" i="2"/>
  <c r="F737" i="2"/>
  <c r="F232" i="2"/>
  <c r="F962" i="2"/>
  <c r="F1063" i="2"/>
  <c r="F771" i="2"/>
  <c r="F713" i="2"/>
  <c r="F692" i="2"/>
  <c r="F262" i="2"/>
  <c r="F211" i="2"/>
  <c r="F107" i="2"/>
  <c r="F167" i="2"/>
  <c r="F150" i="2"/>
  <c r="F118" i="2"/>
  <c r="F111" i="2"/>
  <c r="F439" i="2"/>
  <c r="F365" i="2"/>
  <c r="F475" i="2"/>
  <c r="F927" i="2"/>
  <c r="F1042" i="2"/>
  <c r="F394" i="2"/>
  <c r="F973" i="2"/>
  <c r="F469" i="2"/>
  <c r="F924" i="2"/>
  <c r="F784" i="2"/>
  <c r="F337" i="2"/>
  <c r="F518" i="2"/>
  <c r="F390" i="2"/>
  <c r="F343" i="2"/>
  <c r="F333" i="2"/>
  <c r="F794" i="2"/>
  <c r="F796" i="2"/>
  <c r="F587" i="2"/>
  <c r="F1053" i="2"/>
  <c r="F575" i="2"/>
  <c r="F459" i="2"/>
  <c r="F1022" i="2"/>
  <c r="F790" i="2"/>
  <c r="F682" i="2"/>
  <c r="F380" i="2"/>
  <c r="F789" i="2"/>
  <c r="F355" i="2"/>
  <c r="F787" i="2"/>
  <c r="F867" i="2"/>
  <c r="F918" i="2"/>
  <c r="F576" i="2"/>
  <c r="F71" i="2"/>
  <c r="F208" i="2"/>
  <c r="F404" i="2"/>
  <c r="F782" i="2"/>
  <c r="G1119" i="2"/>
  <c r="I307" i="2"/>
  <c r="J307" i="2"/>
  <c r="I1112" i="2"/>
  <c r="I801" i="2"/>
  <c r="H1119" i="2"/>
  <c r="I522" i="2"/>
  <c r="I1049" i="2"/>
  <c r="J1049" i="2"/>
  <c r="I1023" i="2"/>
  <c r="I778" i="2"/>
  <c r="J312" i="2" l="1"/>
  <c r="J533" i="2"/>
  <c r="J881" i="2"/>
  <c r="J879" i="2"/>
  <c r="J899" i="2"/>
  <c r="J84" i="2"/>
  <c r="J58" i="2"/>
  <c r="J504" i="2"/>
  <c r="J496" i="2"/>
  <c r="J623" i="2"/>
  <c r="J323" i="2"/>
  <c r="J897" i="2"/>
  <c r="J889" i="2"/>
  <c r="J882" i="2"/>
  <c r="J868" i="2"/>
  <c r="J325" i="2"/>
  <c r="J322" i="2"/>
  <c r="J890" i="2"/>
  <c r="J870" i="2"/>
  <c r="J8" i="2"/>
  <c r="J66" i="2"/>
  <c r="J505" i="2"/>
  <c r="J330" i="2"/>
  <c r="J608" i="2"/>
  <c r="J886" i="2"/>
  <c r="J901" i="2"/>
  <c r="J51" i="2"/>
  <c r="J494" i="2"/>
  <c r="J392" i="2"/>
  <c r="J626" i="2"/>
  <c r="J904" i="2"/>
  <c r="J885" i="2"/>
  <c r="J900" i="2"/>
  <c r="J928" i="2"/>
  <c r="J7" i="2"/>
  <c r="J73" i="2"/>
  <c r="J502" i="2"/>
  <c r="J493" i="2"/>
  <c r="J625" i="2"/>
  <c r="J327" i="2"/>
  <c r="J876" i="2"/>
  <c r="J884" i="2"/>
  <c r="J905" i="2"/>
  <c r="J9" i="2"/>
  <c r="J501" i="2"/>
  <c r="J393" i="2"/>
  <c r="J624" i="2"/>
  <c r="J1007" i="2"/>
  <c r="J44" i="2"/>
  <c r="J633" i="2"/>
  <c r="J720" i="2"/>
  <c r="J643" i="2"/>
  <c r="J1036" i="2"/>
  <c r="J1028" i="2"/>
  <c r="J828" i="2"/>
  <c r="J293" i="2"/>
  <c r="J647" i="2"/>
  <c r="J1107" i="2"/>
  <c r="J318" i="2"/>
  <c r="J536" i="2"/>
  <c r="J894" i="2"/>
  <c r="J902" i="2"/>
  <c r="J57" i="2"/>
  <c r="J500" i="2"/>
  <c r="J402" i="2"/>
  <c r="J622" i="2"/>
  <c r="J1002" i="2"/>
  <c r="J48" i="2"/>
  <c r="J721" i="2"/>
  <c r="J641" i="2"/>
  <c r="J1035" i="2"/>
  <c r="J1027" i="2"/>
  <c r="J827" i="2"/>
  <c r="J295" i="2"/>
  <c r="J598" i="2"/>
  <c r="J1106" i="2"/>
  <c r="J319" i="2"/>
  <c r="J534" i="2"/>
  <c r="J1104" i="2"/>
  <c r="J1096" i="2"/>
  <c r="J326" i="2"/>
  <c r="J70" i="2"/>
  <c r="J316" i="2"/>
  <c r="J1008" i="2"/>
  <c r="J1090" i="2"/>
  <c r="J750" i="2"/>
  <c r="J711" i="2"/>
  <c r="J638" i="2"/>
  <c r="J351" i="2"/>
  <c r="J830" i="2"/>
  <c r="J287" i="2"/>
  <c r="J483" i="2"/>
  <c r="J628" i="2"/>
  <c r="J968" i="2"/>
  <c r="J816" i="2"/>
  <c r="J445" i="2"/>
  <c r="J541" i="2"/>
  <c r="J532" i="2"/>
  <c r="J975" i="2"/>
  <c r="J257" i="2"/>
  <c r="J668" i="2"/>
  <c r="J492" i="2"/>
  <c r="J611" i="2"/>
  <c r="J1098" i="2"/>
  <c r="J276" i="2"/>
  <c r="J17" i="2"/>
  <c r="J56" i="2"/>
  <c r="J47" i="2"/>
  <c r="J821" i="2"/>
  <c r="J745" i="2"/>
  <c r="J72" i="2"/>
  <c r="J331" i="2"/>
  <c r="J68" i="2"/>
  <c r="J324" i="2"/>
  <c r="J621" i="2"/>
  <c r="J1009" i="2"/>
  <c r="J274" i="2"/>
  <c r="J593" i="2"/>
  <c r="J910" i="2"/>
  <c r="J747" i="2"/>
  <c r="J722" i="2"/>
  <c r="J829" i="2"/>
  <c r="J294" i="2"/>
  <c r="J477" i="2"/>
  <c r="J328" i="2"/>
  <c r="J893" i="2"/>
  <c r="J29" i="2"/>
  <c r="J499" i="2"/>
  <c r="J411" i="2"/>
  <c r="J620" i="2"/>
  <c r="J1020" i="2"/>
  <c r="J1061" i="2"/>
  <c r="J269" i="2"/>
  <c r="J907" i="2"/>
  <c r="J933" i="2"/>
  <c r="J749" i="2"/>
  <c r="J1034" i="2"/>
  <c r="J892" i="2"/>
  <c r="J498" i="2"/>
  <c r="J1003" i="2"/>
  <c r="J33" i="2"/>
  <c r="J932" i="2"/>
  <c r="J631" i="2"/>
  <c r="J1029" i="2"/>
  <c r="J834" i="2"/>
  <c r="J289" i="2"/>
  <c r="J1037" i="2"/>
  <c r="J940" i="2"/>
  <c r="J813" i="2"/>
  <c r="J547" i="2"/>
  <c r="J528" i="2"/>
  <c r="J644" i="2"/>
  <c r="J984" i="2"/>
  <c r="J258" i="2"/>
  <c r="J671" i="2"/>
  <c r="J667" i="2"/>
  <c r="J487" i="2"/>
  <c r="J594" i="2"/>
  <c r="J11" i="2"/>
  <c r="J30" i="2"/>
  <c r="J52" i="2"/>
  <c r="J837" i="2"/>
  <c r="J754" i="2"/>
  <c r="J40" i="2"/>
  <c r="J26" i="2"/>
  <c r="J970" i="2"/>
  <c r="J717" i="2"/>
  <c r="J251" i="2"/>
  <c r="J618" i="2"/>
  <c r="J654" i="2"/>
  <c r="J694" i="2"/>
  <c r="J989" i="2"/>
  <c r="J680" i="2"/>
  <c r="J866" i="2"/>
  <c r="J606" i="2"/>
  <c r="J93" i="2"/>
  <c r="J842" i="2"/>
  <c r="J1054" i="2"/>
  <c r="J891" i="2"/>
  <c r="J69" i="2"/>
  <c r="J497" i="2"/>
  <c r="J1005" i="2"/>
  <c r="J1059" i="2"/>
  <c r="J46" i="2"/>
  <c r="J665" i="2"/>
  <c r="J632" i="2"/>
  <c r="J833" i="2"/>
  <c r="J292" i="2"/>
  <c r="J812" i="2"/>
  <c r="J382" i="2"/>
  <c r="J543" i="2"/>
  <c r="J535" i="2"/>
  <c r="J849" i="2"/>
  <c r="J764" i="2"/>
  <c r="J164" i="2"/>
  <c r="J883" i="2"/>
  <c r="J62" i="2"/>
  <c r="J1014" i="2"/>
  <c r="J602" i="2"/>
  <c r="J670" i="2"/>
  <c r="J634" i="2"/>
  <c r="J832" i="2"/>
  <c r="J630" i="2"/>
  <c r="J1092" i="2"/>
  <c r="J820" i="2"/>
  <c r="J811" i="2"/>
  <c r="J398" i="2"/>
  <c r="J542" i="2"/>
  <c r="J531" i="2"/>
  <c r="J843" i="2"/>
  <c r="J615" i="2"/>
  <c r="J1095" i="2"/>
  <c r="J619" i="2"/>
  <c r="J1013" i="2"/>
  <c r="J639" i="2"/>
  <c r="J642" i="2"/>
  <c r="J831" i="2"/>
  <c r="J649" i="2"/>
  <c r="J1091" i="2"/>
  <c r="J819" i="2"/>
  <c r="J408" i="2"/>
  <c r="J540" i="2"/>
  <c r="J530" i="2"/>
  <c r="J977" i="2"/>
  <c r="J898" i="2"/>
  <c r="J1018" i="2"/>
  <c r="J482" i="2"/>
  <c r="J637" i="2"/>
  <c r="J191" i="2"/>
  <c r="J1010" i="2"/>
  <c r="J640" i="2"/>
  <c r="J1033" i="2"/>
  <c r="J826" i="2"/>
  <c r="J285" i="2"/>
  <c r="J648" i="2"/>
  <c r="J1097" i="2"/>
  <c r="J818" i="2"/>
  <c r="J550" i="2"/>
  <c r="J539" i="2"/>
  <c r="J629" i="2"/>
  <c r="J976" i="2"/>
  <c r="J204" i="2"/>
  <c r="J614" i="2"/>
  <c r="J1094" i="2"/>
  <c r="J1001" i="2"/>
  <c r="J1017" i="2"/>
  <c r="J822" i="2"/>
  <c r="J50" i="2"/>
  <c r="J82" i="2"/>
  <c r="J756" i="2"/>
  <c r="J1030" i="2"/>
  <c r="J291" i="2"/>
  <c r="J610" i="2"/>
  <c r="J1108" i="2"/>
  <c r="J965" i="2"/>
  <c r="J814" i="2"/>
  <c r="J245" i="2"/>
  <c r="J548" i="2"/>
  <c r="J529" i="2"/>
  <c r="J645" i="2"/>
  <c r="J999" i="2"/>
  <c r="J272" i="2"/>
  <c r="J817" i="2"/>
  <c r="J546" i="2"/>
  <c r="J768" i="2"/>
  <c r="J673" i="2"/>
  <c r="J485" i="2"/>
  <c r="J1111" i="2"/>
  <c r="J277" i="2"/>
  <c r="J28" i="2"/>
  <c r="J844" i="2"/>
  <c r="J38" i="2"/>
  <c r="J13" i="2"/>
  <c r="J448" i="2"/>
  <c r="J971" i="2"/>
  <c r="J777" i="2"/>
  <c r="J249" i="2"/>
  <c r="J576" i="2"/>
  <c r="J368" i="2"/>
  <c r="J363" i="2"/>
  <c r="J609" i="2"/>
  <c r="J91" i="2"/>
  <c r="J458" i="2"/>
  <c r="J845" i="2"/>
  <c r="J1066" i="2"/>
  <c r="J1116" i="2"/>
  <c r="J414" i="2"/>
  <c r="J383" i="2"/>
  <c r="J59" i="2"/>
  <c r="J726" i="2"/>
  <c r="J223" i="2"/>
  <c r="J224" i="2"/>
  <c r="J938" i="2"/>
  <c r="J954" i="2"/>
  <c r="J946" i="2"/>
  <c r="J1064" i="2"/>
  <c r="J770" i="2"/>
  <c r="J759" i="2"/>
  <c r="J743" i="2"/>
  <c r="J719" i="2"/>
  <c r="J707" i="2"/>
  <c r="J687" i="2"/>
  <c r="J691" i="2"/>
  <c r="J518" i="2"/>
  <c r="J510" i="2"/>
  <c r="J474" i="2"/>
  <c r="J459" i="2"/>
  <c r="J441" i="2"/>
  <c r="J432" i="2"/>
  <c r="J424" i="2"/>
  <c r="J407" i="2"/>
  <c r="J396" i="2"/>
  <c r="J379" i="2"/>
  <c r="J370" i="2"/>
  <c r="J357" i="2"/>
  <c r="J346" i="2"/>
  <c r="J342" i="2"/>
  <c r="J334" i="2"/>
  <c r="J982" i="2"/>
  <c r="J299" i="2"/>
  <c r="J200" i="2"/>
  <c r="J261" i="2"/>
  <c r="J240" i="2"/>
  <c r="J210" i="2"/>
  <c r="J190" i="2"/>
  <c r="J176" i="2"/>
  <c r="J99" i="2"/>
  <c r="J184" i="2"/>
  <c r="J167" i="2"/>
  <c r="J162" i="2"/>
  <c r="J154" i="2"/>
  <c r="J146" i="2"/>
  <c r="J138" i="2"/>
  <c r="J130" i="2"/>
  <c r="J123" i="2"/>
  <c r="J112" i="2"/>
  <c r="J100" i="2"/>
  <c r="J595" i="2"/>
  <c r="J599" i="2"/>
  <c r="J936" i="2"/>
  <c r="J412" i="2"/>
  <c r="J815" i="2"/>
  <c r="J544" i="2"/>
  <c r="J659" i="2"/>
  <c r="J484" i="2"/>
  <c r="J1087" i="2"/>
  <c r="J24" i="2"/>
  <c r="J27" i="2"/>
  <c r="J840" i="2"/>
  <c r="J939" i="2"/>
  <c r="J693" i="2"/>
  <c r="J37" i="2"/>
  <c r="J776" i="2"/>
  <c r="J248" i="2"/>
  <c r="J678" i="2"/>
  <c r="J246" i="2"/>
  <c r="J996" i="2"/>
  <c r="J367" i="2"/>
  <c r="J420" i="2"/>
  <c r="J859" i="2"/>
  <c r="J88" i="2"/>
  <c r="J731" i="2"/>
  <c r="J457" i="2"/>
  <c r="J923" i="2"/>
  <c r="J841" i="2"/>
  <c r="J1072" i="2"/>
  <c r="J451" i="2"/>
  <c r="J387" i="2"/>
  <c r="J60" i="2"/>
  <c r="J741" i="2"/>
  <c r="J978" i="2"/>
  <c r="J558" i="2"/>
  <c r="J231" i="2"/>
  <c r="J235" i="2"/>
  <c r="J443" i="2"/>
  <c r="J962" i="2"/>
  <c r="J953" i="2"/>
  <c r="J945" i="2"/>
  <c r="J1063" i="2"/>
  <c r="J273" i="2"/>
  <c r="J854" i="2"/>
  <c r="J773" i="2"/>
  <c r="J752" i="2"/>
  <c r="J736" i="2"/>
  <c r="J718" i="2"/>
  <c r="J706" i="2"/>
  <c r="J681" i="2"/>
  <c r="J679" i="2"/>
  <c r="J517" i="2"/>
  <c r="J509" i="2"/>
  <c r="J476" i="2"/>
  <c r="J454" i="2"/>
  <c r="J440" i="2"/>
  <c r="J431" i="2"/>
  <c r="J423" i="2"/>
  <c r="J406" i="2"/>
  <c r="J395" i="2"/>
  <c r="J378" i="2"/>
  <c r="J369" i="2"/>
  <c r="J356" i="2"/>
  <c r="J345" i="2"/>
  <c r="J341" i="2"/>
  <c r="J380" i="2"/>
  <c r="J993" i="2"/>
  <c r="J298" i="2"/>
  <c r="J187" i="2"/>
  <c r="J260" i="2"/>
  <c r="J239" i="2"/>
  <c r="J202" i="2"/>
  <c r="J189" i="2"/>
  <c r="J116" i="2"/>
  <c r="J94" i="2"/>
  <c r="J183" i="2"/>
  <c r="J166" i="2"/>
  <c r="J159" i="2"/>
  <c r="J153" i="2"/>
  <c r="J145" i="2"/>
  <c r="J137" i="2"/>
  <c r="J129" i="2"/>
  <c r="J122" i="2"/>
  <c r="J208" i="2"/>
  <c r="J98" i="2"/>
  <c r="J1043" i="2"/>
  <c r="J582" i="2"/>
  <c r="J203" i="2"/>
  <c r="J538" i="2"/>
  <c r="J19" i="2"/>
  <c r="J660" i="2"/>
  <c r="J1088" i="2"/>
  <c r="J23" i="2"/>
  <c r="J67" i="2"/>
  <c r="J45" i="2"/>
  <c r="J839" i="2"/>
  <c r="J83" i="2"/>
  <c r="J537" i="2"/>
  <c r="J981" i="2"/>
  <c r="J205" i="2"/>
  <c r="J255" i="2"/>
  <c r="J662" i="2"/>
  <c r="J491" i="2"/>
  <c r="J607" i="2"/>
  <c r="J1089" i="2"/>
  <c r="J22" i="2"/>
  <c r="J63" i="2"/>
  <c r="J838" i="2"/>
  <c r="J769" i="2"/>
  <c r="J35" i="2"/>
  <c r="J480" i="2"/>
  <c r="J243" i="2"/>
  <c r="J1016" i="2"/>
  <c r="J636" i="2"/>
  <c r="J758" i="2"/>
  <c r="J286" i="2"/>
  <c r="J613" i="2"/>
  <c r="J1110" i="2"/>
  <c r="J627" i="2"/>
  <c r="J974" i="2"/>
  <c r="J172" i="2"/>
  <c r="J663" i="2"/>
  <c r="J1015" i="2"/>
  <c r="J824" i="2"/>
  <c r="J290" i="2"/>
  <c r="J612" i="2"/>
  <c r="J1109" i="2"/>
  <c r="J646" i="2"/>
  <c r="J661" i="2"/>
  <c r="J489" i="2"/>
  <c r="J1100" i="2"/>
  <c r="J280" i="2"/>
  <c r="J20" i="2"/>
  <c r="J55" i="2"/>
  <c r="J810" i="2"/>
  <c r="J15" i="2"/>
  <c r="J669" i="2"/>
  <c r="J42" i="2"/>
  <c r="J31" i="2"/>
  <c r="J467" i="2"/>
  <c r="J410" i="2"/>
  <c r="J217" i="2"/>
  <c r="J655" i="2"/>
  <c r="J275" i="2"/>
  <c r="J464" i="2"/>
  <c r="J861" i="2"/>
  <c r="J178" i="2"/>
  <c r="J724" i="2"/>
  <c r="J850" i="2"/>
  <c r="J990" i="2"/>
  <c r="J863" i="2"/>
  <c r="J422" i="2"/>
  <c r="J264" i="2"/>
  <c r="J10" i="2"/>
  <c r="J710" i="2"/>
  <c r="J760" i="2"/>
  <c r="J563" i="2"/>
  <c r="J554" i="2"/>
  <c r="J221" i="2"/>
  <c r="J227" i="2"/>
  <c r="J218" i="2"/>
  <c r="J462" i="2"/>
  <c r="J958" i="2"/>
  <c r="J835" i="2"/>
  <c r="J1031" i="2"/>
  <c r="J54" i="2"/>
  <c r="J836" i="2"/>
  <c r="J41" i="2"/>
  <c r="J465" i="2"/>
  <c r="J409" i="2"/>
  <c r="J617" i="2"/>
  <c r="J699" i="2"/>
  <c r="J912" i="2"/>
  <c r="J911" i="2"/>
  <c r="J175" i="2"/>
  <c r="J963" i="2"/>
  <c r="J860" i="2"/>
  <c r="J405" i="2"/>
  <c r="J739" i="2"/>
  <c r="J738" i="2"/>
  <c r="J230" i="2"/>
  <c r="J1000" i="2"/>
  <c r="J950" i="2"/>
  <c r="J578" i="2"/>
  <c r="J852" i="2"/>
  <c r="J753" i="2"/>
  <c r="J723" i="2"/>
  <c r="J716" i="2"/>
  <c r="J702" i="2"/>
  <c r="J696" i="2"/>
  <c r="J520" i="2"/>
  <c r="J508" i="2"/>
  <c r="J470" i="2"/>
  <c r="J444" i="2"/>
  <c r="J430" i="2"/>
  <c r="J417" i="2"/>
  <c r="J399" i="2"/>
  <c r="J377" i="2"/>
  <c r="J362" i="2"/>
  <c r="J348" i="2"/>
  <c r="J340" i="2"/>
  <c r="J297" i="2"/>
  <c r="J268" i="2"/>
  <c r="J247" i="2"/>
  <c r="J199" i="2"/>
  <c r="J181" i="2"/>
  <c r="J105" i="2"/>
  <c r="J182" i="2"/>
  <c r="J79" i="2"/>
  <c r="J156" i="2"/>
  <c r="J144" i="2"/>
  <c r="J134" i="2"/>
  <c r="J125" i="2"/>
  <c r="J111" i="2"/>
  <c r="J75" i="2"/>
  <c r="J855" i="2"/>
  <c r="J922" i="2"/>
  <c r="J906" i="2"/>
  <c r="J1048" i="2"/>
  <c r="J1038" i="2"/>
  <c r="J592" i="2"/>
  <c r="J570" i="2"/>
  <c r="J973" i="2"/>
  <c r="J635" i="2"/>
  <c r="J311" i="2"/>
  <c r="J924" i="2"/>
  <c r="J790" i="2"/>
  <c r="J783" i="2"/>
  <c r="J559" i="2"/>
  <c r="J793" i="2"/>
  <c r="J796" i="2"/>
  <c r="J871" i="2"/>
  <c r="J586" i="2"/>
  <c r="J712" i="2"/>
  <c r="J733" i="2"/>
  <c r="J949" i="2"/>
  <c r="J853" i="2"/>
  <c r="J765" i="2"/>
  <c r="J714" i="2"/>
  <c r="J701" i="2"/>
  <c r="J692" i="2"/>
  <c r="J519" i="2"/>
  <c r="J469" i="2"/>
  <c r="J442" i="2"/>
  <c r="J416" i="2"/>
  <c r="J397" i="2"/>
  <c r="J360" i="2"/>
  <c r="J347" i="2"/>
  <c r="J339" i="2"/>
  <c r="J296" i="2"/>
  <c r="J267" i="2"/>
  <c r="J197" i="2"/>
  <c r="J180" i="2"/>
  <c r="J102" i="2"/>
  <c r="J171" i="2"/>
  <c r="J32" i="2"/>
  <c r="J1099" i="2"/>
  <c r="J284" i="2"/>
  <c r="J809" i="2"/>
  <c r="J39" i="2"/>
  <c r="J452" i="2"/>
  <c r="J616" i="2"/>
  <c r="J934" i="2"/>
  <c r="J698" i="2"/>
  <c r="J366" i="2"/>
  <c r="J865" i="2"/>
  <c r="J579" i="2"/>
  <c r="J174" i="2"/>
  <c r="J729" i="2"/>
  <c r="J926" i="2"/>
  <c r="J252" i="2"/>
  <c r="J229" i="2"/>
  <c r="J961" i="2"/>
  <c r="J755" i="2"/>
  <c r="J507" i="2"/>
  <c r="J429" i="2"/>
  <c r="J376" i="2"/>
  <c r="J242" i="2"/>
  <c r="J78" i="2"/>
  <c r="J1032" i="2"/>
  <c r="J61" i="2"/>
  <c r="J847" i="2"/>
  <c r="J43" i="2"/>
  <c r="J468" i="2"/>
  <c r="J909" i="2"/>
  <c r="J384" i="2"/>
  <c r="J71" i="2"/>
  <c r="J740" i="2"/>
  <c r="J556" i="2"/>
  <c r="J219" i="2"/>
  <c r="J232" i="2"/>
  <c r="J951" i="2"/>
  <c r="J1060" i="2"/>
  <c r="J601" i="2"/>
  <c r="J676" i="2"/>
  <c r="J761" i="2"/>
  <c r="J725" i="2"/>
  <c r="J704" i="2"/>
  <c r="J683" i="2"/>
  <c r="J823" i="2"/>
  <c r="J241" i="2"/>
  <c r="J488" i="2"/>
  <c r="J49" i="2"/>
  <c r="J14" i="2"/>
  <c r="J244" i="2"/>
  <c r="J695" i="2"/>
  <c r="J198" i="2"/>
  <c r="J937" i="2"/>
  <c r="J1117" i="2"/>
  <c r="J991" i="2"/>
  <c r="J385" i="2"/>
  <c r="J581" i="2"/>
  <c r="J222" i="2"/>
  <c r="J212" i="2"/>
  <c r="J869" i="2"/>
  <c r="J751" i="2"/>
  <c r="J709" i="2"/>
  <c r="J677" i="2"/>
  <c r="J506" i="2"/>
  <c r="J453" i="2"/>
  <c r="J434" i="2"/>
  <c r="J415" i="2"/>
  <c r="J389" i="2"/>
  <c r="J365" i="2"/>
  <c r="J461" i="2"/>
  <c r="J336" i="2"/>
  <c r="J997" i="2"/>
  <c r="J207" i="2"/>
  <c r="J259" i="2"/>
  <c r="J213" i="2"/>
  <c r="J179" i="2"/>
  <c r="J87" i="2"/>
  <c r="J81" i="2"/>
  <c r="J155" i="2"/>
  <c r="J142" i="2"/>
  <c r="J131" i="2"/>
  <c r="J119" i="2"/>
  <c r="J103" i="2"/>
  <c r="J560" i="2"/>
  <c r="J857" i="2"/>
  <c r="J979" i="2"/>
  <c r="J872" i="2"/>
  <c r="J919" i="2"/>
  <c r="J913" i="2"/>
  <c r="J1039" i="2"/>
  <c r="J591" i="2"/>
  <c r="J797" i="2"/>
  <c r="J875" i="2"/>
  <c r="J787" i="2"/>
  <c r="J1006" i="2"/>
  <c r="J791" i="2"/>
  <c r="J744" i="2"/>
  <c r="J80" i="2"/>
  <c r="J118" i="2"/>
  <c r="J566" i="2"/>
  <c r="J1046" i="2"/>
  <c r="J583" i="2"/>
  <c r="J987" i="2"/>
  <c r="J1053" i="2"/>
  <c r="J998" i="2"/>
  <c r="J782" i="2"/>
  <c r="J486" i="2"/>
  <c r="J279" i="2"/>
  <c r="J748" i="2"/>
  <c r="J942" i="2"/>
  <c r="J658" i="2"/>
  <c r="J700" i="2"/>
  <c r="J419" i="2"/>
  <c r="J915" i="2"/>
  <c r="J173" i="2"/>
  <c r="J848" i="2"/>
  <c r="J265" i="2"/>
  <c r="J220" i="2"/>
  <c r="J960" i="2"/>
  <c r="J1093" i="2"/>
  <c r="J584" i="2"/>
  <c r="J774" i="2"/>
  <c r="J735" i="2"/>
  <c r="J708" i="2"/>
  <c r="J727" i="2"/>
  <c r="J521" i="2"/>
  <c r="J481" i="2"/>
  <c r="J449" i="2"/>
  <c r="J433" i="2"/>
  <c r="J413" i="2"/>
  <c r="J388" i="2"/>
  <c r="J364" i="2"/>
  <c r="J473" i="2"/>
  <c r="J335" i="2"/>
  <c r="J206" i="2"/>
  <c r="J256" i="2"/>
  <c r="J211" i="2"/>
  <c r="J177" i="2"/>
  <c r="J85" i="2"/>
  <c r="J152" i="2"/>
  <c r="J141" i="2"/>
  <c r="J117" i="2"/>
  <c r="J97" i="2"/>
  <c r="J988" i="2"/>
  <c r="J964" i="2"/>
  <c r="J792" i="2"/>
  <c r="J873" i="2"/>
  <c r="J569" i="2"/>
  <c r="J862" i="2"/>
  <c r="J682" i="2"/>
  <c r="J788" i="2"/>
  <c r="J825" i="2"/>
  <c r="J490" i="2"/>
  <c r="J25" i="2"/>
  <c r="J250" i="2"/>
  <c r="J263" i="2"/>
  <c r="J703" i="2"/>
  <c r="J864" i="2"/>
  <c r="J455" i="2"/>
  <c r="J236" i="2"/>
  <c r="J460" i="2"/>
  <c r="J947" i="2"/>
  <c r="J762" i="2"/>
  <c r="J713" i="2"/>
  <c r="J684" i="2"/>
  <c r="J511" i="2"/>
  <c r="J463" i="2"/>
  <c r="J435" i="2"/>
  <c r="J418" i="2"/>
  <c r="J390" i="2"/>
  <c r="J371" i="2"/>
  <c r="J349" i="2"/>
  <c r="J337" i="2"/>
  <c r="J856" i="2"/>
  <c r="J300" i="2"/>
  <c r="J262" i="2"/>
  <c r="J214" i="2"/>
  <c r="J193" i="2"/>
  <c r="J89" i="2"/>
  <c r="J168" i="2"/>
  <c r="J157" i="2"/>
  <c r="J143" i="2"/>
  <c r="J132" i="2"/>
  <c r="J120" i="2"/>
  <c r="J104" i="2"/>
  <c r="J1086" i="2"/>
  <c r="J555" i="2"/>
  <c r="J920" i="2"/>
  <c r="J1040" i="2"/>
  <c r="J572" i="2"/>
  <c r="J916" i="2"/>
  <c r="J16" i="2"/>
  <c r="J766" i="2"/>
  <c r="J672" i="2"/>
  <c r="J92" i="2"/>
  <c r="J478" i="2"/>
  <c r="J228" i="2"/>
  <c r="J757" i="2"/>
  <c r="J705" i="2"/>
  <c r="J472" i="2"/>
  <c r="J428" i="2"/>
  <c r="J400" i="2"/>
  <c r="J358" i="2"/>
  <c r="J338" i="2"/>
  <c r="J303" i="2"/>
  <c r="J254" i="2"/>
  <c r="J192" i="2"/>
  <c r="J185" i="2"/>
  <c r="J158" i="2"/>
  <c r="J136" i="2"/>
  <c r="J115" i="2"/>
  <c r="J565" i="2"/>
  <c r="J927" i="2"/>
  <c r="J1042" i="2"/>
  <c r="J597" i="2"/>
  <c r="J1070" i="2"/>
  <c r="J966" i="2"/>
  <c r="J557" i="2"/>
  <c r="J1021" i="2"/>
  <c r="J794" i="2"/>
  <c r="J785" i="2"/>
  <c r="J1058" i="2"/>
  <c r="J53" i="2"/>
  <c r="J573" i="2"/>
  <c r="J109" i="2"/>
  <c r="J969" i="2"/>
  <c r="J986" i="2"/>
  <c r="J917" i="2"/>
  <c r="J789" i="2"/>
  <c r="J587" i="2"/>
  <c r="J1081" i="2"/>
  <c r="J1077" i="2"/>
  <c r="J163" i="2"/>
  <c r="J807" i="2"/>
  <c r="J574" i="2"/>
  <c r="J657" i="2"/>
  <c r="J737" i="2"/>
  <c r="J373" i="2"/>
  <c r="J96" i="2"/>
  <c r="J600" i="2"/>
  <c r="J983" i="2"/>
  <c r="J674" i="2"/>
  <c r="J215" i="2"/>
  <c r="J86" i="2"/>
  <c r="J74" i="2"/>
  <c r="J226" i="2"/>
  <c r="J436" i="2"/>
  <c r="J763" i="2"/>
  <c r="J690" i="2"/>
  <c r="J516" i="2"/>
  <c r="J471" i="2"/>
  <c r="J427" i="2"/>
  <c r="J394" i="2"/>
  <c r="J355" i="2"/>
  <c r="J372" i="2"/>
  <c r="J302" i="2"/>
  <c r="J253" i="2"/>
  <c r="J188" i="2"/>
  <c r="J170" i="2"/>
  <c r="J151" i="2"/>
  <c r="J135" i="2"/>
  <c r="J114" i="2"/>
  <c r="J874" i="2"/>
  <c r="J858" i="2"/>
  <c r="J1041" i="2"/>
  <c r="J994" i="2"/>
  <c r="J967" i="2"/>
  <c r="J935" i="2"/>
  <c r="J585" i="2"/>
  <c r="I1119" i="2"/>
  <c r="J567" i="2"/>
  <c r="J575" i="2"/>
  <c r="J944" i="2"/>
  <c r="J800" i="2"/>
  <c r="J1071" i="2"/>
  <c r="J786" i="2"/>
  <c r="J605" i="2"/>
  <c r="J730" i="2"/>
  <c r="J107" i="2"/>
  <c r="J948" i="2"/>
  <c r="J438" i="2"/>
  <c r="J90" i="2"/>
  <c r="J784" i="2"/>
  <c r="J1105" i="2"/>
  <c r="J36" i="2"/>
  <c r="J283" i="2"/>
  <c r="J846" i="2"/>
  <c r="J65" i="2"/>
  <c r="J225" i="2"/>
  <c r="J959" i="2"/>
  <c r="J577" i="2"/>
  <c r="J767" i="2"/>
  <c r="J688" i="2"/>
  <c r="J515" i="2"/>
  <c r="J466" i="2"/>
  <c r="J426" i="2"/>
  <c r="J386" i="2"/>
  <c r="J354" i="2"/>
  <c r="J333" i="2"/>
  <c r="J301" i="2"/>
  <c r="J238" i="2"/>
  <c r="J113" i="2"/>
  <c r="J165" i="2"/>
  <c r="J150" i="2"/>
  <c r="J133" i="2"/>
  <c r="J952" i="2"/>
  <c r="J689" i="2"/>
  <c r="J404" i="2"/>
  <c r="J281" i="2"/>
  <c r="J126" i="2"/>
  <c r="J806" i="2"/>
  <c r="J799" i="2"/>
  <c r="J1082" i="2"/>
  <c r="J1062" i="2"/>
  <c r="J344" i="2"/>
  <c r="J195" i="2"/>
  <c r="J568" i="2"/>
  <c r="J805" i="2"/>
  <c r="J34" i="2"/>
  <c r="J775" i="2"/>
  <c r="J742" i="2"/>
  <c r="J282" i="2"/>
  <c r="J908" i="2"/>
  <c r="J808" i="2"/>
  <c r="J64" i="2"/>
  <c r="J234" i="2"/>
  <c r="J957" i="2"/>
  <c r="J734" i="2"/>
  <c r="J686" i="2"/>
  <c r="J514" i="2"/>
  <c r="J447" i="2"/>
  <c r="J425" i="2"/>
  <c r="J381" i="2"/>
  <c r="J352" i="2"/>
  <c r="J201" i="2"/>
  <c r="J237" i="2"/>
  <c r="J110" i="2"/>
  <c r="J169" i="2"/>
  <c r="J149" i="2"/>
  <c r="J128" i="2"/>
  <c r="J106" i="2"/>
  <c r="J921" i="2"/>
  <c r="J1076" i="2"/>
  <c r="J553" i="2"/>
  <c r="J1065" i="2"/>
  <c r="J374" i="2"/>
  <c r="J992" i="2"/>
  <c r="J147" i="2"/>
  <c r="J590" i="2"/>
  <c r="J596" i="2"/>
  <c r="J664" i="2"/>
  <c r="J305" i="2"/>
  <c r="J161" i="2"/>
  <c r="J914" i="2"/>
  <c r="J361" i="2"/>
  <c r="J522" i="2"/>
  <c r="J12" i="2"/>
  <c r="J561" i="2"/>
  <c r="J233" i="2"/>
  <c r="J955" i="2"/>
  <c r="J580" i="2"/>
  <c r="J732" i="2"/>
  <c r="J685" i="2"/>
  <c r="J513" i="2"/>
  <c r="J446" i="2"/>
  <c r="J421" i="2"/>
  <c r="J375" i="2"/>
  <c r="J350" i="2"/>
  <c r="J288" i="2"/>
  <c r="J216" i="2"/>
  <c r="J108" i="2"/>
  <c r="J77" i="2"/>
  <c r="J148" i="2"/>
  <c r="J127" i="2"/>
  <c r="J101" i="2"/>
  <c r="J851" i="2"/>
  <c r="J925" i="2"/>
  <c r="J564" i="2"/>
  <c r="J985" i="2"/>
  <c r="J571" i="2"/>
  <c r="J941" i="2"/>
  <c r="J278" i="2"/>
  <c r="J270" i="2"/>
  <c r="J439" i="2"/>
  <c r="J353" i="2"/>
  <c r="J196" i="2"/>
  <c r="J1047" i="2"/>
  <c r="J943" i="2"/>
  <c r="J980" i="2"/>
  <c r="J956" i="2"/>
  <c r="J771" i="2"/>
  <c r="J479" i="2"/>
  <c r="J271" i="2"/>
  <c r="J140" i="2"/>
  <c r="J867" i="2"/>
  <c r="J1045" i="2"/>
  <c r="J798" i="2"/>
  <c r="J656" i="2"/>
  <c r="J18" i="2"/>
  <c r="J746" i="2"/>
  <c r="J666" i="2"/>
  <c r="J562" i="2"/>
  <c r="J209" i="2"/>
  <c r="J450" i="2"/>
  <c r="J675" i="2"/>
  <c r="J772" i="2"/>
  <c r="J715" i="2"/>
  <c r="J475" i="2"/>
  <c r="J437" i="2"/>
  <c r="J401" i="2"/>
  <c r="J359" i="2"/>
  <c r="J343" i="2"/>
  <c r="J304" i="2"/>
  <c r="J266" i="2"/>
  <c r="J194" i="2"/>
  <c r="J186" i="2"/>
  <c r="J160" i="2"/>
  <c r="J139" i="2"/>
  <c r="J121" i="2"/>
  <c r="J95" i="2"/>
  <c r="J877" i="2"/>
  <c r="J1044" i="2"/>
  <c r="J603" i="2"/>
  <c r="J589" i="2"/>
  <c r="J972" i="2"/>
  <c r="J1022" i="2"/>
  <c r="J795" i="2"/>
  <c r="J878" i="2"/>
  <c r="J306" i="2"/>
  <c r="J930" i="2"/>
  <c r="J456" i="2"/>
  <c r="J512" i="2"/>
  <c r="J76" i="2"/>
  <c r="J21" i="2"/>
  <c r="J728" i="2"/>
  <c r="J403" i="2"/>
  <c r="J124" i="2"/>
  <c r="J918" i="2"/>
  <c r="J895" i="2"/>
  <c r="J313" i="2"/>
  <c r="J1004" i="2"/>
  <c r="J1019" i="2"/>
  <c r="J1103" i="2"/>
  <c r="J329" i="2"/>
  <c r="J888" i="2"/>
  <c r="J1011" i="2"/>
  <c r="J880" i="2"/>
  <c r="J321" i="2"/>
  <c r="J1101" i="2"/>
  <c r="J6" i="2"/>
  <c r="J391" i="2"/>
  <c r="J317" i="2"/>
  <c r="J526" i="2"/>
  <c r="J588" i="2"/>
  <c r="J903" i="2"/>
  <c r="J1012" i="2"/>
  <c r="J315" i="2"/>
  <c r="J552" i="2"/>
  <c r="J929" i="2"/>
  <c r="J320" i="2"/>
  <c r="J697" i="2"/>
  <c r="J545" i="2"/>
  <c r="J314" i="2"/>
  <c r="J896" i="2"/>
  <c r="J503" i="2"/>
  <c r="J931" i="2"/>
  <c r="J1102" i="2"/>
  <c r="J527" i="2"/>
  <c r="J495" i="2"/>
  <c r="J551" i="2"/>
  <c r="J995" i="2"/>
  <c r="J887" i="2"/>
  <c r="J604" i="2"/>
  <c r="J332" i="2"/>
  <c r="J549" i="2"/>
  <c r="F1119" i="2"/>
  <c r="J650" i="2"/>
  <c r="J1119" i="2" s="1"/>
  <c r="J778" i="2"/>
  <c r="J801" i="2"/>
  <c r="J1023" i="2"/>
  <c r="J11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C5" authorId="0" shapeId="0" xr:uid="{00000000-0006-0000-0100-000001000000}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 xr:uid="{00000000-0006-0000-0100-000002000000}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<sst xmlns="http://schemas.openxmlformats.org/spreadsheetml/2006/main" count="2932" uniqueCount="1158">
  <si>
    <t>iShares eb.rexx Government Germany 10,5+ (DE)</t>
  </si>
  <si>
    <t>iShares DJ US Select Dividend (DE)</t>
  </si>
  <si>
    <t>iShares DJ STOXX 600 Automobiles &amp; Parts Swap (DE)</t>
  </si>
  <si>
    <t>iShares DJ STOXX 600 Banks Swap (DE)</t>
  </si>
  <si>
    <t>iShares DJ STOXX 600 Basic Resources Swap (DE)</t>
  </si>
  <si>
    <t>iShares DJ STOXX 600 Chemicals Swap (DE)</t>
  </si>
  <si>
    <t>iShares DJ STOXX SM Small 200 (DE)</t>
  </si>
  <si>
    <t>iShares DJ Euro STOXX SmallCap</t>
  </si>
  <si>
    <t>iShares DJ STOXX 600 Construction &amp; Materials Swap (DE)</t>
  </si>
  <si>
    <t>iShares DJ STOXX 600 Financial Services Swap (DE)</t>
  </si>
  <si>
    <t>iShares DJ STOXX 600 Food &amp; Beverage Swap (DE)</t>
  </si>
  <si>
    <t>iShares DJ STOXX 600 Healthcare Swap (DE)</t>
  </si>
  <si>
    <t>iShares DJ STOXX 600 Industrial Goods &amp; Services Swap (DE)</t>
  </si>
  <si>
    <t>iShares DJ STOXX 600 Insurance Swap (DE)</t>
  </si>
  <si>
    <t>iShares DJ STOXX 600 Media Swap (DE)</t>
  </si>
  <si>
    <t>iShares DJ STOXX 600 Oil &amp; Gas Swap (DE)</t>
  </si>
  <si>
    <t>iShares DJ STOXX 600 Personal &amp; Household Goods Swap (DE)</t>
  </si>
  <si>
    <t>iShares DJ STOXX 600 Retail Swap (DE)</t>
  </si>
  <si>
    <t>iShares DJ STOXX 600 Technology Swap (DE)</t>
  </si>
  <si>
    <t>iShares DJ STOXX 600 Telecommunications Swap (DE)</t>
  </si>
  <si>
    <t>iShares DJ STOXX 600 Travel &amp; Leisure Swap (DE)</t>
  </si>
  <si>
    <t>iShares DJ STOXX 600 Utilities Swap (DE)</t>
  </si>
  <si>
    <t>iShares DJ China Offshore 50 (DE)</t>
  </si>
  <si>
    <t>iShares NASDAQ 100 (DE)</t>
  </si>
  <si>
    <t>iShares DJ Euro STOXX Sustainability 40 (DE)</t>
  </si>
  <si>
    <t>iShares DJ-AIG Commodity Swap (DE)</t>
  </si>
  <si>
    <t>iShares DJ Asia Pacific Select Dividend 30 (DE)</t>
  </si>
  <si>
    <t>iShares DJ STOXX 600 Real Estate (DE)</t>
  </si>
  <si>
    <t>iShares DJ STOXX Americas 600 Real Estate (DE)</t>
  </si>
  <si>
    <t>iShares DJ STOXX Asia-Pacific 600 Real Estate (DE)</t>
  </si>
  <si>
    <t>iShares iBoxx € Liquid Sovereigns Capped 1.5-2.5 (DE)</t>
  </si>
  <si>
    <t>iShares iBoxx € Liquid Sovereigns Capped 2.5-5.5 (DE)</t>
  </si>
  <si>
    <t>iShares iBoxx € Liquid Sovereigns Capped 5.5-10.5 (DE)</t>
  </si>
  <si>
    <t>iShares iBoxx € Liquid Sovereigns Capped 10.5+ (DE)</t>
  </si>
  <si>
    <t>iShares NIKKEI 225 (DE)</t>
  </si>
  <si>
    <t>iShares MSCI Far East ex-Japan</t>
  </si>
  <si>
    <t>Lyxor ETF Japan (TOPIX)</t>
  </si>
  <si>
    <t>Lyxor ETF DJ EURO STOXX 50 BuyWrite</t>
  </si>
  <si>
    <t>Lyxor ETF MSCI EM Latin America</t>
  </si>
  <si>
    <t>Lyxor ETF LevDJ Euro Stoxx 50</t>
  </si>
  <si>
    <t>Lyxor ETF EuroMTS 15+Y</t>
  </si>
  <si>
    <t>Lyxor ETF EuroMTS Covered Bond Aggregate</t>
  </si>
  <si>
    <t>UBS-ETF DJ Euro STOXX 50 A</t>
  </si>
  <si>
    <t>Unico i-Tracker MSCI Europe</t>
  </si>
  <si>
    <t>XMTCH (Lux) on MSCI EMU Large Cap</t>
  </si>
  <si>
    <t>db x-trackers MSCI World TRN Index ETF</t>
  </si>
  <si>
    <t>db x-trackers MSCI Europe TRN Index ETF</t>
  </si>
  <si>
    <t>db x-trackers MSCI Japan TRN Index ETF</t>
  </si>
  <si>
    <t>db x-trackers MSCI USA TRN Index ETF</t>
  </si>
  <si>
    <t>db x-trackers DJ Euro STOXX 50 ETF</t>
  </si>
  <si>
    <t>db x-trackers DAX ETF</t>
  </si>
  <si>
    <t>db x-trackers S&amp;P/MIB Index ETF</t>
  </si>
  <si>
    <t xml:space="preserve">Lyxor ETF DAXplus Protective Put </t>
  </si>
  <si>
    <t>LU0203243844</t>
  </si>
  <si>
    <t>Lyxor ETF Euro Cash</t>
  </si>
  <si>
    <t>FR0010510800</t>
  </si>
  <si>
    <t>Lyxor ETF MSCI Russia</t>
  </si>
  <si>
    <t>AFI Bonos Medio Plazo Euro ETF</t>
  </si>
  <si>
    <t>AFI Monetario Euro ETF</t>
  </si>
  <si>
    <t>ES0106061007</t>
  </si>
  <si>
    <t>ES0106078001</t>
  </si>
  <si>
    <t>ESPA STOCK NTX</t>
  </si>
  <si>
    <t>AT0000A00EH2</t>
  </si>
  <si>
    <t>SPA ETF Plc MarketGrader Large Cap</t>
  </si>
  <si>
    <t>db x-trackers II SONIA TRI ETR</t>
  </si>
  <si>
    <t>EasyETF - iTraxx Europe HiVol</t>
  </si>
  <si>
    <t>EasyETF - iTraxx Crossover</t>
  </si>
  <si>
    <t>iShares DJ Euro STOXX Banks (DE)</t>
  </si>
  <si>
    <t>iShares DJ STOXX 600 Automobiles &amp; Parts SWAP (DE)</t>
  </si>
  <si>
    <t>iShares DJ STOXX 600 Banks SWAP (DE)</t>
  </si>
  <si>
    <t>iShares DJ STOXX 600 Basic Resources SWAP (DE)</t>
  </si>
  <si>
    <t>iShares DJ STOXX 600 Chemicals SWAP (DE)</t>
  </si>
  <si>
    <t>iShares DJ STOXX 600 Construction &amp; Materials SWAP (DE)</t>
  </si>
  <si>
    <t>iShares DJ STOXX 600 Financial Services SWAP (DE)</t>
  </si>
  <si>
    <t>iShares DJ STOXX 600 Food &amp; Beverage SWAP (DE)</t>
  </si>
  <si>
    <t>iShares DJ STOXX 600 Industrial Goods &amp; Services SWAP (DE)</t>
  </si>
  <si>
    <t>iShares DJ STOXX 600 Insurance SWAP (DE)</t>
  </si>
  <si>
    <t>iShares DJ STOXX 600 Media SWAP (DE)</t>
  </si>
  <si>
    <t>iShares DJ STOXX 600 Oil &amp; Gas SWAP (DE)</t>
  </si>
  <si>
    <t>iShares DJ STOXX 600 Personal &amp; Household Goods SWAP (DE)</t>
  </si>
  <si>
    <t>iShares DJ STOXX 600 Retail SWAP (DE)</t>
  </si>
  <si>
    <t>iShares DJ STOXX 600 Technology SWAP (DE)</t>
  </si>
  <si>
    <t>iShares DJ STOXX 600 Telecommunications SWAP (DE)</t>
  </si>
  <si>
    <t>iShares DJ STOXX 600 Travel &amp; Leisure SWAP (DE)</t>
  </si>
  <si>
    <t>iShares DJ STOXX 600 Utilities SWAP (DE)</t>
  </si>
  <si>
    <t>iShares DJ-AIG Commodity SWAP (DE)</t>
  </si>
  <si>
    <t>iShares  iBoxx € Liquid Sovereigns Capped 1.5-10.5 (DE)</t>
  </si>
  <si>
    <t>SPA ETF Plc MarketGrader Mid Cap</t>
  </si>
  <si>
    <t>SPA ETF Plc MarketGrader Small Cap</t>
  </si>
  <si>
    <t>IE00B1X6PT51</t>
  </si>
  <si>
    <t>IE00B1X6PV73</t>
  </si>
  <si>
    <t>IE00B1X6R117</t>
  </si>
  <si>
    <t>iShares S&amp;P Timber and Forstery</t>
  </si>
  <si>
    <t>iShares MSCI Latin America</t>
  </si>
  <si>
    <t>IE00B27YCF74</t>
  </si>
  <si>
    <t>IE00B27YCK28</t>
  </si>
  <si>
    <t>Lyxor MSCI AC Asia-Pacific EX Japan</t>
  </si>
  <si>
    <t>Lyxor China Enterprise</t>
  </si>
  <si>
    <t>FR0010499731</t>
  </si>
  <si>
    <t>FR0010499913</t>
  </si>
  <si>
    <t>FR0010499897</t>
  </si>
  <si>
    <t>FR0010499749</t>
  </si>
  <si>
    <t>LU0281118355</t>
  </si>
  <si>
    <t xml:space="preserve">EasyETF FTSE Epra NAREIT Global </t>
  </si>
  <si>
    <t>Lyxor ETF New Energy</t>
  </si>
  <si>
    <t>Lyxor ETF World Water</t>
  </si>
  <si>
    <t>FR0010524777</t>
  </si>
  <si>
    <t>FR0010527275</t>
  </si>
  <si>
    <t>IE00B23D9463</t>
  </si>
  <si>
    <t>IE00B23D9240</t>
  </si>
  <si>
    <t>IE00B23D9570</t>
  </si>
  <si>
    <t>IE00B23D8Y98</t>
  </si>
  <si>
    <t>IE00B23D8W74</t>
  </si>
  <si>
    <t>IE00B23D8X81</t>
  </si>
  <si>
    <t>IE00B23D8S39</t>
  </si>
  <si>
    <t>IE00B23D9133</t>
  </si>
  <si>
    <t>IE00B23D8Z06</t>
  </si>
  <si>
    <t>IE00B23D9026</t>
  </si>
  <si>
    <t>PowerShares Palisades Global Water Fund</t>
  </si>
  <si>
    <t>PowerShares Global Listed Private Equity Fund</t>
  </si>
  <si>
    <t>PowerShares Global Clean Energy Fund</t>
  </si>
  <si>
    <t>PowerShares FTSE RAFI US 1000 Fund</t>
  </si>
  <si>
    <t>PowerShares FTSE RAFI Europe Fund</t>
  </si>
  <si>
    <t>PowerShares Dynamic Global Developed Markets Fund</t>
  </si>
  <si>
    <t>PowerShares FTSE RAFI Developed 1000 Fund</t>
  </si>
  <si>
    <t>PowerShares FTSE RAFI Developed Europe Mid-Small Fund</t>
  </si>
  <si>
    <t>PowerShares Dynamic Europe Fund</t>
  </si>
  <si>
    <t>PowerShares Dynamic US Market Fund</t>
  </si>
  <si>
    <t>DE000A0M5X10</t>
  </si>
  <si>
    <t>DE000A0M5X28</t>
  </si>
  <si>
    <t>db x-trackers SHORTDAX ETF</t>
  </si>
  <si>
    <t>db x-trackers MSCI Korea TRN INDEX ETF</t>
  </si>
  <si>
    <t>JPMorgan ETF GBI EMU</t>
  </si>
  <si>
    <t>FR0010476515</t>
  </si>
  <si>
    <t>ABN Amex Gold Bugs</t>
  </si>
  <si>
    <t>ABN DAX Global Asia</t>
  </si>
  <si>
    <t>ABN DAX Global BRIC</t>
  </si>
  <si>
    <t>ABN DAX Global Russia</t>
  </si>
  <si>
    <t>ABN DJ Turkey Titans</t>
  </si>
  <si>
    <t>ABN FTSE Africa Top 40</t>
  </si>
  <si>
    <t>ABN RICI Agriculture</t>
  </si>
  <si>
    <t>ABN RICI Index</t>
  </si>
  <si>
    <t>ABN RICI Metals</t>
  </si>
  <si>
    <t>ABN SETX Fund</t>
  </si>
  <si>
    <t>Market Access DaxGlobal Asia Index Fund</t>
  </si>
  <si>
    <t>Market Access DaxGlobal BRIC Index Fund</t>
  </si>
  <si>
    <t>Market Access DaxGlobal Russia Index Fund</t>
  </si>
  <si>
    <t>Market Access FTSE JSE Africa Top 40 Index Fund</t>
  </si>
  <si>
    <t>PowerShares FTSE RAFI Italy Fund</t>
  </si>
  <si>
    <t>PowerShares FTSE RAFI Europe Developed Mid-Small Funde</t>
  </si>
  <si>
    <t>IE00B23LNP94</t>
  </si>
  <si>
    <t>EasyETF iTraxx Crossover</t>
  </si>
  <si>
    <t>EasyETF iTraxx Europe HiVol</t>
  </si>
  <si>
    <t>LU0281436138</t>
  </si>
  <si>
    <t>LU0281436302</t>
  </si>
  <si>
    <t>Acción IBEX Top Dividendo ETF</t>
  </si>
  <si>
    <t>ES0105337002</t>
  </si>
  <si>
    <t>PowerShares Dynamic UK Fund</t>
  </si>
  <si>
    <t>db x-trackers FTSE All-World Ex UK ETF</t>
  </si>
  <si>
    <t>LU0322254383</t>
  </si>
  <si>
    <t>db x-trackers LPX@MM Private Equity ETF</t>
  </si>
  <si>
    <t>db x-trackers MSCI Russia 25% Capped ETF</t>
  </si>
  <si>
    <t xml:space="preserve">db x-trackers MSCI Europe TRN Index ETF </t>
  </si>
  <si>
    <t xml:space="preserve">db x-trackers MSCI Japan TRN Index ETF </t>
  </si>
  <si>
    <t xml:space="preserve">db x-trackers MSCI USA TRN Index ETF </t>
  </si>
  <si>
    <t xml:space="preserve">db x-trackers DJ Euro STOXX 50 ETF </t>
  </si>
  <si>
    <t xml:space="preserve">db x-trackers ShortDAX ETF </t>
  </si>
  <si>
    <t xml:space="preserve">db x-trackers MSCI Korea TRN Index ETF </t>
  </si>
  <si>
    <t xml:space="preserve">db x-trackers DJ STOXX Global Select Dividend 100 </t>
  </si>
  <si>
    <t xml:space="preserve">db x-trackers DJ Euro STOXX Select Dividend 30 ETF </t>
  </si>
  <si>
    <t xml:space="preserve">db x-trackers MSCI EM Asia TRN Index ETF </t>
  </si>
  <si>
    <t xml:space="preserve">db x-trackers MSCI EM LATAM TRN Index ETF </t>
  </si>
  <si>
    <t xml:space="preserve">db x-trackers MSCI EM EMEA TRN Index ETF </t>
  </si>
  <si>
    <t xml:space="preserve">db x-trackers MSCI Taiwan TRN Index ETF </t>
  </si>
  <si>
    <t xml:space="preserve">db x-trackers S&amp;P CNX NIFTY ETF </t>
  </si>
  <si>
    <t>IE00B23LNQ02</t>
  </si>
  <si>
    <t xml:space="preserve">IE00B23D8Y98 </t>
  </si>
  <si>
    <t>PowerShares FTSE RAFI UK 100 Fund</t>
  </si>
  <si>
    <t xml:space="preserve">IE00B23LNN70 </t>
  </si>
  <si>
    <t>iShares MSCI USA Islamic</t>
  </si>
  <si>
    <t>IE00B296QM64</t>
  </si>
  <si>
    <t>iShares MSCI World Islamic</t>
  </si>
  <si>
    <t>IE00B27YCN58</t>
  </si>
  <si>
    <t>iShares MSCI Emerging Markets Islamic</t>
  </si>
  <si>
    <t>IE00B27YCP72</t>
  </si>
  <si>
    <t xml:space="preserve">JPMorgan ETF GBI EMU </t>
  </si>
  <si>
    <t xml:space="preserve">FR0010476515 </t>
  </si>
  <si>
    <t>Lyxor ETF WISE Quantitative Stratatgy</t>
  </si>
  <si>
    <t xml:space="preserve">FR0010540690 </t>
  </si>
  <si>
    <t>01/2008</t>
  </si>
  <si>
    <t>LU0321462102</t>
  </si>
  <si>
    <t>LU0321462441</t>
  </si>
  <si>
    <t>LU0321462870</t>
  </si>
  <si>
    <t>LU0321463506</t>
  </si>
  <si>
    <t>LU0321464652</t>
  </si>
  <si>
    <t>LU0321465469</t>
  </si>
  <si>
    <t>db x-trackers II iTraxx Europe 5-year Short TRI ETF</t>
  </si>
  <si>
    <t>db x-trackers II iTraxx HiVol 5-year Short TRI ETF</t>
  </si>
  <si>
    <t>db x-trackers II iTraxx Crossover 5-year Short TRI ETF</t>
  </si>
  <si>
    <t>db x-trackers II iBoxx € Germany Covered TRI ETF</t>
  </si>
  <si>
    <t>db x-trackers II SONIA TRI ETF</t>
  </si>
  <si>
    <t>db x-trackers II FED Funds Effective Rate TRI ETF</t>
  </si>
  <si>
    <t xml:space="preserve">DJ TURKİYE 15 A TİPİ BYF </t>
  </si>
  <si>
    <t xml:space="preserve">FTSE İST. BONO B TİPİ BYF </t>
  </si>
  <si>
    <t>ES0137646008</t>
  </si>
  <si>
    <t>Flame ETF Monetario</t>
  </si>
  <si>
    <t>IE00B23LNR19</t>
  </si>
  <si>
    <t>PowerShares Dynamic Italy Fund</t>
  </si>
  <si>
    <t>FR0010526780</t>
  </si>
  <si>
    <t>FR0010526764</t>
  </si>
  <si>
    <t xml:space="preserve">PowerShares Dynamic Europe Fund </t>
  </si>
  <si>
    <t xml:space="preserve">PowerShares Dynamic Global Developed Markets Fund </t>
  </si>
  <si>
    <t>February 2008</t>
  </si>
  <si>
    <t>02/2008</t>
  </si>
  <si>
    <t>LU0322248146</t>
  </si>
  <si>
    <t>LU0322250712</t>
  </si>
  <si>
    <t>LU0322251520</t>
  </si>
  <si>
    <t>LU0322252502</t>
  </si>
  <si>
    <t>LU0322252924</t>
  </si>
  <si>
    <t>LU0322253229</t>
  </si>
  <si>
    <t>LU0322253732</t>
  </si>
  <si>
    <t>LU0322253906</t>
  </si>
  <si>
    <t>LU0328473748</t>
  </si>
  <si>
    <t>LU0328474043</t>
  </si>
  <si>
    <t>LU0328474126</t>
  </si>
  <si>
    <t>LU0328474472</t>
  </si>
  <si>
    <t>LU0328474803</t>
  </si>
  <si>
    <t>LU0328476410</t>
  </si>
  <si>
    <t>LU0309198074</t>
  </si>
  <si>
    <t>db x-trackers S&amp;P Select Frontier ETF</t>
  </si>
  <si>
    <t>db x-trackers S&amp;P/ASX 200 ETF</t>
  </si>
  <si>
    <t>db x-trackers Currency Returns ETF</t>
  </si>
  <si>
    <t>db x-trackers Currency Carry ETF</t>
  </si>
  <si>
    <t>db x-trackers Currency Momentum ETF</t>
  </si>
  <si>
    <t>db x-trackers Currency Valuation ETF</t>
  </si>
  <si>
    <t>db x-trackers MSCI Europe Small Cap TRN Index ETF</t>
  </si>
  <si>
    <t>db x-trackers MSCI Europe Mid Cap TRN Index ETF</t>
  </si>
  <si>
    <t>iShares iBoxx € Liquid Sovereigns Capped 1.5-10.5 (DE)</t>
  </si>
  <si>
    <t>IE00B2NPKV68</t>
  </si>
  <si>
    <t>iShares S&amp;P Emerging Markets Infrastructure</t>
  </si>
  <si>
    <t>iShares JPMorgan Emerging Markets Bonds</t>
  </si>
  <si>
    <t>IE00B2NPL135</t>
  </si>
  <si>
    <t>Lyxor ETF DJ Stoxx Select Dividend 30</t>
  </si>
  <si>
    <t>db x-trackers FTSE Vietnam ETF</t>
  </si>
  <si>
    <t>db x-trackers S&amp;P Global Infrastructure ETF</t>
  </si>
  <si>
    <t>db x-trackers MSCI Russia Capped Index ETF</t>
  </si>
  <si>
    <t>db x-trackers S&amp;P 500 Short ETF</t>
  </si>
  <si>
    <t>db x-trackers LPX MM Private Equity ETF</t>
  </si>
  <si>
    <t>db x-trackers SLI ETF</t>
  </si>
  <si>
    <t>EasyETF S&amp;P GSCI Light Energy Dynamic TR</t>
  </si>
  <si>
    <t>XMTCH on Swiss Bond Index Domestic Government 3-7</t>
  </si>
  <si>
    <t>XMTCH on Swiss Bond Index Domestic Government 7+</t>
  </si>
  <si>
    <t>iShares DJ EURO STOXX 50 (DE)</t>
  </si>
  <si>
    <t>Lyxor ETF DJ Euro Stoxx 50</t>
  </si>
  <si>
    <t>Lyxor ETF Dow Jones Industrial Average</t>
  </si>
  <si>
    <t>Lyxor ETF COMMODITIES CRB</t>
  </si>
  <si>
    <t>Lyxor ETF TURKEY (DJ Turkey Titans 20)</t>
  </si>
  <si>
    <t>Lyxor ETF Brazil (Ibovespa)</t>
  </si>
  <si>
    <t>iSHARES FTSEUROFIRST 80</t>
  </si>
  <si>
    <t>iSHARES DJ STOXX 50/European Exchange- Traded Fund</t>
  </si>
  <si>
    <t>iSHARES DJ Euro STOXX 50/European Exchange- Traded Fund</t>
  </si>
  <si>
    <t>iSHARES FTSEUROFIRST 100</t>
  </si>
  <si>
    <t>iSHARES S&amp;P 500</t>
  </si>
  <si>
    <t>iShares Euro Corporate Bond</t>
  </si>
  <si>
    <t>iShares MSCI Japan Fund</t>
  </si>
  <si>
    <t>iShares DJ Euro STOXX Mi Cap</t>
  </si>
  <si>
    <t>iShares DJ Euro Stoxx Sm Cap</t>
  </si>
  <si>
    <t>iShares Euro Inflation Linked Bond</t>
  </si>
  <si>
    <t>iShares FTSE/EPRA European Property Index</t>
  </si>
  <si>
    <t>iShares Euro Government Bond 1-3</t>
  </si>
  <si>
    <t>iShares FTSE/Macquarie Global Infrastructure 100 Fund</t>
  </si>
  <si>
    <t>iShares MSCI Turkey Fund</t>
  </si>
  <si>
    <t>iShares Euro Government Bond 3-5 Fund</t>
  </si>
  <si>
    <t>iShares $ Treasury Bond 7-10 fund</t>
  </si>
  <si>
    <t>iShares Euro Government Bond 7-10 Fund</t>
  </si>
  <si>
    <t>iShares Euro Government Bond 15-30 Fund</t>
  </si>
  <si>
    <t>iShares $ TIPS Fund</t>
  </si>
  <si>
    <t>UBS-ETF DJ US (Large Cap)</t>
  </si>
  <si>
    <t>EasyETF S&amp;P GSCI USD</t>
  </si>
  <si>
    <t>Lyxor ETF Dax</t>
  </si>
  <si>
    <t>XMTCH (LUX) on MSCI Emerging Markets</t>
  </si>
  <si>
    <t>Market Access Dow Jones Turkey Titans 20 Index Fund</t>
  </si>
  <si>
    <t>db x-trackers MSCI WORLD TRN INDEX ETF</t>
  </si>
  <si>
    <t>db x-trackers MSCI JAPAN TRN INDEX ETF</t>
  </si>
  <si>
    <t>db x-trackers MSCI USA TRN INDEX ETF</t>
  </si>
  <si>
    <t>db x-trackers DJ EURO STOXX  ETF</t>
  </si>
  <si>
    <t>db x-trackers S&amp;P/MIB ETF</t>
  </si>
  <si>
    <t>db x-trackers DJ EURO STOXX SELECT DIVIDEND 30 ETF</t>
  </si>
  <si>
    <t>db x-trackers DJ STOXX GLOBAL SELECT DIVIDEND 100 ETF</t>
  </si>
  <si>
    <t>db x-trackers MSCI KOREA TRN INDEX ETF</t>
  </si>
  <si>
    <t>db x-trackers SHORT DAX ETF</t>
  </si>
  <si>
    <t>db x-trackers DJ EURO STOXX 50 SHORT</t>
  </si>
  <si>
    <t>db x-trackers MSCI Emerging Markets TRN INDEX ETF</t>
  </si>
  <si>
    <t>db x-trackers MSCI EM ASIA TRN INDEX ETF</t>
  </si>
  <si>
    <t>db x-trackers MSCI EM LATAM TRN INDEX ETF</t>
  </si>
  <si>
    <t>db x-trackers MSCI EM EMEA TRN INDEX ETF</t>
  </si>
  <si>
    <t>db x-trackers MSCI TAIWAN TRN INDEX ETF</t>
  </si>
  <si>
    <t>db x-trackers MSCI BRAZIL TRN INDEX ETF</t>
  </si>
  <si>
    <t>db x-trackers FTSE/XINHUA CHINA 25 ETF</t>
  </si>
  <si>
    <t xml:space="preserve">PowerShares Dynamic US Market Fund </t>
  </si>
  <si>
    <t xml:space="preserve">PowerShares EQQQ 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</si>
  <si>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</si>
  <si>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</si>
  <si>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</si>
  <si>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</si>
  <si>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</si>
  <si>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</si>
  <si>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</si>
  <si>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LU0319797147</t>
  </si>
  <si>
    <t xml:space="preserve">Merrill Lynch Commodity Index Extra Fund </t>
  </si>
  <si>
    <t xml:space="preserve">Merrill Lynch Europe 1 Index Fund </t>
  </si>
  <si>
    <t>LU0319798384</t>
  </si>
  <si>
    <t>iShares SP GTF</t>
  </si>
  <si>
    <t>iShares MSCI LATAM</t>
  </si>
  <si>
    <t>iShares Islam World</t>
  </si>
  <si>
    <t>iShares Islam EM</t>
  </si>
  <si>
    <t>iShares Islam USA</t>
  </si>
  <si>
    <t>NextTrack</t>
  </si>
  <si>
    <t>Data is provided with the condition of no liability.</t>
  </si>
  <si>
    <t>EasyETF Global Titans 50</t>
  </si>
  <si>
    <t>StreetTRACKS AEX</t>
  </si>
  <si>
    <t>StreetTRACKS MSCI Pan Euro</t>
  </si>
  <si>
    <t>iShares FTSE 100</t>
  </si>
  <si>
    <t>HEX</t>
  </si>
  <si>
    <t>SPDR Euro</t>
  </si>
  <si>
    <t>Unico i-Tracker MSCI World</t>
  </si>
  <si>
    <t>EasyETF Euro Energy</t>
  </si>
  <si>
    <t>EasyETF Euro Healthcare</t>
  </si>
  <si>
    <t>EasyETF Euro Banks</t>
  </si>
  <si>
    <t>EasyETF Euro Insurance</t>
  </si>
  <si>
    <t>EasyETF Euro Technology</t>
  </si>
  <si>
    <t>EasyETF Euro Media</t>
  </si>
  <si>
    <t>EasyETF Euro Telecom</t>
  </si>
  <si>
    <t>EasyETF Euro Utilities</t>
  </si>
  <si>
    <t>SPDR Europe 350</t>
  </si>
  <si>
    <t>StreetTRACKS MSCI Europe Energy</t>
  </si>
  <si>
    <t>StreetTRACKS MSCI Europe Materials</t>
  </si>
  <si>
    <t>StreetTRACKS MSCI Europe Industrials</t>
  </si>
  <si>
    <t>StreetTRACKS MSCI Europe Consumer Discretionary</t>
  </si>
  <si>
    <t>StreetTRACKS MSCI Europe Health Care</t>
  </si>
  <si>
    <t>StreetTRACKS MSCI Europe Consumer Staples</t>
  </si>
  <si>
    <t>StreetTRACKS MSCI Europe Telecommunication Services</t>
  </si>
  <si>
    <t>StreetTRACKS MSCI Europe Utilities</t>
  </si>
  <si>
    <t>StreetTRACKS MSCI Europe Financials</t>
  </si>
  <si>
    <t>StreetTRACKS MSCI Europe Technology</t>
  </si>
  <si>
    <t>iShares S&amp;P 500</t>
  </si>
  <si>
    <t>European ETF Market</t>
  </si>
  <si>
    <t>Source: Deutsche Börse</t>
  </si>
  <si>
    <t>XTF Exchange Traded Funds</t>
  </si>
  <si>
    <t xml:space="preserve">SPDR Euro </t>
  </si>
  <si>
    <t>Average Daily Turnover in MEUR</t>
  </si>
  <si>
    <t>Market Share</t>
  </si>
  <si>
    <t>Change (%)</t>
  </si>
  <si>
    <t>On Exchange Turnover in MEUR</t>
  </si>
  <si>
    <t>London Stock Exchange</t>
  </si>
  <si>
    <t>Swiss Exchange</t>
  </si>
  <si>
    <t>virt-X</t>
  </si>
  <si>
    <t>B1 - Ethical Index Euro</t>
  </si>
  <si>
    <t>B1 - MSCI Euro</t>
  </si>
  <si>
    <t>Diamonds</t>
  </si>
  <si>
    <t>MTF - ETF</t>
  </si>
  <si>
    <r>
      <t>Stockholmsbörsen</t>
    </r>
    <r>
      <rPr>
        <b/>
        <vertAlign val="superscript"/>
        <sz val="8"/>
        <rFont val="Arial"/>
        <family val="2"/>
      </rPr>
      <t>1</t>
    </r>
  </si>
  <si>
    <r>
      <t>Total Turnover in MEUR</t>
    </r>
    <r>
      <rPr>
        <b/>
        <vertAlign val="superscript"/>
        <sz val="8"/>
        <rFont val="Arial"/>
        <family val="2"/>
      </rPr>
      <t>2</t>
    </r>
  </si>
  <si>
    <r>
      <t xml:space="preserve">2  </t>
    </r>
    <r>
      <rPr>
        <sz val="8"/>
        <rFont val="Arial"/>
        <family val="2"/>
      </rPr>
      <t>Total turnover includes orderbook turnover and off-exchange standard trades.</t>
    </r>
  </si>
  <si>
    <r>
      <t xml:space="preserve">1  </t>
    </r>
    <r>
      <rPr>
        <sz val="8"/>
        <rFont val="Arial"/>
        <family val="2"/>
      </rPr>
      <t>Stockholmsbörsen has not been included in the market share calculation due to the unavailability of separate on-exchange turnover data.</t>
    </r>
  </si>
  <si>
    <t xml:space="preserve">EasyETF Euro Automobile </t>
  </si>
  <si>
    <t xml:space="preserve">EasyETF Euro Construction </t>
  </si>
  <si>
    <t>iShares FTSE 250</t>
  </si>
  <si>
    <t>Source: Deutsche Börse, SWX, virt-X, Bloomberg</t>
  </si>
  <si>
    <t>B1 - MSCI Pan Euro</t>
  </si>
  <si>
    <t>iShares FTSEurofirst 80</t>
  </si>
  <si>
    <t>iShares FTSEurofirst 100</t>
  </si>
  <si>
    <t>iShares MSCI Japan</t>
  </si>
  <si>
    <t>iShares FTSE/Xinhua China 25</t>
  </si>
  <si>
    <t>UBS-ETF DJ US Large Cap</t>
  </si>
  <si>
    <t>UBS-ETF DJ US Technology</t>
  </si>
  <si>
    <t>UBS-ETF DJ Japan Titans 100</t>
  </si>
  <si>
    <t>UBS-ETF DJ Germany Titans 30</t>
  </si>
  <si>
    <t>UBS-ETF DJ Industrial Average</t>
  </si>
  <si>
    <t>UBS-ETF SMI</t>
  </si>
  <si>
    <t>Xetra Orderbook/Cascade OTC Statistics</t>
  </si>
  <si>
    <t>ISIN</t>
  </si>
  <si>
    <t>Xetra Orderbook Turnover (MEUR)</t>
  </si>
  <si>
    <t>Cascade OTC Turnover (MEUR)</t>
  </si>
  <si>
    <t>% of Xetra Turnover</t>
  </si>
  <si>
    <t>DE0005933931</t>
  </si>
  <si>
    <t>DE0005933956</t>
  </si>
  <si>
    <t>FR0007054358</t>
  </si>
  <si>
    <t>DE0006289309</t>
  </si>
  <si>
    <t>DE0006289333</t>
  </si>
  <si>
    <t>DE0006289325</t>
  </si>
  <si>
    <t>DE0006289317</t>
  </si>
  <si>
    <t>DE0006289382</t>
  </si>
  <si>
    <t>DE0006289390</t>
  </si>
  <si>
    <t>DE0005933949</t>
  </si>
  <si>
    <t>DE0006344716</t>
  </si>
  <si>
    <t>DE0006289341</t>
  </si>
  <si>
    <t>DE0006344724</t>
  </si>
  <si>
    <t>DE0006344732</t>
  </si>
  <si>
    <t>DE0006344740</t>
  </si>
  <si>
    <t>DE0006344773</t>
  </si>
  <si>
    <t>DE0006344781</t>
  </si>
  <si>
    <t>DE0006289374</t>
  </si>
  <si>
    <t>DE0006344799</t>
  </si>
  <si>
    <t>DE0006289416</t>
  </si>
  <si>
    <t>DE0006289424</t>
  </si>
  <si>
    <t>DE0006344765</t>
  </si>
  <si>
    <t>DE0006289432</t>
  </si>
  <si>
    <t>DE0006289440</t>
  </si>
  <si>
    <t>DE0006289366</t>
  </si>
  <si>
    <t>DE0006289358</t>
  </si>
  <si>
    <t>DE0006344757</t>
  </si>
  <si>
    <t>DE0006289457</t>
  </si>
  <si>
    <t>DE0006289473</t>
  </si>
  <si>
    <t>DE0006289481</t>
  </si>
  <si>
    <t>DE0006289499</t>
  </si>
  <si>
    <t>DE0006289465</t>
  </si>
  <si>
    <t>LU0136234068</t>
  </si>
  <si>
    <t>LU0155367302</t>
  </si>
  <si>
    <t>LU0147308422</t>
  </si>
  <si>
    <t>LU0136234654</t>
  </si>
  <si>
    <t>LU0136240974</t>
  </si>
  <si>
    <t>LU0136242590</t>
  </si>
  <si>
    <t>LU0136237327</t>
  </si>
  <si>
    <t>LU0136240115</t>
  </si>
  <si>
    <t>DE0006289408</t>
  </si>
  <si>
    <t>DE0002511243</t>
  </si>
  <si>
    <t>IE0008471009</t>
  </si>
  <si>
    <t>IE0008470928</t>
  </si>
  <si>
    <t>DE0002643889</t>
  </si>
  <si>
    <t>DE0005933923</t>
  </si>
  <si>
    <t>FR0007063177</t>
  </si>
  <si>
    <t>DE0005933964</t>
  </si>
  <si>
    <t>DE0005933972</t>
  </si>
  <si>
    <t>LU0140540492</t>
  </si>
  <si>
    <t>LU0140540146</t>
  </si>
  <si>
    <t>LU0154139132</t>
  </si>
  <si>
    <t>EasyETF ASPI Eurozone</t>
  </si>
  <si>
    <t>EasyETF EPRA Eurozone</t>
  </si>
  <si>
    <t>DE0002635265</t>
  </si>
  <si>
    <t>Deutsche Bank DAX DVG</t>
  </si>
  <si>
    <t>iShares DJ STOXX 50</t>
  </si>
  <si>
    <t>EasyETF STOXX 50 Europe</t>
  </si>
  <si>
    <t xml:space="preserve">iShares DJ STOXX 50 </t>
  </si>
  <si>
    <t>NASDAQ-100 European Tracker</t>
  </si>
  <si>
    <t>DE0005318463</t>
  </si>
  <si>
    <t>DE0005318448</t>
  </si>
  <si>
    <t>IE0032077012</t>
  </si>
  <si>
    <t>DE000A0DPMX7</t>
  </si>
  <si>
    <t>DE000A0DPMZ2</t>
  </si>
  <si>
    <t>DE000A0DPMY5</t>
  </si>
  <si>
    <t>DE000A0DPMW9</t>
  </si>
  <si>
    <t>DE000A0DPM16</t>
  </si>
  <si>
    <t>DE000A0DPM08</t>
  </si>
  <si>
    <t>Istanbul Stock Exchange</t>
  </si>
  <si>
    <t>DJ Istanbul 20</t>
  </si>
  <si>
    <t>XACT Bull</t>
  </si>
  <si>
    <t>XACT Bear</t>
  </si>
  <si>
    <t>EasyETF CAC 40</t>
  </si>
  <si>
    <t>CAC 40 Indexis</t>
  </si>
  <si>
    <t>Lyxor ETF CAC 40</t>
  </si>
  <si>
    <t>Lyxor ETF DJ Global Titans 50</t>
  </si>
  <si>
    <t>Lyxor ETF DJ Industrial Average</t>
  </si>
  <si>
    <t>Lyxor ETF EuroMTS 10-15Y</t>
  </si>
  <si>
    <t>Lyxor ETF EuroMTS 3-5Y</t>
  </si>
  <si>
    <t>Lyxor ETF EuroMTS Global</t>
  </si>
  <si>
    <t>Lyxor ETF FTSEurofirst 80</t>
  </si>
  <si>
    <t>Lyxor ETF BEL 20</t>
  </si>
  <si>
    <t>Lyxor ETF S&amp;P/MIB</t>
  </si>
  <si>
    <t xml:space="preserve">European ETF Statistics </t>
  </si>
  <si>
    <t>DE0002635273</t>
  </si>
  <si>
    <t>DE0002635307</t>
  </si>
  <si>
    <t>DE0005933980</t>
  </si>
  <si>
    <t>DE000A0D8QZ7</t>
  </si>
  <si>
    <t>DE0005933998</t>
  </si>
  <si>
    <t>DnB NOR OBX</t>
  </si>
  <si>
    <t>Oslo Bors</t>
  </si>
  <si>
    <t>Lyxor ETF MSCI EMU Growth</t>
  </si>
  <si>
    <t>Lyxor ETF MSCI EMU Value</t>
  </si>
  <si>
    <t>Lyxor ETF MSCI EMU Small Cap</t>
  </si>
  <si>
    <t>Irish Stock Exchange</t>
  </si>
  <si>
    <t>XACT OBX</t>
  </si>
  <si>
    <t>ISEQ 20 ETF</t>
  </si>
  <si>
    <t>EasyETF GSCI</t>
  </si>
  <si>
    <t>DE000A0D8Q07</t>
  </si>
  <si>
    <t>DE0002635281</t>
  </si>
  <si>
    <t>DE000A0D8Q15</t>
  </si>
  <si>
    <t>LU0203243414</t>
  </si>
  <si>
    <t>Lyxor ETF China</t>
  </si>
  <si>
    <t>FR0010168765</t>
  </si>
  <si>
    <t>FR0010168773</t>
  </si>
  <si>
    <t>FR0010168781</t>
  </si>
  <si>
    <t>iShares MSCI AC Far East ex-Japan</t>
  </si>
  <si>
    <t>iShares MSCI Taiwan</t>
  </si>
  <si>
    <t>iShares MSCI World</t>
  </si>
  <si>
    <t>DE000A0D8Q49</t>
  </si>
  <si>
    <t>DE000A0D8Q31</t>
  </si>
  <si>
    <t>EasyETF STOXX 50 Europe B</t>
  </si>
  <si>
    <t>iShares DJ EURO STOXX 50</t>
  </si>
  <si>
    <t>iShares DJ EURO STOXX MidCap</t>
  </si>
  <si>
    <t xml:space="preserve">iShares DJ EURO STOXX SmallCap </t>
  </si>
  <si>
    <t>UBS-ETF DJ EURO STOXX 50</t>
  </si>
  <si>
    <t>UBS-ETF DJ EURO STOXX 50 I</t>
  </si>
  <si>
    <t>Lyxor ETF Eastern Europe</t>
  </si>
  <si>
    <t>Lyxor ETF EuroMTS Inflation Linked</t>
  </si>
  <si>
    <t>Lyxor ETF EuroMTS 1-3Y</t>
  </si>
  <si>
    <t>iShares $ Corporate Bond</t>
  </si>
  <si>
    <t>iShares £ Corporate Bond</t>
  </si>
  <si>
    <t>iShares € Corporate Bond</t>
  </si>
  <si>
    <t>XMTCH on SMI</t>
  </si>
  <si>
    <t>XMTCH on SMIM</t>
  </si>
  <si>
    <t>StreetTRACKS MSCI Europe Small Cap</t>
  </si>
  <si>
    <t>XACT OMXSB</t>
  </si>
  <si>
    <t>XACT OMXS30</t>
  </si>
  <si>
    <t>OMXH25 ETF</t>
  </si>
  <si>
    <t>Iceland Stock Exchange</t>
  </si>
  <si>
    <t>ICEX-15 ETF</t>
  </si>
  <si>
    <t>iShares AEX</t>
  </si>
  <si>
    <t>iShares MSCI AC Far East ex Japan</t>
  </si>
  <si>
    <t xml:space="preserve">iShares MSCI Taiwan, </t>
  </si>
  <si>
    <t>iShares MSCI Brazil</t>
  </si>
  <si>
    <t>iShares MSCI Korea</t>
  </si>
  <si>
    <t>iShares MSCI Emerging Markets</t>
  </si>
  <si>
    <t>iShares MSCI EM Eastern Europe</t>
  </si>
  <si>
    <t>iShares DJ Euro STOXX Growth</t>
  </si>
  <si>
    <t>iShares DJ Euro STOXX Value</t>
  </si>
  <si>
    <t>iShares FTSE/EPRA European Property</t>
  </si>
  <si>
    <t>iShares € Inflation-Linked Bond</t>
  </si>
  <si>
    <t>Lyxor ETF Japan</t>
  </si>
  <si>
    <t>iShares FTSE UK Dividend Plus</t>
  </si>
  <si>
    <t>iShares FTSE/EPRA European Property Index Fund</t>
  </si>
  <si>
    <t>iShares MSCI Eastern Europe</t>
  </si>
  <si>
    <t>iShares € Inflation Linked Bond</t>
  </si>
  <si>
    <t>Lyxor ETF China Enterprises</t>
  </si>
  <si>
    <t>UBS-ETF FTSE 100</t>
  </si>
  <si>
    <t>Lyxor ETF DJ Euro STOXX 50</t>
  </si>
  <si>
    <t>Wiener Börse</t>
  </si>
  <si>
    <t>Lyxor DJ Global Titans 50</t>
  </si>
  <si>
    <t>Lyxor ETF China Enterprise</t>
  </si>
  <si>
    <t>Lyxor ETF MSCI Europe</t>
  </si>
  <si>
    <t>EasyETF GSNE</t>
  </si>
  <si>
    <t>iShares MSCI Eastern European</t>
  </si>
  <si>
    <t>iShares DJ Euro STOXX Select Dividend</t>
  </si>
  <si>
    <t xml:space="preserve">iShares DJ Euro STOXX SmallCap </t>
  </si>
  <si>
    <t xml:space="preserve">iShares DJ Euro STOXX 50 </t>
  </si>
  <si>
    <t>iShares DJ Euro STOXX MidCap</t>
  </si>
  <si>
    <t>EasyETF Euro STOXX</t>
  </si>
  <si>
    <t>EasyETF Euro STOXX 50</t>
  </si>
  <si>
    <t>EasyETF Euro STOXX 50 B</t>
  </si>
  <si>
    <t>ZKB Gold ETF</t>
  </si>
  <si>
    <t>iShares DJ Euro STOXX 50</t>
  </si>
  <si>
    <t>UBS-ETF DJ Euro STOXX 50 I</t>
  </si>
  <si>
    <t>Lyxor ETF MSCI USA</t>
  </si>
  <si>
    <t>EasyETF iBoxx Liquid Sovereigns Extra Short</t>
  </si>
  <si>
    <t>EasyETF iBoxx Liquid Sovereigns Global</t>
  </si>
  <si>
    <t>EasyETF iBoxx Liquid Sovereigns Long</t>
  </si>
  <si>
    <t>Lyxor ETF Japan (Topix)</t>
  </si>
  <si>
    <t>Lyxor ETF MSCI AC Asia-Pacific Ex Japan</t>
  </si>
  <si>
    <t>Lyxor ETF MSCI World</t>
  </si>
  <si>
    <t>DE000A0H0744</t>
  </si>
  <si>
    <t>DE000A0F5UE8</t>
  </si>
  <si>
    <t>DE000A0F5UG3</t>
  </si>
  <si>
    <t>DE000A0D8Q56</t>
  </si>
  <si>
    <t>DE000A0D8Q64</t>
  </si>
  <si>
    <t>DE000A0D8Q72</t>
  </si>
  <si>
    <t>DE000A0D8Q80</t>
  </si>
  <si>
    <t>DE000A0F5T02</t>
  </si>
  <si>
    <t>DE000A0F5T10</t>
  </si>
  <si>
    <t>DE000A0F5T28</t>
  </si>
  <si>
    <t>DE000A0F5T36</t>
  </si>
  <si>
    <t>DE000A0F5T44</t>
  </si>
  <si>
    <t>DE000A0F5T51</t>
  </si>
  <si>
    <t>DE000A0F5T69</t>
  </si>
  <si>
    <t>DE000A0F5T77</t>
  </si>
  <si>
    <t>DE000A0F5T85</t>
  </si>
  <si>
    <t>DE000A0F5T93</t>
  </si>
  <si>
    <t>DE000A0F5UA6</t>
  </si>
  <si>
    <t>DE000A0F5UB4</t>
  </si>
  <si>
    <t>DE000A0F5UC2</t>
  </si>
  <si>
    <t>DE000A0F5UD0</t>
  </si>
  <si>
    <t>LU0192223062</t>
  </si>
  <si>
    <t>LU0230484932</t>
  </si>
  <si>
    <t>DE000A0DPYY0</t>
  </si>
  <si>
    <t>DE000A0HG2S8</t>
  </si>
  <si>
    <t>DE000A0HG3L1</t>
  </si>
  <si>
    <t>DE000A0HG2P4</t>
  </si>
  <si>
    <t>DE000A0HG2N9</t>
  </si>
  <si>
    <t>DE000A0HG2R0</t>
  </si>
  <si>
    <t>DE000A0HG2Q2</t>
  </si>
  <si>
    <t>DE000A0HGZS9</t>
  </si>
  <si>
    <t>DE000A0HG2M1</t>
  </si>
  <si>
    <t>DE000A0HGZV3</t>
  </si>
  <si>
    <t>DE000A0HGZT7</t>
  </si>
  <si>
    <t>DE000A0HG2L3</t>
  </si>
  <si>
    <t>DE000A0HG2K5</t>
  </si>
  <si>
    <t>DE000A0HGZR1</t>
  </si>
  <si>
    <t>FR0010204081</t>
  </si>
  <si>
    <t>FR0010204073</t>
  </si>
  <si>
    <t>DE000A0F5UF5</t>
  </si>
  <si>
    <t>FR0010037242</t>
  </si>
  <si>
    <t>FR0010222224</t>
  </si>
  <si>
    <t>FR0010037234</t>
  </si>
  <si>
    <t>FR0010028860</t>
  </si>
  <si>
    <t>FR0010261198</t>
  </si>
  <si>
    <t>LU0249326488</t>
  </si>
  <si>
    <t>FR0010174292</t>
  </si>
  <si>
    <t>DE000A0D8Q23</t>
  </si>
  <si>
    <t>Lyxor ETF Dow Jones IA</t>
  </si>
  <si>
    <t>Market Access Jim Rogers Commodity Index Fund</t>
  </si>
  <si>
    <t>Lyxor ETF DAX</t>
  </si>
  <si>
    <t>Lyxor ETF DAXplus Covered Call</t>
  </si>
  <si>
    <t>Lyxor ETF LevDAX</t>
  </si>
  <si>
    <t>iShares $ Treasury Bond 1-3</t>
  </si>
  <si>
    <t>iShares MSCI North America</t>
  </si>
  <si>
    <t>iShares MSCI Europe ex-UK</t>
  </si>
  <si>
    <t>iShares DJ Asia/Pacific Select Dividend</t>
  </si>
  <si>
    <t>iShares € Government Bond 1-3</t>
  </si>
  <si>
    <t>Lyxor ETF Russia</t>
  </si>
  <si>
    <t>EasyETF GS Ultra-Light Energy</t>
  </si>
  <si>
    <t>Lyxor ETF Commodities CRB</t>
  </si>
  <si>
    <t>Lyxor ETF MSCI AC Asia-Pacific ex-Japan</t>
  </si>
  <si>
    <t xml:space="preserve">Lyxor ETF Turkey </t>
  </si>
  <si>
    <t xml:space="preserve">Lyxor ETF Commodities CRB Non-Energy </t>
  </si>
  <si>
    <t xml:space="preserve">Lyxor ETF Commodities CRB </t>
  </si>
  <si>
    <t>Bolsa de Madrid</t>
  </si>
  <si>
    <t>XACT VINX30</t>
  </si>
  <si>
    <t>EasyETF GSAL</t>
  </si>
  <si>
    <t>iShares MSCI North Amercia</t>
  </si>
  <si>
    <t>Lyxor ETF MSCI NASDAQ 100</t>
  </si>
  <si>
    <t>Lyxor ETF MSCI AC Asia-Pacific ex Japan</t>
  </si>
  <si>
    <t>Lyxor ETF NASDAQ 100</t>
  </si>
  <si>
    <t>Lyxor ETF Hong Kong (HSI)</t>
  </si>
  <si>
    <t>Lyxor ETF MSCI Korea</t>
  </si>
  <si>
    <t>EasyETF FTSE Epra Europe</t>
  </si>
  <si>
    <t>UBS-ETF DJ Japan Titans 100 I</t>
  </si>
  <si>
    <t>Easy ETF iBoxx Liquid Sovereigns Global</t>
  </si>
  <si>
    <t>Easy ETF iBoxx Liquid Sovereigns Extra Short</t>
  </si>
  <si>
    <t>Easy ETF iBoxx Liquid Sovereigns Long</t>
  </si>
  <si>
    <t>Easy Etf DJ Eurostoxx</t>
  </si>
  <si>
    <t>iShares FTSE EPRA/NAREIT US Property Yield Fund</t>
  </si>
  <si>
    <t>iShares FTSE EPRA/NAREIT Asia Property Yield Fund</t>
  </si>
  <si>
    <t>iShares FTSE EPRA/NAREIT Global Property Yield Fund</t>
  </si>
  <si>
    <t>iShares MSCI Turkey</t>
  </si>
  <si>
    <t>iShares FTSE/Macquarie Global Infrastructure 100</t>
  </si>
  <si>
    <t>Lyxor ETF Turkey</t>
  </si>
  <si>
    <t>Lyxor ETF Commodities CRB Non-Energy</t>
  </si>
  <si>
    <t xml:space="preserve">DJIM TURKİYE A TİPİ BYF </t>
  </si>
  <si>
    <t xml:space="preserve">İSTANBUL ALTIN BYF </t>
  </si>
  <si>
    <t xml:space="preserve">KOBİ SMIST 25 A TİPİ BYF </t>
  </si>
  <si>
    <t xml:space="preserve">MALİ SEK DIŞI NFIST2I BYF </t>
  </si>
  <si>
    <t xml:space="preserve">SP-IFCI AKBANK BYF </t>
  </si>
  <si>
    <t>Lyxor ETF IBEX 35</t>
  </si>
  <si>
    <t>UBS-ETF DJ Euro STOXX 50</t>
  </si>
  <si>
    <t xml:space="preserve">Lyxor ETF India </t>
  </si>
  <si>
    <t xml:space="preserve">Lyxor ETF DJ STOXX Select Dividend 30 </t>
  </si>
  <si>
    <t xml:space="preserve">Lyxor ETF DJ STOXX 600 Automobiles &amp; Parts </t>
  </si>
  <si>
    <t xml:space="preserve">Lyxor ETF DJ STOXX 600 Technology </t>
  </si>
  <si>
    <t xml:space="preserve">Lyxor ETF DJ STOXX 600 Telecommunications </t>
  </si>
  <si>
    <t xml:space="preserve">Lyxor ETF DJ STOXX 600 Travel &amp; Leisure </t>
  </si>
  <si>
    <t xml:space="preserve">Lyxor ETF DJ STOXX 600 Utilities </t>
  </si>
  <si>
    <t xml:space="preserve">Lyxor ETF DJ STOXX 600 Food &amp; Beverage </t>
  </si>
  <si>
    <t xml:space="preserve">Lyxor ETF DJ STOXX 600 Health Care </t>
  </si>
  <si>
    <t xml:space="preserve">Lyxor ETF DJ STOXX 600 Industrial Goods &amp; Services </t>
  </si>
  <si>
    <t xml:space="preserve">Lyxor ETF DJ STOXX 600 Insurance </t>
  </si>
  <si>
    <t xml:space="preserve">Lyxor ETF DJ STOXX 600 Media </t>
  </si>
  <si>
    <t xml:space="preserve">Lyxor ETF DJ STOXX 600 Oil &amp; Gas </t>
  </si>
  <si>
    <t xml:space="preserve">Lyxor ETF DJ STOXX 600 Personal &amp; Household Goods </t>
  </si>
  <si>
    <t xml:space="preserve">Lyxor ETF DJ STOXX 600 Retail </t>
  </si>
  <si>
    <t xml:space="preserve">Lyxor ETF DJ STOXX 600 Financial services </t>
  </si>
  <si>
    <t xml:space="preserve">Lyxor ETF DJ STOXX 600 Banks </t>
  </si>
  <si>
    <t xml:space="preserve">Lyxor ETF DJ STOXX 600 Basic Resources </t>
  </si>
  <si>
    <t xml:space="preserve">Lyxor ETF DJ STOXX 600 Chemicals </t>
  </si>
  <si>
    <t xml:space="preserve">Lyxor ETF DJ STOXX 600 Construction &amp; Materials </t>
  </si>
  <si>
    <t>iShares $ TIPS</t>
  </si>
  <si>
    <t>iShares $ Treasury Bond 7-10</t>
  </si>
  <si>
    <t>iShares £ Index Linked Gilts</t>
  </si>
  <si>
    <t>iShares € Government Bond 15-30</t>
  </si>
  <si>
    <t>iShares € Government Bond 7-10</t>
  </si>
  <si>
    <t>iShares FTSE UK All Stocks Gilt</t>
  </si>
  <si>
    <t>EasyETF DJ Islamic Market Titans 100</t>
  </si>
  <si>
    <t>Lyxor ETF MSCI India</t>
  </si>
  <si>
    <t>Lyxor ETF MSCI Japan (TOPIX)</t>
  </si>
  <si>
    <t xml:space="preserve">iShares MSCI Turkey </t>
  </si>
  <si>
    <t xml:space="preserve">iShares FTSE/Macquarie Global Infrastructure 100 </t>
  </si>
  <si>
    <t xml:space="preserve">iShares FTSE EPRA/NAREIT Asia Property Yield Fund </t>
  </si>
  <si>
    <t xml:space="preserve">iShares FTSE EPRA/NAREIT Global Property Yield Fun </t>
  </si>
  <si>
    <t xml:space="preserve">iShares FTSE EPRA/NAREIT US Property Yield Fund </t>
  </si>
  <si>
    <t xml:space="preserve">Lyxor ETF DJ Euro Stoxx 50 Buy Write </t>
  </si>
  <si>
    <t xml:space="preserve">Lyxor ETF Greece </t>
  </si>
  <si>
    <t xml:space="preserve">Lyxor ETF PRIVEX </t>
  </si>
  <si>
    <t xml:space="preserve">Lyxor ETF EuroMTS 5-7Y </t>
  </si>
  <si>
    <t xml:space="preserve">Lyxor ETF EuroMTS 7-10Y </t>
  </si>
  <si>
    <t xml:space="preserve">Lyxor ETF Brazil (IBOVESPA) </t>
  </si>
  <si>
    <t>iShares € Government Bond 3-5</t>
  </si>
  <si>
    <t>Lyxor ETF DJ STOXX 600 Oil &amp; Gas</t>
  </si>
  <si>
    <t>Ishares € Government Bond 1-3</t>
  </si>
  <si>
    <t>Lyxor ETF DJ STOXX Select Dividend 30</t>
  </si>
  <si>
    <t>Budapest Exchange</t>
  </si>
  <si>
    <t>ETF BUX OTP</t>
  </si>
  <si>
    <t>Ishares MSCI North America</t>
  </si>
  <si>
    <t>Ishares MSCI Europe Ex Uk</t>
  </si>
  <si>
    <t xml:space="preserve">Lyxor ETF FTSE RAFI US 1000 </t>
  </si>
  <si>
    <t>Lyxor ETF FTSE RAFI Europe</t>
  </si>
  <si>
    <t>Lyxor ETF FTSE RAFI Eurozone</t>
  </si>
  <si>
    <t>Lyxor ETF FTSE RAFI Japan</t>
  </si>
  <si>
    <t>Lyxor ETF DJ Euro STOXX 50 BuyWrite</t>
  </si>
  <si>
    <t>Lyxor ETF Brazil</t>
  </si>
  <si>
    <t>iShares S&amp;P Global Water</t>
  </si>
  <si>
    <t>iShares S&amp;P Listed Private Equity</t>
  </si>
  <si>
    <t>iShares FTSE EPRA/NAREIT UK Property Yield Fund</t>
  </si>
  <si>
    <t xml:space="preserve">Lyxor ETF DAX </t>
  </si>
  <si>
    <t xml:space="preserve">Lyxor ETF DAXplus Covered Call </t>
  </si>
  <si>
    <t xml:space="preserve">Lyxor ETF LevDAX </t>
  </si>
  <si>
    <t>Market Access Amex Gold Bugs Indexfond</t>
  </si>
  <si>
    <t>Market Access RICI-Agriculture Indexfond</t>
  </si>
  <si>
    <t>Market Access RICI-Metals Indexfond</t>
  </si>
  <si>
    <t>Lyxor ETF PRIVEX</t>
  </si>
  <si>
    <t>iShares FTSE BRIC 50</t>
  </si>
  <si>
    <t>Lyxor ETF MSCI Greece</t>
  </si>
  <si>
    <t>ZKB Palladium ETF</t>
  </si>
  <si>
    <t>ZKB Platinum ETF</t>
  </si>
  <si>
    <t>ZKB Silver ETF</t>
  </si>
  <si>
    <t>db x-trackers SMI ETF</t>
  </si>
  <si>
    <t>Lyxor ETF FTSE 100</t>
  </si>
  <si>
    <t>Lyxor ETF FTSE 250</t>
  </si>
  <si>
    <t>Lyxor ETF FTSE All-Share</t>
  </si>
  <si>
    <t>Lyxor ETF EuroMTS 5-7Y</t>
  </si>
  <si>
    <t>Lyxor ETF EuroMTS 7-10Y</t>
  </si>
  <si>
    <t>Lyxor ETF FTSE RAFI US 1000</t>
  </si>
  <si>
    <t xml:space="preserve">iShares S&amp;P Global Water </t>
  </si>
  <si>
    <t xml:space="preserve">iShares S&amp;P Listed Private Equity </t>
  </si>
  <si>
    <t xml:space="preserve">Lyxor ETF EuroMTS 15+Y </t>
  </si>
  <si>
    <t xml:space="preserve">Lyxor ETF EuroMTS Covered Bond Aggregate </t>
  </si>
  <si>
    <t xml:space="preserve">Lyxor ETF Leveraged DJ Euro Stoxx 50 </t>
  </si>
  <si>
    <t xml:space="preserve">Lyxor ETF MSCI EM Latin America </t>
  </si>
  <si>
    <t xml:space="preserve">Lyxor ETF South Africa (FTSE JSE TOP 40) </t>
  </si>
  <si>
    <t>db x-trackers DJ Euro STOXX 50 Short ETF</t>
  </si>
  <si>
    <t>db x-trackers DJ Euro STOXX Select Dividend 30 ETF</t>
  </si>
  <si>
    <t>db x-trackers DJ STOXX Global Select Dividend 100 ETF</t>
  </si>
  <si>
    <t>db x-trackers FTSE 100 ETF</t>
  </si>
  <si>
    <t>db x-trackers II EONIA TR Index ETF</t>
  </si>
  <si>
    <t>db x-trackers II iBoxx € Inflation-Linked TR Index ETF</t>
  </si>
  <si>
    <t>db x-trackers II iBoxx € Sovereigns Eurozone 10-15 TR Index ETF</t>
  </si>
  <si>
    <t>db x-trackers II iBoxx € Sovereigns Eurozone 1-3 TR Index ETF</t>
  </si>
  <si>
    <t>db x-trackers II iBoxx € Sovereigns Eurozone 15+ TR Index ETF</t>
  </si>
  <si>
    <t>db x-trackers II iBoxx € Sovereigns Eurozone 25+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</si>
  <si>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</si>
  <si>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</si>
  <si>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</si>
  <si>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TR Index ETF</t>
  </si>
  <si>
    <t>db x-trackers II iBoxx Global Inflation-Linked TR Index Hedged ETF</t>
  </si>
  <si>
    <t>db x-trackers ShortDAX ETF</t>
  </si>
  <si>
    <t>Market Access Amex Gold Bugs Index Fund</t>
  </si>
  <si>
    <t>Market Access Jim Rogers International Commodity Index Fund</t>
  </si>
  <si>
    <t>Market Access RICISM-A Index Fund</t>
  </si>
  <si>
    <t>Market Access RICISM-M Index Fund</t>
  </si>
  <si>
    <t>db x-trackers MSCI EUROPE TRN INDEX ETF</t>
  </si>
  <si>
    <t>Market Access DAXglobal Asia Index Fund</t>
  </si>
  <si>
    <t>Market Access South-East Europe Traded Index Fund</t>
  </si>
  <si>
    <t>Market Access DJ Turkey Titans 20 Index Fund</t>
  </si>
  <si>
    <t>Market Access DAXglobal BRIC Index Fund</t>
  </si>
  <si>
    <t>Market Access DAXglobal Russia Index Fund</t>
  </si>
  <si>
    <t>Market Access FTSE/JSE Africa Top 40 Index Fund</t>
  </si>
  <si>
    <t>db x-trackers II iTraxx Europe 5-year TR Index ETF</t>
  </si>
  <si>
    <t>db x-trackers II iTraxx HiVol 5-year TR Index ETF</t>
  </si>
  <si>
    <t>db x-trackers II iTraxx Crossover 5-year TR Index ETF</t>
  </si>
  <si>
    <t>db x-trackers FTSE 250 ETF</t>
  </si>
  <si>
    <t>db x-trackers FTSE All-Share ETF</t>
  </si>
  <si>
    <t>db x-trackers MSCI Korea TRN Index ETF</t>
  </si>
  <si>
    <t>db x-trackers DJ STOXX 600 Basic Resources ETF</t>
  </si>
  <si>
    <t>db x-trackers DJ STOXX 600 Oil&amp;Gas ETF</t>
  </si>
  <si>
    <t>db x-trackers DJ STOXX 600 Health Care ETF</t>
  </si>
  <si>
    <t>db x-trackers DJ STOXX 600 Banks ETF</t>
  </si>
  <si>
    <t>db x-trackers DJ STOXX 600 Telecommunications ETF</t>
  </si>
  <si>
    <t>db x-trackers DJ STOXX 600 Technology ETF</t>
  </si>
  <si>
    <t>db x-trackers DJ STOXX 600 Utilities ETF</t>
  </si>
  <si>
    <t>db x-trackers DJ STOXX 600 Insurance ETF</t>
  </si>
  <si>
    <t>db x-trackers DJ STOXX 600 Food&amp;Beverage ETF</t>
  </si>
  <si>
    <t>db x-trackers DJ STOXX 600 Industrial Goods ETF</t>
  </si>
  <si>
    <t>db x-trackers DBLCI - OY Balanced ETF</t>
  </si>
  <si>
    <t>db x-trackers MSCI Emerging Markets TRN Index ETF</t>
  </si>
  <si>
    <t>db x-trackers MSCI EM Asia TRN Index ETF</t>
  </si>
  <si>
    <t>db x-trackers MSCI EM LATAM TRN Index ETF</t>
  </si>
  <si>
    <t>db x-trackers MSCI EM EMEA TRN Index ETF</t>
  </si>
  <si>
    <t>db x-trackers MSCI Taiwan TRN Index ETF</t>
  </si>
  <si>
    <t>db x-trackers MSCI Brazil TRN Index ETF</t>
  </si>
  <si>
    <t>db x-trackers S&amp;P CNX NIFTY ETF</t>
  </si>
  <si>
    <t>db x-trackers FTSE/XINHUA China 25 ETF</t>
  </si>
  <si>
    <t>XMTCH on SLI</t>
  </si>
  <si>
    <t>Acción DJ Eurostoxx 50 ETF</t>
  </si>
  <si>
    <t>Acción IBEX 35 ETF</t>
  </si>
  <si>
    <t>Acción FTSE Latibex Top ETF</t>
  </si>
  <si>
    <t>Acción FTSE Latibex Brasil ETF</t>
  </si>
  <si>
    <t>Flame ETF IBEX 35</t>
  </si>
  <si>
    <t>iShares MSCI Europe</t>
  </si>
  <si>
    <t>iShares S&amp;P Global Clean Energy</t>
  </si>
  <si>
    <t>iShares S&amp;P/MIB</t>
  </si>
  <si>
    <t xml:space="preserve">Market Access AMEX Gold Bugs Index Fund </t>
  </si>
  <si>
    <t xml:space="preserve">Lyxor ETF MSCI Emerging Markets </t>
  </si>
  <si>
    <t>LU0274211480</t>
  </si>
  <si>
    <t>LU0274211217</t>
  </si>
  <si>
    <t>LU0274209237</t>
  </si>
  <si>
    <t>LU0274209740</t>
  </si>
  <si>
    <t>LU0274210672</t>
  </si>
  <si>
    <t>LU0274208692</t>
  </si>
  <si>
    <t>LU0274212538</t>
  </si>
  <si>
    <t>LU0274221281</t>
  </si>
  <si>
    <t>LU0292106753</t>
  </si>
  <si>
    <t>LU0292095535</t>
  </si>
  <si>
    <t>LU0292096186</t>
  </si>
  <si>
    <t>LU0292097234</t>
  </si>
  <si>
    <t>LU0290358497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</si>
  <si>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</si>
  <si>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</si>
  <si>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</si>
  <si>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</si>
  <si>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</si>
  <si>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</si>
  <si>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</si>
  <si>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</si>
  <si>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</si>
  <si>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</si>
  <si>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LU0292106241</t>
  </si>
  <si>
    <t>DE000A0H0751</t>
  </si>
  <si>
    <t>DE000A0H0769</t>
  </si>
  <si>
    <t>DE000A0H0777</t>
  </si>
  <si>
    <t>DE0002635299</t>
  </si>
  <si>
    <t>LU0246046329</t>
  </si>
  <si>
    <t>LU0252701189</t>
  </si>
  <si>
    <t>DE000A0H0785</t>
  </si>
  <si>
    <t>DE000A0H0793</t>
  </si>
  <si>
    <t>DE000A0H08C4</t>
  </si>
  <si>
    <t>DE000A0H08A8</t>
  </si>
  <si>
    <t>DE000A0H08B6</t>
  </si>
  <si>
    <t>DE000A0LGQF7</t>
  </si>
  <si>
    <t>DE000A0J2078</t>
  </si>
  <si>
    <t>DE000A0LGQB6</t>
  </si>
  <si>
    <t>DE000A0J21A7</t>
  </si>
  <si>
    <t>DE000A0LGQC4</t>
  </si>
  <si>
    <t>DE000A0LGQD2</t>
  </si>
  <si>
    <t>DE000A0LGQH3</t>
  </si>
  <si>
    <t>DE000A0J2086</t>
  </si>
  <si>
    <t>DE000A0LGQJ9</t>
  </si>
  <si>
    <t>DE000A0LGQM3</t>
  </si>
  <si>
    <t>DE000A0LGQL5</t>
  </si>
  <si>
    <t>DE000A0LGQK7</t>
  </si>
  <si>
    <t>DE000A0J2094</t>
  </si>
  <si>
    <t>DE000A0J2060</t>
  </si>
  <si>
    <t>DE000A0LGQN1</t>
  </si>
  <si>
    <t>FR0010408799</t>
  </si>
  <si>
    <t>FR0010270033</t>
  </si>
  <si>
    <t>FR0010346205</t>
  </si>
  <si>
    <t>LU0252633754</t>
  </si>
  <si>
    <t>LU0252635023</t>
  </si>
  <si>
    <t>LU0288030280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</si>
  <si>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</si>
  <si>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</si>
  <si>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</si>
  <si>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</si>
  <si>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</si>
  <si>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</si>
  <si>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</si>
  <si>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</si>
  <si>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</si>
  <si>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</si>
  <si>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</si>
  <si>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</si>
  <si>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</si>
  <si>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</si>
  <si>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</si>
  <si>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</si>
  <si>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</si>
  <si>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</si>
  <si>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</si>
  <si>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</si>
  <si>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</si>
  <si>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FR0010411413</t>
  </si>
  <si>
    <t>FR0010411439</t>
  </si>
  <si>
    <t>FR0010400770</t>
  </si>
  <si>
    <t>FR0010400788</t>
  </si>
  <si>
    <t>FR0010400796</t>
  </si>
  <si>
    <t>FR0010400804</t>
  </si>
  <si>
    <t>FR0010361675</t>
  </si>
  <si>
    <t>FR0010245514</t>
  </si>
  <si>
    <t>LU0252634307</t>
  </si>
  <si>
    <t>FR0010312124</t>
  </si>
  <si>
    <t>FR0010405431</t>
  </si>
  <si>
    <t>FR0010361683</t>
  </si>
  <si>
    <t>FR0010361691</t>
  </si>
  <si>
    <t>FR0010296061</t>
  </si>
  <si>
    <t>FR0010315770</t>
  </si>
  <si>
    <t>FR0010407197</t>
  </si>
  <si>
    <t>FR0010326140</t>
  </si>
  <si>
    <t>FR0010326256</t>
  </si>
  <si>
    <t>LU0259322260</t>
  </si>
  <si>
    <t>LU0259321452</t>
  </si>
  <si>
    <t>LU0259320728</t>
  </si>
  <si>
    <t>DE000A0H08D2</t>
  </si>
  <si>
    <t>LU0292106167</t>
  </si>
  <si>
    <t>LU0292103651</t>
  </si>
  <si>
    <t>LU0292100806</t>
  </si>
  <si>
    <t>LU0292105359</t>
  </si>
  <si>
    <t>LU0292103222</t>
  </si>
  <si>
    <t>LU0292106084</t>
  </si>
  <si>
    <t>LU0292105193</t>
  </si>
  <si>
    <t>LU0292101796</t>
  </si>
  <si>
    <t>LU0292104469</t>
  </si>
  <si>
    <t>LU0292104030</t>
  </si>
  <si>
    <t>LU0292104899</t>
  </si>
  <si>
    <t>LU0292097317</t>
  </si>
  <si>
    <t>LU0292097747</t>
  </si>
  <si>
    <t>LU0292109856</t>
  </si>
  <si>
    <t>LU0292109690</t>
  </si>
  <si>
    <t>LU0292109187</t>
  </si>
  <si>
    <t>LU0292100046</t>
  </si>
  <si>
    <t>LU0292107645</t>
  </si>
  <si>
    <t>LU0292108619</t>
  </si>
  <si>
    <t>LU0292109005</t>
  </si>
  <si>
    <t>LU0292107991</t>
  </si>
  <si>
    <t>LU0292109344</t>
  </si>
  <si>
    <t>LU0290359032</t>
  </si>
  <si>
    <t>LU0290358653</t>
  </si>
  <si>
    <t>LU0290358737</t>
  </si>
  <si>
    <t>LU0259323235</t>
  </si>
  <si>
    <t>LU0269999792</t>
  </si>
  <si>
    <t>LU0269999958</t>
  </si>
  <si>
    <t>LU0269999362</t>
  </si>
  <si>
    <t>LU0270000028</t>
  </si>
  <si>
    <t>LU0259329869</t>
  </si>
  <si>
    <t>IE00B1YZSC51</t>
  </si>
  <si>
    <t>IE00B1XNHC34</t>
  </si>
  <si>
    <t>IE00B1XNH568</t>
  </si>
  <si>
    <t>FR0007080973</t>
  </si>
  <si>
    <t>US2527871063</t>
  </si>
  <si>
    <t>FR0007068028</t>
  </si>
  <si>
    <t>FR0010150458</t>
  </si>
  <si>
    <t>LU0246033426</t>
  </si>
  <si>
    <t xml:space="preserve">FR0010018333 </t>
  </si>
  <si>
    <t>FR0007068077</t>
  </si>
  <si>
    <t>FR0010018341</t>
  </si>
  <si>
    <t>FR0007068085</t>
  </si>
  <si>
    <t>FR0007068093</t>
  </si>
  <si>
    <t>FR0007068101</t>
  </si>
  <si>
    <t>FR0007068051</t>
  </si>
  <si>
    <t>FR0010230516</t>
  </si>
  <si>
    <t>FR0000973588</t>
  </si>
  <si>
    <t>FR0010129072</t>
  </si>
  <si>
    <t>FR0007068069</t>
  </si>
  <si>
    <t>FR0007068044</t>
  </si>
  <si>
    <t>FR0007068036</t>
  </si>
  <si>
    <t>FR0000973596</t>
  </si>
  <si>
    <t>FR0010276923</t>
  </si>
  <si>
    <t>FR0010276949</t>
  </si>
  <si>
    <t>FR0010276964</t>
  </si>
  <si>
    <t>FR0000973604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</si>
  <si>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</si>
  <si>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</si>
  <si>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</si>
  <si>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</si>
  <si>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</si>
  <si>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</si>
  <si>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</si>
  <si>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</si>
  <si>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</si>
  <si>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</si>
  <si>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IE00B0M62X26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</si>
  <si>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</si>
  <si>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</si>
  <si>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</si>
  <si>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</si>
  <si>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</si>
  <si>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</si>
  <si>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</si>
  <si>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IE0005042456</t>
  </si>
  <si>
    <t>IE00B1FZS244</t>
  </si>
  <si>
    <t>IE00B1FZS350</t>
  </si>
  <si>
    <t>IE00B1FZSF77</t>
  </si>
  <si>
    <t>IE00B0M63284</t>
  </si>
  <si>
    <t>IE00B1FZS467</t>
  </si>
  <si>
    <t>IE00B02KXK85</t>
  </si>
  <si>
    <t>IE0030974079</t>
  </si>
  <si>
    <t>IE0004855221</t>
  </si>
  <si>
    <t>IE00B0M63730</t>
  </si>
  <si>
    <t>IE00B0M63516</t>
  </si>
  <si>
    <t>IE00B0M63953</t>
  </si>
  <si>
    <t>IE00B0M63177</t>
  </si>
  <si>
    <t>IE00B14X4N27</t>
  </si>
  <si>
    <t>IE00B02KXH56</t>
  </si>
  <si>
    <t>IE00B0M63391</t>
  </si>
  <si>
    <t>IE00B14X4M10</t>
  </si>
  <si>
    <t>IE00B0M63623</t>
  </si>
  <si>
    <t>IE00B1FZS574</t>
  </si>
  <si>
    <t>IE00B0M62Q58</t>
  </si>
  <si>
    <t>IE0031442068</t>
  </si>
  <si>
    <t>IE00B1TXK627</t>
  </si>
  <si>
    <t>IE00B1TXHL60</t>
  </si>
  <si>
    <t>FR0000021842</t>
  </si>
  <si>
    <t>FR0007052782</t>
  </si>
  <si>
    <t>FR0007075494</t>
  </si>
  <si>
    <t>FR0010481093</t>
  </si>
  <si>
    <t>FR0010481127</t>
  </si>
  <si>
    <t>FR0007085501</t>
  </si>
  <si>
    <t>FR0010468983</t>
  </si>
  <si>
    <t>FR0010410266</t>
  </si>
  <si>
    <t>FR0010429068</t>
  </si>
  <si>
    <t>FR0010464446</t>
  </si>
  <si>
    <t>IE0031091642</t>
  </si>
  <si>
    <t>IE0031091428</t>
  </si>
  <si>
    <t>FR0000001893</t>
  </si>
  <si>
    <t>FR0000001752</t>
  </si>
  <si>
    <t>FR0000001745</t>
  </si>
  <si>
    <t>FR0000001810</t>
  </si>
  <si>
    <t>FR0000001703</t>
  </si>
  <si>
    <t>FR0000001737</t>
  </si>
  <si>
    <t>FR0000001778</t>
  </si>
  <si>
    <t>FR0000001794</t>
  </si>
  <si>
    <t>FR0010149880</t>
  </si>
  <si>
    <t>FR0000001695</t>
  </si>
  <si>
    <t>FR0000001687</t>
  </si>
  <si>
    <t>FR0000001646</t>
  </si>
  <si>
    <t>FR0000001885</t>
  </si>
  <si>
    <t>IE00B00FV011</t>
  </si>
  <si>
    <t>IE00B1FZSD53</t>
  </si>
  <si>
    <t>IE00B00FV128</t>
  </si>
  <si>
    <t>IE00B1W57M07</t>
  </si>
  <si>
    <t>IE00B1TXLS18</t>
  </si>
  <si>
    <t>IE00B1FZSB30</t>
  </si>
  <si>
    <t>IE00B0M63060</t>
  </si>
  <si>
    <t>FR0010438127</t>
  </si>
  <si>
    <t>FR0010438135</t>
  </si>
  <si>
    <t>FR0010438150</t>
  </si>
  <si>
    <t>CH0031768937</t>
  </si>
  <si>
    <t>FR0010378570</t>
  </si>
  <si>
    <t>FR0010413294</t>
  </si>
  <si>
    <t>FR0010318998</t>
  </si>
  <si>
    <t>FR0010358887</t>
  </si>
  <si>
    <t>FR0010375766</t>
  </si>
  <si>
    <t>FR0010377028</t>
  </si>
  <si>
    <t>FR0010372201</t>
  </si>
  <si>
    <t>FR0010339457</t>
  </si>
  <si>
    <t>LU0258212462</t>
  </si>
  <si>
    <t>CH0017142719</t>
  </si>
  <si>
    <t>LU0254097446</t>
  </si>
  <si>
    <t>CH0016999846</t>
  </si>
  <si>
    <t>CH0016999861</t>
  </si>
  <si>
    <t>CH0008899764</t>
  </si>
  <si>
    <t>CH0019852802</t>
  </si>
  <si>
    <t>CH0024391002</t>
  </si>
  <si>
    <t>CH0029792683</t>
  </si>
  <si>
    <t>CH0029792709</t>
  </si>
  <si>
    <t>CH0029792717</t>
  </si>
  <si>
    <t>IE0074344429</t>
  </si>
  <si>
    <t>IE0074344205</t>
  </si>
  <si>
    <t>IE0077933707</t>
  </si>
  <si>
    <t>FR0010010827</t>
  </si>
  <si>
    <t>FI0008810395</t>
  </si>
  <si>
    <t>TRMCU1WWWWW3</t>
  </si>
  <si>
    <t>n.a.</t>
  </si>
  <si>
    <t>NO0010257801</t>
  </si>
  <si>
    <t>NO0010262249</t>
  </si>
  <si>
    <t>IE00B03TF647</t>
  </si>
  <si>
    <t>IS0000009710</t>
  </si>
  <si>
    <t>ES0105336038</t>
  </si>
  <si>
    <t>ES0105321030</t>
  </si>
  <si>
    <t>ES0107993034</t>
  </si>
  <si>
    <t>FR0010251744</t>
  </si>
  <si>
    <t>ES0105304002</t>
  </si>
  <si>
    <t>ES0105322004</t>
  </si>
  <si>
    <t>HU0000704960</t>
  </si>
  <si>
    <t>SE0001342387</t>
  </si>
  <si>
    <t>SE0001342395</t>
  </si>
  <si>
    <t>SE0000693293</t>
  </si>
  <si>
    <t>SE0001710914</t>
  </si>
  <si>
    <t>SE0001056045</t>
  </si>
  <si>
    <t>FR0010372193</t>
  </si>
  <si>
    <t>PowerShares EQQQ Fund</t>
  </si>
  <si>
    <t>Lyxor ETF MSCI Emerging Markets</t>
  </si>
  <si>
    <t>Lyxor ETF South Africa</t>
  </si>
  <si>
    <t>DE000A0H0728</t>
  </si>
  <si>
    <t xml:space="preserve">FR0010296061 </t>
  </si>
  <si>
    <t>Flame ETF IBEX Mid Caps</t>
  </si>
  <si>
    <t>Flame ETF IBEX Small Caps</t>
  </si>
  <si>
    <t>ES0137692002</t>
  </si>
  <si>
    <t>ES0137649002</t>
  </si>
  <si>
    <t>Lyxor ETF CRB</t>
  </si>
  <si>
    <t>Lyxor ETF CRB Non-Energy</t>
  </si>
  <si>
    <t>FR0010455493</t>
  </si>
  <si>
    <t>FR0010455485</t>
  </si>
  <si>
    <t>DE000A0MSAG2</t>
  </si>
  <si>
    <t>DE000A0MSAF4</t>
  </si>
  <si>
    <t>DE000A0MSAE7</t>
  </si>
  <si>
    <t>CH0032912732</t>
  </si>
  <si>
    <t>UBS-ETF SLI Swiss Leader Index</t>
  </si>
  <si>
    <t>LU0312694234</t>
  </si>
  <si>
    <t>XMTCH (LUX) on MSCI EMU Mid Cap</t>
  </si>
  <si>
    <t>Lyxor ETF South Africa FTSE JSE TOP 40</t>
  </si>
  <si>
    <t>Lyxor ETF Leveraged DJ Euro Stoxx 50</t>
  </si>
  <si>
    <t>SPA ETF Plc MarketGrader 100</t>
  </si>
  <si>
    <t>SPA ETF Plc MarketGrader 200</t>
  </si>
  <si>
    <t>SPA ETF Plc MarketGrader 40</t>
  </si>
  <si>
    <t>IE00B1X6MY99</t>
  </si>
  <si>
    <t>IE00B1X6PB77</t>
  </si>
  <si>
    <t>IE00B1X4RN73</t>
  </si>
  <si>
    <t xml:space="preserve">Lyxor ETF Euro Cash </t>
  </si>
  <si>
    <t xml:space="preserve">FR0010510800 </t>
  </si>
  <si>
    <t xml:space="preserve">iShares S&amp;P Global Clean Energy </t>
  </si>
  <si>
    <t xml:space="preserve">IE00B1XNHC34 </t>
  </si>
  <si>
    <t xml:space="preserve">iShares MSCI Europe </t>
  </si>
  <si>
    <t xml:space="preserve">IE00B1YZSC51 </t>
  </si>
  <si>
    <t xml:space="preserve">iShares FTSE BRIC 50 </t>
  </si>
  <si>
    <t xml:space="preserve">IE00B1W57M07 </t>
  </si>
  <si>
    <t>iShares eb.rexx Jumbo Pfandbriefe (DE)</t>
  </si>
  <si>
    <t>iShares DivDAX (DE)</t>
  </si>
  <si>
    <t>iShares DJ Euro STOXX Select Dividend 30 (DE)</t>
  </si>
  <si>
    <t>iShares DJ STOXX Select Dividend 30 (DE)</t>
  </si>
  <si>
    <t>iShares DJ STOXX 600 (DE)</t>
  </si>
  <si>
    <t xml:space="preserve">Deutsche Bank DJ Euro STOXX DVG </t>
  </si>
  <si>
    <t>iShares MDAX (DE)</t>
  </si>
  <si>
    <t>iShares DAX (DE)</t>
  </si>
  <si>
    <t>iShares DJ STOXX 50 (DE)</t>
  </si>
  <si>
    <t>iShares DJ Euro STOXX 50 (DE)</t>
  </si>
  <si>
    <t>iShares SMI (DE)</t>
  </si>
  <si>
    <t>iShares TecDAX (DE)</t>
  </si>
  <si>
    <t>iShares DJ STOXX SM Large 200 (DE)</t>
  </si>
  <si>
    <t>iShares DJ STOXX SM Mid 200 (DE)</t>
  </si>
  <si>
    <t>ishares DJ Euro STOXX Banks (DE)</t>
  </si>
  <si>
    <t>iShares DJ Euro STOXX Telecommunication (DE)</t>
  </si>
  <si>
    <t>iSharesDJ Euro STOXX Technology (DE)</t>
  </si>
  <si>
    <t>iShares DJ Euro STOXX Healthcare (DE)</t>
  </si>
  <si>
    <t>iShares DJ STOXX 600 Banks (DE)</t>
  </si>
  <si>
    <t>iShares DJ STOXX 600 Telecommunication (DE)</t>
  </si>
  <si>
    <t>iShares DJ STOXX 600 Technology (DE)</t>
  </si>
  <si>
    <t>iShares DJ STOXX 600 Healthcare (DE)</t>
  </si>
  <si>
    <t>iShares DJ Global Titans 50 (DE)</t>
  </si>
  <si>
    <t>iShares DJ Industrial Average (DE)</t>
  </si>
  <si>
    <t>iShares FTSE 100 (DE)</t>
  </si>
  <si>
    <t>iShares DJ STOXX 600 Insurance (DE)</t>
  </si>
  <si>
    <t>iShares DJ STOXX 600 Media (DE)</t>
  </si>
  <si>
    <t xml:space="preserve">iShares DJ STOXX 600 Personal &amp; Household Goods (DE) </t>
  </si>
  <si>
    <t>iShares DJ STOXX 600 Retail (DE)</t>
  </si>
  <si>
    <t>iShares DJ STOXX 600 Utilities (DE)</t>
  </si>
  <si>
    <t>iShares eb.rexx Government Germany (DE)</t>
  </si>
  <si>
    <t>iShares eb.rexx Government Germany 1,5-2,5 (DE)</t>
  </si>
  <si>
    <t>iShares eb.rexx Government Germany 2,5-5,5 (DE)</t>
  </si>
  <si>
    <t>iShares eb.rexx Government Germany 5,5-10,5 (DE)</t>
  </si>
  <si>
    <t>iShares DJ STOXX 600 Automobiles &amp; Parts (DE)</t>
  </si>
  <si>
    <t>iShares DJ STOXX 600 Basic Resources (DE)</t>
  </si>
  <si>
    <t>iShares DJ STOXX 600 Chemicals (DE)</t>
  </si>
  <si>
    <t>iShares DJ STOXX 600 Construction &amp; Materials (DE)</t>
  </si>
  <si>
    <t>iShares DJ STOXX 600 Travel &amp; Leisure (DE)</t>
  </si>
  <si>
    <t>iShares DJ STOXX 600 Oil &amp; Gas (DE)</t>
  </si>
  <si>
    <t>iShares DJ STOXX 600 Financial Services (DE)</t>
  </si>
  <si>
    <t>iShares DJ STOXX 600 Food &amp; Beverage (DE)</t>
  </si>
  <si>
    <t>iShares DJ STOXX 600 Industrial Goods &amp; Services (DE)</t>
  </si>
  <si>
    <t>iShares DJ Euro STOXX (DE)</t>
  </si>
  <si>
    <t>iShares DJ STOXX EU Enlarged 15 (DE)</t>
  </si>
  <si>
    <t>iShares ATX (DE)</t>
  </si>
  <si>
    <t>Xetra Order Book Turnover in 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</si>
</sst>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4" fontId="2" fillId="0" borderId="1" xfId="1" applyNumberFormat="1" applyFont="1" applyBorder="1"/>
    <xf numFmtId="10" fontId="3" fillId="0" borderId="1" xfId="0" applyNumberFormat="1" applyFont="1" applyBorder="1"/>
    <xf numFmtId="4" fontId="2" fillId="0" borderId="0" xfId="1" applyNumberFormat="1" applyFont="1" applyBorder="1"/>
    <xf numFmtId="49" fontId="3" fillId="0" borderId="0" xfId="0" applyNumberFormat="1" applyFont="1"/>
    <xf numFmtId="0" fontId="4" fillId="0" borderId="1" xfId="0" applyFont="1" applyBorder="1"/>
    <xf numFmtId="10" fontId="2" fillId="0" borderId="0" xfId="0" applyNumberFormat="1" applyFont="1"/>
    <xf numFmtId="0" fontId="4" fillId="0" borderId="0" xfId="0" applyFont="1"/>
    <xf numFmtId="4" fontId="5" fillId="0" borderId="0" xfId="0" applyNumberFormat="1" applyFont="1"/>
    <xf numFmtId="49" fontId="3" fillId="2" borderId="2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Alignment="1">
      <alignment vertical="top" wrapText="1"/>
    </xf>
    <xf numFmtId="49" fontId="3" fillId="2" borderId="3" xfId="0" applyNumberFormat="1" applyFont="1" applyFill="1" applyBorder="1" applyAlignment="1">
      <alignment horizontal="right" vertical="top" wrapText="1"/>
    </xf>
    <xf numFmtId="2" fontId="2" fillId="0" borderId="0" xfId="0" applyNumberFormat="1" applyFont="1"/>
    <xf numFmtId="0" fontId="2" fillId="0" borderId="4" xfId="0" applyFont="1" applyBorder="1"/>
    <xf numFmtId="49" fontId="3" fillId="2" borderId="5" xfId="0" applyNumberFormat="1" applyFont="1" applyFill="1" applyBorder="1" applyAlignment="1">
      <alignment horizontal="right" vertical="top" wrapText="1"/>
    </xf>
    <xf numFmtId="10" fontId="2" fillId="0" borderId="4" xfId="0" applyNumberFormat="1" applyFont="1" applyBorder="1"/>
    <xf numFmtId="11" fontId="2" fillId="0" borderId="0" xfId="0" applyNumberFormat="1" applyFont="1"/>
    <xf numFmtId="49" fontId="3" fillId="2" borderId="3" xfId="0" applyNumberFormat="1" applyFont="1" applyFill="1" applyBorder="1" applyAlignment="1">
      <alignment vertical="top" wrapText="1"/>
    </xf>
    <xf numFmtId="10" fontId="3" fillId="2" borderId="1" xfId="0" applyNumberFormat="1" applyFont="1" applyFill="1" applyBorder="1"/>
    <xf numFmtId="10" fontId="3" fillId="2" borderId="6" xfId="0" applyNumberFormat="1" applyFont="1" applyFill="1" applyBorder="1"/>
    <xf numFmtId="0" fontId="4" fillId="0" borderId="2" xfId="0" applyFont="1" applyBorder="1"/>
    <xf numFmtId="4" fontId="2" fillId="0" borderId="2" xfId="1" applyNumberFormat="1" applyFont="1" applyBorder="1"/>
    <xf numFmtId="10" fontId="3" fillId="0" borderId="2" xfId="1" applyNumberFormat="1" applyFont="1" applyBorder="1"/>
    <xf numFmtId="10" fontId="3" fillId="0" borderId="2" xfId="0" applyNumberFormat="1" applyFont="1" applyBorder="1"/>
    <xf numFmtId="10" fontId="3" fillId="2" borderId="7" xfId="0" applyNumberFormat="1" applyFont="1" applyFill="1" applyBorder="1"/>
    <xf numFmtId="10" fontId="3" fillId="2" borderId="8" xfId="0" applyNumberFormat="1" applyFont="1" applyFill="1" applyBorder="1"/>
    <xf numFmtId="0" fontId="2" fillId="0" borderId="1" xfId="0" applyFont="1" applyBorder="1"/>
    <xf numFmtId="0" fontId="4" fillId="2" borderId="9" xfId="0" applyFont="1" applyFill="1" applyBorder="1"/>
    <xf numFmtId="4" fontId="2" fillId="2" borderId="9" xfId="1" applyNumberFormat="1" applyFont="1" applyFill="1" applyBorder="1"/>
    <xf numFmtId="4" fontId="2" fillId="2" borderId="1" xfId="1" applyNumberFormat="1" applyFont="1" applyFill="1" applyBorder="1"/>
    <xf numFmtId="10" fontId="3" fillId="2" borderId="1" xfId="1" applyNumberFormat="1" applyFont="1" applyFill="1" applyBorder="1"/>
    <xf numFmtId="0" fontId="4" fillId="2" borderId="10" xfId="0" applyFont="1" applyFill="1" applyBorder="1"/>
    <xf numFmtId="4" fontId="2" fillId="2" borderId="10" xfId="1" applyNumberFormat="1" applyFont="1" applyFill="1" applyBorder="1"/>
    <xf numFmtId="4" fontId="2" fillId="2" borderId="7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4" fontId="2" fillId="0" borderId="7" xfId="1" applyNumberFormat="1" applyFont="1" applyBorder="1"/>
    <xf numFmtId="10" fontId="3" fillId="0" borderId="7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2" fontId="2" fillId="0" borderId="2" xfId="0" applyNumberFormat="1" applyFont="1" applyBorder="1"/>
    <xf numFmtId="2" fontId="2" fillId="0" borderId="1" xfId="0" applyNumberFormat="1" applyFont="1" applyBorder="1"/>
    <xf numFmtId="0" fontId="2" fillId="0" borderId="15" xfId="0" applyFont="1" applyBorder="1"/>
    <xf numFmtId="4" fontId="2" fillId="2" borderId="16" xfId="0" applyNumberFormat="1" applyFont="1" applyFill="1" applyBorder="1"/>
    <xf numFmtId="4" fontId="2" fillId="2" borderId="17" xfId="0" applyNumberFormat="1" applyFont="1" applyFill="1" applyBorder="1"/>
    <xf numFmtId="10" fontId="3" fillId="2" borderId="17" xfId="0" applyNumberFormat="1" applyFont="1" applyFill="1" applyBorder="1"/>
    <xf numFmtId="10" fontId="3" fillId="2" borderId="18" xfId="0" applyNumberFormat="1" applyFont="1" applyFill="1" applyBorder="1"/>
    <xf numFmtId="49" fontId="3" fillId="2" borderId="13" xfId="0" applyNumberFormat="1" applyFont="1" applyFill="1" applyBorder="1" applyAlignment="1">
      <alignment vertical="top" wrapText="1"/>
    </xf>
    <xf numFmtId="0" fontId="5" fillId="0" borderId="12" xfId="0" applyFont="1" applyBorder="1"/>
    <xf numFmtId="4" fontId="5" fillId="0" borderId="2" xfId="0" applyNumberFormat="1" applyFont="1" applyBorder="1"/>
    <xf numFmtId="0" fontId="2" fillId="0" borderId="2" xfId="0" applyFont="1" applyBorder="1" applyAlignment="1">
      <alignment vertical="top"/>
    </xf>
    <xf numFmtId="0" fontId="2" fillId="0" borderId="2" xfId="0" applyFont="1" applyBorder="1"/>
    <xf numFmtId="10" fontId="2" fillId="0" borderId="2" xfId="0" applyNumberFormat="1" applyFont="1" applyBorder="1"/>
    <xf numFmtId="0" fontId="4" fillId="0" borderId="7" xfId="0" applyFont="1" applyBorder="1"/>
    <xf numFmtId="0" fontId="7" fillId="0" borderId="0" xfId="0" applyFont="1"/>
    <xf numFmtId="0" fontId="3" fillId="0" borderId="14" xfId="0" applyFont="1" applyBorder="1"/>
    <xf numFmtId="49" fontId="3" fillId="0" borderId="13" xfId="0" applyNumberFormat="1" applyFont="1" applyBorder="1" applyAlignment="1">
      <alignment vertical="top" wrapText="1"/>
    </xf>
    <xf numFmtId="49" fontId="3" fillId="0" borderId="3" xfId="0" applyNumberFormat="1" applyFont="1" applyBorder="1" applyAlignment="1">
      <alignment horizontal="right" vertical="top" wrapText="1"/>
    </xf>
    <xf numFmtId="49" fontId="3" fillId="0" borderId="2" xfId="0" applyNumberFormat="1" applyFont="1" applyBorder="1" applyAlignment="1">
      <alignment horizontal="right" vertical="top" wrapText="1"/>
    </xf>
    <xf numFmtId="49" fontId="3" fillId="0" borderId="5" xfId="0" applyNumberFormat="1" applyFont="1" applyBorder="1" applyAlignment="1">
      <alignment horizontal="right" vertical="top" wrapText="1"/>
    </xf>
    <xf numFmtId="0" fontId="4" fillId="0" borderId="15" xfId="0" applyFont="1" applyBorder="1"/>
    <xf numFmtId="4" fontId="2" fillId="0" borderId="10" xfId="1" applyNumberFormat="1" applyFont="1" applyFill="1" applyBorder="1"/>
    <xf numFmtId="4" fontId="2" fillId="0" borderId="1" xfId="1" applyNumberFormat="1" applyFont="1" applyFill="1" applyBorder="1"/>
    <xf numFmtId="10" fontId="3" fillId="0" borderId="8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right" vertical="top" wrapText="1"/>
    </xf>
    <xf numFmtId="4" fontId="2" fillId="0" borderId="11" xfId="0" applyNumberFormat="1" applyFont="1" applyBorder="1"/>
    <xf numFmtId="10" fontId="2" fillId="0" borderId="12" xfId="0" applyNumberFormat="1" applyFont="1" applyBorder="1"/>
    <xf numFmtId="0" fontId="4" fillId="2" borderId="1" xfId="0" applyFont="1" applyFill="1" applyBorder="1"/>
    <xf numFmtId="0" fontId="4" fillId="2" borderId="9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0" fontId="3" fillId="0" borderId="0" xfId="0" applyNumberFormat="1" applyFont="1"/>
    <xf numFmtId="49" fontId="2" fillId="0" borderId="4" xfId="0" applyNumberFormat="1" applyFont="1" applyBorder="1" applyAlignment="1">
      <alignment horizontal="right" vertical="top" wrapText="1"/>
    </xf>
    <xf numFmtId="2" fontId="2" fillId="0" borderId="0" xfId="0" applyNumberFormat="1" applyFont="1" applyAlignment="1">
      <alignment horizontal="right" vertical="top" wrapText="1"/>
    </xf>
    <xf numFmtId="0" fontId="10" fillId="0" borderId="0" xfId="0" applyFont="1"/>
    <xf numFmtId="10" fontId="5" fillId="0" borderId="0" xfId="0" applyNumberFormat="1" applyFont="1"/>
    <xf numFmtId="10" fontId="5" fillId="0" borderId="4" xfId="0" applyNumberFormat="1" applyFont="1" applyBorder="1"/>
    <xf numFmtId="0" fontId="5" fillId="0" borderId="0" xfId="0" applyFont="1"/>
    <xf numFmtId="2" fontId="2" fillId="0" borderId="7" xfId="0" applyNumberFormat="1" applyFont="1" applyBorder="1"/>
    <xf numFmtId="49" fontId="3" fillId="2" borderId="9" xfId="0" applyNumberFormat="1" applyFont="1" applyFill="1" applyBorder="1" applyAlignment="1">
      <alignment horizontal="right" vertical="top" wrapText="1"/>
    </xf>
    <xf numFmtId="0" fontId="2" fillId="0" borderId="7" xfId="0" applyFont="1" applyBorder="1"/>
    <xf numFmtId="0" fontId="3" fillId="2" borderId="19" xfId="0" applyFont="1" applyFill="1" applyBorder="1"/>
    <xf numFmtId="0" fontId="4" fillId="2" borderId="15" xfId="0" applyFont="1" applyFill="1" applyBorder="1"/>
    <xf numFmtId="49" fontId="2" fillId="0" borderId="14" xfId="0" applyNumberFormat="1" applyFont="1" applyBorder="1" applyAlignment="1">
      <alignment vertical="top" wrapText="1"/>
    </xf>
    <xf numFmtId="49" fontId="2" fillId="0" borderId="12" xfId="0" applyNumberFormat="1" applyFont="1" applyBorder="1" applyAlignment="1">
      <alignment vertical="top" wrapText="1"/>
    </xf>
    <xf numFmtId="4" fontId="5" fillId="0" borderId="0" xfId="1" applyNumberFormat="1" applyFont="1" applyBorder="1"/>
    <xf numFmtId="2" fontId="2" fillId="0" borderId="12" xfId="0" applyNumberFormat="1" applyFont="1" applyBorder="1"/>
    <xf numFmtId="49" fontId="3" fillId="2" borderId="11" xfId="0" applyNumberFormat="1" applyFont="1" applyFill="1" applyBorder="1" applyAlignment="1">
      <alignment vertical="top" wrapText="1"/>
    </xf>
    <xf numFmtId="0" fontId="5" fillId="0" borderId="13" xfId="0" applyFont="1" applyBorder="1"/>
    <xf numFmtId="0" fontId="2" fillId="0" borderId="11" xfId="0" applyFont="1" applyBorder="1"/>
    <xf numFmtId="0" fontId="2" fillId="0" borderId="10" xfId="0" applyFont="1" applyBorder="1"/>
    <xf numFmtId="0" fontId="3" fillId="2" borderId="16" xfId="0" applyFont="1" applyFill="1" applyBorder="1"/>
    <xf numFmtId="0" fontId="3" fillId="0" borderId="11" xfId="0" applyFont="1" applyBorder="1"/>
    <xf numFmtId="49" fontId="3" fillId="0" borderId="3" xfId="0" applyNumberFormat="1" applyFont="1" applyBorder="1" applyAlignment="1">
      <alignment vertical="top" wrapText="1"/>
    </xf>
    <xf numFmtId="0" fontId="4" fillId="0" borderId="10" xfId="0" applyFont="1" applyBorder="1"/>
    <xf numFmtId="0" fontId="3" fillId="3" borderId="14" xfId="0" applyFont="1" applyFill="1" applyBorder="1" applyAlignment="1">
      <alignment horizontal="left"/>
    </xf>
    <xf numFmtId="2" fontId="2" fillId="0" borderId="13" xfId="0" applyNumberFormat="1" applyFont="1" applyBorder="1"/>
    <xf numFmtId="0" fontId="11" fillId="0" borderId="12" xfId="0" applyFont="1" applyBorder="1"/>
    <xf numFmtId="0" fontId="5" fillId="0" borderId="11" xfId="0" applyFont="1" applyBorder="1"/>
    <xf numFmtId="0" fontId="4" fillId="2" borderId="11" xfId="0" applyFont="1" applyFill="1" applyBorder="1"/>
    <xf numFmtId="0" fontId="2" fillId="0" borderId="3" xfId="0" applyFont="1" applyBorder="1"/>
    <xf numFmtId="0" fontId="4" fillId="2" borderId="2" xfId="0" applyFont="1" applyFill="1" applyBorder="1"/>
    <xf numFmtId="49" fontId="3" fillId="2" borderId="1" xfId="0" applyNumberFormat="1" applyFont="1" applyFill="1" applyBorder="1" applyAlignment="1">
      <alignment horizontal="right" vertical="top" wrapText="1"/>
    </xf>
    <xf numFmtId="4" fontId="2" fillId="0" borderId="9" xfId="1" applyNumberFormat="1" applyFont="1" applyFill="1" applyBorder="1"/>
    <xf numFmtId="0" fontId="5" fillId="0" borderId="4" xfId="0" applyFont="1" applyBorder="1"/>
    <xf numFmtId="4" fontId="10" fillId="0" borderId="0" xfId="0" applyNumberFormat="1" applyFont="1"/>
    <xf numFmtId="0" fontId="5" fillId="0" borderId="14" xfId="0" applyFont="1" applyBorder="1"/>
    <xf numFmtId="2" fontId="5" fillId="0" borderId="0" xfId="0" applyNumberFormat="1" applyFont="1"/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136"/>
  <sheetViews>
    <sheetView tabSelected="1" zoomScale="140" zoomScaleNormal="100" workbookViewId="0">
      <selection activeCell="C5" sqref="C5"/>
    </sheetView>
  </sheetViews>
  <sheetFormatPr baseColWidth="10" defaultColWidth="9.1640625" defaultRowHeight="11" x14ac:dyDescent="0.15"/>
  <cols>
    <col min="1" max="1" width="46.83203125" style="1" customWidth="1"/>
    <col min="2" max="2" width="15" style="1" bestFit="1" customWidth="1"/>
    <col min="3" max="4" width="7.83203125" style="1" bestFit="1" customWidth="1"/>
    <col min="5" max="5" width="9.6640625" style="9" bestFit="1" customWidth="1"/>
    <col min="6" max="8" width="7" style="1" bestFit="1" customWidth="1"/>
    <col min="9" max="9" width="9.83203125" style="9" bestFit="1" customWidth="1"/>
    <col min="10" max="10" width="7" style="1" bestFit="1" customWidth="1"/>
    <col min="11" max="16384" width="9.1640625" style="1"/>
  </cols>
  <sheetData>
    <row r="1" spans="1:12" x14ac:dyDescent="0.15">
      <c r="A1" s="2" t="s">
        <v>469</v>
      </c>
      <c r="B1" s="2"/>
      <c r="C1" s="19"/>
    </row>
    <row r="2" spans="1:12" x14ac:dyDescent="0.15">
      <c r="A2" s="7" t="s">
        <v>212</v>
      </c>
      <c r="B2" s="7"/>
    </row>
    <row r="3" spans="1:12" x14ac:dyDescent="0.15">
      <c r="A3" s="7"/>
      <c r="B3" s="7"/>
    </row>
    <row r="4" spans="1:12" ht="13" x14ac:dyDescent="0.15">
      <c r="A4" s="37" t="s">
        <v>348</v>
      </c>
      <c r="B4" s="104" t="s">
        <v>381</v>
      </c>
      <c r="C4" s="124" t="s">
        <v>1157</v>
      </c>
      <c r="D4" s="122"/>
      <c r="E4" s="122"/>
      <c r="F4" s="123"/>
      <c r="G4" s="124" t="s">
        <v>350</v>
      </c>
      <c r="H4" s="122"/>
      <c r="I4" s="122"/>
      <c r="J4" s="123"/>
    </row>
    <row r="5" spans="1:12" s="13" customFormat="1" ht="24" x14ac:dyDescent="0.15">
      <c r="A5" s="20"/>
      <c r="B5" s="51"/>
      <c r="C5" s="14" t="s">
        <v>213</v>
      </c>
      <c r="D5" s="12" t="s">
        <v>189</v>
      </c>
      <c r="E5" s="12" t="s">
        <v>352</v>
      </c>
      <c r="F5" s="17" t="s">
        <v>351</v>
      </c>
      <c r="G5" s="14" t="s">
        <v>213</v>
      </c>
      <c r="H5" s="12" t="s">
        <v>189</v>
      </c>
      <c r="I5" s="12" t="s">
        <v>352</v>
      </c>
      <c r="J5" s="17" t="s">
        <v>351</v>
      </c>
    </row>
    <row r="6" spans="1:12" s="86" customFormat="1" x14ac:dyDescent="0.15">
      <c r="A6" s="115" t="s">
        <v>232</v>
      </c>
      <c r="B6" s="52" t="s">
        <v>224</v>
      </c>
      <c r="C6" s="11">
        <v>0.11356960000000001</v>
      </c>
      <c r="D6" s="11"/>
      <c r="E6" s="84"/>
      <c r="F6" s="85">
        <f t="shared" ref="F6:F37" si="0">C6/$C$1119</f>
        <v>4.4590036737962754E-6</v>
      </c>
      <c r="G6" s="11">
        <f>C6/18</f>
        <v>6.3094222222222227E-3</v>
      </c>
      <c r="H6" s="11"/>
      <c r="I6" s="84"/>
      <c r="J6" s="85">
        <f t="shared" ref="J6:J37" si="1">G6/$G$1119</f>
        <v>5.1572629463682033E-6</v>
      </c>
      <c r="K6" s="116"/>
      <c r="L6" s="11"/>
    </row>
    <row r="7" spans="1:12" s="86" customFormat="1" x14ac:dyDescent="0.15">
      <c r="A7" s="52" t="s">
        <v>233</v>
      </c>
      <c r="B7" s="52" t="s">
        <v>223</v>
      </c>
      <c r="C7" s="11">
        <v>2.8789499999999999E-3</v>
      </c>
      <c r="D7" s="11"/>
      <c r="E7" s="84"/>
      <c r="F7" s="85">
        <f t="shared" si="0"/>
        <v>1.1303419776661875E-7</v>
      </c>
      <c r="G7" s="11">
        <f>C7/18</f>
        <v>1.5994166666666667E-4</v>
      </c>
      <c r="H7" s="11"/>
      <c r="I7" s="84"/>
      <c r="J7" s="85">
        <f t="shared" si="1"/>
        <v>1.3073482832947141E-7</v>
      </c>
      <c r="K7" s="116"/>
      <c r="L7" s="11"/>
    </row>
    <row r="8" spans="1:12" s="86" customFormat="1" x14ac:dyDescent="0.15">
      <c r="A8" s="52" t="s">
        <v>231</v>
      </c>
      <c r="B8" s="52" t="s">
        <v>225</v>
      </c>
      <c r="C8" s="11">
        <v>2.4697538900000002</v>
      </c>
      <c r="D8" s="11"/>
      <c r="E8" s="84"/>
      <c r="F8" s="85">
        <f t="shared" si="0"/>
        <v>9.696821745328541E-5</v>
      </c>
      <c r="G8" s="11">
        <f>C8/18</f>
        <v>0.13720854944444447</v>
      </c>
      <c r="H8" s="11"/>
      <c r="I8" s="84"/>
      <c r="J8" s="85">
        <f t="shared" si="1"/>
        <v>1.1215299009194126E-4</v>
      </c>
      <c r="K8" s="116"/>
      <c r="L8" s="11"/>
    </row>
    <row r="9" spans="1:12" s="86" customFormat="1" x14ac:dyDescent="0.15">
      <c r="A9" s="52" t="s">
        <v>234</v>
      </c>
      <c r="B9" s="52" t="s">
        <v>222</v>
      </c>
      <c r="C9" s="11">
        <v>1.413E-2</v>
      </c>
      <c r="D9" s="11"/>
      <c r="E9" s="84"/>
      <c r="F9" s="85">
        <f t="shared" si="0"/>
        <v>5.5477629498335268E-7</v>
      </c>
      <c r="G9" s="11">
        <f>C9/18</f>
        <v>7.85E-4</v>
      </c>
      <c r="H9" s="11"/>
      <c r="I9" s="84"/>
      <c r="J9" s="85">
        <f t="shared" si="1"/>
        <v>6.416516870023554E-7</v>
      </c>
      <c r="K9" s="116"/>
      <c r="L9" s="11"/>
    </row>
    <row r="10" spans="1:12" x14ac:dyDescent="0.15">
      <c r="A10" s="41" t="s">
        <v>50</v>
      </c>
      <c r="B10" s="95" t="s">
        <v>799</v>
      </c>
      <c r="C10" s="3">
        <v>212.18279811000002</v>
      </c>
      <c r="D10" s="3">
        <v>314.43945223000003</v>
      </c>
      <c r="E10" s="9">
        <f t="shared" ref="E10:E306" si="2">C10/D10-1</f>
        <v>-0.3252030029781483</v>
      </c>
      <c r="F10" s="18">
        <f t="shared" si="0"/>
        <v>8.3307846139183666E-3</v>
      </c>
      <c r="G10" s="3">
        <f t="shared" ref="G10:G28" si="3">C10/21</f>
        <v>10.103942767142858</v>
      </c>
      <c r="H10" s="3">
        <f t="shared" ref="H10:H28" si="4">D10/22</f>
        <v>14.29270237409091</v>
      </c>
      <c r="I10" s="9">
        <f t="shared" ref="I10:I28" si="5">G10/H10-1</f>
        <v>-0.29306981264377441</v>
      </c>
      <c r="J10" s="18">
        <f t="shared" si="1"/>
        <v>8.258868690334346E-3</v>
      </c>
      <c r="K10" s="116"/>
    </row>
    <row r="11" spans="1:12" x14ac:dyDescent="0.15">
      <c r="A11" s="41" t="s">
        <v>779</v>
      </c>
      <c r="B11" s="95" t="s">
        <v>898</v>
      </c>
      <c r="C11" s="3">
        <v>25.989839700000001</v>
      </c>
      <c r="D11" s="3">
        <v>15.47880762</v>
      </c>
      <c r="E11" s="9">
        <f t="shared" si="2"/>
        <v>0.67905954631924037</v>
      </c>
      <c r="F11" s="18">
        <f t="shared" si="0"/>
        <v>1.0204208758653396E-3</v>
      </c>
      <c r="G11" s="3">
        <f t="shared" si="3"/>
        <v>1.2376114142857144</v>
      </c>
      <c r="H11" s="3">
        <f t="shared" si="4"/>
        <v>0.70358216454545452</v>
      </c>
      <c r="I11" s="9">
        <f t="shared" si="5"/>
        <v>0.75901476281063296</v>
      </c>
      <c r="J11" s="18">
        <f t="shared" si="1"/>
        <v>1.0116120405475155E-3</v>
      </c>
      <c r="K11" s="116"/>
    </row>
    <row r="12" spans="1:12" x14ac:dyDescent="0.15">
      <c r="A12" s="41" t="s">
        <v>49</v>
      </c>
      <c r="B12" s="95" t="s">
        <v>800</v>
      </c>
      <c r="C12" s="3">
        <v>115.53747265000001</v>
      </c>
      <c r="D12" s="3">
        <v>391.22638418999998</v>
      </c>
      <c r="E12" s="9">
        <f t="shared" si="2"/>
        <v>-0.70467872996548975</v>
      </c>
      <c r="F12" s="18">
        <f t="shared" si="0"/>
        <v>4.5362668795829756E-3</v>
      </c>
      <c r="G12" s="3">
        <f t="shared" si="3"/>
        <v>5.5017844119047625</v>
      </c>
      <c r="H12" s="3">
        <f t="shared" si="4"/>
        <v>17.783017463181817</v>
      </c>
      <c r="I12" s="9">
        <f t="shared" si="5"/>
        <v>-0.69061581234479885</v>
      </c>
      <c r="J12" s="18">
        <f t="shared" si="1"/>
        <v>4.497107324104398E-3</v>
      </c>
      <c r="K12" s="116"/>
    </row>
    <row r="13" spans="1:12" x14ac:dyDescent="0.15">
      <c r="A13" s="41" t="s">
        <v>736</v>
      </c>
      <c r="B13" s="95" t="s">
        <v>807</v>
      </c>
      <c r="C13" s="3">
        <v>102.170643</v>
      </c>
      <c r="D13" s="3">
        <v>93.16723051999999</v>
      </c>
      <c r="E13" s="9">
        <f t="shared" si="2"/>
        <v>9.663711618075066E-2</v>
      </c>
      <c r="F13" s="18">
        <f t="shared" si="0"/>
        <v>4.0114544076154859E-3</v>
      </c>
      <c r="G13" s="3">
        <f t="shared" si="3"/>
        <v>4.8652687142857145</v>
      </c>
      <c r="H13" s="3">
        <f t="shared" si="4"/>
        <v>4.2348741145454545</v>
      </c>
      <c r="I13" s="9">
        <f t="shared" si="5"/>
        <v>0.14885793123697666</v>
      </c>
      <c r="J13" s="18">
        <f t="shared" si="1"/>
        <v>3.9768253226002666E-3</v>
      </c>
      <c r="K13" s="116"/>
    </row>
    <row r="14" spans="1:12" x14ac:dyDescent="0.15">
      <c r="A14" s="41" t="s">
        <v>737</v>
      </c>
      <c r="B14" s="95" t="s">
        <v>808</v>
      </c>
      <c r="C14" s="3">
        <v>2.6940788700000002</v>
      </c>
      <c r="D14" s="3">
        <v>6.9441520300000006</v>
      </c>
      <c r="E14" s="9">
        <f t="shared" si="2"/>
        <v>-0.61203630646894114</v>
      </c>
      <c r="F14" s="18">
        <f t="shared" si="0"/>
        <v>1.0577573205177194E-4</v>
      </c>
      <c r="G14" s="3">
        <f t="shared" si="3"/>
        <v>0.12828947000000002</v>
      </c>
      <c r="H14" s="3">
        <f t="shared" si="4"/>
        <v>0.31564327409090914</v>
      </c>
      <c r="I14" s="9">
        <f t="shared" si="5"/>
        <v>-0.59356184487222419</v>
      </c>
      <c r="J14" s="18">
        <f t="shared" si="1"/>
        <v>1.0486261764348799E-4</v>
      </c>
      <c r="K14" s="116"/>
    </row>
    <row r="15" spans="1:12" x14ac:dyDescent="0.15">
      <c r="A15" s="41" t="s">
        <v>772</v>
      </c>
      <c r="B15" s="41" t="s">
        <v>899</v>
      </c>
      <c r="C15" s="3">
        <v>15.327545990000001</v>
      </c>
      <c r="D15" s="3">
        <v>10.842019000000001</v>
      </c>
      <c r="E15" s="9">
        <f t="shared" si="2"/>
        <v>0.41371694607803211</v>
      </c>
      <c r="F15" s="18">
        <f t="shared" si="0"/>
        <v>6.0179470456611075E-4</v>
      </c>
      <c r="G15" s="3">
        <f t="shared" si="3"/>
        <v>0.72988314238095242</v>
      </c>
      <c r="H15" s="3">
        <f t="shared" si="4"/>
        <v>0.49281904545454547</v>
      </c>
      <c r="I15" s="9">
        <f t="shared" si="5"/>
        <v>0.48103680065317667</v>
      </c>
      <c r="J15" s="18">
        <f t="shared" si="1"/>
        <v>5.9659968104881333E-4</v>
      </c>
      <c r="K15" s="116"/>
    </row>
    <row r="16" spans="1:12" x14ac:dyDescent="0.15">
      <c r="A16" s="41" t="s">
        <v>769</v>
      </c>
      <c r="B16" s="41" t="s">
        <v>900</v>
      </c>
      <c r="C16" s="3">
        <v>5.8699361699999999</v>
      </c>
      <c r="D16" s="3">
        <v>1.9867512700000001</v>
      </c>
      <c r="E16" s="9">
        <f t="shared" si="2"/>
        <v>1.9545400366096155</v>
      </c>
      <c r="F16" s="18">
        <f t="shared" si="0"/>
        <v>2.304671932187807E-4</v>
      </c>
      <c r="G16" s="3">
        <f t="shared" si="3"/>
        <v>0.27952076999999997</v>
      </c>
      <c r="H16" s="3">
        <f t="shared" si="4"/>
        <v>9.0306875909090908E-2</v>
      </c>
      <c r="I16" s="9">
        <f t="shared" si="5"/>
        <v>2.0952324193053111</v>
      </c>
      <c r="J16" s="18">
        <f t="shared" si="1"/>
        <v>2.2847767340471002E-4</v>
      </c>
      <c r="K16" s="116"/>
    </row>
    <row r="17" spans="1:12" x14ac:dyDescent="0.15">
      <c r="A17" s="41" t="s">
        <v>777</v>
      </c>
      <c r="B17" s="41" t="s">
        <v>901</v>
      </c>
      <c r="C17" s="3">
        <v>1.115834</v>
      </c>
      <c r="D17" s="3">
        <v>0.53423978000000005</v>
      </c>
      <c r="E17" s="9">
        <f t="shared" si="2"/>
        <v>1.0886389253903928</v>
      </c>
      <c r="F17" s="18">
        <f t="shared" si="0"/>
        <v>4.3810208941008798E-5</v>
      </c>
      <c r="G17" s="3">
        <f t="shared" si="3"/>
        <v>5.313495238095238E-2</v>
      </c>
      <c r="H17" s="3">
        <f t="shared" si="4"/>
        <v>2.4283626363636367E-2</v>
      </c>
      <c r="I17" s="9">
        <f t="shared" si="5"/>
        <v>1.1880979218375542</v>
      </c>
      <c r="J17" s="18">
        <f t="shared" si="1"/>
        <v>4.3432015075194796E-5</v>
      </c>
      <c r="K17" s="116"/>
    </row>
    <row r="18" spans="1:12" x14ac:dyDescent="0.15">
      <c r="A18" s="41" t="s">
        <v>771</v>
      </c>
      <c r="B18" s="41" t="s">
        <v>902</v>
      </c>
      <c r="C18" s="3">
        <v>2.1554080799999999</v>
      </c>
      <c r="D18" s="3">
        <v>2.3642784799999998</v>
      </c>
      <c r="E18" s="9">
        <f t="shared" si="2"/>
        <v>-8.8344246148194805E-2</v>
      </c>
      <c r="F18" s="18">
        <f t="shared" si="0"/>
        <v>8.4626278046679525E-5</v>
      </c>
      <c r="G18" s="3">
        <f t="shared" si="3"/>
        <v>0.10263848</v>
      </c>
      <c r="H18" s="3">
        <f t="shared" si="4"/>
        <v>0.10746720363636363</v>
      </c>
      <c r="I18" s="9">
        <f t="shared" si="5"/>
        <v>-4.4932067393346875E-2</v>
      </c>
      <c r="J18" s="18">
        <f t="shared" si="1"/>
        <v>8.389573738007327E-5</v>
      </c>
      <c r="K18" s="116"/>
    </row>
    <row r="19" spans="1:12" x14ac:dyDescent="0.15">
      <c r="A19" s="41" t="s">
        <v>778</v>
      </c>
      <c r="B19" s="41" t="s">
        <v>903</v>
      </c>
      <c r="C19" s="3">
        <v>1.2701928300000001</v>
      </c>
      <c r="D19" s="3">
        <v>1.0934164399999999</v>
      </c>
      <c r="E19" s="9">
        <f t="shared" si="2"/>
        <v>0.16167343340840934</v>
      </c>
      <c r="F19" s="18">
        <f t="shared" si="0"/>
        <v>4.9870691588239173E-5</v>
      </c>
      <c r="G19" s="3">
        <f t="shared" si="3"/>
        <v>6.0485372857142859E-2</v>
      </c>
      <c r="H19" s="3">
        <f t="shared" si="4"/>
        <v>4.9700747272727268E-2</v>
      </c>
      <c r="I19" s="9">
        <f t="shared" si="5"/>
        <v>0.21699121595166715</v>
      </c>
      <c r="J19" s="18">
        <f t="shared" si="1"/>
        <v>4.9440180296499607E-5</v>
      </c>
      <c r="K19" s="116"/>
    </row>
    <row r="20" spans="1:12" x14ac:dyDescent="0.15">
      <c r="A20" s="41" t="s">
        <v>776</v>
      </c>
      <c r="B20" s="41" t="s">
        <v>904</v>
      </c>
      <c r="C20" s="3">
        <v>0.95596574999999995</v>
      </c>
      <c r="D20" s="3">
        <v>0.95682068999999992</v>
      </c>
      <c r="E20" s="9">
        <f t="shared" si="2"/>
        <v>-8.9352164824108016E-4</v>
      </c>
      <c r="F20" s="18">
        <f t="shared" si="0"/>
        <v>3.7533413794478549E-5</v>
      </c>
      <c r="G20" s="3">
        <f t="shared" si="3"/>
        <v>4.5522178571428568E-2</v>
      </c>
      <c r="H20" s="3">
        <f t="shared" si="4"/>
        <v>4.3491849545454542E-2</v>
      </c>
      <c r="I20" s="9">
        <f t="shared" si="5"/>
        <v>4.6682977320890329E-2</v>
      </c>
      <c r="J20" s="18">
        <f t="shared" si="1"/>
        <v>3.7209404683286131E-5</v>
      </c>
      <c r="K20" s="116"/>
    </row>
    <row r="21" spans="1:12" x14ac:dyDescent="0.15">
      <c r="A21" s="41" t="s">
        <v>770</v>
      </c>
      <c r="B21" s="41" t="s">
        <v>905</v>
      </c>
      <c r="C21" s="3">
        <v>2.8525652799999999</v>
      </c>
      <c r="D21" s="3">
        <v>2.5608220299999997</v>
      </c>
      <c r="E21" s="9">
        <f t="shared" si="2"/>
        <v>0.11392562489006708</v>
      </c>
      <c r="F21" s="18">
        <f t="shared" si="0"/>
        <v>1.1199827298206297E-4</v>
      </c>
      <c r="G21" s="3">
        <f t="shared" si="3"/>
        <v>0.13583644190476191</v>
      </c>
      <c r="H21" s="3">
        <f t="shared" si="4"/>
        <v>0.11640100136363635</v>
      </c>
      <c r="I21" s="9">
        <f t="shared" si="5"/>
        <v>0.16696970226578478</v>
      </c>
      <c r="J21" s="18">
        <f t="shared" si="1"/>
        <v>1.1103144217144958E-4</v>
      </c>
      <c r="K21" s="116"/>
    </row>
    <row r="22" spans="1:12" x14ac:dyDescent="0.15">
      <c r="A22" s="41" t="s">
        <v>774</v>
      </c>
      <c r="B22" s="41" t="s">
        <v>906</v>
      </c>
      <c r="C22" s="3">
        <v>0.52889134999999998</v>
      </c>
      <c r="D22" s="3">
        <v>1.29101306</v>
      </c>
      <c r="E22" s="9">
        <f t="shared" si="2"/>
        <v>-0.59032842781621442</v>
      </c>
      <c r="F22" s="18">
        <f t="shared" si="0"/>
        <v>2.0765490700760341E-5</v>
      </c>
      <c r="G22" s="3">
        <f t="shared" si="3"/>
        <v>2.518530238095238E-2</v>
      </c>
      <c r="H22" s="3">
        <f t="shared" si="4"/>
        <v>5.8682411818181818E-2</v>
      </c>
      <c r="I22" s="9">
        <f t="shared" si="5"/>
        <v>-0.57082025771222455</v>
      </c>
      <c r="J22" s="18">
        <f t="shared" si="1"/>
        <v>2.0586231541914056E-5</v>
      </c>
      <c r="K22" s="116"/>
    </row>
    <row r="23" spans="1:12" x14ac:dyDescent="0.15">
      <c r="A23" s="41" t="s">
        <v>773</v>
      </c>
      <c r="B23" s="41" t="s">
        <v>907</v>
      </c>
      <c r="C23" s="3">
        <v>2.6230389600000001</v>
      </c>
      <c r="D23" s="3">
        <v>1.0223586199999999</v>
      </c>
      <c r="E23" s="9">
        <f t="shared" si="2"/>
        <v>1.565674029334247</v>
      </c>
      <c r="F23" s="18">
        <f t="shared" si="0"/>
        <v>1.02986541813573E-4</v>
      </c>
      <c r="G23" s="3">
        <f t="shared" si="3"/>
        <v>0.12490661714285715</v>
      </c>
      <c r="H23" s="3">
        <f t="shared" si="4"/>
        <v>4.647084636363636E-2</v>
      </c>
      <c r="I23" s="9">
        <f t="shared" si="5"/>
        <v>1.6878489831120684</v>
      </c>
      <c r="J23" s="18">
        <f t="shared" si="1"/>
        <v>1.0209750523244793E-4</v>
      </c>
      <c r="K23" s="116"/>
    </row>
    <row r="24" spans="1:12" x14ac:dyDescent="0.15">
      <c r="A24" s="41" t="s">
        <v>775</v>
      </c>
      <c r="B24" s="41" t="s">
        <v>908</v>
      </c>
      <c r="C24" s="3">
        <v>1.8400550900000001</v>
      </c>
      <c r="D24" s="3">
        <v>2.99981264</v>
      </c>
      <c r="E24" s="9">
        <f t="shared" si="2"/>
        <v>-0.38660999508289284</v>
      </c>
      <c r="F24" s="18">
        <f t="shared" si="0"/>
        <v>7.2244794437045968E-5</v>
      </c>
      <c r="G24" s="3">
        <f t="shared" si="3"/>
        <v>8.7621670952380964E-2</v>
      </c>
      <c r="H24" s="3">
        <f t="shared" si="4"/>
        <v>0.13635512</v>
      </c>
      <c r="I24" s="9">
        <f t="shared" si="5"/>
        <v>-0.35740094722969717</v>
      </c>
      <c r="J24" s="18">
        <f t="shared" si="1"/>
        <v>7.1621137559949716E-5</v>
      </c>
      <c r="K24" s="116"/>
    </row>
    <row r="25" spans="1:12" x14ac:dyDescent="0.15">
      <c r="A25" s="41" t="s">
        <v>738</v>
      </c>
      <c r="B25" s="95" t="s">
        <v>809</v>
      </c>
      <c r="C25" s="3">
        <v>2.28055327</v>
      </c>
      <c r="D25" s="3">
        <v>5.8613717300000001</v>
      </c>
      <c r="E25" s="9">
        <f t="shared" si="2"/>
        <v>-0.61091816471432026</v>
      </c>
      <c r="F25" s="18">
        <f t="shared" si="0"/>
        <v>8.9539766004442288E-5</v>
      </c>
      <c r="G25" s="3">
        <f t="shared" si="3"/>
        <v>0.10859777476190476</v>
      </c>
      <c r="H25" s="3">
        <f t="shared" si="4"/>
        <v>0.26642598772727272</v>
      </c>
      <c r="I25" s="9">
        <f t="shared" si="5"/>
        <v>-0.59239045827214498</v>
      </c>
      <c r="J25" s="18">
        <f t="shared" si="1"/>
        <v>8.8766809402137582E-5</v>
      </c>
      <c r="K25" s="116"/>
    </row>
    <row r="26" spans="1:12" x14ac:dyDescent="0.15">
      <c r="A26" s="41" t="s">
        <v>739</v>
      </c>
      <c r="B26" s="95" t="s">
        <v>810</v>
      </c>
      <c r="C26" s="3">
        <v>19.772334369999999</v>
      </c>
      <c r="D26" s="3">
        <v>8.5765004000000005</v>
      </c>
      <c r="E26" s="9">
        <f t="shared" si="2"/>
        <v>1.3054082023945335</v>
      </c>
      <c r="F26" s="18">
        <f t="shared" si="0"/>
        <v>7.7630731811469231E-4</v>
      </c>
      <c r="G26" s="3">
        <f t="shared" si="3"/>
        <v>0.94153973190476192</v>
      </c>
      <c r="H26" s="3">
        <f t="shared" si="4"/>
        <v>0.38984092727272729</v>
      </c>
      <c r="I26" s="9">
        <f t="shared" si="5"/>
        <v>1.4151895453657022</v>
      </c>
      <c r="J26" s="18">
        <f t="shared" si="1"/>
        <v>7.6960580554959993E-4</v>
      </c>
      <c r="K26" s="116"/>
    </row>
    <row r="27" spans="1:12" x14ac:dyDescent="0.15">
      <c r="A27" s="41" t="s">
        <v>766</v>
      </c>
      <c r="B27" s="41" t="s">
        <v>909</v>
      </c>
      <c r="C27" s="3">
        <v>12.16289969</v>
      </c>
      <c r="D27" s="3">
        <v>9.1148047100000014</v>
      </c>
      <c r="E27" s="9">
        <f t="shared" si="2"/>
        <v>0.33441144127376465</v>
      </c>
      <c r="F27" s="18">
        <f t="shared" si="0"/>
        <v>4.7754341304121503E-4</v>
      </c>
      <c r="G27" s="3">
        <f t="shared" si="3"/>
        <v>0.57918569952380949</v>
      </c>
      <c r="H27" s="3">
        <f t="shared" si="4"/>
        <v>0.41430930500000007</v>
      </c>
      <c r="I27" s="9">
        <f t="shared" si="5"/>
        <v>0.39795484323918195</v>
      </c>
      <c r="J27" s="18">
        <f t="shared" si="1"/>
        <v>4.7342099514279196E-4</v>
      </c>
      <c r="K27" s="116"/>
    </row>
    <row r="28" spans="1:12" x14ac:dyDescent="0.15">
      <c r="A28" s="41" t="s">
        <v>767</v>
      </c>
      <c r="B28" s="41" t="s">
        <v>910</v>
      </c>
      <c r="C28" s="3">
        <v>0.34609734999999997</v>
      </c>
      <c r="D28" s="3">
        <v>6.1210000000000001E-2</v>
      </c>
      <c r="E28" s="9">
        <f t="shared" si="2"/>
        <v>4.6542615585688605</v>
      </c>
      <c r="F28" s="18">
        <f t="shared" si="0"/>
        <v>1.3588577886522055E-5</v>
      </c>
      <c r="G28" s="3">
        <f t="shared" si="3"/>
        <v>1.6480826190476187E-2</v>
      </c>
      <c r="H28" s="3">
        <f t="shared" si="4"/>
        <v>2.7822727272727274E-3</v>
      </c>
      <c r="I28" s="9">
        <f t="shared" si="5"/>
        <v>4.9235121089769009</v>
      </c>
      <c r="J28" s="18">
        <f t="shared" si="1"/>
        <v>1.3471273794027577E-5</v>
      </c>
      <c r="K28" s="116"/>
    </row>
    <row r="29" spans="1:12" s="86" customFormat="1" x14ac:dyDescent="0.15">
      <c r="A29" s="52" t="s">
        <v>243</v>
      </c>
      <c r="B29" s="52" t="s">
        <v>218</v>
      </c>
      <c r="C29" s="11">
        <v>5.2707248700000005</v>
      </c>
      <c r="D29" s="11"/>
      <c r="E29" s="84"/>
      <c r="F29" s="85">
        <f t="shared" si="0"/>
        <v>2.069407795651248E-4</v>
      </c>
      <c r="G29" s="11">
        <f>C29/18</f>
        <v>0.29281804833333336</v>
      </c>
      <c r="H29" s="11"/>
      <c r="I29" s="84"/>
      <c r="J29" s="85">
        <f t="shared" si="1"/>
        <v>2.3934674483798801E-4</v>
      </c>
      <c r="K29" s="116"/>
      <c r="L29" s="1"/>
    </row>
    <row r="30" spans="1:12" x14ac:dyDescent="0.15">
      <c r="A30" s="41" t="s">
        <v>787</v>
      </c>
      <c r="B30" s="41" t="s">
        <v>911</v>
      </c>
      <c r="C30" s="3">
        <v>30.516771850000001</v>
      </c>
      <c r="D30" s="3">
        <v>18.896365360000001</v>
      </c>
      <c r="E30" s="9">
        <f t="shared" si="2"/>
        <v>0.61495458351997057</v>
      </c>
      <c r="F30" s="18">
        <f t="shared" si="0"/>
        <v>1.1981586427314418E-3</v>
      </c>
      <c r="G30" s="3">
        <f t="shared" ref="G30:G50" si="6">C30/21</f>
        <v>1.453179611904762</v>
      </c>
      <c r="H30" s="3">
        <f>D30/22</f>
        <v>0.85892569818181819</v>
      </c>
      <c r="I30" s="9">
        <f>G30/H30-1</f>
        <v>0.69185718273520735</v>
      </c>
      <c r="J30" s="18">
        <f t="shared" si="1"/>
        <v>1.1878154770651192E-3</v>
      </c>
      <c r="K30" s="116"/>
    </row>
    <row r="31" spans="1:12" x14ac:dyDescent="0.15">
      <c r="A31" s="41" t="s">
        <v>740</v>
      </c>
      <c r="B31" s="95" t="s">
        <v>811</v>
      </c>
      <c r="C31" s="3">
        <v>262.14366437000001</v>
      </c>
      <c r="D31" s="3">
        <v>249.13493162999998</v>
      </c>
      <c r="E31" s="9">
        <f t="shared" si="2"/>
        <v>5.2215611254867289E-2</v>
      </c>
      <c r="F31" s="18">
        <f t="shared" si="0"/>
        <v>1.02923631190763E-2</v>
      </c>
      <c r="G31" s="3">
        <f t="shared" si="6"/>
        <v>12.483031636666666</v>
      </c>
      <c r="H31" s="3">
        <f>D31/22</f>
        <v>11.324315074090908</v>
      </c>
      <c r="I31" s="9">
        <f>G31/H31-1</f>
        <v>0.10232111655271803</v>
      </c>
      <c r="J31" s="18">
        <f t="shared" si="1"/>
        <v>1.0203513768880179E-2</v>
      </c>
      <c r="K31" s="116"/>
    </row>
    <row r="32" spans="1:12" x14ac:dyDescent="0.15">
      <c r="A32" s="41" t="s">
        <v>201</v>
      </c>
      <c r="B32" s="41" t="s">
        <v>195</v>
      </c>
      <c r="C32" s="3">
        <v>5.7972312500000003</v>
      </c>
      <c r="D32" s="3">
        <v>8.0549100000000012E-2</v>
      </c>
      <c r="E32" s="9">
        <f>C32/D32-1</f>
        <v>70.971396949189995</v>
      </c>
      <c r="F32" s="18">
        <f t="shared" si="0"/>
        <v>2.2761263085893207E-4</v>
      </c>
      <c r="G32" s="3">
        <f t="shared" si="6"/>
        <v>0.27605863095238098</v>
      </c>
      <c r="H32" s="3">
        <f>D32/3</f>
        <v>2.6849700000000004E-2</v>
      </c>
      <c r="I32" s="9">
        <f>G32/H32-1</f>
        <v>9.2816281355985701</v>
      </c>
      <c r="J32" s="18">
        <f t="shared" si="1"/>
        <v>2.256477532001986E-4</v>
      </c>
      <c r="K32" s="116"/>
    </row>
    <row r="33" spans="1:11" x14ac:dyDescent="0.15">
      <c r="A33" s="41" t="s">
        <v>199</v>
      </c>
      <c r="B33" s="41" t="s">
        <v>193</v>
      </c>
      <c r="C33" s="3">
        <v>0.14629502</v>
      </c>
      <c r="D33" s="3">
        <v>3.6435E-3</v>
      </c>
      <c r="E33" s="9">
        <f>C33/D33-1</f>
        <v>39.152331549334427</v>
      </c>
      <c r="F33" s="18">
        <f t="shared" si="0"/>
        <v>5.7438789221596231E-6</v>
      </c>
      <c r="G33" s="3">
        <f t="shared" si="6"/>
        <v>6.9664295238095241E-3</v>
      </c>
      <c r="H33" s="3">
        <f>D33/3</f>
        <v>1.2145000000000001E-3</v>
      </c>
      <c r="I33" s="9">
        <f>G33/H33-1</f>
        <v>4.7360473641906324</v>
      </c>
      <c r="J33" s="18">
        <f t="shared" si="1"/>
        <v>5.6942945940578298E-6</v>
      </c>
      <c r="K33" s="116"/>
    </row>
    <row r="34" spans="1:11" x14ac:dyDescent="0.15">
      <c r="A34" s="41" t="s">
        <v>741</v>
      </c>
      <c r="B34" s="95" t="s">
        <v>812</v>
      </c>
      <c r="C34" s="3">
        <v>4.49055274</v>
      </c>
      <c r="D34" s="3">
        <v>4.5405055899999995</v>
      </c>
      <c r="E34" s="9">
        <f t="shared" si="2"/>
        <v>-1.1001605219915445E-2</v>
      </c>
      <c r="F34" s="18">
        <f t="shared" si="0"/>
        <v>1.7630942756720046E-4</v>
      </c>
      <c r="G34" s="3">
        <f t="shared" si="6"/>
        <v>0.21383584476190476</v>
      </c>
      <c r="H34" s="3">
        <f t="shared" ref="H34:H43" si="7">D34/22</f>
        <v>0.20638661772727271</v>
      </c>
      <c r="I34" s="9">
        <f t="shared" ref="I34:I47" si="8">G34/H34-1</f>
        <v>3.6093556436278984E-2</v>
      </c>
      <c r="J34" s="18">
        <f t="shared" si="1"/>
        <v>1.747874274306369E-4</v>
      </c>
      <c r="K34" s="116"/>
    </row>
    <row r="35" spans="1:11" x14ac:dyDescent="0.15">
      <c r="A35" s="41" t="s">
        <v>742</v>
      </c>
      <c r="B35" s="95" t="s">
        <v>813</v>
      </c>
      <c r="C35" s="3">
        <v>0.14595720000000001</v>
      </c>
      <c r="D35" s="3">
        <v>1.3983982800000001</v>
      </c>
      <c r="E35" s="9">
        <f t="shared" si="2"/>
        <v>-0.89562544370406405</v>
      </c>
      <c r="F35" s="18">
        <f t="shared" si="0"/>
        <v>5.7306153320696532E-6</v>
      </c>
      <c r="G35" s="3">
        <f t="shared" si="6"/>
        <v>6.9503428571428575E-3</v>
      </c>
      <c r="H35" s="3">
        <f t="shared" si="7"/>
        <v>6.3563558181818192E-2</v>
      </c>
      <c r="I35" s="9">
        <f t="shared" si="8"/>
        <v>-0.8906552267375909</v>
      </c>
      <c r="J35" s="18">
        <f t="shared" si="1"/>
        <v>5.6811455025866057E-6</v>
      </c>
      <c r="K35" s="116"/>
    </row>
    <row r="36" spans="1:11" x14ac:dyDescent="0.15">
      <c r="A36" s="41" t="s">
        <v>743</v>
      </c>
      <c r="B36" s="95" t="s">
        <v>814</v>
      </c>
      <c r="C36" s="3">
        <v>24.215282440000003</v>
      </c>
      <c r="D36" s="3">
        <v>9.0066222899999993</v>
      </c>
      <c r="E36" s="9">
        <f t="shared" si="2"/>
        <v>1.6886086326597809</v>
      </c>
      <c r="F36" s="18">
        <f t="shared" si="0"/>
        <v>9.5074767686048416E-4</v>
      </c>
      <c r="G36" s="3">
        <f t="shared" si="6"/>
        <v>1.1531086876190477</v>
      </c>
      <c r="H36" s="3">
        <f t="shared" si="7"/>
        <v>0.40939192227272725</v>
      </c>
      <c r="I36" s="9">
        <f t="shared" si="8"/>
        <v>1.8166376151673895</v>
      </c>
      <c r="J36" s="18">
        <f t="shared" si="1"/>
        <v>9.4254029899087141E-4</v>
      </c>
      <c r="K36" s="116"/>
    </row>
    <row r="37" spans="1:11" x14ac:dyDescent="0.15">
      <c r="A37" s="41" t="s">
        <v>744</v>
      </c>
      <c r="B37" s="95" t="s">
        <v>815</v>
      </c>
      <c r="C37" s="3">
        <v>0</v>
      </c>
      <c r="D37" s="3">
        <v>5.0629999999999998E-3</v>
      </c>
      <c r="E37" s="9">
        <f t="shared" si="2"/>
        <v>-1</v>
      </c>
      <c r="F37" s="18">
        <f t="shared" si="0"/>
        <v>0</v>
      </c>
      <c r="G37" s="3">
        <f t="shared" si="6"/>
        <v>0</v>
      </c>
      <c r="H37" s="3">
        <f t="shared" si="7"/>
        <v>2.3013636363636362E-4</v>
      </c>
      <c r="I37" s="9">
        <f t="shared" si="8"/>
        <v>-1</v>
      </c>
      <c r="J37" s="18">
        <f t="shared" si="1"/>
        <v>0</v>
      </c>
      <c r="K37" s="116"/>
    </row>
    <row r="38" spans="1:11" x14ac:dyDescent="0.15">
      <c r="A38" s="41" t="s">
        <v>745</v>
      </c>
      <c r="B38" s="95" t="s">
        <v>816</v>
      </c>
      <c r="C38" s="3">
        <v>2.23968E-3</v>
      </c>
      <c r="D38" s="3">
        <v>0.20489226000000002</v>
      </c>
      <c r="E38" s="9">
        <f t="shared" si="2"/>
        <v>-0.98906898679335176</v>
      </c>
      <c r="F38" s="18">
        <f t="shared" ref="F38:F69" si="9">C38/$C$1119</f>
        <v>8.7934987427340078E-8</v>
      </c>
      <c r="G38" s="3">
        <f t="shared" si="6"/>
        <v>1.0665142857142857E-4</v>
      </c>
      <c r="H38" s="3">
        <f t="shared" si="7"/>
        <v>9.3132845454545459E-3</v>
      </c>
      <c r="I38" s="9">
        <f t="shared" si="8"/>
        <v>-0.98854846235493998</v>
      </c>
      <c r="J38" s="18">
        <f t="shared" ref="J38:J69" si="10">G38/$G$1119</f>
        <v>8.7175884158048846E-8</v>
      </c>
      <c r="K38" s="116"/>
    </row>
    <row r="39" spans="1:11" x14ac:dyDescent="0.15">
      <c r="A39" s="41" t="s">
        <v>746</v>
      </c>
      <c r="B39" s="95" t="s">
        <v>817</v>
      </c>
      <c r="C39" s="3">
        <v>9.5707032400000003</v>
      </c>
      <c r="D39" s="3">
        <v>15.45733424</v>
      </c>
      <c r="E39" s="9">
        <f t="shared" si="2"/>
        <v>-0.3808309316859283</v>
      </c>
      <c r="F39" s="18">
        <f t="shared" si="9"/>
        <v>3.7576781909924763E-4</v>
      </c>
      <c r="G39" s="3">
        <f t="shared" si="6"/>
        <v>0.45574777333333333</v>
      </c>
      <c r="H39" s="3">
        <f t="shared" si="7"/>
        <v>0.70260610181818184</v>
      </c>
      <c r="I39" s="9">
        <f t="shared" si="8"/>
        <v>-0.35134669033763921</v>
      </c>
      <c r="J39" s="18">
        <f t="shared" si="10"/>
        <v>3.72523984212612E-4</v>
      </c>
      <c r="K39" s="116"/>
    </row>
    <row r="40" spans="1:11" x14ac:dyDescent="0.15">
      <c r="A40" s="41" t="s">
        <v>747</v>
      </c>
      <c r="B40" s="95" t="s">
        <v>818</v>
      </c>
      <c r="C40" s="3">
        <v>2.2044299399999998</v>
      </c>
      <c r="D40" s="3">
        <v>5.6186874800000002</v>
      </c>
      <c r="E40" s="9">
        <f t="shared" si="2"/>
        <v>-0.60766105111793833</v>
      </c>
      <c r="F40" s="18">
        <f t="shared" si="9"/>
        <v>8.6550989006622383E-5</v>
      </c>
      <c r="G40" s="3">
        <f t="shared" si="6"/>
        <v>0.10497285428571428</v>
      </c>
      <c r="H40" s="3">
        <f t="shared" si="7"/>
        <v>0.25539488545454547</v>
      </c>
      <c r="I40" s="9">
        <f t="shared" si="8"/>
        <v>-0.58897824402831644</v>
      </c>
      <c r="J40" s="18">
        <f t="shared" si="10"/>
        <v>8.5803833174370701E-5</v>
      </c>
      <c r="K40" s="116"/>
    </row>
    <row r="41" spans="1:11" x14ac:dyDescent="0.15">
      <c r="A41" s="41" t="s">
        <v>748</v>
      </c>
      <c r="B41" s="95" t="s">
        <v>819</v>
      </c>
      <c r="C41" s="3">
        <v>0.43740574999999998</v>
      </c>
      <c r="D41" s="3">
        <v>0.26725340999999997</v>
      </c>
      <c r="E41" s="9">
        <f t="shared" si="2"/>
        <v>0.63667041703976768</v>
      </c>
      <c r="F41" s="18">
        <f t="shared" si="9"/>
        <v>1.7173555653886384E-5</v>
      </c>
      <c r="G41" s="3">
        <f t="shared" si="6"/>
        <v>2.0828845238095237E-2</v>
      </c>
      <c r="H41" s="3">
        <f t="shared" si="7"/>
        <v>1.2147882272727272E-2</v>
      </c>
      <c r="I41" s="9">
        <f t="shared" si="8"/>
        <v>0.71460710356547086</v>
      </c>
      <c r="J41" s="18">
        <f t="shared" si="10"/>
        <v>1.7025304057751318E-5</v>
      </c>
      <c r="K41" s="116"/>
    </row>
    <row r="42" spans="1:11" x14ac:dyDescent="0.15">
      <c r="A42" s="41" t="s">
        <v>749</v>
      </c>
      <c r="B42" s="95" t="s">
        <v>820</v>
      </c>
      <c r="C42" s="3">
        <v>1.8352268200000001</v>
      </c>
      <c r="D42" s="3">
        <v>4.6229544800000006</v>
      </c>
      <c r="E42" s="9">
        <f t="shared" si="2"/>
        <v>-0.60301862630496861</v>
      </c>
      <c r="F42" s="18">
        <f t="shared" si="9"/>
        <v>7.205522545319748E-5</v>
      </c>
      <c r="G42" s="3">
        <f t="shared" si="6"/>
        <v>8.7391753333333336E-2</v>
      </c>
      <c r="H42" s="3">
        <f t="shared" si="7"/>
        <v>0.21013429454545457</v>
      </c>
      <c r="I42" s="9">
        <f t="shared" si="8"/>
        <v>-0.58411475136710989</v>
      </c>
      <c r="J42" s="18">
        <f t="shared" si="10"/>
        <v>7.1433205040034463E-5</v>
      </c>
      <c r="K42" s="116"/>
    </row>
    <row r="43" spans="1:11" x14ac:dyDescent="0.15">
      <c r="A43" s="41" t="s">
        <v>750</v>
      </c>
      <c r="B43" s="95" t="s">
        <v>821</v>
      </c>
      <c r="C43" s="3">
        <v>12.14220969</v>
      </c>
      <c r="D43" s="3">
        <v>11.4304361</v>
      </c>
      <c r="E43" s="9">
        <f t="shared" si="2"/>
        <v>6.2270029224869239E-2</v>
      </c>
      <c r="F43" s="18">
        <f t="shared" si="9"/>
        <v>4.7673107606009641E-4</v>
      </c>
      <c r="G43" s="3">
        <f t="shared" si="6"/>
        <v>0.5782004614285714</v>
      </c>
      <c r="H43" s="3">
        <f t="shared" si="7"/>
        <v>0.51956527727272728</v>
      </c>
      <c r="I43" s="9">
        <f t="shared" si="8"/>
        <v>0.11285431633081533</v>
      </c>
      <c r="J43" s="18">
        <f t="shared" si="10"/>
        <v>4.7261567070214417E-4</v>
      </c>
      <c r="K43" s="116"/>
    </row>
    <row r="44" spans="1:11" x14ac:dyDescent="0.15">
      <c r="A44" s="41" t="s">
        <v>198</v>
      </c>
      <c r="B44" s="41" t="s">
        <v>192</v>
      </c>
      <c r="C44" s="3">
        <v>0.99652509</v>
      </c>
      <c r="D44" s="3">
        <v>0</v>
      </c>
      <c r="F44" s="18">
        <f t="shared" si="9"/>
        <v>3.9125866757830997E-5</v>
      </c>
      <c r="G44" s="3">
        <f t="shared" si="6"/>
        <v>4.7453575714285712E-2</v>
      </c>
      <c r="H44" s="3">
        <f>D44/3</f>
        <v>0</v>
      </c>
      <c r="J44" s="18">
        <f t="shared" si="10"/>
        <v>3.8788110715115199E-5</v>
      </c>
      <c r="K44" s="116"/>
    </row>
    <row r="45" spans="1:11" x14ac:dyDescent="0.15">
      <c r="A45" s="41" t="s">
        <v>765</v>
      </c>
      <c r="B45" s="41" t="s">
        <v>920</v>
      </c>
      <c r="C45" s="3">
        <v>14.435328210000002</v>
      </c>
      <c r="D45" s="3">
        <v>3.3259068799999998</v>
      </c>
      <c r="E45" s="9">
        <f t="shared" si="2"/>
        <v>3.3402683030019178</v>
      </c>
      <c r="F45" s="18">
        <f t="shared" si="9"/>
        <v>5.6676418267604192E-4</v>
      </c>
      <c r="G45" s="3">
        <f t="shared" si="6"/>
        <v>0.68739658142857152</v>
      </c>
      <c r="H45" s="3">
        <f>D45/22</f>
        <v>0.15117758545454543</v>
      </c>
      <c r="I45" s="9">
        <f t="shared" si="8"/>
        <v>3.5469477460020098</v>
      </c>
      <c r="J45" s="18">
        <f t="shared" si="10"/>
        <v>5.6187156192776422E-4</v>
      </c>
      <c r="K45" s="116"/>
    </row>
    <row r="46" spans="1:11" x14ac:dyDescent="0.15">
      <c r="A46" s="41" t="s">
        <v>196</v>
      </c>
      <c r="B46" s="41" t="s">
        <v>190</v>
      </c>
      <c r="C46" s="3">
        <v>2.6177499999999999E-2</v>
      </c>
      <c r="D46" s="3">
        <v>0</v>
      </c>
      <c r="F46" s="18">
        <f t="shared" si="9"/>
        <v>1.0277888508086845E-6</v>
      </c>
      <c r="G46" s="3">
        <f t="shared" si="6"/>
        <v>1.2465476190476189E-3</v>
      </c>
      <c r="H46" s="3">
        <f>D46/3</f>
        <v>0</v>
      </c>
      <c r="J46" s="18">
        <f t="shared" si="10"/>
        <v>1.0189164110709225E-6</v>
      </c>
      <c r="K46" s="116"/>
    </row>
    <row r="47" spans="1:11" x14ac:dyDescent="0.15">
      <c r="A47" s="41" t="s">
        <v>763</v>
      </c>
      <c r="B47" s="41" t="s">
        <v>921</v>
      </c>
      <c r="C47" s="3">
        <v>18.813971309999999</v>
      </c>
      <c r="D47" s="3">
        <v>1.8169814900000001</v>
      </c>
      <c r="E47" s="9">
        <f t="shared" si="2"/>
        <v>9.3545200727388806</v>
      </c>
      <c r="F47" s="18">
        <f t="shared" si="9"/>
        <v>7.386797804164822E-4</v>
      </c>
      <c r="G47" s="3">
        <f t="shared" si="6"/>
        <v>0.89590339571428568</v>
      </c>
      <c r="H47" s="3">
        <f>D47/22</f>
        <v>8.2590067727272731E-2</v>
      </c>
      <c r="I47" s="9">
        <f t="shared" si="8"/>
        <v>9.8475924571550166</v>
      </c>
      <c r="J47" s="18">
        <f t="shared" si="10"/>
        <v>7.3230308949198751E-4</v>
      </c>
      <c r="K47" s="116"/>
    </row>
    <row r="48" spans="1:11" x14ac:dyDescent="0.15">
      <c r="A48" s="41" t="s">
        <v>197</v>
      </c>
      <c r="B48" s="41" t="s">
        <v>191</v>
      </c>
      <c r="C48" s="3">
        <v>1.42595E-2</v>
      </c>
      <c r="D48" s="3">
        <v>0</v>
      </c>
      <c r="F48" s="18">
        <f t="shared" si="9"/>
        <v>5.5986076279654046E-7</v>
      </c>
      <c r="G48" s="3">
        <f t="shared" si="6"/>
        <v>6.7902380952380948E-4</v>
      </c>
      <c r="H48" s="3">
        <f>D48/3</f>
        <v>0</v>
      </c>
      <c r="J48" s="18">
        <f t="shared" si="10"/>
        <v>5.550277361728897E-7</v>
      </c>
      <c r="K48" s="116"/>
    </row>
    <row r="49" spans="1:12" x14ac:dyDescent="0.15">
      <c r="A49" s="41" t="s">
        <v>764</v>
      </c>
      <c r="B49" s="41" t="s">
        <v>922</v>
      </c>
      <c r="C49" s="3">
        <v>0.13641149999999999</v>
      </c>
      <c r="D49" s="3">
        <v>1.017531E-2</v>
      </c>
      <c r="E49" s="9">
        <f t="shared" si="2"/>
        <v>12.406127184331485</v>
      </c>
      <c r="F49" s="18">
        <f t="shared" si="9"/>
        <v>5.3558291976731493E-6</v>
      </c>
      <c r="G49" s="3">
        <f t="shared" si="6"/>
        <v>6.4957857142857135E-3</v>
      </c>
      <c r="H49" s="3">
        <f>D49/22</f>
        <v>4.6251409090909088E-4</v>
      </c>
      <c r="I49" s="9">
        <f>G49/H49-1</f>
        <v>13.044514193109174</v>
      </c>
      <c r="J49" s="18">
        <f t="shared" si="10"/>
        <v>5.3095947286334115E-6</v>
      </c>
      <c r="K49" s="116"/>
    </row>
    <row r="50" spans="1:12" x14ac:dyDescent="0.15">
      <c r="A50" s="41" t="s">
        <v>200</v>
      </c>
      <c r="B50" s="41" t="s">
        <v>194</v>
      </c>
      <c r="C50" s="3">
        <v>0.36552596000000004</v>
      </c>
      <c r="D50" s="3">
        <v>4.7418E-3</v>
      </c>
      <c r="E50" s="9">
        <f>C50/D50-1</f>
        <v>76.085908304863139</v>
      </c>
      <c r="F50" s="18">
        <f t="shared" si="9"/>
        <v>1.4351389795402206E-5</v>
      </c>
      <c r="G50" s="3">
        <f t="shared" si="6"/>
        <v>1.7405998095238098E-2</v>
      </c>
      <c r="H50" s="3">
        <f>D50/3</f>
        <v>1.5805999999999999E-3</v>
      </c>
      <c r="I50" s="9">
        <f>G50/H50-1</f>
        <v>10.01227261498045</v>
      </c>
      <c r="J50" s="18">
        <f t="shared" si="10"/>
        <v>1.4227500690151987E-5</v>
      </c>
      <c r="K50" s="116"/>
    </row>
    <row r="51" spans="1:12" s="86" customFormat="1" x14ac:dyDescent="0.15">
      <c r="A51" s="52" t="s">
        <v>247</v>
      </c>
      <c r="B51" s="52" t="s">
        <v>215</v>
      </c>
      <c r="C51" s="11">
        <v>4.0552559999999994E-2</v>
      </c>
      <c r="D51" s="11"/>
      <c r="E51" s="84"/>
      <c r="F51" s="85">
        <f t="shared" si="9"/>
        <v>1.5921867649603753E-6</v>
      </c>
      <c r="G51" s="11">
        <f>C51/18</f>
        <v>2.2529199999999998E-3</v>
      </c>
      <c r="H51" s="11"/>
      <c r="I51" s="84"/>
      <c r="J51" s="85">
        <f t="shared" si="10"/>
        <v>1.8415158199762374E-6</v>
      </c>
      <c r="K51" s="116"/>
      <c r="L51" s="1"/>
    </row>
    <row r="52" spans="1:12" x14ac:dyDescent="0.15">
      <c r="A52" s="41" t="s">
        <v>785</v>
      </c>
      <c r="B52" s="41" t="s">
        <v>919</v>
      </c>
      <c r="C52" s="3">
        <v>43.788645259999996</v>
      </c>
      <c r="D52" s="3">
        <v>34.692326170000001</v>
      </c>
      <c r="E52" s="9">
        <f t="shared" si="2"/>
        <v>0.26219974542571856</v>
      </c>
      <c r="F52" s="18">
        <f t="shared" si="9"/>
        <v>1.7192429143441715E-3</v>
      </c>
      <c r="G52" s="3">
        <f>C52/21</f>
        <v>2.0851735838095236</v>
      </c>
      <c r="H52" s="3">
        <f>D52/22</f>
        <v>1.5769239168181819</v>
      </c>
      <c r="I52" s="9">
        <f>G52/H52-1</f>
        <v>0.3223044952078955</v>
      </c>
      <c r="J52" s="18">
        <f t="shared" si="10"/>
        <v>1.7044014620944308E-3</v>
      </c>
      <c r="K52" s="116"/>
    </row>
    <row r="53" spans="1:12" x14ac:dyDescent="0.15">
      <c r="A53" s="41" t="s">
        <v>781</v>
      </c>
      <c r="B53" s="41" t="s">
        <v>918</v>
      </c>
      <c r="C53" s="3">
        <v>3.49122559</v>
      </c>
      <c r="D53" s="3">
        <v>7.6555288499999996</v>
      </c>
      <c r="E53" s="9">
        <f t="shared" si="2"/>
        <v>-0.54396023339393462</v>
      </c>
      <c r="F53" s="18">
        <f t="shared" si="9"/>
        <v>1.3707354548982798E-4</v>
      </c>
      <c r="G53" s="3">
        <f>C53/21</f>
        <v>0.16624883761904763</v>
      </c>
      <c r="H53" s="3">
        <f>D53/22</f>
        <v>0.34797858409090909</v>
      </c>
      <c r="I53" s="9">
        <f>G53/H53-1</f>
        <v>-0.52224405403174101</v>
      </c>
      <c r="J53" s="18">
        <f t="shared" si="10"/>
        <v>1.3589025110884403E-4</v>
      </c>
      <c r="K53" s="116"/>
    </row>
    <row r="54" spans="1:12" x14ac:dyDescent="0.15">
      <c r="A54" s="41" t="s">
        <v>783</v>
      </c>
      <c r="B54" s="41" t="s">
        <v>917</v>
      </c>
      <c r="C54" s="3">
        <v>1.43174907</v>
      </c>
      <c r="D54" s="3">
        <v>19.254856219999997</v>
      </c>
      <c r="E54" s="9">
        <f t="shared" si="2"/>
        <v>-0.92564218326840353</v>
      </c>
      <c r="F54" s="18">
        <f t="shared" si="9"/>
        <v>5.6213761104066583E-5</v>
      </c>
      <c r="G54" s="3">
        <f>C54/21</f>
        <v>6.8178527142857145E-2</v>
      </c>
      <c r="H54" s="3">
        <f>D54/22</f>
        <v>0.87522073727272709</v>
      </c>
      <c r="I54" s="9">
        <f>G54/H54-1</f>
        <v>-0.92210133485261325</v>
      </c>
      <c r="J54" s="18">
        <f t="shared" si="10"/>
        <v>5.5728492940828238E-5</v>
      </c>
      <c r="K54" s="116"/>
    </row>
    <row r="55" spans="1:12" x14ac:dyDescent="0.15">
      <c r="A55" s="41" t="s">
        <v>782</v>
      </c>
      <c r="B55" s="41" t="s">
        <v>916</v>
      </c>
      <c r="C55" s="3">
        <v>10.333712539999999</v>
      </c>
      <c r="D55" s="3">
        <v>8.1389582300000001</v>
      </c>
      <c r="E55" s="9">
        <f t="shared" si="2"/>
        <v>0.26966034816473039</v>
      </c>
      <c r="F55" s="18">
        <f t="shared" si="9"/>
        <v>4.0572531892174167E-4</v>
      </c>
      <c r="G55" s="3">
        <f>C55/21</f>
        <v>0.49208154952380945</v>
      </c>
      <c r="H55" s="3">
        <f>D55/22</f>
        <v>0.3699526468181818</v>
      </c>
      <c r="I55" s="9">
        <f>G55/H55-1</f>
        <v>0.33012036474400341</v>
      </c>
      <c r="J55" s="18">
        <f t="shared" si="10"/>
        <v>4.0222287438813431E-4</v>
      </c>
      <c r="K55" s="116"/>
    </row>
    <row r="56" spans="1:12" x14ac:dyDescent="0.15">
      <c r="A56" s="41" t="s">
        <v>780</v>
      </c>
      <c r="B56" s="41" t="s">
        <v>915</v>
      </c>
      <c r="C56" s="3">
        <v>17.508188960000002</v>
      </c>
      <c r="D56" s="3">
        <v>20.565220010000001</v>
      </c>
      <c r="E56" s="9">
        <f t="shared" si="2"/>
        <v>-0.14865053952807183</v>
      </c>
      <c r="F56" s="18">
        <f t="shared" si="9"/>
        <v>6.8741176242726387E-4</v>
      </c>
      <c r="G56" s="3">
        <f>C56/21</f>
        <v>0.83372328380952387</v>
      </c>
      <c r="H56" s="3">
        <f>D56/22</f>
        <v>0.93478272772727278</v>
      </c>
      <c r="I56" s="9">
        <f>G56/H56-1</f>
        <v>-0.10811008902940866</v>
      </c>
      <c r="J56" s="18">
        <f t="shared" si="10"/>
        <v>6.8147764528601852E-4</v>
      </c>
      <c r="K56" s="116"/>
    </row>
    <row r="57" spans="1:12" s="86" customFormat="1" x14ac:dyDescent="0.15">
      <c r="A57" s="52" t="s">
        <v>236</v>
      </c>
      <c r="B57" s="52" t="s">
        <v>220</v>
      </c>
      <c r="C57" s="11">
        <v>1.5017879999999999E-2</v>
      </c>
      <c r="D57" s="11"/>
      <c r="E57" s="84"/>
      <c r="F57" s="85">
        <f t="shared" si="9"/>
        <v>5.896365056549605E-7</v>
      </c>
      <c r="G57" s="11">
        <f>C57/18</f>
        <v>8.3432666666666657E-4</v>
      </c>
      <c r="H57" s="11"/>
      <c r="I57" s="84"/>
      <c r="J57" s="85">
        <f t="shared" si="10"/>
        <v>6.819708448123802E-7</v>
      </c>
      <c r="K57" s="116"/>
      <c r="L57" s="1"/>
    </row>
    <row r="58" spans="1:12" s="86" customFormat="1" x14ac:dyDescent="0.15">
      <c r="A58" s="52" t="s">
        <v>235</v>
      </c>
      <c r="B58" s="52" t="s">
        <v>221</v>
      </c>
      <c r="C58" s="11">
        <v>1.2064020099999999</v>
      </c>
      <c r="D58" s="11"/>
      <c r="E58" s="84"/>
      <c r="F58" s="85">
        <f t="shared" si="9"/>
        <v>4.7366117294286588E-5</v>
      </c>
      <c r="G58" s="11">
        <f>C58/18</f>
        <v>6.7022333888888883E-2</v>
      </c>
      <c r="H58" s="11"/>
      <c r="I58" s="84"/>
      <c r="J58" s="85">
        <f t="shared" si="10"/>
        <v>5.4783431346039094E-5</v>
      </c>
      <c r="K58" s="116"/>
      <c r="L58" s="1"/>
    </row>
    <row r="59" spans="1:12" x14ac:dyDescent="0.15">
      <c r="A59" s="41" t="s">
        <v>46</v>
      </c>
      <c r="B59" s="95" t="s">
        <v>801</v>
      </c>
      <c r="C59" s="3">
        <v>35.671156320000001</v>
      </c>
      <c r="D59" s="3">
        <v>95.041319879999989</v>
      </c>
      <c r="E59" s="9">
        <f t="shared" si="2"/>
        <v>-0.62467738910782467</v>
      </c>
      <c r="F59" s="18">
        <f t="shared" si="9"/>
        <v>1.4005316306427179E-3</v>
      </c>
      <c r="G59" s="3">
        <f>C59/21</f>
        <v>1.6986264914285716</v>
      </c>
      <c r="H59" s="3">
        <f>D59/22</f>
        <v>4.3200599945454536</v>
      </c>
      <c r="I59" s="9">
        <f>G59/H59-1</f>
        <v>-0.60680488382724485</v>
      </c>
      <c r="J59" s="18">
        <f t="shared" si="10"/>
        <v>1.3884414698242483E-3</v>
      </c>
      <c r="K59" s="116"/>
    </row>
    <row r="60" spans="1:12" x14ac:dyDescent="0.15">
      <c r="A60" s="41" t="s">
        <v>47</v>
      </c>
      <c r="B60" s="95" t="s">
        <v>802</v>
      </c>
      <c r="C60" s="3">
        <v>57.816750380000002</v>
      </c>
      <c r="D60" s="3">
        <v>38.532995790000001</v>
      </c>
      <c r="E60" s="9">
        <f t="shared" si="2"/>
        <v>0.50044784202853188</v>
      </c>
      <c r="F60" s="18">
        <f t="shared" si="9"/>
        <v>2.2700185820094653E-3</v>
      </c>
      <c r="G60" s="3">
        <f>C60/21</f>
        <v>2.7531785895238094</v>
      </c>
      <c r="H60" s="3">
        <f>D60/22</f>
        <v>1.7514998086363638</v>
      </c>
      <c r="I60" s="9">
        <f>G60/H60-1</f>
        <v>0.57189773926798559</v>
      </c>
      <c r="J60" s="18">
        <f t="shared" si="10"/>
        <v>2.2504225306837168E-3</v>
      </c>
      <c r="K60" s="116"/>
    </row>
    <row r="61" spans="1:12" x14ac:dyDescent="0.15">
      <c r="A61" s="41" t="s">
        <v>768</v>
      </c>
      <c r="B61" s="41" t="s">
        <v>914</v>
      </c>
      <c r="C61" s="3">
        <v>13.39706417</v>
      </c>
      <c r="D61" s="3">
        <v>9.9688547399999994</v>
      </c>
      <c r="E61" s="9">
        <f t="shared" si="2"/>
        <v>0.34389200358636196</v>
      </c>
      <c r="F61" s="18">
        <f t="shared" si="9"/>
        <v>5.2599954875349076E-4</v>
      </c>
      <c r="G61" s="3">
        <f>C61/21</f>
        <v>0.63795543666666665</v>
      </c>
      <c r="H61" s="3">
        <f>D61/22</f>
        <v>0.45312976090909091</v>
      </c>
      <c r="I61" s="9">
        <f>G61/H61-1</f>
        <v>0.40788686089999815</v>
      </c>
      <c r="J61" s="18">
        <f t="shared" si="10"/>
        <v>5.2145883078916048E-4</v>
      </c>
      <c r="K61" s="116"/>
    </row>
    <row r="62" spans="1:12" s="86" customFormat="1" x14ac:dyDescent="0.15">
      <c r="A62" s="52" t="s">
        <v>245</v>
      </c>
      <c r="B62" s="52" t="s">
        <v>217</v>
      </c>
      <c r="C62" s="11">
        <v>4.8307009499999998</v>
      </c>
      <c r="D62" s="11"/>
      <c r="E62" s="84"/>
      <c r="F62" s="85">
        <f t="shared" si="9"/>
        <v>1.8966442853599164E-4</v>
      </c>
      <c r="G62" s="11">
        <f>C62/18</f>
        <v>0.26837227499999999</v>
      </c>
      <c r="H62" s="11"/>
      <c r="I62" s="84"/>
      <c r="J62" s="85">
        <f t="shared" si="10"/>
        <v>2.1936499745020389E-4</v>
      </c>
      <c r="K62" s="116"/>
      <c r="L62" s="1"/>
    </row>
    <row r="63" spans="1:12" x14ac:dyDescent="0.15">
      <c r="A63" s="41" t="s">
        <v>784</v>
      </c>
      <c r="B63" s="41" t="s">
        <v>913</v>
      </c>
      <c r="C63" s="3">
        <v>3.84192402</v>
      </c>
      <c r="D63" s="3">
        <v>8.1691149500000009</v>
      </c>
      <c r="E63" s="9">
        <f t="shared" si="2"/>
        <v>-0.52970131482848093</v>
      </c>
      <c r="F63" s="18">
        <f t="shared" si="9"/>
        <v>1.508427723583261E-4</v>
      </c>
      <c r="G63" s="3">
        <f>C63/21</f>
        <v>0.18294876285714284</v>
      </c>
      <c r="H63" s="3">
        <f>D63/22</f>
        <v>0.37132340681818188</v>
      </c>
      <c r="I63" s="9">
        <f>G63/H63-1</f>
        <v>-0.50730613934412294</v>
      </c>
      <c r="J63" s="18">
        <f t="shared" si="10"/>
        <v>1.4954061442328607E-4</v>
      </c>
      <c r="K63" s="116"/>
    </row>
    <row r="64" spans="1:12" x14ac:dyDescent="0.15">
      <c r="A64" s="41" t="s">
        <v>48</v>
      </c>
      <c r="B64" s="95" t="s">
        <v>803</v>
      </c>
      <c r="C64" s="3">
        <v>21.807417609999998</v>
      </c>
      <c r="D64" s="3">
        <v>18.276603940000001</v>
      </c>
      <c r="E64" s="9">
        <f t="shared" si="2"/>
        <v>0.19318762290802249</v>
      </c>
      <c r="F64" s="18">
        <f t="shared" si="9"/>
        <v>8.5620936623004372E-4</v>
      </c>
      <c r="G64" s="3">
        <f>C64/21</f>
        <v>1.0384484576190476</v>
      </c>
      <c r="H64" s="3">
        <f>D64/22</f>
        <v>0.83075472454545463</v>
      </c>
      <c r="I64" s="9">
        <f>G64/H64-1</f>
        <v>0.25000608114173772</v>
      </c>
      <c r="J64" s="18">
        <f t="shared" si="10"/>
        <v>8.48818095154466E-4</v>
      </c>
      <c r="K64" s="116"/>
    </row>
    <row r="65" spans="1:12" x14ac:dyDescent="0.15">
      <c r="A65" s="41" t="s">
        <v>45</v>
      </c>
      <c r="B65" s="95" t="s">
        <v>804</v>
      </c>
      <c r="C65" s="3">
        <v>15.03142832</v>
      </c>
      <c r="D65" s="3">
        <v>25.335227270000001</v>
      </c>
      <c r="E65" s="9">
        <f t="shared" si="2"/>
        <v>-0.40669850087356252</v>
      </c>
      <c r="F65" s="18">
        <f t="shared" si="9"/>
        <v>5.901684438554452E-4</v>
      </c>
      <c r="G65" s="3">
        <f>C65/21</f>
        <v>0.71578230095238093</v>
      </c>
      <c r="H65" s="3">
        <f>D65/22</f>
        <v>1.1516012395454547</v>
      </c>
      <c r="I65" s="9">
        <f>G65/H65-1</f>
        <v>-0.37844604853420849</v>
      </c>
      <c r="J65" s="18">
        <f t="shared" si="10"/>
        <v>5.850737846274177E-4</v>
      </c>
      <c r="K65" s="116"/>
    </row>
    <row r="66" spans="1:12" s="86" customFormat="1" x14ac:dyDescent="0.15">
      <c r="A66" s="52" t="s">
        <v>246</v>
      </c>
      <c r="B66" s="52" t="s">
        <v>216</v>
      </c>
      <c r="C66" s="11">
        <v>6.1073931699999999</v>
      </c>
      <c r="D66" s="11"/>
      <c r="E66" s="84"/>
      <c r="F66" s="85">
        <f t="shared" si="9"/>
        <v>2.3979030112238027E-4</v>
      </c>
      <c r="G66" s="11">
        <f>C66/18</f>
        <v>0.33929962055555557</v>
      </c>
      <c r="H66" s="11"/>
      <c r="I66" s="84"/>
      <c r="J66" s="85">
        <f t="shared" si="10"/>
        <v>2.7734034895379782E-4</v>
      </c>
      <c r="K66" s="116"/>
      <c r="L66" s="1"/>
    </row>
    <row r="67" spans="1:12" x14ac:dyDescent="0.15">
      <c r="A67" s="41" t="s">
        <v>786</v>
      </c>
      <c r="B67" s="41" t="s">
        <v>912</v>
      </c>
      <c r="C67" s="3">
        <v>12.22783591</v>
      </c>
      <c r="D67" s="3">
        <v>21.945703200000001</v>
      </c>
      <c r="E67" s="9">
        <f t="shared" si="2"/>
        <v>-0.44281412180950308</v>
      </c>
      <c r="F67" s="18">
        <f t="shared" si="9"/>
        <v>4.8009295837326199E-4</v>
      </c>
      <c r="G67" s="3">
        <f>C67/21</f>
        <v>0.58227790047619044</v>
      </c>
      <c r="H67" s="3">
        <f>D67/22</f>
        <v>0.99753196363636365</v>
      </c>
      <c r="I67" s="9">
        <f>G67/H67-1</f>
        <v>-0.41628146094328888</v>
      </c>
      <c r="J67" s="18">
        <f t="shared" si="10"/>
        <v>4.759485313945697E-4</v>
      </c>
      <c r="K67" s="116"/>
    </row>
    <row r="68" spans="1:12" s="86" customFormat="1" x14ac:dyDescent="0.15">
      <c r="A68" s="52" t="s">
        <v>244</v>
      </c>
      <c r="B68" s="52" t="s">
        <v>219</v>
      </c>
      <c r="C68" s="11">
        <v>0.11708156</v>
      </c>
      <c r="D68" s="11"/>
      <c r="E68" s="84"/>
      <c r="F68" s="85">
        <f t="shared" si="9"/>
        <v>4.5968912999059524E-6</v>
      </c>
      <c r="G68" s="11">
        <f>C68/18</f>
        <v>6.5045311111111108E-3</v>
      </c>
      <c r="H68" s="11"/>
      <c r="I68" s="84"/>
      <c r="J68" s="85">
        <f t="shared" si="10"/>
        <v>5.316743134527069E-6</v>
      </c>
      <c r="K68" s="116"/>
      <c r="L68" s="1"/>
    </row>
    <row r="69" spans="1:12" s="86" customFormat="1" x14ac:dyDescent="0.15">
      <c r="A69" s="52" t="s">
        <v>229</v>
      </c>
      <c r="B69" s="52" t="s">
        <v>227</v>
      </c>
      <c r="C69" s="11">
        <v>0.70621129000000005</v>
      </c>
      <c r="D69" s="11"/>
      <c r="E69" s="84"/>
      <c r="F69" s="85">
        <f t="shared" si="9"/>
        <v>2.7727479330616703E-5</v>
      </c>
      <c r="G69" s="11">
        <f>C69/18</f>
        <v>3.9233960555555558E-2</v>
      </c>
      <c r="H69" s="11"/>
      <c r="I69" s="84"/>
      <c r="J69" s="85">
        <f t="shared" si="10"/>
        <v>3.2069473857651076E-5</v>
      </c>
      <c r="K69" s="116"/>
      <c r="L69" s="1"/>
    </row>
    <row r="70" spans="1:12" s="86" customFormat="1" x14ac:dyDescent="0.15">
      <c r="A70" s="52" t="s">
        <v>230</v>
      </c>
      <c r="B70" s="52" t="s">
        <v>226</v>
      </c>
      <c r="C70" s="11">
        <v>6.5051932199999998</v>
      </c>
      <c r="D70" s="11"/>
      <c r="E70" s="84"/>
      <c r="F70" s="85">
        <f t="shared" ref="F70:F88" si="11">C70/$C$1119</f>
        <v>2.5540884591241508E-4</v>
      </c>
      <c r="G70" s="11">
        <f>C70/18</f>
        <v>0.36139962333333331</v>
      </c>
      <c r="H70" s="11"/>
      <c r="I70" s="84"/>
      <c r="J70" s="85">
        <f t="shared" ref="J70:J87" si="12">G70/$G$1119</f>
        <v>2.9540468534248294E-4</v>
      </c>
      <c r="K70" s="116"/>
      <c r="L70" s="1"/>
    </row>
    <row r="71" spans="1:12" x14ac:dyDescent="0.15">
      <c r="A71" s="41" t="s">
        <v>51</v>
      </c>
      <c r="B71" s="95" t="s">
        <v>805</v>
      </c>
      <c r="C71" s="3">
        <v>8.7166359700000005</v>
      </c>
      <c r="D71" s="3">
        <v>10.292665660000001</v>
      </c>
      <c r="E71" s="9">
        <f>C71/D71-1</f>
        <v>-0.15312162486000735</v>
      </c>
      <c r="F71" s="18">
        <f t="shared" si="11"/>
        <v>3.4223517396710703E-4</v>
      </c>
      <c r="G71" s="3">
        <f>C71/21</f>
        <v>0.41507790333333333</v>
      </c>
      <c r="H71" s="3">
        <f>D71/22</f>
        <v>0.46784843909090912</v>
      </c>
      <c r="I71" s="9">
        <f>G71/H71-1</f>
        <v>-0.11279408318667439</v>
      </c>
      <c r="J71" s="18">
        <f t="shared" si="12"/>
        <v>3.3928081135189037E-4</v>
      </c>
      <c r="K71" s="116"/>
    </row>
    <row r="72" spans="1:12" x14ac:dyDescent="0.15">
      <c r="A72" s="41" t="s">
        <v>751</v>
      </c>
      <c r="B72" s="95" t="s">
        <v>822</v>
      </c>
      <c r="C72" s="3">
        <v>307.97598647000001</v>
      </c>
      <c r="D72" s="3">
        <v>290.00494947999999</v>
      </c>
      <c r="E72" s="9">
        <f t="shared" si="2"/>
        <v>6.1968035449820436E-2</v>
      </c>
      <c r="F72" s="18">
        <f t="shared" si="11"/>
        <v>1.2091845486034661E-2</v>
      </c>
      <c r="G72" s="3">
        <f>C72/21</f>
        <v>14.665523165238096</v>
      </c>
      <c r="H72" s="3">
        <f>D72/22</f>
        <v>13.182043158181818</v>
      </c>
      <c r="I72" s="9">
        <f>G72/H72-1</f>
        <v>0.11253794189981181</v>
      </c>
      <c r="J72" s="18">
        <f t="shared" si="12"/>
        <v>1.1987462012416747E-2</v>
      </c>
      <c r="K72" s="116"/>
    </row>
    <row r="73" spans="1:12" s="86" customFormat="1" x14ac:dyDescent="0.15">
      <c r="A73" s="52" t="s">
        <v>248</v>
      </c>
      <c r="B73" s="52" t="s">
        <v>214</v>
      </c>
      <c r="C73" s="11">
        <v>3.1013570499999998</v>
      </c>
      <c r="D73" s="11"/>
      <c r="E73" s="84"/>
      <c r="F73" s="85">
        <f t="shared" si="11"/>
        <v>1.2176641002261148E-4</v>
      </c>
      <c r="G73" s="11">
        <f>C73/18</f>
        <v>0.17229761388888887</v>
      </c>
      <c r="H73" s="11"/>
      <c r="I73" s="84"/>
      <c r="J73" s="85">
        <f t="shared" si="12"/>
        <v>1.40834464481893E-4</v>
      </c>
      <c r="K73" s="116"/>
      <c r="L73" s="1"/>
    </row>
    <row r="74" spans="1:12" x14ac:dyDescent="0.15">
      <c r="A74" s="41" t="s">
        <v>722</v>
      </c>
      <c r="B74" s="95" t="s">
        <v>806</v>
      </c>
      <c r="C74" s="3">
        <v>17.311211289999999</v>
      </c>
      <c r="D74" s="3">
        <v>34.090407849999998</v>
      </c>
      <c r="E74" s="9">
        <f>C74/D74-1</f>
        <v>-0.49219700256534182</v>
      </c>
      <c r="F74" s="18">
        <f t="shared" si="11"/>
        <v>6.7967796611041644E-4</v>
      </c>
      <c r="G74" s="3">
        <f t="shared" ref="G74:G83" si="13">C74/21</f>
        <v>0.82434339476190477</v>
      </c>
      <c r="H74" s="3">
        <f t="shared" ref="H74:H83" si="14">D74/22</f>
        <v>1.5495639931818181</v>
      </c>
      <c r="I74" s="9">
        <f t="shared" ref="I74:I81" si="15">G74/H74-1</f>
        <v>-0.46801590744940569</v>
      </c>
      <c r="J74" s="18">
        <f t="shared" si="12"/>
        <v>6.7381061136079592E-4</v>
      </c>
      <c r="K74" s="116"/>
    </row>
    <row r="75" spans="1:12" x14ac:dyDescent="0.15">
      <c r="A75" s="41" t="s">
        <v>440</v>
      </c>
      <c r="B75" s="95" t="s">
        <v>445</v>
      </c>
      <c r="C75" s="3"/>
      <c r="D75" s="3">
        <v>34.809312779999999</v>
      </c>
      <c r="E75" s="9">
        <f t="shared" si="2"/>
        <v>-1</v>
      </c>
      <c r="F75" s="18">
        <f t="shared" si="11"/>
        <v>0</v>
      </c>
      <c r="G75" s="3"/>
      <c r="H75" s="3">
        <f t="shared" si="14"/>
        <v>1.5822414899999999</v>
      </c>
      <c r="I75" s="9">
        <f t="shared" si="15"/>
        <v>-1</v>
      </c>
      <c r="J75" s="18">
        <f t="shared" si="12"/>
        <v>0</v>
      </c>
      <c r="K75" s="116"/>
    </row>
    <row r="76" spans="1:12" x14ac:dyDescent="0.15">
      <c r="A76" s="41" t="s">
        <v>1116</v>
      </c>
      <c r="B76" s="95" t="s">
        <v>446</v>
      </c>
      <c r="C76" s="3"/>
      <c r="D76" s="3">
        <v>13.811266269999999</v>
      </c>
      <c r="E76" s="9">
        <f t="shared" si="2"/>
        <v>-1</v>
      </c>
      <c r="F76" s="18">
        <f t="shared" si="11"/>
        <v>0</v>
      </c>
      <c r="G76" s="3"/>
      <c r="H76" s="3">
        <f t="shared" si="14"/>
        <v>0.62778483045454536</v>
      </c>
      <c r="I76" s="9">
        <f t="shared" si="15"/>
        <v>-1</v>
      </c>
      <c r="J76" s="18">
        <f t="shared" si="12"/>
        <v>0</v>
      </c>
      <c r="K76" s="116"/>
    </row>
    <row r="77" spans="1:12" x14ac:dyDescent="0.15">
      <c r="A77" s="41" t="s">
        <v>438</v>
      </c>
      <c r="B77" s="95" t="s">
        <v>580</v>
      </c>
      <c r="C77" s="3">
        <v>1.0978801299999998</v>
      </c>
      <c r="D77" s="3">
        <v>5.5014009699999997</v>
      </c>
      <c r="E77" s="9">
        <f t="shared" si="2"/>
        <v>-0.80043626414673064</v>
      </c>
      <c r="F77" s="18">
        <f t="shared" si="11"/>
        <v>4.3105298716011428E-5</v>
      </c>
      <c r="G77" s="3">
        <f t="shared" si="13"/>
        <v>5.228000619047618E-2</v>
      </c>
      <c r="H77" s="3">
        <f t="shared" si="14"/>
        <v>0.25006368045454547</v>
      </c>
      <c r="I77" s="9">
        <f t="shared" si="15"/>
        <v>-0.79093322910609876</v>
      </c>
      <c r="J77" s="18">
        <f t="shared" si="12"/>
        <v>4.2733190023710348E-5</v>
      </c>
      <c r="K77" s="116"/>
    </row>
    <row r="78" spans="1:12" x14ac:dyDescent="0.15">
      <c r="A78" s="41" t="s">
        <v>618</v>
      </c>
      <c r="B78" s="95" t="s">
        <v>827</v>
      </c>
      <c r="C78" s="3">
        <v>39.423757280000004</v>
      </c>
      <c r="D78" s="3">
        <v>17.73221818</v>
      </c>
      <c r="E78" s="9">
        <f t="shared" si="2"/>
        <v>1.2232840178148541</v>
      </c>
      <c r="F78" s="18">
        <f t="shared" si="11"/>
        <v>1.5478673742477975E-3</v>
      </c>
      <c r="G78" s="3">
        <f t="shared" si="13"/>
        <v>1.8773217752380955</v>
      </c>
      <c r="H78" s="3">
        <f t="shared" si="14"/>
        <v>0.80600991727272731</v>
      </c>
      <c r="I78" s="9">
        <f t="shared" si="15"/>
        <v>1.3291546853298475</v>
      </c>
      <c r="J78" s="18">
        <f t="shared" si="12"/>
        <v>1.5345053300990837E-3</v>
      </c>
      <c r="K78" s="116"/>
    </row>
    <row r="79" spans="1:12" x14ac:dyDescent="0.15">
      <c r="A79" s="41" t="s">
        <v>626</v>
      </c>
      <c r="B79" s="95" t="s">
        <v>828</v>
      </c>
      <c r="C79" s="3">
        <v>44.954664380000004</v>
      </c>
      <c r="D79" s="3">
        <v>41.966061780000004</v>
      </c>
      <c r="E79" s="9">
        <f t="shared" si="2"/>
        <v>7.1214750044148678E-2</v>
      </c>
      <c r="F79" s="18">
        <f t="shared" si="11"/>
        <v>1.7650235065078909E-3</v>
      </c>
      <c r="G79" s="3">
        <f t="shared" si="13"/>
        <v>2.1406983038095242</v>
      </c>
      <c r="H79" s="3">
        <f t="shared" si="14"/>
        <v>1.9075482627272728</v>
      </c>
      <c r="I79" s="9">
        <f t="shared" si="15"/>
        <v>0.12222497623672735</v>
      </c>
      <c r="J79" s="18">
        <f t="shared" si="12"/>
        <v>1.7497868509585503E-3</v>
      </c>
      <c r="K79" s="116"/>
    </row>
    <row r="80" spans="1:12" x14ac:dyDescent="0.15">
      <c r="A80" s="41" t="s">
        <v>483</v>
      </c>
      <c r="B80" s="95" t="s">
        <v>487</v>
      </c>
      <c r="C80" s="3">
        <v>19.855555199999998</v>
      </c>
      <c r="D80" s="3">
        <v>28.724636069999999</v>
      </c>
      <c r="E80" s="9">
        <f t="shared" si="2"/>
        <v>-0.30876216667764389</v>
      </c>
      <c r="F80" s="18">
        <f t="shared" si="11"/>
        <v>7.7957475928474456E-4</v>
      </c>
      <c r="G80" s="3">
        <f t="shared" si="13"/>
        <v>0.94550262857142842</v>
      </c>
      <c r="H80" s="3">
        <f t="shared" si="14"/>
        <v>1.3056652759090908</v>
      </c>
      <c r="I80" s="9">
        <f t="shared" si="15"/>
        <v>-0.27584607937657923</v>
      </c>
      <c r="J80" s="18">
        <f t="shared" si="12"/>
        <v>7.7284504036690251E-4</v>
      </c>
      <c r="K80" s="116"/>
    </row>
    <row r="81" spans="1:12" x14ac:dyDescent="0.15">
      <c r="A81" s="41" t="s">
        <v>540</v>
      </c>
      <c r="B81" s="95" t="s">
        <v>581</v>
      </c>
      <c r="C81" s="3">
        <v>9.232078490000001</v>
      </c>
      <c r="D81" s="3">
        <v>16.902175030000002</v>
      </c>
      <c r="E81" s="9">
        <f t="shared" si="2"/>
        <v>-0.45379346305349433</v>
      </c>
      <c r="F81" s="18">
        <f t="shared" si="11"/>
        <v>3.6247263267358141E-4</v>
      </c>
      <c r="G81" s="3">
        <f t="shared" si="13"/>
        <v>0.43962278523809528</v>
      </c>
      <c r="H81" s="3">
        <f t="shared" si="14"/>
        <v>0.7682806831818183</v>
      </c>
      <c r="I81" s="9">
        <f t="shared" si="15"/>
        <v>-0.4277836279608036</v>
      </c>
      <c r="J81" s="18">
        <f t="shared" si="12"/>
        <v>3.5934356916267265E-4</v>
      </c>
      <c r="K81" s="116"/>
    </row>
    <row r="82" spans="1:12" x14ac:dyDescent="0.15">
      <c r="A82" s="41" t="s">
        <v>151</v>
      </c>
      <c r="B82" s="95" t="s">
        <v>153</v>
      </c>
      <c r="C82" s="3">
        <v>5.7425300000000006E-2</v>
      </c>
      <c r="D82" s="3">
        <v>0</v>
      </c>
      <c r="F82" s="18">
        <f t="shared" si="11"/>
        <v>2.254649339866067E-6</v>
      </c>
      <c r="G82" s="3">
        <f t="shared" si="13"/>
        <v>2.7345380952380955E-3</v>
      </c>
      <c r="H82" s="3">
        <f t="shared" si="14"/>
        <v>0</v>
      </c>
      <c r="J82" s="18">
        <f t="shared" si="12"/>
        <v>2.2351859643079385E-6</v>
      </c>
      <c r="K82" s="116"/>
    </row>
    <row r="83" spans="1:12" x14ac:dyDescent="0.15">
      <c r="A83" s="41" t="s">
        <v>152</v>
      </c>
      <c r="B83" s="95" t="s">
        <v>154</v>
      </c>
      <c r="C83" s="3">
        <v>0</v>
      </c>
      <c r="D83" s="3">
        <v>0</v>
      </c>
      <c r="F83" s="18">
        <f t="shared" si="11"/>
        <v>0</v>
      </c>
      <c r="G83" s="3">
        <f t="shared" si="13"/>
        <v>0</v>
      </c>
      <c r="H83" s="3">
        <f t="shared" si="14"/>
        <v>0</v>
      </c>
      <c r="J83" s="18">
        <f t="shared" si="12"/>
        <v>0</v>
      </c>
      <c r="K83" s="116"/>
    </row>
    <row r="84" spans="1:12" s="86" customFormat="1" x14ac:dyDescent="0.15">
      <c r="A84" s="52" t="s">
        <v>249</v>
      </c>
      <c r="B84" s="52" t="s">
        <v>228</v>
      </c>
      <c r="C84" s="11">
        <v>0.76058574000000001</v>
      </c>
      <c r="D84" s="11"/>
      <c r="E84" s="84"/>
      <c r="F84" s="85">
        <f t="shared" si="11"/>
        <v>2.9862345283395015E-5</v>
      </c>
      <c r="G84" s="11">
        <f>C84/18</f>
        <v>4.2254763333333334E-2</v>
      </c>
      <c r="H84" s="11"/>
      <c r="I84" s="84"/>
      <c r="J84" s="85">
        <f t="shared" si="12"/>
        <v>3.4538649906647901E-5</v>
      </c>
      <c r="K84" s="116"/>
      <c r="L84" s="1"/>
    </row>
    <row r="85" spans="1:12" x14ac:dyDescent="0.15">
      <c r="A85" s="41" t="s">
        <v>506</v>
      </c>
      <c r="B85" s="95" t="s">
        <v>582</v>
      </c>
      <c r="C85" s="3">
        <v>0.30927262999999999</v>
      </c>
      <c r="D85" s="3">
        <v>1.0875364999999999</v>
      </c>
      <c r="E85" s="9">
        <f t="shared" si="2"/>
        <v>-0.71562091938983197</v>
      </c>
      <c r="F85" s="18">
        <f t="shared" si="11"/>
        <v>1.2142754692933989E-5</v>
      </c>
      <c r="G85" s="3">
        <f t="shared" ref="G85:G116" si="16">C85/21</f>
        <v>1.4727268095238095E-2</v>
      </c>
      <c r="H85" s="3">
        <f t="shared" ref="H85:H116" si="17">D85/22</f>
        <v>4.9433477272727268E-2</v>
      </c>
      <c r="I85" s="9">
        <f t="shared" ref="I85:I116" si="18">G85/H85-1</f>
        <v>-0.70207905840839535</v>
      </c>
      <c r="J85" s="18">
        <f t="shared" si="12"/>
        <v>1.2037931742987884E-5</v>
      </c>
      <c r="K85" s="116"/>
    </row>
    <row r="86" spans="1:12" x14ac:dyDescent="0.15">
      <c r="A86" s="41" t="s">
        <v>673</v>
      </c>
      <c r="B86" s="95" t="s">
        <v>834</v>
      </c>
      <c r="C86" s="3">
        <v>0.28008928000000005</v>
      </c>
      <c r="D86" s="3">
        <v>1.66420653</v>
      </c>
      <c r="E86" s="9">
        <f t="shared" si="2"/>
        <v>-0.83169800445381015</v>
      </c>
      <c r="F86" s="18">
        <f t="shared" si="11"/>
        <v>1.0996949258524761E-5</v>
      </c>
      <c r="G86" s="3">
        <f t="shared" si="16"/>
        <v>1.3337584761904765E-2</v>
      </c>
      <c r="H86" s="3">
        <f t="shared" si="17"/>
        <v>7.5645751363636368E-2</v>
      </c>
      <c r="I86" s="9">
        <f t="shared" si="18"/>
        <v>-0.82368362371351544</v>
      </c>
      <c r="J86" s="18">
        <f t="shared" si="12"/>
        <v>1.0902017532500765E-5</v>
      </c>
      <c r="K86" s="116"/>
    </row>
    <row r="87" spans="1:12" x14ac:dyDescent="0.15">
      <c r="A87" s="41" t="s">
        <v>612</v>
      </c>
      <c r="B87" s="95" t="s">
        <v>835</v>
      </c>
      <c r="C87" s="3">
        <v>10.178874859999999</v>
      </c>
      <c r="D87" s="3">
        <v>0.9590455</v>
      </c>
      <c r="E87" s="9">
        <f t="shared" si="2"/>
        <v>9.6135473864378689</v>
      </c>
      <c r="F87" s="18">
        <f t="shared" si="11"/>
        <v>3.9964603552229238E-4</v>
      </c>
      <c r="G87" s="3">
        <f t="shared" si="16"/>
        <v>0.48470832666666663</v>
      </c>
      <c r="H87" s="3">
        <f t="shared" si="17"/>
        <v>4.3592977272727269E-2</v>
      </c>
      <c r="I87" s="9">
        <f t="shared" si="18"/>
        <v>10.118954404839673</v>
      </c>
      <c r="J87" s="18">
        <f t="shared" si="12"/>
        <v>3.9619607071306423E-4</v>
      </c>
      <c r="K87" s="116"/>
    </row>
    <row r="88" spans="1:12" x14ac:dyDescent="0.15">
      <c r="A88" s="41" t="s">
        <v>674</v>
      </c>
      <c r="B88" s="95" t="s">
        <v>836</v>
      </c>
      <c r="C88" s="3">
        <v>5.1117280000000003</v>
      </c>
      <c r="D88" s="3">
        <v>1.9030896100000001</v>
      </c>
      <c r="E88" s="9">
        <f t="shared" si="2"/>
        <v>1.6860153999789849</v>
      </c>
      <c r="F88" s="18">
        <f t="shared" si="11"/>
        <v>2.0069819680132084E-4</v>
      </c>
      <c r="G88" s="3">
        <f t="shared" si="16"/>
        <v>0.24341561904761905</v>
      </c>
      <c r="H88" s="3">
        <f t="shared" si="17"/>
        <v>8.6504073181818186E-2</v>
      </c>
      <c r="I88" s="9">
        <f t="shared" si="18"/>
        <v>1.813920895216079</v>
      </c>
      <c r="J88" s="18">
        <f t="shared" ref="J88:J119" si="19">G88/$G$1119</f>
        <v>1.9896565936895216E-4</v>
      </c>
      <c r="K88" s="116"/>
    </row>
    <row r="89" spans="1:12" x14ac:dyDescent="0.15">
      <c r="A89" s="41" t="s">
        <v>508</v>
      </c>
      <c r="B89" s="95" t="s">
        <v>426</v>
      </c>
      <c r="C89" s="3">
        <v>18.487636390000002</v>
      </c>
      <c r="D89" s="3">
        <v>27.627933469999999</v>
      </c>
      <c r="E89" s="9">
        <f>C89/D89-1</f>
        <v>-0.33083535147227194</v>
      </c>
      <c r="F89" s="18">
        <f t="shared" ref="F89:F126" si="20">C89/$C$1119</f>
        <v>7.2586712097973149E-4</v>
      </c>
      <c r="G89" s="3">
        <f t="shared" si="16"/>
        <v>0.88036363761904768</v>
      </c>
      <c r="H89" s="3">
        <f t="shared" si="17"/>
        <v>1.2558151577272727</v>
      </c>
      <c r="I89" s="9">
        <f t="shared" si="18"/>
        <v>-0.29897036820904688</v>
      </c>
      <c r="J89" s="18">
        <f t="shared" si="19"/>
        <v>7.1960103599209195E-4</v>
      </c>
      <c r="K89" s="116"/>
    </row>
    <row r="90" spans="1:12" x14ac:dyDescent="0.15">
      <c r="A90" s="41" t="s">
        <v>616</v>
      </c>
      <c r="B90" s="95" t="s">
        <v>837</v>
      </c>
      <c r="C90" s="3">
        <v>46.730286100000001</v>
      </c>
      <c r="D90" s="3">
        <v>19.003661519999998</v>
      </c>
      <c r="E90" s="9">
        <f t="shared" si="2"/>
        <v>1.4590148614686549</v>
      </c>
      <c r="F90" s="18">
        <f t="shared" si="20"/>
        <v>1.8347384986603017E-3</v>
      </c>
      <c r="G90" s="3">
        <f t="shared" si="16"/>
        <v>2.2252517190476189</v>
      </c>
      <c r="H90" s="3">
        <f t="shared" si="17"/>
        <v>0.86380279636363622</v>
      </c>
      <c r="I90" s="9">
        <f t="shared" si="18"/>
        <v>1.5761108072528764</v>
      </c>
      <c r="J90" s="18">
        <f t="shared" si="19"/>
        <v>1.818900024881269E-3</v>
      </c>
      <c r="K90" s="116"/>
    </row>
    <row r="91" spans="1:12" x14ac:dyDescent="0.15">
      <c r="A91" s="41" t="s">
        <v>676</v>
      </c>
      <c r="B91" s="95" t="s">
        <v>838</v>
      </c>
      <c r="C91" s="3">
        <v>10.121214460000001</v>
      </c>
      <c r="D91" s="3">
        <v>9.2841640299999995</v>
      </c>
      <c r="E91" s="9">
        <f t="shared" si="2"/>
        <v>9.0158944552814146E-2</v>
      </c>
      <c r="F91" s="18">
        <f t="shared" si="20"/>
        <v>3.9738215561576327E-4</v>
      </c>
      <c r="G91" s="3">
        <f t="shared" si="16"/>
        <v>0.48196259333333336</v>
      </c>
      <c r="H91" s="3">
        <f t="shared" si="17"/>
        <v>0.42200745590909089</v>
      </c>
      <c r="I91" s="9">
        <f t="shared" si="18"/>
        <v>0.14207127524580532</v>
      </c>
      <c r="J91" s="18">
        <f t="shared" si="19"/>
        <v>3.9395173386543123E-4</v>
      </c>
      <c r="K91" s="116"/>
    </row>
    <row r="92" spans="1:12" x14ac:dyDescent="0.15">
      <c r="A92" s="41" t="s">
        <v>693</v>
      </c>
      <c r="B92" s="95" t="s">
        <v>839</v>
      </c>
      <c r="C92" s="3">
        <v>15.92170874</v>
      </c>
      <c r="D92" s="3">
        <v>9.0716878300000001</v>
      </c>
      <c r="E92" s="9">
        <f t="shared" si="2"/>
        <v>0.75509883478871864</v>
      </c>
      <c r="F92" s="18">
        <f>C92/$C$1119</f>
        <v>6.2512290053653671E-4</v>
      </c>
      <c r="G92" s="3">
        <f t="shared" si="16"/>
        <v>0.75817660666666664</v>
      </c>
      <c r="H92" s="3">
        <f t="shared" si="17"/>
        <v>0.41234944681818181</v>
      </c>
      <c r="I92" s="9">
        <f t="shared" si="18"/>
        <v>0.83867496977865774</v>
      </c>
      <c r="J92" s="18">
        <f t="shared" si="19"/>
        <v>6.1972649517629029E-4</v>
      </c>
      <c r="K92" s="116"/>
    </row>
    <row r="93" spans="1:12" x14ac:dyDescent="0.15">
      <c r="A93" s="41" t="s">
        <v>677</v>
      </c>
      <c r="B93" s="95" t="s">
        <v>840</v>
      </c>
      <c r="C93" s="3">
        <v>33.578989110000002</v>
      </c>
      <c r="D93" s="3">
        <v>19.684108370000001</v>
      </c>
      <c r="E93" s="9">
        <f t="shared" si="2"/>
        <v>0.70589332667853011</v>
      </c>
      <c r="F93" s="18">
        <f t="shared" si="20"/>
        <v>1.3183883345882625E-3</v>
      </c>
      <c r="G93" s="3">
        <f t="shared" si="16"/>
        <v>1.5989994814285715</v>
      </c>
      <c r="H93" s="3">
        <f t="shared" si="17"/>
        <v>0.89473219863636366</v>
      </c>
      <c r="I93" s="9">
        <f t="shared" si="18"/>
        <v>0.78712634223465061</v>
      </c>
      <c r="J93" s="18">
        <f t="shared" si="19"/>
        <v>1.3070072799675598E-3</v>
      </c>
      <c r="K93" s="116"/>
    </row>
    <row r="94" spans="1:12" x14ac:dyDescent="0.15">
      <c r="A94" s="41" t="s">
        <v>532</v>
      </c>
      <c r="B94" s="95" t="s">
        <v>583</v>
      </c>
      <c r="C94" s="3">
        <v>7.3390660099999998</v>
      </c>
      <c r="D94" s="3">
        <v>2.5392756200000002</v>
      </c>
      <c r="E94" s="9">
        <f t="shared" si="2"/>
        <v>1.8902203259053851</v>
      </c>
      <c r="F94" s="18">
        <f t="shared" si="20"/>
        <v>2.8814860931819226E-4</v>
      </c>
      <c r="G94" s="3">
        <f t="shared" si="16"/>
        <v>0.34947933380952378</v>
      </c>
      <c r="H94" s="3">
        <f t="shared" si="17"/>
        <v>0.1154216190909091</v>
      </c>
      <c r="I94" s="9">
        <f t="shared" si="18"/>
        <v>2.027849865234213</v>
      </c>
      <c r="J94" s="18">
        <f t="shared" si="19"/>
        <v>2.8566115173419139E-4</v>
      </c>
      <c r="K94" s="116"/>
    </row>
    <row r="95" spans="1:12" s="13" customFormat="1" x14ac:dyDescent="0.15">
      <c r="A95" s="95" t="s">
        <v>1156</v>
      </c>
      <c r="B95" s="95" t="s">
        <v>606</v>
      </c>
      <c r="C95" s="3">
        <v>9.7028123399999995</v>
      </c>
      <c r="D95" s="3">
        <v>13.176058250000001</v>
      </c>
      <c r="E95" s="9">
        <f t="shared" si="2"/>
        <v>-0.26360280473107356</v>
      </c>
      <c r="F95" s="18">
        <f t="shared" si="20"/>
        <v>3.8095472617862377E-4</v>
      </c>
      <c r="G95" s="3">
        <f t="shared" si="16"/>
        <v>0.46203868285714284</v>
      </c>
      <c r="H95" s="3">
        <f t="shared" si="17"/>
        <v>0.59891173863636371</v>
      </c>
      <c r="I95" s="9">
        <f t="shared" si="18"/>
        <v>-0.22853627162302947</v>
      </c>
      <c r="J95" s="18">
        <f t="shared" si="19"/>
        <v>3.7766611505176046E-4</v>
      </c>
      <c r="K95" s="116"/>
      <c r="L95" s="1"/>
    </row>
    <row r="96" spans="1:12" s="13" customFormat="1" x14ac:dyDescent="0.15">
      <c r="A96" s="95" t="s">
        <v>1118</v>
      </c>
      <c r="B96" s="95" t="s">
        <v>385</v>
      </c>
      <c r="C96" s="3">
        <v>2673.4376704499996</v>
      </c>
      <c r="D96" s="3">
        <v>4714.8880709799996</v>
      </c>
      <c r="E96" s="9">
        <f t="shared" si="2"/>
        <v>-0.4329796105012691</v>
      </c>
      <c r="F96" s="18">
        <f t="shared" si="20"/>
        <v>0.10496531108854749</v>
      </c>
      <c r="G96" s="3">
        <f t="shared" si="16"/>
        <v>127.30655573571427</v>
      </c>
      <c r="H96" s="3">
        <f t="shared" si="17"/>
        <v>214.31309413545452</v>
      </c>
      <c r="I96" s="9">
        <f t="shared" si="18"/>
        <v>-0.40597863957275804</v>
      </c>
      <c r="J96" s="18">
        <f t="shared" si="19"/>
        <v>0.10405919268061203</v>
      </c>
      <c r="K96" s="116"/>
      <c r="L96" s="1"/>
    </row>
    <row r="97" spans="1:11" x14ac:dyDescent="0.15">
      <c r="A97" s="41" t="s">
        <v>1112</v>
      </c>
      <c r="B97" s="95" t="s">
        <v>470</v>
      </c>
      <c r="C97" s="3">
        <v>26.28195165</v>
      </c>
      <c r="D97" s="3">
        <v>66.337042960000005</v>
      </c>
      <c r="E97" s="9">
        <f t="shared" si="2"/>
        <v>-0.60381183005327022</v>
      </c>
      <c r="F97" s="18">
        <f t="shared" si="20"/>
        <v>1.0318898627967878E-3</v>
      </c>
      <c r="G97" s="3">
        <f t="shared" si="16"/>
        <v>1.2515215071428571</v>
      </c>
      <c r="H97" s="3">
        <f t="shared" si="17"/>
        <v>3.0153201345454548</v>
      </c>
      <c r="I97" s="9">
        <f t="shared" si="18"/>
        <v>-0.58494572672247358</v>
      </c>
      <c r="J97" s="18">
        <f t="shared" si="19"/>
        <v>1.0229820208636237E-3</v>
      </c>
      <c r="K97" s="116"/>
    </row>
    <row r="98" spans="1:11" x14ac:dyDescent="0.15">
      <c r="A98" s="41" t="s">
        <v>26</v>
      </c>
      <c r="B98" s="95" t="s">
        <v>559</v>
      </c>
      <c r="C98" s="3">
        <v>5.0061073600000006</v>
      </c>
      <c r="D98" s="3">
        <v>14.26510384</v>
      </c>
      <c r="E98" s="9">
        <f t="shared" si="2"/>
        <v>-0.64906618163110408</v>
      </c>
      <c r="F98" s="18">
        <f t="shared" si="20"/>
        <v>1.9655128757747298E-4</v>
      </c>
      <c r="G98" s="3">
        <f t="shared" si="16"/>
        <v>0.2383860647619048</v>
      </c>
      <c r="H98" s="3">
        <f t="shared" si="17"/>
        <v>0.64841381090909089</v>
      </c>
      <c r="I98" s="9">
        <f t="shared" si="18"/>
        <v>-0.63235504742306126</v>
      </c>
      <c r="J98" s="18">
        <f t="shared" si="19"/>
        <v>1.9485454855073752E-4</v>
      </c>
      <c r="K98" s="116"/>
    </row>
    <row r="99" spans="1:11" x14ac:dyDescent="0.15">
      <c r="A99" s="41" t="s">
        <v>615</v>
      </c>
      <c r="B99" s="95" t="s">
        <v>841</v>
      </c>
      <c r="C99" s="3">
        <v>1.6434903700000001</v>
      </c>
      <c r="D99" s="3">
        <v>2.9931879599999998</v>
      </c>
      <c r="E99" s="9">
        <f t="shared" si="2"/>
        <v>-0.45092309872848735</v>
      </c>
      <c r="F99" s="18">
        <f t="shared" si="20"/>
        <v>6.4527211486866201E-5</v>
      </c>
      <c r="G99" s="3">
        <f t="shared" si="16"/>
        <v>7.8261446190476189E-2</v>
      </c>
      <c r="H99" s="3">
        <f t="shared" si="17"/>
        <v>0.13605399818181818</v>
      </c>
      <c r="I99" s="9">
        <f t="shared" si="18"/>
        <v>-0.42477657962032023</v>
      </c>
      <c r="J99" s="18">
        <f t="shared" si="19"/>
        <v>6.3970177038679112E-5</v>
      </c>
      <c r="K99" s="116"/>
    </row>
    <row r="100" spans="1:11" x14ac:dyDescent="0.15">
      <c r="A100" s="41" t="s">
        <v>22</v>
      </c>
      <c r="B100" s="95" t="s">
        <v>560</v>
      </c>
      <c r="C100" s="3">
        <v>12.116326730000001</v>
      </c>
      <c r="D100" s="3">
        <v>27.284920550000002</v>
      </c>
      <c r="E100" s="9">
        <f>C100/D100-1</f>
        <v>-0.55593322297579495</v>
      </c>
      <c r="F100" s="18">
        <f t="shared" si="20"/>
        <v>4.7571485152704605E-4</v>
      </c>
      <c r="G100" s="3">
        <f t="shared" si="16"/>
        <v>0.57696793952380954</v>
      </c>
      <c r="H100" s="3">
        <f t="shared" si="17"/>
        <v>1.2402236613636364</v>
      </c>
      <c r="I100" s="9">
        <f t="shared" si="18"/>
        <v>-0.53478718597464225</v>
      </c>
      <c r="J100" s="18">
        <f t="shared" si="19"/>
        <v>4.7160821877926796E-4</v>
      </c>
      <c r="K100" s="116"/>
    </row>
    <row r="101" spans="1:11" x14ac:dyDescent="0.15">
      <c r="A101" s="41" t="s">
        <v>1154</v>
      </c>
      <c r="B101" s="95" t="s">
        <v>484</v>
      </c>
      <c r="C101" s="3">
        <v>10.25827567</v>
      </c>
      <c r="D101" s="3">
        <v>13.537160289999999</v>
      </c>
      <c r="E101" s="9">
        <f t="shared" si="2"/>
        <v>-0.24221362159847781</v>
      </c>
      <c r="F101" s="18">
        <f t="shared" si="20"/>
        <v>4.0276349392218467E-4</v>
      </c>
      <c r="G101" s="3">
        <f t="shared" si="16"/>
        <v>0.48848931761904762</v>
      </c>
      <c r="H101" s="3">
        <f t="shared" si="17"/>
        <v>0.6153254677272727</v>
      </c>
      <c r="I101" s="9">
        <f t="shared" si="18"/>
        <v>-0.20612855596030999</v>
      </c>
      <c r="J101" s="18">
        <f t="shared" si="19"/>
        <v>3.9928661749412907E-4</v>
      </c>
      <c r="K101" s="116"/>
    </row>
    <row r="102" spans="1:11" x14ac:dyDescent="0.15">
      <c r="A102" s="41" t="s">
        <v>550</v>
      </c>
      <c r="B102" s="95" t="s">
        <v>427</v>
      </c>
      <c r="C102" s="3">
        <v>782.16501461999997</v>
      </c>
      <c r="D102" s="3">
        <v>1261.8093442100001</v>
      </c>
      <c r="E102" s="9">
        <f t="shared" si="2"/>
        <v>-0.38012424919098875</v>
      </c>
      <c r="F102" s="18">
        <f t="shared" si="20"/>
        <v>3.0709597231173634E-2</v>
      </c>
      <c r="G102" s="3">
        <f t="shared" si="16"/>
        <v>37.245953077142858</v>
      </c>
      <c r="H102" s="3">
        <f t="shared" si="17"/>
        <v>57.354970191363641</v>
      </c>
      <c r="I102" s="9">
        <f t="shared" si="18"/>
        <v>-0.35060635629532144</v>
      </c>
      <c r="J102" s="18">
        <f t="shared" si="19"/>
        <v>3.0444495064916286E-2</v>
      </c>
      <c r="K102" s="116"/>
    </row>
    <row r="103" spans="1:11" x14ac:dyDescent="0.15">
      <c r="A103" s="41" t="s">
        <v>1120</v>
      </c>
      <c r="B103" s="95" t="s">
        <v>386</v>
      </c>
      <c r="C103" s="3">
        <v>1166.5975915500001</v>
      </c>
      <c r="D103" s="3">
        <v>1773.2480143</v>
      </c>
      <c r="E103" s="9">
        <f t="shared" si="2"/>
        <v>-0.34211256285516201</v>
      </c>
      <c r="F103" s="18">
        <f t="shared" si="20"/>
        <v>4.5803304287092117E-2</v>
      </c>
      <c r="G103" s="3">
        <f t="shared" si="16"/>
        <v>55.55226626428572</v>
      </c>
      <c r="H103" s="3">
        <f t="shared" si="17"/>
        <v>80.602182468181823</v>
      </c>
      <c r="I103" s="9">
        <f t="shared" si="18"/>
        <v>-0.31078458965778877</v>
      </c>
      <c r="J103" s="18">
        <f t="shared" si="19"/>
        <v>4.540790492392735E-2</v>
      </c>
      <c r="K103" s="116"/>
    </row>
    <row r="104" spans="1:11" x14ac:dyDescent="0.15">
      <c r="A104" s="41" t="s">
        <v>1125</v>
      </c>
      <c r="B104" s="95" t="s">
        <v>388</v>
      </c>
      <c r="C104" s="3">
        <v>8.6914844799999997</v>
      </c>
      <c r="D104" s="3">
        <v>17.590236969999999</v>
      </c>
      <c r="E104" s="9">
        <f t="shared" si="2"/>
        <v>-0.50589156389289958</v>
      </c>
      <c r="F104" s="18">
        <f t="shared" si="20"/>
        <v>3.4124766862842968E-4</v>
      </c>
      <c r="G104" s="3">
        <f t="shared" si="16"/>
        <v>0.4138802133333333</v>
      </c>
      <c r="H104" s="3">
        <f t="shared" si="17"/>
        <v>0.79955622590909092</v>
      </c>
      <c r="I104" s="9">
        <f t="shared" si="18"/>
        <v>-0.48236259074494248</v>
      </c>
      <c r="J104" s="18">
        <f t="shared" si="19"/>
        <v>3.3830183070347524E-4</v>
      </c>
      <c r="K104" s="116"/>
    </row>
    <row r="105" spans="1:11" x14ac:dyDescent="0.15">
      <c r="A105" s="41" t="s">
        <v>524</v>
      </c>
      <c r="B105" s="95" t="s">
        <v>584</v>
      </c>
      <c r="C105" s="3">
        <v>13.051363480000001</v>
      </c>
      <c r="D105" s="3">
        <v>2.8574011499999998</v>
      </c>
      <c r="E105" s="9">
        <f t="shared" si="2"/>
        <v>3.567564298768481</v>
      </c>
      <c r="F105" s="18">
        <f t="shared" si="20"/>
        <v>5.1242654465077399E-4</v>
      </c>
      <c r="G105" s="3">
        <f t="shared" si="16"/>
        <v>0.62149349904761908</v>
      </c>
      <c r="H105" s="3">
        <f t="shared" si="17"/>
        <v>0.12988187045454544</v>
      </c>
      <c r="I105" s="9">
        <f t="shared" si="18"/>
        <v>3.7850673606145993</v>
      </c>
      <c r="J105" s="18">
        <f t="shared" si="19"/>
        <v>5.0800299633745418E-4</v>
      </c>
      <c r="K105" s="116"/>
    </row>
    <row r="106" spans="1:11" x14ac:dyDescent="0.15">
      <c r="A106" s="41" t="s">
        <v>1128</v>
      </c>
      <c r="B106" s="95" t="s">
        <v>389</v>
      </c>
      <c r="C106" s="3">
        <v>1.5406525500000001</v>
      </c>
      <c r="D106" s="3">
        <v>1.18934524</v>
      </c>
      <c r="E106" s="9">
        <f t="shared" si="2"/>
        <v>0.29537874973964673</v>
      </c>
      <c r="F106" s="18">
        <f t="shared" si="20"/>
        <v>6.0489562175913273E-5</v>
      </c>
      <c r="G106" s="3">
        <f t="shared" si="16"/>
        <v>7.3364407142857149E-2</v>
      </c>
      <c r="H106" s="3">
        <f t="shared" si="17"/>
        <v>5.4061147272727268E-2</v>
      </c>
      <c r="I106" s="9">
        <f t="shared" si="18"/>
        <v>0.35706345210820145</v>
      </c>
      <c r="J106" s="18">
        <f t="shared" si="19"/>
        <v>5.9967382941582094E-5</v>
      </c>
      <c r="K106" s="116"/>
    </row>
    <row r="107" spans="1:11" x14ac:dyDescent="0.15">
      <c r="A107" s="41" t="s">
        <v>545</v>
      </c>
      <c r="B107" s="95" t="s">
        <v>448</v>
      </c>
      <c r="C107" s="3">
        <v>3.1396025099999996</v>
      </c>
      <c r="D107" s="3">
        <v>4.6789383499999992</v>
      </c>
      <c r="E107" s="9">
        <f t="shared" si="2"/>
        <v>-0.32899254592657756</v>
      </c>
      <c r="F107" s="18">
        <f t="shared" si="20"/>
        <v>1.2326801473589767E-4</v>
      </c>
      <c r="G107" s="3">
        <f t="shared" si="16"/>
        <v>0.14950488142857141</v>
      </c>
      <c r="H107" s="3">
        <f t="shared" si="17"/>
        <v>0.21267901590909088</v>
      </c>
      <c r="I107" s="9">
        <f t="shared" si="18"/>
        <v>-0.29703981001831936</v>
      </c>
      <c r="J107" s="18">
        <f t="shared" si="19"/>
        <v>1.2220389730411459E-4</v>
      </c>
      <c r="K107" s="116"/>
    </row>
    <row r="108" spans="1:11" x14ac:dyDescent="0.15">
      <c r="A108" s="41" t="s">
        <v>542</v>
      </c>
      <c r="B108" s="95" t="s">
        <v>585</v>
      </c>
      <c r="C108" s="3">
        <v>2.9309280099999997</v>
      </c>
      <c r="D108" s="3">
        <v>6.63818134</v>
      </c>
      <c r="E108" s="9">
        <f t="shared" si="2"/>
        <v>-0.55847424770712883</v>
      </c>
      <c r="F108" s="18">
        <f t="shared" si="20"/>
        <v>1.1507497397386628E-4</v>
      </c>
      <c r="G108" s="3">
        <f t="shared" si="16"/>
        <v>0.13956800047619047</v>
      </c>
      <c r="H108" s="3">
        <f t="shared" si="17"/>
        <v>0.30173551545454547</v>
      </c>
      <c r="I108" s="9">
        <f t="shared" si="18"/>
        <v>-0.53744921188365868</v>
      </c>
      <c r="J108" s="18">
        <f t="shared" si="19"/>
        <v>1.1408158338483205E-4</v>
      </c>
      <c r="K108" s="116"/>
    </row>
    <row r="109" spans="1:11" x14ac:dyDescent="0.15">
      <c r="A109" s="41" t="s">
        <v>1113</v>
      </c>
      <c r="B109" s="95" t="s">
        <v>485</v>
      </c>
      <c r="C109" s="3">
        <v>45.168172640000002</v>
      </c>
      <c r="D109" s="3">
        <v>126.41457331000001</v>
      </c>
      <c r="E109" s="9">
        <f t="shared" si="2"/>
        <v>-0.64269805721499851</v>
      </c>
      <c r="F109" s="18">
        <f t="shared" si="20"/>
        <v>1.7734063318037962E-3</v>
      </c>
      <c r="G109" s="3">
        <f t="shared" si="16"/>
        <v>2.1508653638095239</v>
      </c>
      <c r="H109" s="3">
        <f t="shared" si="17"/>
        <v>5.7461169686363638</v>
      </c>
      <c r="I109" s="9">
        <f t="shared" si="18"/>
        <v>-0.62568367898714128</v>
      </c>
      <c r="J109" s="18">
        <f t="shared" si="19"/>
        <v>1.7580973110870267E-3</v>
      </c>
      <c r="K109" s="116"/>
    </row>
    <row r="110" spans="1:11" x14ac:dyDescent="0.15">
      <c r="A110" s="41" t="s">
        <v>7</v>
      </c>
      <c r="B110" s="95" t="s">
        <v>449</v>
      </c>
      <c r="C110" s="3">
        <v>1.7413772700000001</v>
      </c>
      <c r="D110" s="3">
        <v>2.7243479100000001</v>
      </c>
      <c r="E110" s="9">
        <f t="shared" si="2"/>
        <v>-0.36080951202741207</v>
      </c>
      <c r="F110" s="18">
        <f t="shared" si="20"/>
        <v>6.8370476292910505E-5</v>
      </c>
      <c r="G110" s="3">
        <f t="shared" si="16"/>
        <v>8.2922727142857144E-2</v>
      </c>
      <c r="H110" s="3">
        <f t="shared" si="17"/>
        <v>0.12383399590909092</v>
      </c>
      <c r="I110" s="9">
        <f t="shared" si="18"/>
        <v>-0.33037186974300314</v>
      </c>
      <c r="J110" s="18">
        <f t="shared" si="19"/>
        <v>6.7780264665032218E-5</v>
      </c>
      <c r="K110" s="116"/>
    </row>
    <row r="111" spans="1:11" x14ac:dyDescent="0.15">
      <c r="A111" s="41" t="s">
        <v>24</v>
      </c>
      <c r="B111" s="95" t="s">
        <v>561</v>
      </c>
      <c r="C111" s="3">
        <v>1.3552298300000001</v>
      </c>
      <c r="D111" s="3">
        <v>1.97335046</v>
      </c>
      <c r="E111" s="9">
        <f t="shared" si="2"/>
        <v>-0.3132340871676691</v>
      </c>
      <c r="F111" s="18">
        <f t="shared" si="20"/>
        <v>5.3209439769166238E-5</v>
      </c>
      <c r="G111" s="3">
        <f t="shared" si="16"/>
        <v>6.4534753809523809E-2</v>
      </c>
      <c r="H111" s="3">
        <f t="shared" si="17"/>
        <v>8.9697748181818179E-2</v>
      </c>
      <c r="I111" s="9">
        <f t="shared" si="18"/>
        <v>-0.28053094846136761</v>
      </c>
      <c r="J111" s="18">
        <f t="shared" si="19"/>
        <v>5.2750106563264501E-5</v>
      </c>
      <c r="K111" s="116"/>
    </row>
    <row r="112" spans="1:11" x14ac:dyDescent="0.15">
      <c r="A112" s="41" t="s">
        <v>1126</v>
      </c>
      <c r="B112" s="95" t="s">
        <v>391</v>
      </c>
      <c r="C112" s="3">
        <v>5.5690348299999997</v>
      </c>
      <c r="D112" s="3">
        <v>11.6396432</v>
      </c>
      <c r="E112" s="9">
        <f t="shared" si="2"/>
        <v>-0.52154591559988717</v>
      </c>
      <c r="F112" s="18">
        <f t="shared" si="20"/>
        <v>2.1865311462283403E-4</v>
      </c>
      <c r="G112" s="3">
        <f t="shared" si="16"/>
        <v>0.26519213476190473</v>
      </c>
      <c r="H112" s="3">
        <f t="shared" si="17"/>
        <v>0.52907469090909087</v>
      </c>
      <c r="I112" s="9">
        <f t="shared" si="18"/>
        <v>-0.49876238777131032</v>
      </c>
      <c r="J112" s="18">
        <f t="shared" si="19"/>
        <v>2.1676558044551866E-4</v>
      </c>
      <c r="K112" s="116"/>
    </row>
    <row r="113" spans="1:11" x14ac:dyDescent="0.15">
      <c r="A113" s="41" t="s">
        <v>525</v>
      </c>
      <c r="B113" s="95" t="s">
        <v>586</v>
      </c>
      <c r="C113" s="3">
        <v>0.96860493999999997</v>
      </c>
      <c r="D113" s="3">
        <v>1.45126139</v>
      </c>
      <c r="E113" s="9">
        <f t="shared" si="2"/>
        <v>-0.33257720030710669</v>
      </c>
      <c r="F113" s="18">
        <f t="shared" si="20"/>
        <v>3.802965746042269E-5</v>
      </c>
      <c r="G113" s="3">
        <f t="shared" si="16"/>
        <v>4.6124044761904757E-2</v>
      </c>
      <c r="H113" s="3">
        <f t="shared" si="17"/>
        <v>6.5966426818181823E-2</v>
      </c>
      <c r="I113" s="9">
        <f t="shared" si="18"/>
        <v>-0.30079516222649283</v>
      </c>
      <c r="J113" s="18">
        <f t="shared" si="19"/>
        <v>3.7701364500443748E-5</v>
      </c>
      <c r="K113" s="116"/>
    </row>
    <row r="114" spans="1:11" x14ac:dyDescent="0.15">
      <c r="A114" s="41" t="s">
        <v>1133</v>
      </c>
      <c r="B114" s="95" t="s">
        <v>392</v>
      </c>
      <c r="C114" s="3">
        <v>4.7676160599999999</v>
      </c>
      <c r="D114" s="3">
        <v>9.512275429999999</v>
      </c>
      <c r="E114" s="9">
        <f t="shared" si="2"/>
        <v>-0.49879331237993807</v>
      </c>
      <c r="F114" s="18">
        <f t="shared" si="20"/>
        <v>1.8718757067727739E-4</v>
      </c>
      <c r="G114" s="3">
        <f t="shared" si="16"/>
        <v>0.22702933619047619</v>
      </c>
      <c r="H114" s="3">
        <f t="shared" si="17"/>
        <v>0.43237615590909084</v>
      </c>
      <c r="I114" s="9">
        <f t="shared" si="18"/>
        <v>-0.47492632725517314</v>
      </c>
      <c r="J114" s="18">
        <f t="shared" si="19"/>
        <v>1.8557166441483306E-4</v>
      </c>
      <c r="K114" s="116"/>
    </row>
    <row r="115" spans="1:11" x14ac:dyDescent="0.15">
      <c r="A115" s="41" t="s">
        <v>1134</v>
      </c>
      <c r="B115" s="95" t="s">
        <v>393</v>
      </c>
      <c r="C115" s="3">
        <v>18.546324909999999</v>
      </c>
      <c r="D115" s="3">
        <v>76.126339849999994</v>
      </c>
      <c r="E115" s="9">
        <f t="shared" si="2"/>
        <v>-0.75637440409529944</v>
      </c>
      <c r="F115" s="18">
        <f t="shared" si="20"/>
        <v>7.2817136724184436E-4</v>
      </c>
      <c r="G115" s="3">
        <f t="shared" si="16"/>
        <v>0.88315832904761904</v>
      </c>
      <c r="H115" s="3">
        <f t="shared" si="17"/>
        <v>3.4602881749999996</v>
      </c>
      <c r="I115" s="9">
        <f t="shared" si="18"/>
        <v>-0.74477318524269465</v>
      </c>
      <c r="J115" s="18">
        <f t="shared" si="19"/>
        <v>7.2188539073068285E-4</v>
      </c>
      <c r="K115" s="116"/>
    </row>
    <row r="116" spans="1:11" x14ac:dyDescent="0.15">
      <c r="A116" s="41" t="s">
        <v>441</v>
      </c>
      <c r="B116" s="95" t="s">
        <v>428</v>
      </c>
      <c r="C116" s="3">
        <v>65.818258990000004</v>
      </c>
      <c r="D116" s="3">
        <v>72.745195049999992</v>
      </c>
      <c r="E116" s="9">
        <f t="shared" si="2"/>
        <v>-9.5221905106432025E-2</v>
      </c>
      <c r="F116" s="18">
        <f t="shared" si="20"/>
        <v>2.5841762112333295E-3</v>
      </c>
      <c r="G116" s="3">
        <f t="shared" si="16"/>
        <v>3.1342028090476193</v>
      </c>
      <c r="H116" s="3">
        <f t="shared" si="17"/>
        <v>3.3065997749999996</v>
      </c>
      <c r="I116" s="9">
        <f t="shared" si="18"/>
        <v>-5.2137233921023984E-2</v>
      </c>
      <c r="J116" s="18">
        <f t="shared" si="19"/>
        <v>2.5618681781311159E-3</v>
      </c>
      <c r="K116" s="116"/>
    </row>
    <row r="117" spans="1:11" x14ac:dyDescent="0.15">
      <c r="A117" s="41" t="s">
        <v>1119</v>
      </c>
      <c r="B117" s="95" t="s">
        <v>394</v>
      </c>
      <c r="C117" s="3">
        <v>54.274618150000002</v>
      </c>
      <c r="D117" s="3">
        <v>128.48527798999999</v>
      </c>
      <c r="E117" s="9">
        <f t="shared" si="2"/>
        <v>-0.57758103497099333</v>
      </c>
      <c r="F117" s="18">
        <f t="shared" si="20"/>
        <v>2.1309463247624364E-3</v>
      </c>
      <c r="G117" s="3">
        <f t="shared" ref="G117:G134" si="21">C117/21</f>
        <v>2.5845056261904764</v>
      </c>
      <c r="H117" s="3">
        <f t="shared" ref="H117:H134" si="22">D117/22</f>
        <v>5.840239908636363</v>
      </c>
      <c r="I117" s="9">
        <f t="shared" ref="I117:I148" si="23">G117/H117-1</f>
        <v>-0.55746584616008832</v>
      </c>
      <c r="J117" s="18">
        <f t="shared" si="19"/>
        <v>2.1125508217989786E-3</v>
      </c>
      <c r="K117" s="116"/>
    </row>
    <row r="118" spans="1:11" x14ac:dyDescent="0.15">
      <c r="A118" s="41" t="s">
        <v>1115</v>
      </c>
      <c r="B118" s="95" t="s">
        <v>471</v>
      </c>
      <c r="C118" s="3">
        <v>36.517029229999999</v>
      </c>
      <c r="D118" s="3">
        <v>115.84291197</v>
      </c>
      <c r="E118" s="9">
        <f t="shared" si="2"/>
        <v>-0.68477113869982076</v>
      </c>
      <c r="F118" s="18">
        <f t="shared" si="20"/>
        <v>1.4337425463565598E-3</v>
      </c>
      <c r="G118" s="3">
        <f t="shared" si="21"/>
        <v>1.7389061538095238</v>
      </c>
      <c r="H118" s="3">
        <f t="shared" si="22"/>
        <v>5.2655869077272728</v>
      </c>
      <c r="I118" s="9">
        <f t="shared" si="23"/>
        <v>-0.66976024054266947</v>
      </c>
      <c r="J118" s="18">
        <f t="shared" si="19"/>
        <v>1.4213656906123036E-3</v>
      </c>
      <c r="K118" s="116"/>
    </row>
    <row r="119" spans="1:11" x14ac:dyDescent="0.15">
      <c r="A119" s="41" t="s">
        <v>1145</v>
      </c>
      <c r="B119" s="95" t="s">
        <v>395</v>
      </c>
      <c r="C119" s="3">
        <v>7.0508574900000003</v>
      </c>
      <c r="D119" s="3">
        <v>20.972732090000001</v>
      </c>
      <c r="E119" s="9">
        <f t="shared" si="2"/>
        <v>-0.6638083460112516</v>
      </c>
      <c r="F119" s="18">
        <f t="shared" si="20"/>
        <v>2.7683288002532352E-4</v>
      </c>
      <c r="G119" s="3">
        <f t="shared" si="21"/>
        <v>0.33575511857142859</v>
      </c>
      <c r="H119" s="3">
        <f t="shared" si="22"/>
        <v>0.95330600409090915</v>
      </c>
      <c r="I119" s="9">
        <f t="shared" si="23"/>
        <v>-0.64779921963083509</v>
      </c>
      <c r="J119" s="18">
        <f t="shared" si="19"/>
        <v>2.7444310605227138E-4</v>
      </c>
      <c r="K119" s="116"/>
    </row>
    <row r="120" spans="1:11" x14ac:dyDescent="0.15">
      <c r="A120" s="41" t="s">
        <v>2</v>
      </c>
      <c r="B120" s="95" t="s">
        <v>562</v>
      </c>
      <c r="C120" s="3">
        <v>0.61047037000000004</v>
      </c>
      <c r="D120" s="3">
        <v>5.9103556699999995</v>
      </c>
      <c r="E120" s="9">
        <f>C120/D120-1</f>
        <v>-0.89671173714660724</v>
      </c>
      <c r="F120" s="18">
        <f t="shared" si="20"/>
        <v>2.3968470634516379E-5</v>
      </c>
      <c r="G120" s="3">
        <f t="shared" si="21"/>
        <v>2.9070017619047622E-2</v>
      </c>
      <c r="H120" s="3">
        <f t="shared" si="22"/>
        <v>0.26865253045454546</v>
      </c>
      <c r="I120" s="9">
        <f t="shared" si="23"/>
        <v>-0.89179324843930285</v>
      </c>
      <c r="J120" s="18">
        <f t="shared" ref="J120:J154" si="24">G120/$G$1119</f>
        <v>2.3761561587834526E-5</v>
      </c>
      <c r="K120" s="116"/>
    </row>
    <row r="121" spans="1:11" x14ac:dyDescent="0.15">
      <c r="A121" s="41" t="s">
        <v>1129</v>
      </c>
      <c r="B121" s="95" t="s">
        <v>396</v>
      </c>
      <c r="C121" s="3">
        <v>31.009592179999999</v>
      </c>
      <c r="D121" s="3">
        <v>44.792867109999996</v>
      </c>
      <c r="E121" s="9">
        <f t="shared" si="2"/>
        <v>-0.3077113794960199</v>
      </c>
      <c r="F121" s="18">
        <f>C121/$C$1119</f>
        <v>1.2175079022339098E-3</v>
      </c>
      <c r="G121" s="3">
        <f t="shared" si="21"/>
        <v>1.4766472466666667</v>
      </c>
      <c r="H121" s="3">
        <f t="shared" si="22"/>
        <v>2.0360394140909088</v>
      </c>
      <c r="I121" s="9">
        <f t="shared" si="23"/>
        <v>-0.27474525471011602</v>
      </c>
      <c r="J121" s="18">
        <f t="shared" si="24"/>
        <v>1.2069977030968789E-3</v>
      </c>
      <c r="K121" s="116"/>
    </row>
    <row r="122" spans="1:11" x14ac:dyDescent="0.15">
      <c r="A122" s="41" t="s">
        <v>3</v>
      </c>
      <c r="B122" s="95" t="s">
        <v>563</v>
      </c>
      <c r="C122" s="3">
        <v>6.2787606199999999</v>
      </c>
      <c r="D122" s="3">
        <v>25.00688212</v>
      </c>
      <c r="E122" s="9">
        <f>C122/D122-1</f>
        <v>-0.74891869406708755</v>
      </c>
      <c r="F122" s="18">
        <f>C122/$C$1119</f>
        <v>2.4651858130580171E-4</v>
      </c>
      <c r="G122" s="3">
        <f t="shared" si="21"/>
        <v>0.29898860095238095</v>
      </c>
      <c r="H122" s="3">
        <f t="shared" si="22"/>
        <v>1.1366764600000001</v>
      </c>
      <c r="I122" s="9">
        <f t="shared" si="23"/>
        <v>-0.73696244140361555</v>
      </c>
      <c r="J122" s="18">
        <f t="shared" si="24"/>
        <v>2.4439049706441945E-4</v>
      </c>
      <c r="K122" s="116"/>
    </row>
    <row r="123" spans="1:11" x14ac:dyDescent="0.15">
      <c r="A123" s="41" t="s">
        <v>1146</v>
      </c>
      <c r="B123" s="95" t="s">
        <v>397</v>
      </c>
      <c r="C123" s="3">
        <v>44.873950319999999</v>
      </c>
      <c r="D123" s="3">
        <v>77.370428540000006</v>
      </c>
      <c r="E123" s="9">
        <f>C123/D123-1</f>
        <v>-0.42001160951563732</v>
      </c>
      <c r="F123" s="18">
        <f>C123/$C$1119</f>
        <v>1.7618544868928966E-3</v>
      </c>
      <c r="G123" s="3">
        <f t="shared" si="21"/>
        <v>2.1368547771428572</v>
      </c>
      <c r="H123" s="3">
        <f t="shared" si="22"/>
        <v>3.5168376609090912</v>
      </c>
      <c r="I123" s="9">
        <f t="shared" si="23"/>
        <v>-0.39239311473066774</v>
      </c>
      <c r="J123" s="18">
        <f t="shared" si="24"/>
        <v>1.7466451880672057E-3</v>
      </c>
      <c r="K123" s="116"/>
    </row>
    <row r="124" spans="1:11" x14ac:dyDescent="0.15">
      <c r="A124" s="41" t="s">
        <v>4</v>
      </c>
      <c r="B124" s="95" t="s">
        <v>564</v>
      </c>
      <c r="C124" s="3">
        <v>11.651096320000001</v>
      </c>
      <c r="D124" s="3">
        <v>5.2260000499999997</v>
      </c>
      <c r="E124" s="9">
        <f t="shared" si="2"/>
        <v>1.2294481837978553</v>
      </c>
      <c r="F124" s="18">
        <f>C124/$C$1119</f>
        <v>4.5744883573275123E-4</v>
      </c>
      <c r="G124" s="3">
        <f t="shared" si="21"/>
        <v>0.55481411047619056</v>
      </c>
      <c r="H124" s="3">
        <f t="shared" si="22"/>
        <v>0.23754545681818182</v>
      </c>
      <c r="I124" s="9">
        <f t="shared" si="23"/>
        <v>1.3356123830263247</v>
      </c>
      <c r="J124" s="18">
        <f t="shared" si="24"/>
        <v>4.5349988529905585E-4</v>
      </c>
      <c r="K124" s="116"/>
    </row>
    <row r="125" spans="1:11" x14ac:dyDescent="0.15">
      <c r="A125" s="41" t="s">
        <v>1147</v>
      </c>
      <c r="B125" s="95" t="s">
        <v>398</v>
      </c>
      <c r="C125" s="3">
        <v>11.278228109999999</v>
      </c>
      <c r="D125" s="3">
        <v>21.322664750000001</v>
      </c>
      <c r="E125" s="9">
        <f t="shared" si="2"/>
        <v>-0.47106854409461185</v>
      </c>
      <c r="F125" s="18">
        <f>C125/$C$1119</f>
        <v>4.4280917231726105E-4</v>
      </c>
      <c r="G125" s="3">
        <f t="shared" si="21"/>
        <v>0.53705848142857138</v>
      </c>
      <c r="H125" s="3">
        <f t="shared" si="22"/>
        <v>0.96921203409090917</v>
      </c>
      <c r="I125" s="9">
        <f t="shared" si="23"/>
        <v>-0.4458813319086411</v>
      </c>
      <c r="J125" s="18">
        <f t="shared" si="24"/>
        <v>4.3898659952556178E-4</v>
      </c>
      <c r="K125" s="116"/>
    </row>
    <row r="126" spans="1:11" x14ac:dyDescent="0.15">
      <c r="A126" s="41" t="s">
        <v>5</v>
      </c>
      <c r="B126" s="95" t="s">
        <v>565</v>
      </c>
      <c r="C126" s="3">
        <v>5.6496147099999998</v>
      </c>
      <c r="D126" s="3">
        <v>16.416661609999998</v>
      </c>
      <c r="E126" s="9">
        <f t="shared" si="2"/>
        <v>-0.65586092689157893</v>
      </c>
      <c r="F126" s="18">
        <f t="shared" si="20"/>
        <v>2.2181686602245211E-4</v>
      </c>
      <c r="G126" s="3">
        <f t="shared" si="21"/>
        <v>0.26902927190476189</v>
      </c>
      <c r="H126" s="3">
        <f t="shared" si="22"/>
        <v>0.7462118913636363</v>
      </c>
      <c r="I126" s="9">
        <f t="shared" si="23"/>
        <v>-0.639473351981654</v>
      </c>
      <c r="J126" s="18">
        <f t="shared" si="24"/>
        <v>2.1990202059962529E-4</v>
      </c>
      <c r="K126" s="116"/>
    </row>
    <row r="127" spans="1:11" x14ac:dyDescent="0.15">
      <c r="A127" s="41" t="s">
        <v>1148</v>
      </c>
      <c r="B127" s="95" t="s">
        <v>399</v>
      </c>
      <c r="C127" s="3">
        <v>3.98820212</v>
      </c>
      <c r="D127" s="3">
        <v>7.33806387</v>
      </c>
      <c r="E127" s="9">
        <f>C127/D127-1</f>
        <v>-0.45650485050902123</v>
      </c>
      <c r="F127" s="18">
        <f t="shared" ref="F127:F154" si="25">C127/$C$1119</f>
        <v>1.5658598696237456E-4</v>
      </c>
      <c r="G127" s="3">
        <f t="shared" si="21"/>
        <v>0.18991438666666666</v>
      </c>
      <c r="H127" s="3">
        <f t="shared" si="22"/>
        <v>0.3335483577272727</v>
      </c>
      <c r="I127" s="9">
        <f t="shared" si="23"/>
        <v>-0.43062412910468895</v>
      </c>
      <c r="J127" s="18">
        <f t="shared" si="24"/>
        <v>1.5523425043399274E-4</v>
      </c>
      <c r="K127" s="116"/>
    </row>
    <row r="128" spans="1:11" x14ac:dyDescent="0.15">
      <c r="A128" s="41" t="s">
        <v>8</v>
      </c>
      <c r="B128" s="95" t="s">
        <v>566</v>
      </c>
      <c r="C128" s="3">
        <v>0.75092086000000002</v>
      </c>
      <c r="D128" s="3">
        <v>0.93098658000000001</v>
      </c>
      <c r="E128" s="9">
        <f t="shared" si="2"/>
        <v>-0.19341387284014344</v>
      </c>
      <c r="F128" s="18">
        <f t="shared" si="25"/>
        <v>2.948287986811839E-5</v>
      </c>
      <c r="G128" s="3">
        <f t="shared" si="21"/>
        <v>3.5758136190476193E-2</v>
      </c>
      <c r="H128" s="3">
        <f t="shared" si="22"/>
        <v>4.2317571818181819E-2</v>
      </c>
      <c r="I128" s="9">
        <f t="shared" si="23"/>
        <v>-0.15500500964205499</v>
      </c>
      <c r="J128" s="18">
        <f t="shared" si="24"/>
        <v>2.9228367402138889E-5</v>
      </c>
      <c r="K128" s="116"/>
    </row>
    <row r="129" spans="1:11" x14ac:dyDescent="0.15">
      <c r="A129" s="41" t="s">
        <v>1151</v>
      </c>
      <c r="B129" s="95" t="s">
        <v>400</v>
      </c>
      <c r="C129" s="3">
        <v>3.2200463199999998</v>
      </c>
      <c r="D129" s="3">
        <v>4.1429281600000003</v>
      </c>
      <c r="E129" s="9">
        <f t="shared" si="2"/>
        <v>-0.22276076348859508</v>
      </c>
      <c r="F129" s="18">
        <f t="shared" si="25"/>
        <v>1.2642642371439342E-4</v>
      </c>
      <c r="G129" s="3">
        <f t="shared" si="21"/>
        <v>0.15333553904761904</v>
      </c>
      <c r="H129" s="3">
        <f t="shared" si="22"/>
        <v>0.18831491636363637</v>
      </c>
      <c r="I129" s="9">
        <f t="shared" si="23"/>
        <v>-0.18574937127376623</v>
      </c>
      <c r="J129" s="18">
        <f t="shared" si="24"/>
        <v>1.2533504115582204E-4</v>
      </c>
      <c r="K129" s="116"/>
    </row>
    <row r="130" spans="1:11" x14ac:dyDescent="0.15">
      <c r="A130" s="41" t="s">
        <v>9</v>
      </c>
      <c r="B130" s="95" t="s">
        <v>567</v>
      </c>
      <c r="C130" s="3">
        <v>3.7136133600000001</v>
      </c>
      <c r="D130" s="3">
        <v>4.78843174</v>
      </c>
      <c r="E130" s="9">
        <f>C130/D130-1</f>
        <v>-0.22446146011052881</v>
      </c>
      <c r="F130" s="18">
        <f t="shared" si="25"/>
        <v>1.458050007686822E-4</v>
      </c>
      <c r="G130" s="3">
        <f t="shared" si="21"/>
        <v>0.17683873142857143</v>
      </c>
      <c r="H130" s="3">
        <f t="shared" si="22"/>
        <v>0.21765598818181819</v>
      </c>
      <c r="I130" s="9">
        <f t="shared" si="23"/>
        <v>-0.18753105344912546</v>
      </c>
      <c r="J130" s="18">
        <f t="shared" si="24"/>
        <v>1.4454633165413925E-4</v>
      </c>
      <c r="K130" s="116"/>
    </row>
    <row r="131" spans="1:11" x14ac:dyDescent="0.15">
      <c r="A131" s="41" t="s">
        <v>1152</v>
      </c>
      <c r="B131" s="95" t="s">
        <v>401</v>
      </c>
      <c r="C131" s="3">
        <v>4.8720929000000002</v>
      </c>
      <c r="D131" s="3">
        <v>10.54922408</v>
      </c>
      <c r="E131" s="9">
        <f t="shared" si="2"/>
        <v>-0.5381562792625787</v>
      </c>
      <c r="F131" s="18">
        <f t="shared" si="25"/>
        <v>1.912895716827104E-4</v>
      </c>
      <c r="G131" s="3">
        <f t="shared" si="21"/>
        <v>0.23200442380952382</v>
      </c>
      <c r="H131" s="3">
        <f t="shared" si="22"/>
        <v>0.47951018545454543</v>
      </c>
      <c r="I131" s="9">
        <f t="shared" si="23"/>
        <v>-0.5161637211322252</v>
      </c>
      <c r="J131" s="18">
        <f t="shared" si="24"/>
        <v>1.8963825468712152E-4</v>
      </c>
      <c r="K131" s="116"/>
    </row>
    <row r="132" spans="1:11" x14ac:dyDescent="0.15">
      <c r="A132" s="41" t="s">
        <v>10</v>
      </c>
      <c r="B132" s="95" t="s">
        <v>568</v>
      </c>
      <c r="C132" s="3">
        <v>4.65143664</v>
      </c>
      <c r="D132" s="3">
        <v>10.30025625</v>
      </c>
      <c r="E132" s="9">
        <f t="shared" si="2"/>
        <v>-0.54841544451867397</v>
      </c>
      <c r="F132" s="18">
        <f t="shared" si="25"/>
        <v>1.8262609946843698E-4</v>
      </c>
      <c r="G132" s="3">
        <f t="shared" si="21"/>
        <v>0.22149698285714287</v>
      </c>
      <c r="H132" s="3">
        <f t="shared" si="22"/>
        <v>0.46819346590909094</v>
      </c>
      <c r="I132" s="9">
        <f t="shared" si="23"/>
        <v>-0.52691141806718234</v>
      </c>
      <c r="J132" s="18">
        <f t="shared" si="24"/>
        <v>1.810495703391306E-4</v>
      </c>
      <c r="K132" s="116"/>
    </row>
    <row r="133" spans="1:11" x14ac:dyDescent="0.15">
      <c r="A133" s="41" t="s">
        <v>1132</v>
      </c>
      <c r="B133" s="95" t="s">
        <v>402</v>
      </c>
      <c r="C133" s="3">
        <v>13.911238289999998</v>
      </c>
      <c r="D133" s="3">
        <v>31.518917160000001</v>
      </c>
      <c r="E133" s="9">
        <f t="shared" si="2"/>
        <v>-0.5586384449890156</v>
      </c>
      <c r="F133" s="18">
        <f t="shared" si="25"/>
        <v>5.4618720715900561E-4</v>
      </c>
      <c r="G133" s="3">
        <f t="shared" si="21"/>
        <v>0.66243991857142848</v>
      </c>
      <c r="H133" s="3">
        <f t="shared" si="22"/>
        <v>1.4326780527272727</v>
      </c>
      <c r="I133" s="9">
        <f t="shared" si="23"/>
        <v>-0.5376212280837307</v>
      </c>
      <c r="J133" s="18">
        <f t="shared" si="24"/>
        <v>5.4147221820262425E-4</v>
      </c>
      <c r="K133" s="116"/>
    </row>
    <row r="134" spans="1:11" x14ac:dyDescent="0.15">
      <c r="A134" s="41" t="s">
        <v>11</v>
      </c>
      <c r="B134" s="95" t="s">
        <v>569</v>
      </c>
      <c r="C134" s="3">
        <v>12.417752</v>
      </c>
      <c r="D134" s="3">
        <v>24.93629438</v>
      </c>
      <c r="E134" s="9">
        <f t="shared" si="2"/>
        <v>-0.50202095745390385</v>
      </c>
      <c r="F134" s="18">
        <f t="shared" si="25"/>
        <v>4.8754950081968275E-4</v>
      </c>
      <c r="G134" s="3">
        <f t="shared" si="21"/>
        <v>0.59132152380952385</v>
      </c>
      <c r="H134" s="3">
        <f t="shared" si="22"/>
        <v>1.1334679263636362</v>
      </c>
      <c r="I134" s="9">
        <f t="shared" si="23"/>
        <v>-0.47830766971361338</v>
      </c>
      <c r="J134" s="18">
        <f t="shared" si="24"/>
        <v>4.8334070485755981E-4</v>
      </c>
      <c r="K134" s="116"/>
    </row>
    <row r="135" spans="1:11" x14ac:dyDescent="0.15">
      <c r="A135" s="41" t="s">
        <v>1153</v>
      </c>
      <c r="B135" s="95" t="s">
        <v>403</v>
      </c>
      <c r="C135" s="3">
        <v>8.8180915199999994</v>
      </c>
      <c r="D135" s="3">
        <v>15.519454640000001</v>
      </c>
      <c r="E135" s="9">
        <f>C135/D135-1</f>
        <v>-0.43180403406237222</v>
      </c>
      <c r="F135" s="18">
        <f t="shared" si="25"/>
        <v>3.4621855217903185E-4</v>
      </c>
      <c r="G135" s="3">
        <f t="shared" ref="G135:G198" si="26">C135/21</f>
        <v>0.41990911999999997</v>
      </c>
      <c r="H135" s="3">
        <f t="shared" ref="H135:H198" si="27">D135/22</f>
        <v>0.70542975636363636</v>
      </c>
      <c r="I135" s="9">
        <f t="shared" si="23"/>
        <v>-0.40474708330343756</v>
      </c>
      <c r="J135" s="18">
        <f t="shared" si="24"/>
        <v>3.4322980284799296E-4</v>
      </c>
      <c r="K135" s="116"/>
    </row>
    <row r="136" spans="1:11" x14ac:dyDescent="0.15">
      <c r="A136" s="41" t="s">
        <v>12</v>
      </c>
      <c r="B136" s="95" t="s">
        <v>570</v>
      </c>
      <c r="C136" s="3">
        <v>1.40921184</v>
      </c>
      <c r="D136" s="3">
        <v>8.9600384399999999</v>
      </c>
      <c r="E136" s="9">
        <f>C136/D136-1</f>
        <v>-0.84272256760541309</v>
      </c>
      <c r="F136" s="18">
        <f t="shared" si="25"/>
        <v>5.5328897625044101E-5</v>
      </c>
      <c r="G136" s="3">
        <f t="shared" si="26"/>
        <v>6.7105325714285707E-2</v>
      </c>
      <c r="H136" s="3">
        <f t="shared" si="27"/>
        <v>0.40727447454545457</v>
      </c>
      <c r="I136" s="9">
        <f t="shared" si="23"/>
        <v>-0.83523316606281373</v>
      </c>
      <c r="J136" s="18">
        <f t="shared" si="24"/>
        <v>5.4851268090973202E-5</v>
      </c>
      <c r="K136" s="116"/>
    </row>
    <row r="137" spans="1:11" x14ac:dyDescent="0.15">
      <c r="A137" s="41" t="s">
        <v>1136</v>
      </c>
      <c r="B137" s="95" t="s">
        <v>404</v>
      </c>
      <c r="C137" s="3">
        <v>6.3239244100000001</v>
      </c>
      <c r="D137" s="3">
        <v>13.574305789999999</v>
      </c>
      <c r="E137" s="9">
        <f t="shared" si="2"/>
        <v>-0.53412539043736973</v>
      </c>
      <c r="F137" s="18">
        <f t="shared" si="25"/>
        <v>2.482918155650803E-4</v>
      </c>
      <c r="G137" s="3">
        <f t="shared" si="26"/>
        <v>0.30113925761904764</v>
      </c>
      <c r="H137" s="3">
        <f t="shared" si="27"/>
        <v>0.61701389954545449</v>
      </c>
      <c r="I137" s="9">
        <f t="shared" si="23"/>
        <v>-0.51194088522010173</v>
      </c>
      <c r="J137" s="18">
        <f t="shared" si="24"/>
        <v>2.4614842378840613E-4</v>
      </c>
      <c r="K137" s="116"/>
    </row>
    <row r="138" spans="1:11" x14ac:dyDescent="0.15">
      <c r="A138" s="41" t="s">
        <v>13</v>
      </c>
      <c r="B138" s="95" t="s">
        <v>571</v>
      </c>
      <c r="C138" s="3">
        <v>1.0646342799999999</v>
      </c>
      <c r="D138" s="3">
        <v>6.5308221</v>
      </c>
      <c r="E138" s="9">
        <f t="shared" si="2"/>
        <v>-0.83698311426979466</v>
      </c>
      <c r="F138" s="18">
        <f t="shared" si="25"/>
        <v>4.1799990189007019E-5</v>
      </c>
      <c r="G138" s="3">
        <f t="shared" si="26"/>
        <v>5.0696870476190474E-2</v>
      </c>
      <c r="H138" s="3">
        <f t="shared" si="27"/>
        <v>0.29685555000000002</v>
      </c>
      <c r="I138" s="9">
        <f t="shared" si="23"/>
        <v>-0.82922040542549913</v>
      </c>
      <c r="J138" s="18">
        <f t="shared" si="24"/>
        <v>4.1439149639219772E-5</v>
      </c>
      <c r="K138" s="116"/>
    </row>
    <row r="139" spans="1:11" x14ac:dyDescent="0.15">
      <c r="A139" s="41" t="s">
        <v>1137</v>
      </c>
      <c r="B139" s="95" t="s">
        <v>405</v>
      </c>
      <c r="C139" s="3">
        <v>2.17818581</v>
      </c>
      <c r="D139" s="3">
        <v>2.90393225</v>
      </c>
      <c r="E139" s="9">
        <f t="shared" si="2"/>
        <v>-0.24991851652186448</v>
      </c>
      <c r="F139" s="18">
        <f t="shared" si="25"/>
        <v>8.5520584108783647E-5</v>
      </c>
      <c r="G139" s="3">
        <f t="shared" si="26"/>
        <v>0.1037231338095238</v>
      </c>
      <c r="H139" s="3">
        <f t="shared" si="27"/>
        <v>0.13199692045454545</v>
      </c>
      <c r="I139" s="9">
        <f t="shared" si="23"/>
        <v>-0.2142003506419532</v>
      </c>
      <c r="J139" s="18">
        <f t="shared" si="24"/>
        <v>8.478232329942929E-5</v>
      </c>
      <c r="K139" s="116"/>
    </row>
    <row r="140" spans="1:11" x14ac:dyDescent="0.15">
      <c r="A140" s="41" t="s">
        <v>14</v>
      </c>
      <c r="B140" s="95" t="s">
        <v>572</v>
      </c>
      <c r="C140" s="3">
        <v>0.98576743</v>
      </c>
      <c r="D140" s="3">
        <v>0.91533876000000003</v>
      </c>
      <c r="E140" s="9">
        <f t="shared" si="2"/>
        <v>7.6942737571825237E-2</v>
      </c>
      <c r="F140" s="18">
        <f t="shared" si="25"/>
        <v>3.8703496286671012E-5</v>
      </c>
      <c r="G140" s="3">
        <f t="shared" si="26"/>
        <v>4.6941306190476192E-2</v>
      </c>
      <c r="H140" s="3">
        <f t="shared" si="27"/>
        <v>4.1606307272727273E-2</v>
      </c>
      <c r="I140" s="9">
        <f t="shared" si="23"/>
        <v>0.12822572507524566</v>
      </c>
      <c r="J140" s="18">
        <f t="shared" si="24"/>
        <v>3.8369386378615488E-5</v>
      </c>
      <c r="K140" s="116"/>
    </row>
    <row r="141" spans="1:11" x14ac:dyDescent="0.15">
      <c r="A141" s="41" t="s">
        <v>1150</v>
      </c>
      <c r="B141" s="95" t="s">
        <v>406</v>
      </c>
      <c r="C141" s="3">
        <v>36.318571599999999</v>
      </c>
      <c r="D141" s="3">
        <v>26.04879451</v>
      </c>
      <c r="E141" s="9">
        <f>C141/D141-1</f>
        <v>0.39425152999143531</v>
      </c>
      <c r="F141" s="18">
        <f t="shared" si="25"/>
        <v>1.4259506434066251E-3</v>
      </c>
      <c r="G141" s="3">
        <f t="shared" si="26"/>
        <v>1.7294557904761905</v>
      </c>
      <c r="H141" s="3">
        <f t="shared" si="27"/>
        <v>1.184036114090909</v>
      </c>
      <c r="I141" s="9">
        <f t="shared" si="23"/>
        <v>0.46064445999102754</v>
      </c>
      <c r="J141" s="18">
        <f t="shared" si="24"/>
        <v>1.4136410516624709E-3</v>
      </c>
      <c r="K141" s="116"/>
    </row>
    <row r="142" spans="1:11" x14ac:dyDescent="0.15">
      <c r="A142" s="41" t="s">
        <v>15</v>
      </c>
      <c r="B142" s="95" t="s">
        <v>573</v>
      </c>
      <c r="C142" s="3">
        <v>3.02263364</v>
      </c>
      <c r="D142" s="3">
        <v>11.0376514</v>
      </c>
      <c r="E142" s="9">
        <f t="shared" si="2"/>
        <v>-0.72615246391999655</v>
      </c>
      <c r="F142" s="18">
        <f t="shared" si="25"/>
        <v>1.1867554790454671E-4</v>
      </c>
      <c r="G142" s="3">
        <f t="shared" si="26"/>
        <v>0.14393493523809525</v>
      </c>
      <c r="H142" s="3">
        <f t="shared" si="27"/>
        <v>0.50171142727272722</v>
      </c>
      <c r="I142" s="9">
        <f t="shared" si="23"/>
        <v>-0.71311210505904399</v>
      </c>
      <c r="J142" s="18">
        <f t="shared" si="24"/>
        <v>1.1765107517719566E-4</v>
      </c>
      <c r="K142" s="116"/>
    </row>
    <row r="143" spans="1:11" x14ac:dyDescent="0.15">
      <c r="A143" s="41" t="s">
        <v>1138</v>
      </c>
      <c r="B143" s="95" t="s">
        <v>407</v>
      </c>
      <c r="C143" s="3">
        <v>2.6012001499999999</v>
      </c>
      <c r="D143" s="3">
        <v>3.0363504799999999</v>
      </c>
      <c r="E143" s="9">
        <f t="shared" si="2"/>
        <v>-0.14331360390253756</v>
      </c>
      <c r="F143" s="18">
        <f t="shared" si="25"/>
        <v>1.0212909990991798E-4</v>
      </c>
      <c r="G143" s="3">
        <f t="shared" si="26"/>
        <v>0.12386667380952381</v>
      </c>
      <c r="H143" s="3">
        <f t="shared" si="27"/>
        <v>0.13801593090909089</v>
      </c>
      <c r="I143" s="9">
        <f t="shared" si="23"/>
        <v>-0.10251901361218219</v>
      </c>
      <c r="J143" s="18">
        <f t="shared" si="24"/>
        <v>1.0124746523981073E-4</v>
      </c>
      <c r="K143" s="116"/>
    </row>
    <row r="144" spans="1:11" x14ac:dyDescent="0.15">
      <c r="A144" s="41" t="s">
        <v>16</v>
      </c>
      <c r="B144" s="95" t="s">
        <v>574</v>
      </c>
      <c r="C144" s="3">
        <v>1.02833364</v>
      </c>
      <c r="D144" s="3">
        <v>0.53511914000000005</v>
      </c>
      <c r="E144" s="9">
        <f t="shared" si="2"/>
        <v>0.92169100884711375</v>
      </c>
      <c r="F144" s="18">
        <f t="shared" si="25"/>
        <v>4.0374743581453982E-5</v>
      </c>
      <c r="G144" s="3">
        <f t="shared" si="26"/>
        <v>4.8968268571428573E-2</v>
      </c>
      <c r="H144" s="3">
        <f t="shared" si="27"/>
        <v>2.4323597272727274E-2</v>
      </c>
      <c r="I144" s="9">
        <f t="shared" si="23"/>
        <v>1.0132001045065002</v>
      </c>
      <c r="J144" s="18">
        <f t="shared" si="24"/>
        <v>4.0026206545785432E-5</v>
      </c>
      <c r="K144" s="116"/>
    </row>
    <row r="145" spans="1:11" x14ac:dyDescent="0.15">
      <c r="A145" s="41" t="s">
        <v>27</v>
      </c>
      <c r="B145" s="95" t="s">
        <v>823</v>
      </c>
      <c r="C145" s="3">
        <v>2.3638978700000002</v>
      </c>
      <c r="D145" s="3">
        <v>1.5309791799999999</v>
      </c>
      <c r="E145" s="9">
        <f t="shared" si="2"/>
        <v>0.54404312016836198</v>
      </c>
      <c r="F145" s="18">
        <f t="shared" si="25"/>
        <v>9.2812066669330435E-5</v>
      </c>
      <c r="G145" s="3">
        <f t="shared" si="26"/>
        <v>0.11256656523809525</v>
      </c>
      <c r="H145" s="3">
        <f t="shared" si="27"/>
        <v>6.9589962727272719E-2</v>
      </c>
      <c r="I145" s="9">
        <f t="shared" si="23"/>
        <v>0.61756898303352226</v>
      </c>
      <c r="J145" s="18">
        <f t="shared" si="24"/>
        <v>9.201086176443887E-5</v>
      </c>
      <c r="K145" s="116"/>
    </row>
    <row r="146" spans="1:11" x14ac:dyDescent="0.15">
      <c r="A146" s="41" t="s">
        <v>1139</v>
      </c>
      <c r="B146" s="95" t="s">
        <v>408</v>
      </c>
      <c r="C146" s="3">
        <v>1.0228678</v>
      </c>
      <c r="D146" s="3">
        <v>12.438532789999998</v>
      </c>
      <c r="E146" s="9">
        <f t="shared" si="2"/>
        <v>-0.91776620142671983</v>
      </c>
      <c r="F146" s="18">
        <f t="shared" si="25"/>
        <v>4.0160142133175721E-5</v>
      </c>
      <c r="G146" s="3">
        <f t="shared" si="26"/>
        <v>4.8707990476190476E-2</v>
      </c>
      <c r="H146" s="3">
        <f t="shared" si="27"/>
        <v>0.56538785409090897</v>
      </c>
      <c r="I146" s="9">
        <f t="shared" si="23"/>
        <v>-0.91385030625656372</v>
      </c>
      <c r="J146" s="18">
        <f t="shared" si="24"/>
        <v>3.9813457655467871E-5</v>
      </c>
      <c r="K146" s="116"/>
    </row>
    <row r="147" spans="1:11" x14ac:dyDescent="0.15">
      <c r="A147" s="41" t="s">
        <v>17</v>
      </c>
      <c r="B147" s="95" t="s">
        <v>575</v>
      </c>
      <c r="C147" s="3">
        <v>1.205402E-2</v>
      </c>
      <c r="D147" s="3">
        <v>2.11914559</v>
      </c>
      <c r="E147" s="9">
        <f t="shared" si="2"/>
        <v>-0.99431184905044678</v>
      </c>
      <c r="F147" s="18">
        <f t="shared" si="25"/>
        <v>4.732685460194786E-7</v>
      </c>
      <c r="G147" s="3">
        <f t="shared" si="26"/>
        <v>5.7400095238095239E-4</v>
      </c>
      <c r="H147" s="3">
        <f t="shared" si="27"/>
        <v>9.6324799545454545E-2</v>
      </c>
      <c r="I147" s="9">
        <f t="shared" si="23"/>
        <v>-0.99404098471951563</v>
      </c>
      <c r="J147" s="18">
        <f t="shared" si="24"/>
        <v>4.6918303112891307E-7</v>
      </c>
      <c r="K147" s="116"/>
    </row>
    <row r="148" spans="1:11" x14ac:dyDescent="0.15">
      <c r="A148" s="41" t="s">
        <v>1131</v>
      </c>
      <c r="B148" s="95" t="s">
        <v>409</v>
      </c>
      <c r="C148" s="3">
        <v>7.3896990499999999</v>
      </c>
      <c r="D148" s="3">
        <v>21.340915160000002</v>
      </c>
      <c r="E148" s="9">
        <f>C148/D148-1</f>
        <v>-0.65373092041288072</v>
      </c>
      <c r="F148" s="18">
        <f t="shared" si="25"/>
        <v>2.9013657891019114E-4</v>
      </c>
      <c r="G148" s="3">
        <f t="shared" si="26"/>
        <v>0.35189043095238093</v>
      </c>
      <c r="H148" s="3">
        <f t="shared" si="27"/>
        <v>0.97004159818181823</v>
      </c>
      <c r="I148" s="9">
        <f t="shared" si="23"/>
        <v>-0.63724191662301788</v>
      </c>
      <c r="J148" s="18">
        <f t="shared" si="24"/>
        <v>2.8763196007717336E-4</v>
      </c>
      <c r="K148" s="116"/>
    </row>
    <row r="149" spans="1:11" x14ac:dyDescent="0.15">
      <c r="A149" s="41" t="s">
        <v>18</v>
      </c>
      <c r="B149" s="95" t="s">
        <v>576</v>
      </c>
      <c r="C149" s="3">
        <v>5.1880828699999997</v>
      </c>
      <c r="D149" s="3">
        <v>3.5178746200000002</v>
      </c>
      <c r="E149" s="9">
        <f t="shared" si="2"/>
        <v>0.47477765139907091</v>
      </c>
      <c r="F149" s="18">
        <f t="shared" si="25"/>
        <v>2.0369606459201688E-4</v>
      </c>
      <c r="G149" s="3">
        <f t="shared" si="26"/>
        <v>0.24705156523809521</v>
      </c>
      <c r="H149" s="3">
        <f t="shared" si="27"/>
        <v>0.15990339181818183</v>
      </c>
      <c r="I149" s="9">
        <f t="shared" ref="I149:I180" si="28">G149/H149-1</f>
        <v>0.54500515860855048</v>
      </c>
      <c r="J149" s="18">
        <f t="shared" si="24"/>
        <v>2.0193764791286148E-4</v>
      </c>
      <c r="K149" s="116"/>
    </row>
    <row r="150" spans="1:11" x14ac:dyDescent="0.15">
      <c r="A150" s="41" t="s">
        <v>1130</v>
      </c>
      <c r="B150" s="95" t="s">
        <v>410</v>
      </c>
      <c r="C150" s="3">
        <v>15.067609259999999</v>
      </c>
      <c r="D150" s="3">
        <v>33.533002260000004</v>
      </c>
      <c r="E150" s="9">
        <f t="shared" si="2"/>
        <v>-0.55066327962010531</v>
      </c>
      <c r="F150" s="18">
        <f t="shared" si="25"/>
        <v>5.9158899076572227E-4</v>
      </c>
      <c r="G150" s="3">
        <f t="shared" si="26"/>
        <v>0.71750520285714281</v>
      </c>
      <c r="H150" s="3">
        <f t="shared" si="27"/>
        <v>1.5242273754545457</v>
      </c>
      <c r="I150" s="9">
        <f t="shared" si="28"/>
        <v>-0.52926629293534844</v>
      </c>
      <c r="J150" s="18">
        <f t="shared" si="24"/>
        <v>5.8648206859395272E-4</v>
      </c>
      <c r="K150" s="116"/>
    </row>
    <row r="151" spans="1:11" x14ac:dyDescent="0.15">
      <c r="A151" s="41" t="s">
        <v>19</v>
      </c>
      <c r="B151" s="95" t="s">
        <v>577</v>
      </c>
      <c r="C151" s="3">
        <v>9.3411315999999989</v>
      </c>
      <c r="D151" s="3">
        <v>9.1061824399999995</v>
      </c>
      <c r="E151" s="9">
        <f t="shared" si="2"/>
        <v>2.5801060054316149E-2</v>
      </c>
      <c r="F151" s="18">
        <f t="shared" si="25"/>
        <v>3.667543085633345E-4</v>
      </c>
      <c r="G151" s="3">
        <f t="shared" si="26"/>
        <v>0.44481579047619041</v>
      </c>
      <c r="H151" s="3">
        <f t="shared" si="27"/>
        <v>0.4139173836363636</v>
      </c>
      <c r="I151" s="9">
        <f t="shared" si="28"/>
        <v>7.4648729580712114E-2</v>
      </c>
      <c r="J151" s="18">
        <f t="shared" si="24"/>
        <v>3.6358828326666731E-4</v>
      </c>
      <c r="K151" s="116"/>
    </row>
    <row r="152" spans="1:11" x14ac:dyDescent="0.15">
      <c r="A152" s="41" t="s">
        <v>1149</v>
      </c>
      <c r="B152" s="95" t="s">
        <v>411</v>
      </c>
      <c r="C152" s="3">
        <v>2.2200184199999997</v>
      </c>
      <c r="D152" s="3">
        <v>7.5716524500000002</v>
      </c>
      <c r="E152" s="9">
        <f t="shared" si="2"/>
        <v>-0.7067986896308216</v>
      </c>
      <c r="F152" s="18">
        <f t="shared" si="25"/>
        <v>8.716302858049514E-5</v>
      </c>
      <c r="G152" s="3">
        <f t="shared" si="26"/>
        <v>0.10571516285714284</v>
      </c>
      <c r="H152" s="3">
        <f t="shared" si="27"/>
        <v>0.34416602045454547</v>
      </c>
      <c r="I152" s="9">
        <f t="shared" si="28"/>
        <v>-0.69283672247038464</v>
      </c>
      <c r="J152" s="18">
        <f t="shared" si="24"/>
        <v>8.6410589285368719E-5</v>
      </c>
      <c r="K152" s="116"/>
    </row>
    <row r="153" spans="1:11" x14ac:dyDescent="0.15">
      <c r="A153" s="41" t="s">
        <v>20</v>
      </c>
      <c r="B153" s="95" t="s">
        <v>578</v>
      </c>
      <c r="C153" s="3">
        <v>0.238645</v>
      </c>
      <c r="D153" s="3">
        <v>3.607697E-2</v>
      </c>
      <c r="E153" s="9">
        <f t="shared" si="2"/>
        <v>5.6148847866104052</v>
      </c>
      <c r="F153" s="18">
        <f t="shared" si="25"/>
        <v>9.3697515156618682E-6</v>
      </c>
      <c r="G153" s="3">
        <f t="shared" si="26"/>
        <v>1.1364047619047619E-2</v>
      </c>
      <c r="H153" s="3">
        <f t="shared" si="27"/>
        <v>1.6398622727272728E-3</v>
      </c>
      <c r="I153" s="9">
        <f t="shared" si="28"/>
        <v>5.9298793002585199</v>
      </c>
      <c r="J153" s="18">
        <f t="shared" si="24"/>
        <v>9.2888666572445924E-6</v>
      </c>
      <c r="K153" s="116"/>
    </row>
    <row r="154" spans="1:11" x14ac:dyDescent="0.15">
      <c r="A154" s="41" t="s">
        <v>1140</v>
      </c>
      <c r="B154" s="95" t="s">
        <v>412</v>
      </c>
      <c r="C154" s="3">
        <v>20.21797231</v>
      </c>
      <c r="D154" s="3">
        <v>26.477062350000001</v>
      </c>
      <c r="E154" s="9">
        <f t="shared" si="2"/>
        <v>-0.23639669527008533</v>
      </c>
      <c r="F154" s="18">
        <f t="shared" si="25"/>
        <v>7.9380408847967558E-4</v>
      </c>
      <c r="G154" s="3">
        <f t="shared" si="26"/>
        <v>0.96276058619047622</v>
      </c>
      <c r="H154" s="3">
        <f t="shared" si="27"/>
        <v>1.2035028340909091</v>
      </c>
      <c r="I154" s="9">
        <f t="shared" si="28"/>
        <v>-0.2000346331400894</v>
      </c>
      <c r="J154" s="18">
        <f t="shared" si="24"/>
        <v>7.8695153415094985E-4</v>
      </c>
      <c r="K154" s="116"/>
    </row>
    <row r="155" spans="1:11" x14ac:dyDescent="0.15">
      <c r="A155" s="41" t="s">
        <v>21</v>
      </c>
      <c r="B155" s="95" t="s">
        <v>579</v>
      </c>
      <c r="C155" s="3">
        <v>6.3814771600000002</v>
      </c>
      <c r="D155" s="3">
        <v>18.3265721</v>
      </c>
      <c r="E155" s="9">
        <f>C155/D155-1</f>
        <v>-0.65179101006019557</v>
      </c>
      <c r="F155" s="18">
        <f t="shared" ref="F155:F167" si="29">C155/$C$1119</f>
        <v>2.5055146888504511E-4</v>
      </c>
      <c r="G155" s="3">
        <f t="shared" si="26"/>
        <v>0.30387986476190476</v>
      </c>
      <c r="H155" s="3">
        <f t="shared" si="27"/>
        <v>0.8330260045454545</v>
      </c>
      <c r="I155" s="9">
        <f t="shared" si="28"/>
        <v>-0.63520962958687155</v>
      </c>
      <c r="J155" s="18">
        <f t="shared" ref="J155:J167" si="30">G155/$G$1119</f>
        <v>2.4838857053569914E-4</v>
      </c>
      <c r="K155" s="116"/>
    </row>
    <row r="156" spans="1:11" x14ac:dyDescent="0.15">
      <c r="A156" s="41" t="s">
        <v>28</v>
      </c>
      <c r="B156" s="95" t="s">
        <v>824</v>
      </c>
      <c r="C156" s="3">
        <v>1.2071374699999999</v>
      </c>
      <c r="D156" s="3">
        <v>2.6963128700000003</v>
      </c>
      <c r="E156" s="9">
        <f t="shared" si="2"/>
        <v>-0.55230066828260926</v>
      </c>
      <c r="F156" s="18">
        <f t="shared" si="29"/>
        <v>4.7394993145235525E-5</v>
      </c>
      <c r="G156" s="3">
        <f t="shared" si="26"/>
        <v>5.7482736666666666E-2</v>
      </c>
      <c r="H156" s="3">
        <f t="shared" si="27"/>
        <v>0.12255967590909092</v>
      </c>
      <c r="I156" s="9">
        <f t="shared" si="28"/>
        <v>-0.53098165248654305</v>
      </c>
      <c r="J156" s="18">
        <f t="shared" si="30"/>
        <v>4.6985853446724605E-5</v>
      </c>
      <c r="K156" s="116"/>
    </row>
    <row r="157" spans="1:11" x14ac:dyDescent="0.15">
      <c r="A157" s="41" t="s">
        <v>29</v>
      </c>
      <c r="B157" s="95" t="s">
        <v>825</v>
      </c>
      <c r="C157" s="3">
        <v>1.3871701200000002</v>
      </c>
      <c r="D157" s="3">
        <v>4.3327085199999997</v>
      </c>
      <c r="E157" s="9">
        <f t="shared" si="2"/>
        <v>-0.6798376549918479</v>
      </c>
      <c r="F157" s="18">
        <f t="shared" si="29"/>
        <v>5.4463489008153771E-5</v>
      </c>
      <c r="G157" s="3">
        <f t="shared" si="26"/>
        <v>6.6055720000000012E-2</v>
      </c>
      <c r="H157" s="3">
        <f t="shared" si="27"/>
        <v>0.19694129636363636</v>
      </c>
      <c r="I157" s="9">
        <f t="shared" si="28"/>
        <v>-0.66459182903907865</v>
      </c>
      <c r="J157" s="18">
        <f t="shared" si="30"/>
        <v>5.3993330158159536E-5</v>
      </c>
      <c r="K157" s="116"/>
    </row>
    <row r="158" spans="1:11" x14ac:dyDescent="0.15">
      <c r="A158" s="41" t="s">
        <v>1155</v>
      </c>
      <c r="B158" s="95" t="s">
        <v>486</v>
      </c>
      <c r="C158" s="3">
        <v>15.198750499999999</v>
      </c>
      <c r="D158" s="3">
        <v>10.07782716</v>
      </c>
      <c r="E158" s="9">
        <f t="shared" si="2"/>
        <v>0.50813764303534636</v>
      </c>
      <c r="F158" s="18">
        <f t="shared" si="29"/>
        <v>5.9673789743569549E-4</v>
      </c>
      <c r="G158" s="3">
        <f t="shared" si="26"/>
        <v>0.7237500238095238</v>
      </c>
      <c r="H158" s="3">
        <f t="shared" si="27"/>
        <v>0.45808305272727273</v>
      </c>
      <c r="I158" s="9">
        <f t="shared" si="28"/>
        <v>0.5799537212751249</v>
      </c>
      <c r="J158" s="18">
        <f t="shared" si="30"/>
        <v>5.9158652706417308E-4</v>
      </c>
      <c r="K158" s="116"/>
    </row>
    <row r="159" spans="1:11" x14ac:dyDescent="0.15">
      <c r="A159" s="41" t="s">
        <v>1114</v>
      </c>
      <c r="B159" s="95" t="s">
        <v>826</v>
      </c>
      <c r="C159" s="3">
        <v>10.32215755</v>
      </c>
      <c r="D159" s="3">
        <v>7.8688793800000001</v>
      </c>
      <c r="E159" s="9">
        <f t="shared" si="2"/>
        <v>0.3117697008084015</v>
      </c>
      <c r="F159" s="18">
        <f t="shared" si="29"/>
        <v>4.0527164344114939E-4</v>
      </c>
      <c r="G159" s="3">
        <f t="shared" si="26"/>
        <v>0.4915313119047619</v>
      </c>
      <c r="H159" s="3">
        <f t="shared" si="27"/>
        <v>0.35767633545454547</v>
      </c>
      <c r="I159" s="9">
        <f t="shared" si="28"/>
        <v>0.3742349246564205</v>
      </c>
      <c r="J159" s="18">
        <f t="shared" si="30"/>
        <v>4.0177311528429477E-4</v>
      </c>
      <c r="K159" s="116"/>
    </row>
    <row r="160" spans="1:11" x14ac:dyDescent="0.15">
      <c r="A160" s="41" t="s">
        <v>1123</v>
      </c>
      <c r="B160" s="95" t="s">
        <v>472</v>
      </c>
      <c r="C160" s="3">
        <v>2.7658043700000001</v>
      </c>
      <c r="D160" s="3">
        <v>2.6165286400000003</v>
      </c>
      <c r="E160" s="9">
        <f t="shared" si="2"/>
        <v>5.7051059070387211E-2</v>
      </c>
      <c r="F160" s="18">
        <f t="shared" si="29"/>
        <v>1.0859184013003297E-4</v>
      </c>
      <c r="G160" s="3">
        <f t="shared" si="26"/>
        <v>0.13170497</v>
      </c>
      <c r="H160" s="3">
        <f t="shared" si="27"/>
        <v>0.11893312000000002</v>
      </c>
      <c r="I160" s="9">
        <f t="shared" si="28"/>
        <v>0.10738682378802467</v>
      </c>
      <c r="J160" s="18">
        <f t="shared" si="30"/>
        <v>1.0765441552496129E-4</v>
      </c>
      <c r="K160" s="116"/>
    </row>
    <row r="161" spans="1:11" x14ac:dyDescent="0.15">
      <c r="A161" s="41" t="s">
        <v>1124</v>
      </c>
      <c r="B161" s="95" t="s">
        <v>474</v>
      </c>
      <c r="C161" s="3">
        <v>1.9173063600000002</v>
      </c>
      <c r="D161" s="3">
        <v>6.0234365800000003</v>
      </c>
      <c r="E161" s="9">
        <f t="shared" si="2"/>
        <v>-0.68169228072124899</v>
      </c>
      <c r="F161" s="18">
        <f t="shared" si="29"/>
        <v>7.5277856953207239E-5</v>
      </c>
      <c r="G161" s="3">
        <f t="shared" si="26"/>
        <v>9.130030285714287E-2</v>
      </c>
      <c r="H161" s="3">
        <f t="shared" si="27"/>
        <v>0.27379257181818184</v>
      </c>
      <c r="I161" s="9">
        <f t="shared" si="28"/>
        <v>-0.66653477027940367</v>
      </c>
      <c r="J161" s="18">
        <f t="shared" si="30"/>
        <v>7.4628017009059476E-5</v>
      </c>
      <c r="K161" s="116"/>
    </row>
    <row r="162" spans="1:11" x14ac:dyDescent="0.15">
      <c r="A162" s="41" t="s">
        <v>6</v>
      </c>
      <c r="B162" s="95" t="s">
        <v>473</v>
      </c>
      <c r="C162" s="3">
        <v>0.81194358999999994</v>
      </c>
      <c r="D162" s="3">
        <v>4.8560737099999995</v>
      </c>
      <c r="E162" s="9">
        <f t="shared" si="2"/>
        <v>-0.83279833905157097</v>
      </c>
      <c r="F162" s="18">
        <f t="shared" si="29"/>
        <v>3.1878772582850832E-5</v>
      </c>
      <c r="G162" s="3">
        <f t="shared" si="26"/>
        <v>3.8663980476190477E-2</v>
      </c>
      <c r="H162" s="3">
        <f t="shared" si="27"/>
        <v>0.22073062318181816</v>
      </c>
      <c r="I162" s="9">
        <f t="shared" si="28"/>
        <v>-0.82483635519688381</v>
      </c>
      <c r="J162" s="18">
        <f t="shared" si="30"/>
        <v>3.16035774506672E-5</v>
      </c>
      <c r="K162" s="116"/>
    </row>
    <row r="163" spans="1:11" x14ac:dyDescent="0.15">
      <c r="A163" s="41" t="s">
        <v>1</v>
      </c>
      <c r="B163" s="95" t="s">
        <v>495</v>
      </c>
      <c r="C163" s="3">
        <v>10.67187818</v>
      </c>
      <c r="D163" s="3">
        <v>16.06895145</v>
      </c>
      <c r="E163" s="9">
        <f t="shared" si="2"/>
        <v>-0.33586966061808599</v>
      </c>
      <c r="F163" s="18">
        <f t="shared" si="29"/>
        <v>4.1900247963298548E-4</v>
      </c>
      <c r="G163" s="3">
        <f t="shared" si="26"/>
        <v>0.5081846752380953</v>
      </c>
      <c r="H163" s="3">
        <f t="shared" si="27"/>
        <v>0.73040688409090915</v>
      </c>
      <c r="I163" s="9">
        <f t="shared" si="28"/>
        <v>-0.30424440636180428</v>
      </c>
      <c r="J163" s="18">
        <f t="shared" si="30"/>
        <v>4.1538541933155152E-4</v>
      </c>
      <c r="K163" s="116"/>
    </row>
    <row r="164" spans="1:11" x14ac:dyDescent="0.15">
      <c r="A164" s="41" t="s">
        <v>25</v>
      </c>
      <c r="B164" s="95" t="s">
        <v>1078</v>
      </c>
      <c r="C164" s="3">
        <v>21.593835649999999</v>
      </c>
      <c r="D164" s="3">
        <v>25.486633380000001</v>
      </c>
      <c r="E164" s="9">
        <f t="shared" si="2"/>
        <v>-0.1527387973122718</v>
      </c>
      <c r="F164" s="18">
        <f t="shared" si="29"/>
        <v>8.4782364730264935E-4</v>
      </c>
      <c r="G164" s="3">
        <f t="shared" si="26"/>
        <v>1.0282778880952381</v>
      </c>
      <c r="H164" s="3">
        <f t="shared" si="27"/>
        <v>1.1584833354545454</v>
      </c>
      <c r="I164" s="9">
        <f t="shared" si="28"/>
        <v>-0.11239302575571319</v>
      </c>
      <c r="J164" s="18">
        <f t="shared" si="30"/>
        <v>8.4050476637392195E-4</v>
      </c>
      <c r="K164" s="116"/>
    </row>
    <row r="165" spans="1:11" x14ac:dyDescent="0.15">
      <c r="A165" s="41" t="s">
        <v>1141</v>
      </c>
      <c r="B165" s="95" t="s">
        <v>416</v>
      </c>
      <c r="C165" s="3">
        <v>28.65183188</v>
      </c>
      <c r="D165" s="3">
        <v>41.117134569999997</v>
      </c>
      <c r="E165" s="9">
        <f t="shared" si="2"/>
        <v>-0.30316564664248191</v>
      </c>
      <c r="F165" s="18">
        <f t="shared" si="29"/>
        <v>1.1249368106774457E-3</v>
      </c>
      <c r="G165" s="3">
        <f t="shared" si="26"/>
        <v>1.3643729466666668</v>
      </c>
      <c r="H165" s="3">
        <f t="shared" si="27"/>
        <v>1.8689606622727271</v>
      </c>
      <c r="I165" s="9">
        <f t="shared" si="28"/>
        <v>-0.26998305838736192</v>
      </c>
      <c r="J165" s="18">
        <f t="shared" si="30"/>
        <v>1.1152257362153394E-3</v>
      </c>
      <c r="K165" s="116"/>
    </row>
    <row r="166" spans="1:11" x14ac:dyDescent="0.15">
      <c r="A166" s="41" t="s">
        <v>1142</v>
      </c>
      <c r="B166" s="95" t="s">
        <v>413</v>
      </c>
      <c r="C166" s="3">
        <v>33.212527800000004</v>
      </c>
      <c r="D166" s="3">
        <v>61.058954280000002</v>
      </c>
      <c r="E166" s="9">
        <f t="shared" si="2"/>
        <v>-0.45605803126440303</v>
      </c>
      <c r="F166" s="18">
        <f t="shared" si="29"/>
        <v>1.304000220800821E-3</v>
      </c>
      <c r="G166" s="3">
        <f t="shared" si="26"/>
        <v>1.581548942857143</v>
      </c>
      <c r="H166" s="3">
        <f t="shared" si="27"/>
        <v>2.775407012727273</v>
      </c>
      <c r="I166" s="9">
        <f t="shared" si="28"/>
        <v>-0.43015603275318426</v>
      </c>
      <c r="J166" s="18">
        <f t="shared" si="30"/>
        <v>1.2927433723071051E-3</v>
      </c>
      <c r="K166" s="116"/>
    </row>
    <row r="167" spans="1:11" x14ac:dyDescent="0.15">
      <c r="A167" s="41" t="s">
        <v>0</v>
      </c>
      <c r="B167" s="95" t="s">
        <v>496</v>
      </c>
      <c r="C167" s="3">
        <v>34.313063880000001</v>
      </c>
      <c r="D167" s="3">
        <v>27.337849089999999</v>
      </c>
      <c r="E167" s="9">
        <f t="shared" si="2"/>
        <v>0.25514863173897218</v>
      </c>
      <c r="F167" s="18">
        <f t="shared" si="29"/>
        <v>1.3472097982217624E-3</v>
      </c>
      <c r="G167" s="3">
        <f t="shared" si="26"/>
        <v>1.6339554228571429</v>
      </c>
      <c r="H167" s="3">
        <f t="shared" si="27"/>
        <v>1.242629504090909</v>
      </c>
      <c r="I167" s="9">
        <f t="shared" si="28"/>
        <v>0.31491761420273257</v>
      </c>
      <c r="J167" s="18">
        <f t="shared" si="30"/>
        <v>1.3355799408445003E-3</v>
      </c>
      <c r="K167" s="116"/>
    </row>
    <row r="168" spans="1:11" x14ac:dyDescent="0.15">
      <c r="A168" s="41" t="s">
        <v>1143</v>
      </c>
      <c r="B168" s="95" t="s">
        <v>414</v>
      </c>
      <c r="C168" s="3">
        <v>37.34313169</v>
      </c>
      <c r="D168" s="3">
        <v>40.290153220000001</v>
      </c>
      <c r="E168" s="9">
        <f t="shared" si="2"/>
        <v>-7.314495712905611E-2</v>
      </c>
      <c r="F168" s="18">
        <f t="shared" ref="F168:F204" si="31">C168/$C$1119</f>
        <v>1.4661772287369867E-3</v>
      </c>
      <c r="G168" s="3">
        <f t="shared" si="26"/>
        <v>1.7782443661904761</v>
      </c>
      <c r="H168" s="3">
        <f t="shared" si="27"/>
        <v>1.8313706009090909</v>
      </c>
      <c r="I168" s="9">
        <f t="shared" si="28"/>
        <v>-2.9009002706630205E-2</v>
      </c>
      <c r="J168" s="18">
        <f t="shared" ref="J168:J214" si="32">G168/$G$1119</f>
        <v>1.4535203789408321E-3</v>
      </c>
      <c r="K168" s="116"/>
    </row>
    <row r="169" spans="1:11" x14ac:dyDescent="0.15">
      <c r="A169" s="41" t="s">
        <v>1144</v>
      </c>
      <c r="B169" s="95" t="s">
        <v>415</v>
      </c>
      <c r="C169" s="3">
        <v>77.493806390000003</v>
      </c>
      <c r="D169" s="3">
        <v>90.606817230000004</v>
      </c>
      <c r="E169" s="9">
        <f t="shared" si="2"/>
        <v>-0.14472432914968647</v>
      </c>
      <c r="F169" s="18">
        <f t="shared" si="31"/>
        <v>3.0425850525974138E-3</v>
      </c>
      <c r="G169" s="3">
        <f t="shared" si="26"/>
        <v>3.690181256666667</v>
      </c>
      <c r="H169" s="3">
        <f t="shared" si="27"/>
        <v>4.1184916922727277</v>
      </c>
      <c r="I169" s="9">
        <f t="shared" si="28"/>
        <v>-0.10399691625205243</v>
      </c>
      <c r="J169" s="18">
        <f t="shared" si="32"/>
        <v>3.016319781763871E-3</v>
      </c>
      <c r="K169" s="116"/>
    </row>
    <row r="170" spans="1:11" x14ac:dyDescent="0.15">
      <c r="A170" s="41" t="s">
        <v>1111</v>
      </c>
      <c r="B170" s="95" t="s">
        <v>439</v>
      </c>
      <c r="C170" s="3">
        <v>113.15005427</v>
      </c>
      <c r="D170" s="3">
        <v>165.07160213999998</v>
      </c>
      <c r="E170" s="9">
        <f>C170/D170-1</f>
        <v>-0.31453955251469878</v>
      </c>
      <c r="F170" s="18">
        <f t="shared" si="31"/>
        <v>4.4425313436005573E-3</v>
      </c>
      <c r="G170" s="3">
        <f t="shared" si="26"/>
        <v>5.3880978223809519</v>
      </c>
      <c r="H170" s="3">
        <f t="shared" si="27"/>
        <v>7.5032546427272715</v>
      </c>
      <c r="I170" s="9">
        <f t="shared" si="28"/>
        <v>-0.28189857882492253</v>
      </c>
      <c r="J170" s="18">
        <f t="shared" si="32"/>
        <v>4.4041809649228731E-3</v>
      </c>
      <c r="K170" s="116"/>
    </row>
    <row r="171" spans="1:11" x14ac:dyDescent="0.15">
      <c r="A171" s="41" t="s">
        <v>1135</v>
      </c>
      <c r="B171" s="95" t="s">
        <v>425</v>
      </c>
      <c r="C171" s="3">
        <v>9.7145364100000009</v>
      </c>
      <c r="D171" s="3">
        <v>22.21949841</v>
      </c>
      <c r="E171" s="9">
        <f t="shared" si="2"/>
        <v>-0.56279227232114637</v>
      </c>
      <c r="F171" s="18">
        <f t="shared" si="31"/>
        <v>3.8141504012885208E-4</v>
      </c>
      <c r="G171" s="3">
        <f t="shared" si="26"/>
        <v>0.46259697190476196</v>
      </c>
      <c r="H171" s="3">
        <f t="shared" si="27"/>
        <v>1.0099772004545455</v>
      </c>
      <c r="I171" s="9">
        <f t="shared" si="28"/>
        <v>-0.54197285671739148</v>
      </c>
      <c r="J171" s="18">
        <f t="shared" si="32"/>
        <v>3.781224553183079E-4</v>
      </c>
      <c r="K171" s="116"/>
    </row>
    <row r="172" spans="1:11" x14ac:dyDescent="0.15">
      <c r="A172" s="41" t="s">
        <v>717</v>
      </c>
      <c r="B172" s="95" t="s">
        <v>1090</v>
      </c>
      <c r="C172" s="3">
        <v>1.9048246899999999</v>
      </c>
      <c r="D172" s="3">
        <v>1.59804849</v>
      </c>
      <c r="E172" s="9">
        <f t="shared" si="2"/>
        <v>0.19196926871724629</v>
      </c>
      <c r="F172" s="18">
        <f t="shared" si="31"/>
        <v>7.4787797884714313E-5</v>
      </c>
      <c r="G172" s="3">
        <f t="shared" si="26"/>
        <v>9.0705937619047619E-2</v>
      </c>
      <c r="H172" s="3">
        <f t="shared" si="27"/>
        <v>7.2638567727272729E-2</v>
      </c>
      <c r="I172" s="9">
        <f t="shared" si="28"/>
        <v>0.24872971008473432</v>
      </c>
      <c r="J172" s="18">
        <f t="shared" si="32"/>
        <v>7.4142188400499773E-5</v>
      </c>
      <c r="K172" s="116"/>
    </row>
    <row r="173" spans="1:11" x14ac:dyDescent="0.15">
      <c r="A173" s="41" t="s">
        <v>640</v>
      </c>
      <c r="B173" s="95" t="s">
        <v>842</v>
      </c>
      <c r="C173" s="3">
        <v>1.53146582</v>
      </c>
      <c r="D173" s="3">
        <v>0.91585944999999991</v>
      </c>
      <c r="E173" s="9">
        <f t="shared" si="2"/>
        <v>0.67216249174477594</v>
      </c>
      <c r="F173" s="18">
        <f t="shared" si="31"/>
        <v>6.0128870029245721E-5</v>
      </c>
      <c r="G173" s="3">
        <f t="shared" si="26"/>
        <v>7.2926943809523803E-2</v>
      </c>
      <c r="H173" s="3">
        <f t="shared" si="27"/>
        <v>4.1629974999999993E-2</v>
      </c>
      <c r="I173" s="9">
        <f t="shared" si="28"/>
        <v>0.75178927706595577</v>
      </c>
      <c r="J173" s="18">
        <f t="shared" si="32"/>
        <v>5.960980448828908E-5</v>
      </c>
      <c r="K173" s="116"/>
    </row>
    <row r="174" spans="1:11" x14ac:dyDescent="0.15">
      <c r="A174" s="41" t="s">
        <v>641</v>
      </c>
      <c r="B174" s="95" t="s">
        <v>844</v>
      </c>
      <c r="C174" s="3">
        <v>0.96390125999999998</v>
      </c>
      <c r="D174" s="3">
        <v>0.89084759000000002</v>
      </c>
      <c r="E174" s="9">
        <f t="shared" si="2"/>
        <v>8.2004678263764452E-2</v>
      </c>
      <c r="F174" s="18">
        <f t="shared" si="31"/>
        <v>3.7844980166495771E-5</v>
      </c>
      <c r="G174" s="3">
        <f t="shared" si="26"/>
        <v>4.5900059999999999E-2</v>
      </c>
      <c r="H174" s="3">
        <f t="shared" si="27"/>
        <v>4.0493072272727276E-2</v>
      </c>
      <c r="I174" s="9">
        <f t="shared" si="28"/>
        <v>0.13352871056203885</v>
      </c>
      <c r="J174" s="18">
        <f t="shared" si="32"/>
        <v>3.7518281442687049E-5</v>
      </c>
      <c r="K174" s="116"/>
    </row>
    <row r="175" spans="1:11" x14ac:dyDescent="0.15">
      <c r="A175" s="41" t="s">
        <v>639</v>
      </c>
      <c r="B175" s="95" t="s">
        <v>845</v>
      </c>
      <c r="C175" s="3">
        <v>0.49107805999999998</v>
      </c>
      <c r="D175" s="3">
        <v>0.29399297999999996</v>
      </c>
      <c r="E175" s="9">
        <f t="shared" si="2"/>
        <v>0.67037342184156934</v>
      </c>
      <c r="F175" s="18">
        <f t="shared" si="31"/>
        <v>1.9280853975542287E-5</v>
      </c>
      <c r="G175" s="3">
        <f t="shared" si="26"/>
        <v>2.3384669523809524E-2</v>
      </c>
      <c r="H175" s="3">
        <f t="shared" si="27"/>
        <v>1.3363317272727271E-2</v>
      </c>
      <c r="I175" s="9">
        <f t="shared" si="28"/>
        <v>0.7499150133578345</v>
      </c>
      <c r="J175" s="18">
        <f t="shared" si="32"/>
        <v>1.9114411019038151E-5</v>
      </c>
      <c r="K175" s="116"/>
    </row>
    <row r="176" spans="1:11" x14ac:dyDescent="0.15">
      <c r="A176" s="41" t="s">
        <v>529</v>
      </c>
      <c r="B176" s="95" t="s">
        <v>587</v>
      </c>
      <c r="C176" s="3">
        <v>9.8594368599999989</v>
      </c>
      <c r="D176" s="3">
        <v>5.0639963400000001</v>
      </c>
      <c r="E176" s="9">
        <f t="shared" si="2"/>
        <v>0.94696761174989286</v>
      </c>
      <c r="F176" s="18">
        <f t="shared" si="31"/>
        <v>3.8710416502569709E-4</v>
      </c>
      <c r="G176" s="3">
        <f t="shared" si="26"/>
        <v>0.46949699333333328</v>
      </c>
      <c r="H176" s="3">
        <f t="shared" si="27"/>
        <v>0.23018165181818181</v>
      </c>
      <c r="I176" s="9">
        <f t="shared" si="28"/>
        <v>1.0396803551665545</v>
      </c>
      <c r="J176" s="18">
        <f t="shared" si="32"/>
        <v>3.8376246855397058E-4</v>
      </c>
      <c r="K176" s="116"/>
    </row>
    <row r="177" spans="1:11" x14ac:dyDescent="0.15">
      <c r="A177" s="41" t="s">
        <v>530</v>
      </c>
      <c r="B177" s="95" t="s">
        <v>588</v>
      </c>
      <c r="C177" s="3">
        <v>16.7675166</v>
      </c>
      <c r="D177" s="3">
        <v>2.0466052000000001</v>
      </c>
      <c r="E177" s="9">
        <f t="shared" si="2"/>
        <v>7.1928437394764746</v>
      </c>
      <c r="F177" s="18">
        <f t="shared" si="31"/>
        <v>6.5833126223778223E-4</v>
      </c>
      <c r="G177" s="3">
        <f t="shared" si="26"/>
        <v>0.79845317142857142</v>
      </c>
      <c r="H177" s="3">
        <f t="shared" si="27"/>
        <v>9.3027509090909094E-2</v>
      </c>
      <c r="I177" s="9">
        <f t="shared" si="28"/>
        <v>7.5829791556420219</v>
      </c>
      <c r="J177" s="18">
        <f t="shared" si="32"/>
        <v>6.5264818399939333E-4</v>
      </c>
      <c r="K177" s="116"/>
    </row>
    <row r="178" spans="1:11" x14ac:dyDescent="0.15">
      <c r="A178" s="41" t="s">
        <v>643</v>
      </c>
      <c r="B178" s="95" t="s">
        <v>843</v>
      </c>
      <c r="C178" s="3">
        <v>2.4212312499999999</v>
      </c>
      <c r="D178" s="3">
        <v>2.4678906299999999</v>
      </c>
      <c r="E178" s="9">
        <f t="shared" si="2"/>
        <v>-1.8906583392635956E-2</v>
      </c>
      <c r="F178" s="18">
        <f t="shared" si="31"/>
        <v>9.5063107018606631E-5</v>
      </c>
      <c r="G178" s="3">
        <f t="shared" si="26"/>
        <v>0.11529672619047619</v>
      </c>
      <c r="H178" s="3">
        <f t="shared" si="27"/>
        <v>0.11217684681818181</v>
      </c>
      <c r="I178" s="9">
        <f t="shared" si="28"/>
        <v>2.7812150731524321E-2</v>
      </c>
      <c r="J178" s="18">
        <f t="shared" si="32"/>
        <v>9.4242469892952493E-5</v>
      </c>
      <c r="K178" s="116"/>
    </row>
    <row r="179" spans="1:11" x14ac:dyDescent="0.15">
      <c r="A179" s="41" t="s">
        <v>373</v>
      </c>
      <c r="B179" s="95" t="s">
        <v>450</v>
      </c>
      <c r="C179" s="3">
        <v>25.989931600000002</v>
      </c>
      <c r="D179" s="3">
        <v>40.983567149999999</v>
      </c>
      <c r="E179" s="9">
        <f t="shared" si="2"/>
        <v>-0.36584505919465815</v>
      </c>
      <c r="F179" s="18">
        <f t="shared" si="31"/>
        <v>1.0204244840706835E-3</v>
      </c>
      <c r="G179" s="3">
        <f t="shared" si="26"/>
        <v>1.2376157904761906</v>
      </c>
      <c r="H179" s="3">
        <f t="shared" si="27"/>
        <v>1.862889415909091</v>
      </c>
      <c r="I179" s="9">
        <f t="shared" si="28"/>
        <v>-0.3356472048705943</v>
      </c>
      <c r="J179" s="18">
        <f t="shared" si="32"/>
        <v>1.0116156176048425E-3</v>
      </c>
      <c r="K179" s="116"/>
    </row>
    <row r="180" spans="1:11" x14ac:dyDescent="0.15">
      <c r="A180" s="41" t="s">
        <v>371</v>
      </c>
      <c r="B180" s="95" t="s">
        <v>452</v>
      </c>
      <c r="C180" s="3">
        <v>1.6255256899999999</v>
      </c>
      <c r="D180" s="3">
        <v>1.3075086200000001</v>
      </c>
      <c r="E180" s="9">
        <f t="shared" si="2"/>
        <v>0.2432236890338817</v>
      </c>
      <c r="F180" s="18">
        <f t="shared" si="31"/>
        <v>6.3821876836408898E-5</v>
      </c>
      <c r="G180" s="3">
        <f t="shared" si="26"/>
        <v>7.7405985238095235E-2</v>
      </c>
      <c r="H180" s="3">
        <f t="shared" si="27"/>
        <v>5.9432210000000006E-2</v>
      </c>
      <c r="I180" s="9">
        <f t="shared" si="28"/>
        <v>0.30242481708311408</v>
      </c>
      <c r="J180" s="18">
        <f t="shared" si="32"/>
        <v>6.3270931225609207E-5</v>
      </c>
      <c r="K180" s="116"/>
    </row>
    <row r="181" spans="1:11" x14ac:dyDescent="0.15">
      <c r="A181" s="41" t="s">
        <v>370</v>
      </c>
      <c r="B181" s="95" t="s">
        <v>453</v>
      </c>
      <c r="C181" s="3">
        <v>0.59239783999999995</v>
      </c>
      <c r="D181" s="3">
        <v>1.08599253</v>
      </c>
      <c r="E181" s="9">
        <f>C181/D181-1</f>
        <v>-0.45451020735842451</v>
      </c>
      <c r="F181" s="18">
        <f t="shared" si="31"/>
        <v>2.3258901545034742E-5</v>
      </c>
      <c r="G181" s="3">
        <f t="shared" si="26"/>
        <v>2.8209420952380951E-2</v>
      </c>
      <c r="H181" s="3">
        <f t="shared" si="27"/>
        <v>4.9363296818181815E-2</v>
      </c>
      <c r="I181" s="9">
        <f t="shared" ref="I181:I195" si="33">G181/H181-1</f>
        <v>-0.42853450294692086</v>
      </c>
      <c r="J181" s="18">
        <f t="shared" si="32"/>
        <v>2.3058117889751375E-5</v>
      </c>
      <c r="K181" s="116"/>
    </row>
    <row r="182" spans="1:11" x14ac:dyDescent="0.15">
      <c r="A182" s="41" t="s">
        <v>237</v>
      </c>
      <c r="B182" s="95" t="s">
        <v>829</v>
      </c>
      <c r="C182" s="3">
        <v>13.654281019999999</v>
      </c>
      <c r="D182" s="3">
        <v>8.5904063599999994</v>
      </c>
      <c r="E182" s="9">
        <f t="shared" si="2"/>
        <v>0.58948022337793105</v>
      </c>
      <c r="F182" s="18">
        <f t="shared" si="31"/>
        <v>5.3609847381012833E-4</v>
      </c>
      <c r="G182" s="3">
        <f t="shared" si="26"/>
        <v>0.65020385809523806</v>
      </c>
      <c r="H182" s="3">
        <f t="shared" si="27"/>
        <v>0.39047301636363635</v>
      </c>
      <c r="I182" s="9">
        <f t="shared" si="33"/>
        <v>0.66516975782449927</v>
      </c>
      <c r="J182" s="18">
        <f t="shared" si="32"/>
        <v>5.3147057635955365E-4</v>
      </c>
      <c r="K182" s="116"/>
    </row>
    <row r="183" spans="1:11" x14ac:dyDescent="0.15">
      <c r="A183" s="41" t="s">
        <v>30</v>
      </c>
      <c r="B183" s="95" t="s">
        <v>830</v>
      </c>
      <c r="C183" s="3">
        <v>4.7566919099999998</v>
      </c>
      <c r="D183" s="3">
        <v>3.70841018</v>
      </c>
      <c r="E183" s="9">
        <f t="shared" si="2"/>
        <v>0.28267685588113656</v>
      </c>
      <c r="F183" s="18">
        <f t="shared" si="31"/>
        <v>1.8675866342583771E-4</v>
      </c>
      <c r="G183" s="3">
        <f t="shared" si="26"/>
        <v>0.22650913857142857</v>
      </c>
      <c r="H183" s="3">
        <f t="shared" si="27"/>
        <v>0.16856409909090908</v>
      </c>
      <c r="I183" s="9">
        <f t="shared" si="33"/>
        <v>0.34375670616119081</v>
      </c>
      <c r="J183" s="18">
        <f t="shared" si="32"/>
        <v>1.8514645972714323E-4</v>
      </c>
      <c r="K183" s="116"/>
    </row>
    <row r="184" spans="1:11" x14ac:dyDescent="0.15">
      <c r="A184" s="41" t="s">
        <v>33</v>
      </c>
      <c r="B184" s="95" t="s">
        <v>831</v>
      </c>
      <c r="C184" s="3">
        <v>1.64344713</v>
      </c>
      <c r="D184" s="3">
        <v>0.17015637</v>
      </c>
      <c r="E184" s="9">
        <f t="shared" si="2"/>
        <v>8.6584519874277994</v>
      </c>
      <c r="F184" s="18">
        <f t="shared" si="31"/>
        <v>6.4525513785026483E-5</v>
      </c>
      <c r="G184" s="3">
        <f t="shared" si="26"/>
        <v>7.8259387142857142E-2</v>
      </c>
      <c r="H184" s="3">
        <f t="shared" si="27"/>
        <v>7.734380454545455E-3</v>
      </c>
      <c r="I184" s="9">
        <f t="shared" si="33"/>
        <v>9.1183782725434082</v>
      </c>
      <c r="J184" s="18">
        <f t="shared" si="32"/>
        <v>6.3968493992337238E-5</v>
      </c>
      <c r="K184" s="116"/>
    </row>
    <row r="185" spans="1:11" x14ac:dyDescent="0.15">
      <c r="A185" s="41" t="s">
        <v>31</v>
      </c>
      <c r="B185" s="95" t="s">
        <v>832</v>
      </c>
      <c r="C185" s="3">
        <v>4.2267637300000001</v>
      </c>
      <c r="D185" s="3">
        <v>18.55427164</v>
      </c>
      <c r="E185" s="9">
        <f t="shared" si="2"/>
        <v>-0.77219457535116698</v>
      </c>
      <c r="F185" s="18">
        <f t="shared" si="31"/>
        <v>1.6595246439486311E-4</v>
      </c>
      <c r="G185" s="3">
        <f t="shared" si="26"/>
        <v>0.20127446333333335</v>
      </c>
      <c r="H185" s="3">
        <f t="shared" si="27"/>
        <v>0.84337598363636357</v>
      </c>
      <c r="I185" s="9">
        <f t="shared" si="33"/>
        <v>-0.76134669798693677</v>
      </c>
      <c r="J185" s="18">
        <f t="shared" si="32"/>
        <v>1.6451987127175422E-4</v>
      </c>
      <c r="K185" s="116"/>
    </row>
    <row r="186" spans="1:11" x14ac:dyDescent="0.15">
      <c r="A186" s="41" t="s">
        <v>32</v>
      </c>
      <c r="B186" s="95" t="s">
        <v>833</v>
      </c>
      <c r="C186" s="3">
        <v>20.91951675</v>
      </c>
      <c r="D186" s="3">
        <v>2.1856576400000001</v>
      </c>
      <c r="E186" s="9">
        <f t="shared" si="2"/>
        <v>8.5712687875489948</v>
      </c>
      <c r="F186" s="18">
        <f t="shared" si="31"/>
        <v>8.213483365468639E-4</v>
      </c>
      <c r="G186" s="3">
        <f t="shared" si="26"/>
        <v>0.99616746428571423</v>
      </c>
      <c r="H186" s="3">
        <f t="shared" si="27"/>
        <v>9.9348074545454551E-2</v>
      </c>
      <c r="I186" s="9">
        <f t="shared" si="33"/>
        <v>9.0270434917179951</v>
      </c>
      <c r="J186" s="18">
        <f t="shared" si="32"/>
        <v>8.142580050901747E-4</v>
      </c>
      <c r="K186" s="116"/>
    </row>
    <row r="187" spans="1:11" x14ac:dyDescent="0.15">
      <c r="A187" s="41" t="s">
        <v>1117</v>
      </c>
      <c r="B187" s="95" t="s">
        <v>430</v>
      </c>
      <c r="C187" s="3">
        <v>146.17358512999999</v>
      </c>
      <c r="D187" s="3">
        <v>229.30279594999999</v>
      </c>
      <c r="E187" s="9">
        <f t="shared" si="2"/>
        <v>-0.36253029744184417</v>
      </c>
      <c r="F187" s="18">
        <f t="shared" si="31"/>
        <v>5.7391111098977409E-3</v>
      </c>
      <c r="G187" s="3">
        <f t="shared" si="26"/>
        <v>6.9606469109523808</v>
      </c>
      <c r="H187" s="3">
        <f t="shared" si="27"/>
        <v>10.422854361363635</v>
      </c>
      <c r="I187" s="9">
        <f t="shared" si="33"/>
        <v>-0.33217459732002719</v>
      </c>
      <c r="J187" s="18">
        <f t="shared" si="32"/>
        <v>5.6895679401787634E-3</v>
      </c>
      <c r="K187" s="116"/>
    </row>
    <row r="188" spans="1:11" x14ac:dyDescent="0.15">
      <c r="A188" s="41" t="s">
        <v>520</v>
      </c>
      <c r="B188" s="95" t="s">
        <v>590</v>
      </c>
      <c r="C188" s="3">
        <v>21.498481050000002</v>
      </c>
      <c r="D188" s="3">
        <v>24.808267440000002</v>
      </c>
      <c r="E188" s="9">
        <f t="shared" si="2"/>
        <v>-0.13341465291781773</v>
      </c>
      <c r="F188" s="18">
        <f t="shared" si="31"/>
        <v>8.4407980641817537E-4</v>
      </c>
      <c r="G188" s="3">
        <f t="shared" si="26"/>
        <v>1.023737192857143</v>
      </c>
      <c r="H188" s="3">
        <f t="shared" si="27"/>
        <v>1.1276485200000002</v>
      </c>
      <c r="I188" s="9">
        <f t="shared" si="33"/>
        <v>-9.2148684009142445E-2</v>
      </c>
      <c r="J188" s="18">
        <f t="shared" si="32"/>
        <v>8.3679324438705926E-4</v>
      </c>
      <c r="K188" s="116"/>
    </row>
    <row r="189" spans="1:11" x14ac:dyDescent="0.15">
      <c r="A189" s="41" t="s">
        <v>541</v>
      </c>
      <c r="B189" s="95" t="s">
        <v>591</v>
      </c>
      <c r="C189" s="3">
        <v>11.51346751</v>
      </c>
      <c r="D189" s="3">
        <v>8.1449011599999999</v>
      </c>
      <c r="E189" s="9">
        <f t="shared" si="2"/>
        <v>0.41357977019330705</v>
      </c>
      <c r="F189" s="18">
        <f t="shared" si="31"/>
        <v>4.5204521214501107E-4</v>
      </c>
      <c r="G189" s="3">
        <f t="shared" si="26"/>
        <v>0.54826035761904757</v>
      </c>
      <c r="H189" s="3">
        <f t="shared" si="27"/>
        <v>0.37022277999999997</v>
      </c>
      <c r="I189" s="9">
        <f t="shared" si="33"/>
        <v>0.48089309258346447</v>
      </c>
      <c r="J189" s="18">
        <f t="shared" si="32"/>
        <v>4.481429087678682E-4</v>
      </c>
      <c r="K189" s="116"/>
    </row>
    <row r="190" spans="1:11" x14ac:dyDescent="0.15">
      <c r="A190" s="41" t="s">
        <v>522</v>
      </c>
      <c r="B190" s="95" t="s">
        <v>592</v>
      </c>
      <c r="C190" s="3">
        <v>15.97849495</v>
      </c>
      <c r="D190" s="3">
        <v>18.186273320000002</v>
      </c>
      <c r="E190" s="9">
        <f t="shared" si="2"/>
        <v>-0.12139806386677587</v>
      </c>
      <c r="F190" s="18">
        <f t="shared" si="31"/>
        <v>6.2735245773327746E-4</v>
      </c>
      <c r="G190" s="3">
        <f t="shared" si="26"/>
        <v>0.76088071190476192</v>
      </c>
      <c r="H190" s="3">
        <f>D190/22</f>
        <v>0.82664878727272739</v>
      </c>
      <c r="I190" s="9">
        <f t="shared" si="33"/>
        <v>-7.9559876431860466E-2</v>
      </c>
      <c r="J190" s="18">
        <f t="shared" si="32"/>
        <v>6.219368056066798E-4</v>
      </c>
      <c r="K190" s="116"/>
    </row>
    <row r="191" spans="1:11" x14ac:dyDescent="0.15">
      <c r="A191" s="41" t="s">
        <v>794</v>
      </c>
      <c r="B191" s="95" t="s">
        <v>129</v>
      </c>
      <c r="C191" s="3">
        <v>0.15415463000000001</v>
      </c>
      <c r="D191" s="3">
        <v>0.51856729999999995</v>
      </c>
      <c r="E191" s="9">
        <f t="shared" si="2"/>
        <v>-0.70272975176028263</v>
      </c>
      <c r="F191" s="18">
        <f t="shared" si="31"/>
        <v>6.0524652856284208E-6</v>
      </c>
      <c r="G191" s="3">
        <f t="shared" si="26"/>
        <v>7.340696666666667E-3</v>
      </c>
      <c r="H191" s="3">
        <f>D191/22</f>
        <v>2.3571240909090907E-2</v>
      </c>
      <c r="I191" s="9">
        <f t="shared" si="33"/>
        <v>-0.68857402565362935</v>
      </c>
      <c r="J191" s="18">
        <f t="shared" si="32"/>
        <v>6.0002170699862849E-6</v>
      </c>
      <c r="K191" s="116"/>
    </row>
    <row r="192" spans="1:11" x14ac:dyDescent="0.15">
      <c r="A192" s="41" t="s">
        <v>614</v>
      </c>
      <c r="B192" s="95" t="s">
        <v>846</v>
      </c>
      <c r="C192" s="3">
        <v>11.85526327</v>
      </c>
      <c r="D192" s="3">
        <v>12.20960797</v>
      </c>
      <c r="E192" s="9">
        <f t="shared" si="2"/>
        <v>-2.9021791761918547E-2</v>
      </c>
      <c r="F192" s="18">
        <f t="shared" si="31"/>
        <v>4.6546489971569893E-4</v>
      </c>
      <c r="G192" s="3">
        <f t="shared" si="26"/>
        <v>0.56453634619047621</v>
      </c>
      <c r="H192" s="3">
        <f t="shared" si="27"/>
        <v>0.5549821804545455</v>
      </c>
      <c r="I192" s="9">
        <f t="shared" si="33"/>
        <v>1.7215265773228294E-2</v>
      </c>
      <c r="J192" s="18">
        <f t="shared" si="32"/>
        <v>4.614467502003373E-4</v>
      </c>
      <c r="K192" s="116"/>
    </row>
    <row r="193" spans="1:11" x14ac:dyDescent="0.15">
      <c r="A193" s="41" t="s">
        <v>35</v>
      </c>
      <c r="B193" s="95" t="s">
        <v>589</v>
      </c>
      <c r="C193" s="3">
        <v>8.9572938600000001</v>
      </c>
      <c r="D193" s="3">
        <v>13.076761359999999</v>
      </c>
      <c r="E193" s="9">
        <f t="shared" si="2"/>
        <v>-0.31502199868851921</v>
      </c>
      <c r="F193" s="18">
        <f t="shared" si="31"/>
        <v>3.5168395617324371E-4</v>
      </c>
      <c r="G193" s="3">
        <f t="shared" si="26"/>
        <v>0.42653780285714288</v>
      </c>
      <c r="H193" s="3">
        <f t="shared" si="27"/>
        <v>0.59439824363636362</v>
      </c>
      <c r="I193" s="9">
        <f t="shared" si="33"/>
        <v>-0.2824039986260678</v>
      </c>
      <c r="J193" s="18">
        <f t="shared" si="32"/>
        <v>3.4864802646313861E-4</v>
      </c>
      <c r="K193" s="116"/>
    </row>
    <row r="194" spans="1:11" x14ac:dyDescent="0.15">
      <c r="A194" s="41" t="s">
        <v>372</v>
      </c>
      <c r="B194" s="95" t="s">
        <v>451</v>
      </c>
      <c r="C194" s="3">
        <v>22.754466350000001</v>
      </c>
      <c r="D194" s="3">
        <v>48.096938569999999</v>
      </c>
      <c r="E194" s="9">
        <f t="shared" si="2"/>
        <v>-0.52690406028892489</v>
      </c>
      <c r="F194" s="18">
        <f t="shared" si="31"/>
        <v>8.9339267770533425E-4</v>
      </c>
      <c r="G194" s="3">
        <f t="shared" si="26"/>
        <v>1.0835460166666668</v>
      </c>
      <c r="H194" s="3">
        <f t="shared" si="27"/>
        <v>2.1862244804545452</v>
      </c>
      <c r="I194" s="9">
        <f t="shared" si="33"/>
        <v>-0.504375682207445</v>
      </c>
      <c r="J194" s="18">
        <f t="shared" si="32"/>
        <v>8.8568041979471225E-4</v>
      </c>
      <c r="K194" s="116"/>
    </row>
    <row r="195" spans="1:11" x14ac:dyDescent="0.15">
      <c r="A195" s="41" t="s">
        <v>521</v>
      </c>
      <c r="B195" s="95" t="s">
        <v>593</v>
      </c>
      <c r="C195" s="3">
        <v>10.06207526</v>
      </c>
      <c r="D195" s="3">
        <v>6.4898981200000003</v>
      </c>
      <c r="E195" s="9">
        <f t="shared" si="2"/>
        <v>0.5504211428206518</v>
      </c>
      <c r="F195" s="18">
        <f t="shared" si="31"/>
        <v>3.9506021462041435E-4</v>
      </c>
      <c r="G195" s="3">
        <f t="shared" si="26"/>
        <v>0.47914644095238096</v>
      </c>
      <c r="H195" s="3">
        <f t="shared" si="27"/>
        <v>0.29499536909090912</v>
      </c>
      <c r="I195" s="9">
        <f t="shared" si="33"/>
        <v>0.62425072105020663</v>
      </c>
      <c r="J195" s="18">
        <f t="shared" si="32"/>
        <v>3.9164983714429262E-4</v>
      </c>
      <c r="K195" s="116"/>
    </row>
    <row r="196" spans="1:11" x14ac:dyDescent="0.15">
      <c r="A196" s="41" t="s">
        <v>627</v>
      </c>
      <c r="B196" s="95" t="s">
        <v>847</v>
      </c>
      <c r="C196" s="3">
        <v>6.2853148799999996</v>
      </c>
      <c r="D196" s="3">
        <v>6.7302938699999997</v>
      </c>
      <c r="E196" s="9">
        <f>C196/D196-1</f>
        <v>-6.6115833661212764E-2</v>
      </c>
      <c r="F196" s="18">
        <f t="shared" si="31"/>
        <v>2.4677591662633654E-4</v>
      </c>
      <c r="G196" s="3">
        <f t="shared" si="26"/>
        <v>0.29930070857142854</v>
      </c>
      <c r="H196" s="3">
        <f t="shared" si="27"/>
        <v>0.30592244863636364</v>
      </c>
      <c r="I196" s="9">
        <f t="shared" ref="I196:I240" si="34">G196/H196-1</f>
        <v>-2.164515907365161E-2</v>
      </c>
      <c r="J196" s="18">
        <f t="shared" si="32"/>
        <v>2.4464561092465921E-4</v>
      </c>
      <c r="K196" s="116"/>
    </row>
    <row r="197" spans="1:11" x14ac:dyDescent="0.15">
      <c r="A197" s="41" t="s">
        <v>493</v>
      </c>
      <c r="B197" s="95" t="s">
        <v>594</v>
      </c>
      <c r="C197" s="3">
        <v>8.7519629200000004</v>
      </c>
      <c r="D197" s="3">
        <v>9.5596963200000005</v>
      </c>
      <c r="E197" s="9">
        <f t="shared" si="2"/>
        <v>-8.4493625420938079E-2</v>
      </c>
      <c r="F197" s="18">
        <f t="shared" si="31"/>
        <v>3.4362219126604984E-4</v>
      </c>
      <c r="G197" s="3">
        <f t="shared" si="26"/>
        <v>0.41676013904761905</v>
      </c>
      <c r="H197" s="3">
        <f t="shared" si="27"/>
        <v>0.43453165090909091</v>
      </c>
      <c r="I197" s="9">
        <f>G197/H197-1</f>
        <v>-4.089808377431603E-2</v>
      </c>
      <c r="J197" s="18">
        <f t="shared" si="32"/>
        <v>3.4065585515317319E-4</v>
      </c>
      <c r="K197" s="116"/>
    </row>
    <row r="198" spans="1:11" x14ac:dyDescent="0.15">
      <c r="A198" s="41" t="s">
        <v>642</v>
      </c>
      <c r="B198" s="95" t="s">
        <v>848</v>
      </c>
      <c r="C198" s="3">
        <v>1.0394845500000001</v>
      </c>
      <c r="D198" s="3">
        <v>1.55381554</v>
      </c>
      <c r="E198" s="9">
        <f t="shared" si="2"/>
        <v>-0.33101161415852487</v>
      </c>
      <c r="F198" s="18">
        <f t="shared" si="31"/>
        <v>4.0812553951977186E-5</v>
      </c>
      <c r="G198" s="3">
        <f t="shared" si="26"/>
        <v>4.9499264285714287E-2</v>
      </c>
      <c r="H198" s="3">
        <f t="shared" si="27"/>
        <v>7.0627979090909093E-2</v>
      </c>
      <c r="I198" s="9">
        <f>G198/H198-1</f>
        <v>-0.29915502435654995</v>
      </c>
      <c r="J198" s="18">
        <f t="shared" si="32"/>
        <v>4.046023749592868E-5</v>
      </c>
      <c r="K198" s="116"/>
    </row>
    <row r="199" spans="1:11" x14ac:dyDescent="0.15">
      <c r="A199" s="41" t="s">
        <v>494</v>
      </c>
      <c r="B199" s="95" t="s">
        <v>595</v>
      </c>
      <c r="C199" s="3">
        <v>20.889153199999999</v>
      </c>
      <c r="D199" s="3">
        <v>22.572482530000002</v>
      </c>
      <c r="E199" s="9">
        <f t="shared" si="2"/>
        <v>-7.4574399504474975E-2</v>
      </c>
      <c r="F199" s="18">
        <f t="shared" si="31"/>
        <v>8.2015619374633012E-4</v>
      </c>
      <c r="G199" s="3">
        <f t="shared" ref="G199:G262" si="35">C199/21</f>
        <v>0.99472158095238095</v>
      </c>
      <c r="H199" s="3">
        <f t="shared" ref="H199:H262" si="36">D199/22</f>
        <v>1.0260219331818183</v>
      </c>
      <c r="I199" s="9">
        <f t="shared" si="34"/>
        <v>-3.0506513766592858E-2</v>
      </c>
      <c r="J199" s="18">
        <f t="shared" si="32"/>
        <v>8.1307615352324244E-4</v>
      </c>
      <c r="K199" s="116"/>
    </row>
    <row r="200" spans="1:11" x14ac:dyDescent="0.15">
      <c r="A200" s="41" t="s">
        <v>23</v>
      </c>
      <c r="B200" s="95" t="s">
        <v>598</v>
      </c>
      <c r="C200" s="3">
        <v>5.8104299800000003</v>
      </c>
      <c r="D200" s="3">
        <v>23.834844760000003</v>
      </c>
      <c r="E200" s="9">
        <f>C200/D200-1</f>
        <v>-0.75622119470435356</v>
      </c>
      <c r="F200" s="18">
        <f t="shared" si="31"/>
        <v>2.2813084335205917E-4</v>
      </c>
      <c r="G200" s="3">
        <f t="shared" si="35"/>
        <v>0.2766871419047619</v>
      </c>
      <c r="H200" s="3">
        <f t="shared" si="36"/>
        <v>1.0834020345454547</v>
      </c>
      <c r="I200" s="9">
        <f>G200/H200-1</f>
        <v>-0.74461268016646565</v>
      </c>
      <c r="J200" s="18">
        <f t="shared" si="32"/>
        <v>2.2616149219751666E-4</v>
      </c>
      <c r="K200" s="116"/>
    </row>
    <row r="201" spans="1:11" x14ac:dyDescent="0.15">
      <c r="A201" s="52" t="s">
        <v>34</v>
      </c>
      <c r="B201" s="95" t="s">
        <v>897</v>
      </c>
      <c r="C201" s="3">
        <v>19.744231079999999</v>
      </c>
      <c r="D201" s="3">
        <v>17.979080750000001</v>
      </c>
      <c r="E201" s="9">
        <f t="shared" si="2"/>
        <v>9.8178007793863209E-2</v>
      </c>
      <c r="F201" s="18">
        <f t="shared" si="31"/>
        <v>7.7520391831971402E-4</v>
      </c>
      <c r="G201" s="3">
        <f t="shared" si="35"/>
        <v>0.94020147999999992</v>
      </c>
      <c r="H201" s="3">
        <f t="shared" si="36"/>
        <v>0.81723094318181821</v>
      </c>
      <c r="I201" s="9">
        <f>G201/H201-1</f>
        <v>0.1504721986411901</v>
      </c>
      <c r="J201" s="18">
        <f t="shared" si="32"/>
        <v>7.6851193090969583E-4</v>
      </c>
      <c r="K201" s="116"/>
    </row>
    <row r="202" spans="1:11" x14ac:dyDescent="0.15">
      <c r="A202" s="41" t="s">
        <v>345</v>
      </c>
      <c r="B202" s="95" t="s">
        <v>429</v>
      </c>
      <c r="C202" s="3">
        <v>140.96938193</v>
      </c>
      <c r="D202" s="3">
        <v>114.77405295</v>
      </c>
      <c r="E202" s="9">
        <f t="shared" si="2"/>
        <v>0.2282338935213144</v>
      </c>
      <c r="F202" s="18">
        <f t="shared" si="31"/>
        <v>5.5347821240777483E-3</v>
      </c>
      <c r="G202" s="3">
        <f t="shared" si="35"/>
        <v>6.7128277109523804</v>
      </c>
      <c r="H202" s="3">
        <f t="shared" si="36"/>
        <v>5.2170024068181817</v>
      </c>
      <c r="I202" s="9">
        <f>G202/H202-1</f>
        <v>0.28672122178423409</v>
      </c>
      <c r="J202" s="18">
        <f t="shared" si="32"/>
        <v>5.4870028347627445E-3</v>
      </c>
      <c r="K202" s="116"/>
    </row>
    <row r="203" spans="1:11" x14ac:dyDescent="0.15">
      <c r="A203" s="41" t="s">
        <v>795</v>
      </c>
      <c r="B203" s="95" t="s">
        <v>128</v>
      </c>
      <c r="C203" s="3">
        <v>0.60381684999999996</v>
      </c>
      <c r="D203" s="3">
        <v>1.8448754599999999</v>
      </c>
      <c r="E203" s="9">
        <f t="shared" si="2"/>
        <v>-0.67270590178482836</v>
      </c>
      <c r="F203" s="18">
        <f t="shared" si="31"/>
        <v>2.370723813811173E-5</v>
      </c>
      <c r="G203" s="3">
        <f t="shared" si="35"/>
        <v>2.8753183333333331E-2</v>
      </c>
      <c r="H203" s="3">
        <f t="shared" si="36"/>
        <v>8.3857975454545444E-2</v>
      </c>
      <c r="I203" s="9">
        <f>G203/H203-1</f>
        <v>-0.65712046853648687</v>
      </c>
      <c r="J203" s="18">
        <f t="shared" si="32"/>
        <v>2.3502584194294702E-5</v>
      </c>
      <c r="K203" s="116"/>
    </row>
    <row r="204" spans="1:11" x14ac:dyDescent="0.15">
      <c r="A204" s="41" t="s">
        <v>707</v>
      </c>
      <c r="B204" s="95" t="s">
        <v>1088</v>
      </c>
      <c r="C204" s="3">
        <v>1.11391441</v>
      </c>
      <c r="D204" s="3">
        <v>0.77668013999999996</v>
      </c>
      <c r="E204" s="9">
        <f t="shared" si="2"/>
        <v>0.43419968225272254</v>
      </c>
      <c r="F204" s="18">
        <f t="shared" si="31"/>
        <v>4.3734841423097469E-5</v>
      </c>
      <c r="G204" s="3">
        <f t="shared" si="35"/>
        <v>5.3043543333333332E-2</v>
      </c>
      <c r="H204" s="3">
        <f t="shared" si="36"/>
        <v>3.5303642727272724E-2</v>
      </c>
      <c r="I204" s="9">
        <f>G204/H204-1</f>
        <v>0.50249490521713791</v>
      </c>
      <c r="J204" s="18">
        <f t="shared" si="32"/>
        <v>4.3357298171230414E-5</v>
      </c>
      <c r="K204" s="116"/>
    </row>
    <row r="205" spans="1:11" x14ac:dyDescent="0.15">
      <c r="A205" s="41" t="s">
        <v>708</v>
      </c>
      <c r="B205" s="95" t="s">
        <v>1089</v>
      </c>
      <c r="C205" s="3">
        <v>5.6638800000000005E-3</v>
      </c>
      <c r="D205" s="3">
        <v>4.2217040000000004E-2</v>
      </c>
      <c r="E205" s="9">
        <f t="shared" si="2"/>
        <v>-0.86583900718761897</v>
      </c>
      <c r="F205" s="18">
        <f t="shared" ref="F205:F219" si="37">C205/$C$1119</f>
        <v>2.2237695411396402E-7</v>
      </c>
      <c r="G205" s="3">
        <f t="shared" si="35"/>
        <v>2.6970857142857147E-4</v>
      </c>
      <c r="H205" s="3">
        <f t="shared" si="36"/>
        <v>1.9189563636363637E-3</v>
      </c>
      <c r="I205" s="9">
        <f t="shared" si="34"/>
        <v>-0.85945038848226751</v>
      </c>
      <c r="J205" s="18">
        <f t="shared" si="32"/>
        <v>2.2045727370208683E-7</v>
      </c>
      <c r="K205" s="116"/>
    </row>
    <row r="206" spans="1:11" x14ac:dyDescent="0.15">
      <c r="A206" s="41" t="s">
        <v>1121</v>
      </c>
      <c r="B206" s="95" t="s">
        <v>432</v>
      </c>
      <c r="C206" s="3">
        <v>7.2429304000000005</v>
      </c>
      <c r="D206" s="3">
        <v>29.96161086</v>
      </c>
      <c r="E206" s="9">
        <f t="shared" si="2"/>
        <v>-0.75825964652422562</v>
      </c>
      <c r="F206" s="18">
        <f t="shared" si="37"/>
        <v>2.8437410418501717E-4</v>
      </c>
      <c r="G206" s="3">
        <f t="shared" si="35"/>
        <v>0.34490144761904762</v>
      </c>
      <c r="H206" s="3">
        <f t="shared" si="36"/>
        <v>1.3618914027272728</v>
      </c>
      <c r="I206" s="9">
        <f t="shared" si="34"/>
        <v>-0.74674820112061735</v>
      </c>
      <c r="J206" s="18">
        <f t="shared" si="32"/>
        <v>2.819192302093203E-4</v>
      </c>
      <c r="K206" s="116"/>
    </row>
    <row r="207" spans="1:11" x14ac:dyDescent="0.15">
      <c r="A207" s="41" t="s">
        <v>1122</v>
      </c>
      <c r="B207" s="95" t="s">
        <v>433</v>
      </c>
      <c r="C207" s="3">
        <v>45.874361329999999</v>
      </c>
      <c r="D207" s="3">
        <v>75.115772719999995</v>
      </c>
      <c r="E207" s="9">
        <f t="shared" si="2"/>
        <v>-0.38928457141750616</v>
      </c>
      <c r="F207" s="18">
        <f t="shared" si="37"/>
        <v>1.8011329238064391E-3</v>
      </c>
      <c r="G207" s="3">
        <f t="shared" si="35"/>
        <v>2.1844933966666664</v>
      </c>
      <c r="H207" s="3">
        <f t="shared" si="36"/>
        <v>3.4143533054545454</v>
      </c>
      <c r="I207" s="9">
        <f t="shared" si="34"/>
        <v>-0.36020288434214931</v>
      </c>
      <c r="J207" s="18">
        <f t="shared" si="32"/>
        <v>1.785584551868372E-3</v>
      </c>
      <c r="K207" s="116"/>
    </row>
    <row r="208" spans="1:11" x14ac:dyDescent="0.15">
      <c r="A208" s="41" t="s">
        <v>1127</v>
      </c>
      <c r="B208" s="95" t="s">
        <v>390</v>
      </c>
      <c r="C208" s="3">
        <v>2.2826150699999999</v>
      </c>
      <c r="D208" s="3">
        <v>6.7940456200000003</v>
      </c>
      <c r="E208" s="9">
        <f t="shared" si="2"/>
        <v>-0.66402712055972335</v>
      </c>
      <c r="F208" s="18">
        <f t="shared" si="37"/>
        <v>8.9620717013996176E-5</v>
      </c>
      <c r="G208" s="3">
        <f t="shared" si="35"/>
        <v>0.10869595571428571</v>
      </c>
      <c r="H208" s="3">
        <f t="shared" si="36"/>
        <v>0.30882025545454544</v>
      </c>
      <c r="I208" s="9">
        <f t="shared" si="34"/>
        <v>-0.64802841201494821</v>
      </c>
      <c r="J208" s="18">
        <f t="shared" si="32"/>
        <v>8.8847061597967827E-5</v>
      </c>
      <c r="K208" s="116"/>
    </row>
    <row r="209" spans="1:11" x14ac:dyDescent="0.15">
      <c r="A209" s="41" t="s">
        <v>706</v>
      </c>
      <c r="B209" s="95" t="s">
        <v>849</v>
      </c>
      <c r="C209" s="3">
        <v>10.76920024</v>
      </c>
      <c r="D209" s="3">
        <v>17.018953809999999</v>
      </c>
      <c r="E209" s="9">
        <f t="shared" si="2"/>
        <v>-0.36722313485143654</v>
      </c>
      <c r="F209" s="18">
        <f t="shared" si="37"/>
        <v>4.2282356752165832E-4</v>
      </c>
      <c r="G209" s="3">
        <f t="shared" si="35"/>
        <v>0.51281905904761904</v>
      </c>
      <c r="H209" s="3">
        <f t="shared" si="36"/>
        <v>0.7735888095454545</v>
      </c>
      <c r="I209" s="9">
        <f t="shared" si="34"/>
        <v>-0.33709090317769541</v>
      </c>
      <c r="J209" s="18">
        <f t="shared" si="32"/>
        <v>4.1917352148390478E-4</v>
      </c>
      <c r="K209" s="116"/>
    </row>
    <row r="210" spans="1:11" x14ac:dyDescent="0.15">
      <c r="A210" s="41" t="s">
        <v>538</v>
      </c>
      <c r="B210" s="95" t="s">
        <v>596</v>
      </c>
      <c r="C210" s="3">
        <v>15.506966179999999</v>
      </c>
      <c r="D210" s="3">
        <v>40.648032950000001</v>
      </c>
      <c r="E210" s="9">
        <f t="shared" si="2"/>
        <v>-0.61850635677562349</v>
      </c>
      <c r="F210" s="18">
        <f t="shared" si="37"/>
        <v>6.0883915384094499E-4</v>
      </c>
      <c r="G210" s="3">
        <f t="shared" si="35"/>
        <v>0.73842696095238092</v>
      </c>
      <c r="H210" s="3">
        <f t="shared" si="36"/>
        <v>1.8476378613636364</v>
      </c>
      <c r="I210" s="9">
        <f t="shared" si="34"/>
        <v>-0.60033999281255801</v>
      </c>
      <c r="J210" s="18">
        <f t="shared" si="32"/>
        <v>6.0358331875556392E-4</v>
      </c>
      <c r="K210" s="116"/>
    </row>
    <row r="211" spans="1:11" x14ac:dyDescent="0.15">
      <c r="A211" s="52" t="s">
        <v>619</v>
      </c>
      <c r="B211" s="95" t="s">
        <v>850</v>
      </c>
      <c r="C211" s="3">
        <v>7.6013838700000003</v>
      </c>
      <c r="D211" s="3">
        <v>15.597728289999999</v>
      </c>
      <c r="E211" s="9">
        <f t="shared" si="2"/>
        <v>-0.51266083568891296</v>
      </c>
      <c r="F211" s="18">
        <f t="shared" si="37"/>
        <v>2.984478117583028E-4</v>
      </c>
      <c r="G211" s="3">
        <f t="shared" si="35"/>
        <v>0.36197066047619048</v>
      </c>
      <c r="H211" s="3">
        <f t="shared" si="36"/>
        <v>0.70898764954545446</v>
      </c>
      <c r="I211" s="9">
        <f t="shared" si="34"/>
        <v>-0.48945420881695645</v>
      </c>
      <c r="J211" s="18">
        <f t="shared" si="32"/>
        <v>2.9587144578331772E-4</v>
      </c>
      <c r="K211" s="116"/>
    </row>
    <row r="212" spans="1:11" x14ac:dyDescent="0.15">
      <c r="A212" s="41" t="s">
        <v>645</v>
      </c>
      <c r="B212" s="95" t="s">
        <v>851</v>
      </c>
      <c r="C212" s="3">
        <v>2.6076978099999999</v>
      </c>
      <c r="D212" s="3">
        <v>3.7425094799999998</v>
      </c>
      <c r="E212" s="9">
        <f t="shared" si="2"/>
        <v>-0.30322212303387408</v>
      </c>
      <c r="F212" s="18">
        <f t="shared" si="37"/>
        <v>1.0238421298428894E-4</v>
      </c>
      <c r="G212" s="3">
        <f t="shared" si="35"/>
        <v>0.12417608619047618</v>
      </c>
      <c r="H212" s="3">
        <f t="shared" si="36"/>
        <v>0.17011406727272727</v>
      </c>
      <c r="I212" s="9">
        <f t="shared" si="34"/>
        <v>-0.27004222413072521</v>
      </c>
      <c r="J212" s="18">
        <f t="shared" si="32"/>
        <v>1.0150037603754004E-4</v>
      </c>
      <c r="K212" s="116"/>
    </row>
    <row r="213" spans="1:11" x14ac:dyDescent="0.15">
      <c r="A213" s="41" t="s">
        <v>609</v>
      </c>
      <c r="B213" s="95" t="s">
        <v>852</v>
      </c>
      <c r="C213" s="3">
        <v>308.43146279000001</v>
      </c>
      <c r="D213" s="3">
        <v>556.35876995000001</v>
      </c>
      <c r="E213" s="9">
        <f t="shared" si="2"/>
        <v>-0.44562487472297996</v>
      </c>
      <c r="F213" s="18">
        <f t="shared" si="37"/>
        <v>1.2109728533823921E-2</v>
      </c>
      <c r="G213" s="3">
        <f t="shared" si="35"/>
        <v>14.687212513809524</v>
      </c>
      <c r="H213" s="3">
        <f t="shared" si="36"/>
        <v>25.289034997727274</v>
      </c>
      <c r="I213" s="9">
        <f t="shared" si="34"/>
        <v>-0.41922605923359813</v>
      </c>
      <c r="J213" s="18">
        <f t="shared" si="32"/>
        <v>1.2005190683882784E-2</v>
      </c>
      <c r="K213" s="116"/>
    </row>
    <row r="214" spans="1:11" x14ac:dyDescent="0.15">
      <c r="A214" s="41" t="s">
        <v>610</v>
      </c>
      <c r="B214" s="95" t="s">
        <v>853</v>
      </c>
      <c r="C214" s="3">
        <v>0.59668409999999994</v>
      </c>
      <c r="D214" s="3">
        <v>2.5739508399999997</v>
      </c>
      <c r="E214" s="9">
        <f t="shared" si="2"/>
        <v>-0.76818356795034981</v>
      </c>
      <c r="F214" s="18">
        <f t="shared" si="37"/>
        <v>2.3427189969814315E-5</v>
      </c>
      <c r="G214" s="3">
        <f t="shared" si="35"/>
        <v>2.8413528571428568E-2</v>
      </c>
      <c r="H214" s="3">
        <f t="shared" si="36"/>
        <v>0.11699776545454545</v>
      </c>
      <c r="I214" s="9">
        <f t="shared" si="34"/>
        <v>-0.75714469023369979</v>
      </c>
      <c r="J214" s="18">
        <f t="shared" si="32"/>
        <v>2.322495355611053E-5</v>
      </c>
      <c r="K214" s="116"/>
    </row>
    <row r="215" spans="1:11" x14ac:dyDescent="0.15">
      <c r="A215" s="41" t="s">
        <v>52</v>
      </c>
      <c r="B215" s="95" t="s">
        <v>854</v>
      </c>
      <c r="C215" s="3">
        <v>9.9159607100000002</v>
      </c>
      <c r="D215" s="3">
        <v>17.409827249999999</v>
      </c>
      <c r="E215" s="9">
        <f t="shared" si="2"/>
        <v>-0.43043887985735174</v>
      </c>
      <c r="F215" s="18">
        <f t="shared" si="37"/>
        <v>3.8932342136548446E-4</v>
      </c>
      <c r="G215" s="3">
        <f t="shared" si="35"/>
        <v>0.47218860523809525</v>
      </c>
      <c r="H215" s="3">
        <f t="shared" si="36"/>
        <v>0.79135578409090901</v>
      </c>
      <c r="I215" s="9">
        <f t="shared" si="34"/>
        <v>-0.40331692175532086</v>
      </c>
      <c r="J215" s="18">
        <f t="shared" ref="J215:J231" si="38">G215/$G$1119</f>
        <v>3.8596256705008034E-4</v>
      </c>
      <c r="K215" s="116"/>
    </row>
    <row r="216" spans="1:11" x14ac:dyDescent="0.15">
      <c r="A216" s="41" t="s">
        <v>535</v>
      </c>
      <c r="B216" s="95" t="s">
        <v>387</v>
      </c>
      <c r="C216" s="3">
        <v>432.94489148000002</v>
      </c>
      <c r="D216" s="3">
        <v>678.21746877999999</v>
      </c>
      <c r="E216" s="9">
        <f t="shared" si="2"/>
        <v>-0.36164296643848526</v>
      </c>
      <c r="F216" s="18">
        <f t="shared" si="37"/>
        <v>1.699841208968465E-2</v>
      </c>
      <c r="G216" s="3">
        <f t="shared" si="35"/>
        <v>20.616423403809524</v>
      </c>
      <c r="H216" s="3">
        <f t="shared" si="36"/>
        <v>30.828066762727271</v>
      </c>
      <c r="I216" s="9">
        <f t="shared" si="34"/>
        <v>-0.33124501245936555</v>
      </c>
      <c r="J216" s="18">
        <f t="shared" si="38"/>
        <v>1.6851672429311113E-2</v>
      </c>
      <c r="K216" s="116"/>
    </row>
    <row r="217" spans="1:11" x14ac:dyDescent="0.15">
      <c r="A217" s="41" t="s">
        <v>37</v>
      </c>
      <c r="B217" s="95" t="s">
        <v>855</v>
      </c>
      <c r="C217" s="3">
        <v>1.5276882000000001</v>
      </c>
      <c r="D217" s="3">
        <v>0.10980622</v>
      </c>
      <c r="E217" s="9">
        <f t="shared" si="2"/>
        <v>12.912583458386967</v>
      </c>
      <c r="F217" s="18">
        <f t="shared" si="37"/>
        <v>5.9980551980593562E-5</v>
      </c>
      <c r="G217" s="3">
        <f t="shared" si="35"/>
        <v>7.2747057142857147E-2</v>
      </c>
      <c r="H217" s="3">
        <f t="shared" si="36"/>
        <v>4.9911918181818182E-3</v>
      </c>
      <c r="I217" s="9">
        <f t="shared" si="34"/>
        <v>13.57508743259587</v>
      </c>
      <c r="J217" s="18">
        <f t="shared" si="38"/>
        <v>5.9462766802765653E-5</v>
      </c>
      <c r="K217" s="116"/>
    </row>
    <row r="218" spans="1:11" x14ac:dyDescent="0.15">
      <c r="A218" s="41" t="s">
        <v>655</v>
      </c>
      <c r="B218" s="95" t="s">
        <v>856</v>
      </c>
      <c r="C218" s="3">
        <v>1.3827452199999999</v>
      </c>
      <c r="D218" s="3">
        <v>0.76892139999999998</v>
      </c>
      <c r="E218" s="9">
        <f t="shared" si="2"/>
        <v>0.79829202308584457</v>
      </c>
      <c r="F218" s="18">
        <f t="shared" si="37"/>
        <v>5.4289757258141597E-5</v>
      </c>
      <c r="G218" s="3">
        <f t="shared" si="35"/>
        <v>6.5845010476190471E-2</v>
      </c>
      <c r="H218" s="3">
        <f t="shared" si="36"/>
        <v>3.4950972727272725E-2</v>
      </c>
      <c r="I218" s="9">
        <f t="shared" si="34"/>
        <v>0.88392497656612301</v>
      </c>
      <c r="J218" s="18">
        <f t="shared" si="38"/>
        <v>5.3821098156350803E-5</v>
      </c>
      <c r="K218" s="116"/>
    </row>
    <row r="219" spans="1:11" x14ac:dyDescent="0.15">
      <c r="A219" s="41" t="s">
        <v>669</v>
      </c>
      <c r="B219" s="95" t="s">
        <v>857</v>
      </c>
      <c r="C219" s="3">
        <v>1.1901345300000001</v>
      </c>
      <c r="D219" s="3">
        <v>10.458199390000001</v>
      </c>
      <c r="E219" s="9">
        <f t="shared" si="2"/>
        <v>-0.88620081855218868</v>
      </c>
      <c r="F219" s="18">
        <f t="shared" si="37"/>
        <v>4.6727418618906854E-5</v>
      </c>
      <c r="G219" s="3">
        <f t="shared" si="35"/>
        <v>5.6673072857142862E-2</v>
      </c>
      <c r="H219" s="3">
        <f t="shared" si="36"/>
        <v>0.47537269954545458</v>
      </c>
      <c r="I219" s="9">
        <f t="shared" si="34"/>
        <v>-0.88078180991181665</v>
      </c>
      <c r="J219" s="18">
        <f t="shared" si="38"/>
        <v>4.6324041791583587E-5</v>
      </c>
      <c r="K219" s="116"/>
    </row>
    <row r="220" spans="1:11" x14ac:dyDescent="0.15">
      <c r="A220" s="41" t="s">
        <v>670</v>
      </c>
      <c r="B220" s="95" t="s">
        <v>858</v>
      </c>
      <c r="C220" s="3">
        <v>6.2874760099999998</v>
      </c>
      <c r="D220" s="3">
        <v>2.0677796699999997</v>
      </c>
      <c r="E220" s="9">
        <f t="shared" si="2"/>
        <v>2.0406895382620727</v>
      </c>
      <c r="F220" s="18">
        <f t="shared" ref="F220:F252" si="39">C220/$C$1119</f>
        <v>2.4686076756012121E-4</v>
      </c>
      <c r="G220" s="3">
        <f t="shared" si="35"/>
        <v>0.29940361952380951</v>
      </c>
      <c r="H220" s="3">
        <f t="shared" si="36"/>
        <v>9.3989984999999984E-2</v>
      </c>
      <c r="I220" s="9">
        <f t="shared" si="34"/>
        <v>2.185484278179314</v>
      </c>
      <c r="J220" s="18">
        <f t="shared" si="38"/>
        <v>2.4472972937842512E-4</v>
      </c>
      <c r="K220" s="116"/>
    </row>
    <row r="221" spans="1:11" x14ac:dyDescent="0.15">
      <c r="A221" s="41" t="s">
        <v>671</v>
      </c>
      <c r="B221" s="95" t="s">
        <v>859</v>
      </c>
      <c r="C221" s="3">
        <v>1.8161697700000001</v>
      </c>
      <c r="D221" s="3">
        <v>8.1596684899999996</v>
      </c>
      <c r="E221" s="9">
        <f t="shared" si="2"/>
        <v>-0.77742113270584601</v>
      </c>
      <c r="F221" s="18">
        <f t="shared" si="39"/>
        <v>7.1307001844399701E-5</v>
      </c>
      <c r="G221" s="3">
        <f t="shared" si="35"/>
        <v>8.6484274761904761E-2</v>
      </c>
      <c r="H221" s="3">
        <f t="shared" si="36"/>
        <v>0.37089402227272728</v>
      </c>
      <c r="I221" s="9">
        <f t="shared" si="34"/>
        <v>-0.76682213902517193</v>
      </c>
      <c r="J221" s="18">
        <f t="shared" si="38"/>
        <v>7.0691440509747025E-5</v>
      </c>
      <c r="K221" s="116"/>
    </row>
    <row r="222" spans="1:11" x14ac:dyDescent="0.15">
      <c r="A222" s="41" t="s">
        <v>672</v>
      </c>
      <c r="B222" s="95" t="s">
        <v>860</v>
      </c>
      <c r="C222" s="3">
        <v>0</v>
      </c>
      <c r="D222" s="3">
        <v>0.15044540000000001</v>
      </c>
      <c r="E222" s="9">
        <f t="shared" si="2"/>
        <v>-1</v>
      </c>
      <c r="F222" s="18">
        <f t="shared" si="39"/>
        <v>0</v>
      </c>
      <c r="G222" s="3">
        <f t="shared" si="35"/>
        <v>0</v>
      </c>
      <c r="H222" s="3">
        <f t="shared" si="36"/>
        <v>6.8384272727272733E-3</v>
      </c>
      <c r="I222" s="9">
        <f t="shared" si="34"/>
        <v>-1</v>
      </c>
      <c r="J222" s="18">
        <f t="shared" si="38"/>
        <v>0</v>
      </c>
      <c r="K222" s="116"/>
    </row>
    <row r="223" spans="1:11" x14ac:dyDescent="0.15">
      <c r="A223" s="41" t="s">
        <v>668</v>
      </c>
      <c r="B223" s="95" t="s">
        <v>861</v>
      </c>
      <c r="C223" s="3">
        <v>8.7903799999999987E-3</v>
      </c>
      <c r="D223" s="3">
        <v>0.58452692000000006</v>
      </c>
      <c r="E223" s="9">
        <f t="shared" si="2"/>
        <v>-0.98496154804983149</v>
      </c>
      <c r="F223" s="18">
        <f t="shared" si="39"/>
        <v>3.4513053417521321E-7</v>
      </c>
      <c r="G223" s="3">
        <f t="shared" si="35"/>
        <v>4.1858952380952372E-4</v>
      </c>
      <c r="H223" s="3">
        <f t="shared" si="36"/>
        <v>2.6569405454545458E-2</v>
      </c>
      <c r="I223" s="9">
        <f t="shared" si="34"/>
        <v>-0.98424543129029962</v>
      </c>
      <c r="J223" s="18">
        <f t="shared" si="38"/>
        <v>3.4215117721515099E-7</v>
      </c>
      <c r="K223" s="116"/>
    </row>
    <row r="224" spans="1:11" x14ac:dyDescent="0.15">
      <c r="A224" s="41" t="s">
        <v>660</v>
      </c>
      <c r="B224" s="95" t="s">
        <v>862</v>
      </c>
      <c r="C224" s="3">
        <v>5.3856353200000004</v>
      </c>
      <c r="D224" s="3">
        <v>1.5544330100000001</v>
      </c>
      <c r="E224" s="9">
        <f t="shared" si="2"/>
        <v>2.4646943839670516</v>
      </c>
      <c r="F224" s="18">
        <f t="shared" si="39"/>
        <v>2.1145242809349492E-4</v>
      </c>
      <c r="G224" s="3">
        <f t="shared" si="35"/>
        <v>0.25645882476190479</v>
      </c>
      <c r="H224" s="3">
        <f t="shared" si="36"/>
        <v>7.0656045909090914E-2</v>
      </c>
      <c r="I224" s="9">
        <f t="shared" si="34"/>
        <v>2.6296798308226257</v>
      </c>
      <c r="J224" s="18">
        <f t="shared" si="38"/>
        <v>2.0962705421034096E-4</v>
      </c>
      <c r="K224" s="116"/>
    </row>
    <row r="225" spans="1:11" x14ac:dyDescent="0.15">
      <c r="A225" s="41" t="s">
        <v>661</v>
      </c>
      <c r="B225" s="95" t="s">
        <v>863</v>
      </c>
      <c r="C225" s="3">
        <v>6.63026246</v>
      </c>
      <c r="D225" s="3">
        <v>4.6933198699999998</v>
      </c>
      <c r="E225" s="9">
        <f t="shared" si="2"/>
        <v>0.41270201981779686</v>
      </c>
      <c r="F225" s="18">
        <f t="shared" si="39"/>
        <v>2.6031935189851446E-4</v>
      </c>
      <c r="G225" s="3">
        <f t="shared" si="35"/>
        <v>0.31572678380952379</v>
      </c>
      <c r="H225" s="3">
        <f t="shared" si="36"/>
        <v>0.21333272136363635</v>
      </c>
      <c r="I225" s="9">
        <f t="shared" si="34"/>
        <v>0.47997354457102537</v>
      </c>
      <c r="J225" s="18">
        <f t="shared" si="38"/>
        <v>2.580721318002661E-4</v>
      </c>
      <c r="K225" s="116"/>
    </row>
    <row r="226" spans="1:11" x14ac:dyDescent="0.15">
      <c r="A226" s="41" t="s">
        <v>662</v>
      </c>
      <c r="B226" s="95" t="s">
        <v>864</v>
      </c>
      <c r="C226" s="3">
        <v>0.74004890000000001</v>
      </c>
      <c r="D226" s="3">
        <v>1.597374E-2</v>
      </c>
      <c r="E226" s="9">
        <f t="shared" si="2"/>
        <v>45.329093875322876</v>
      </c>
      <c r="F226" s="18">
        <f t="shared" si="39"/>
        <v>2.9056021716100897E-5</v>
      </c>
      <c r="G226" s="3">
        <f t="shared" si="35"/>
        <v>3.5240423809523809E-2</v>
      </c>
      <c r="H226" s="3">
        <f t="shared" si="36"/>
        <v>7.2607909090909094E-4</v>
      </c>
      <c r="I226" s="9">
        <f t="shared" si="34"/>
        <v>47.535241202719199</v>
      </c>
      <c r="J226" s="18">
        <f t="shared" si="38"/>
        <v>2.8805194124915828E-5</v>
      </c>
      <c r="K226" s="116"/>
    </row>
    <row r="227" spans="1:11" x14ac:dyDescent="0.15">
      <c r="A227" s="41" t="s">
        <v>663</v>
      </c>
      <c r="B227" s="95" t="s">
        <v>865</v>
      </c>
      <c r="C227" s="3">
        <v>0.93589006000000008</v>
      </c>
      <c r="D227" s="3">
        <v>4.5857349999999998E-2</v>
      </c>
      <c r="E227" s="9">
        <f t="shared" si="2"/>
        <v>19.40872531884202</v>
      </c>
      <c r="F227" s="18">
        <f t="shared" si="39"/>
        <v>3.674519603669835E-5</v>
      </c>
      <c r="G227" s="3">
        <f t="shared" si="35"/>
        <v>4.4566193333333337E-2</v>
      </c>
      <c r="H227" s="3">
        <f t="shared" si="36"/>
        <v>2.084425E-3</v>
      </c>
      <c r="I227" s="9">
        <f t="shared" si="34"/>
        <v>20.380569381644019</v>
      </c>
      <c r="J227" s="18">
        <f t="shared" si="38"/>
        <v>3.642799125554963E-5</v>
      </c>
      <c r="K227" s="116"/>
    </row>
    <row r="228" spans="1:11" x14ac:dyDescent="0.15">
      <c r="A228" s="41" t="s">
        <v>664</v>
      </c>
      <c r="B228" s="95" t="s">
        <v>866</v>
      </c>
      <c r="C228" s="3">
        <v>0</v>
      </c>
      <c r="D228" s="3">
        <v>0.30331999999999998</v>
      </c>
      <c r="E228" s="9">
        <f t="shared" si="2"/>
        <v>-1</v>
      </c>
      <c r="F228" s="18">
        <f t="shared" si="39"/>
        <v>0</v>
      </c>
      <c r="G228" s="3">
        <f t="shared" si="35"/>
        <v>0</v>
      </c>
      <c r="H228" s="3">
        <f t="shared" si="36"/>
        <v>1.3787272727272726E-2</v>
      </c>
      <c r="I228" s="9">
        <f t="shared" si="34"/>
        <v>-1</v>
      </c>
      <c r="J228" s="18">
        <f t="shared" si="38"/>
        <v>0</v>
      </c>
      <c r="K228" s="116"/>
    </row>
    <row r="229" spans="1:11" x14ac:dyDescent="0.15">
      <c r="A229" s="41" t="s">
        <v>665</v>
      </c>
      <c r="B229" s="95" t="s">
        <v>867</v>
      </c>
      <c r="C229" s="3">
        <v>0.65905223000000002</v>
      </c>
      <c r="D229" s="3">
        <v>4.2088569099999997</v>
      </c>
      <c r="E229" s="9">
        <f t="shared" si="2"/>
        <v>-0.84341301115888967</v>
      </c>
      <c r="F229" s="18">
        <f t="shared" si="39"/>
        <v>2.5875906182584315E-5</v>
      </c>
      <c r="G229" s="3">
        <f t="shared" si="35"/>
        <v>3.1383439523809523E-2</v>
      </c>
      <c r="H229" s="3">
        <f t="shared" si="36"/>
        <v>0.19131167772727273</v>
      </c>
      <c r="I229" s="9">
        <f t="shared" si="34"/>
        <v>-0.83595648788074162</v>
      </c>
      <c r="J229" s="18">
        <f t="shared" si="38"/>
        <v>2.56525311011322E-5</v>
      </c>
      <c r="K229" s="116"/>
    </row>
    <row r="230" spans="1:11" x14ac:dyDescent="0.15">
      <c r="A230" s="41" t="s">
        <v>666</v>
      </c>
      <c r="B230" s="95" t="s">
        <v>868</v>
      </c>
      <c r="C230" s="3">
        <v>0</v>
      </c>
      <c r="D230" s="3">
        <v>0</v>
      </c>
      <c r="F230" s="18">
        <f t="shared" si="39"/>
        <v>0</v>
      </c>
      <c r="G230" s="3">
        <f t="shared" si="35"/>
        <v>0</v>
      </c>
      <c r="H230" s="3">
        <f t="shared" si="36"/>
        <v>0</v>
      </c>
      <c r="J230" s="18">
        <f t="shared" si="38"/>
        <v>0</v>
      </c>
      <c r="K230" s="116"/>
    </row>
    <row r="231" spans="1:11" x14ac:dyDescent="0.15">
      <c r="A231" s="41" t="s">
        <v>667</v>
      </c>
      <c r="B231" s="95" t="s">
        <v>869</v>
      </c>
      <c r="C231" s="3">
        <v>0</v>
      </c>
      <c r="D231" s="3">
        <v>2.738E-3</v>
      </c>
      <c r="E231" s="9">
        <f t="shared" si="2"/>
        <v>-1</v>
      </c>
      <c r="F231" s="18">
        <f t="shared" si="39"/>
        <v>0</v>
      </c>
      <c r="G231" s="3">
        <f t="shared" si="35"/>
        <v>0</v>
      </c>
      <c r="H231" s="3">
        <f t="shared" si="36"/>
        <v>1.2445454545454546E-4</v>
      </c>
      <c r="I231" s="9">
        <f t="shared" si="34"/>
        <v>-1</v>
      </c>
      <c r="J231" s="18">
        <f t="shared" si="38"/>
        <v>0</v>
      </c>
      <c r="K231" s="116"/>
    </row>
    <row r="232" spans="1:11" x14ac:dyDescent="0.15">
      <c r="A232" s="41" t="s">
        <v>656</v>
      </c>
      <c r="B232" s="95" t="s">
        <v>870</v>
      </c>
      <c r="C232" s="3">
        <v>0</v>
      </c>
      <c r="D232" s="3">
        <v>1.3534764399999999</v>
      </c>
      <c r="E232" s="9">
        <f t="shared" si="2"/>
        <v>-1</v>
      </c>
      <c r="F232" s="18">
        <f t="shared" si="39"/>
        <v>0</v>
      </c>
      <c r="G232" s="3">
        <f t="shared" si="35"/>
        <v>0</v>
      </c>
      <c r="H232" s="3">
        <f t="shared" si="36"/>
        <v>6.1521656363636358E-2</v>
      </c>
      <c r="I232" s="9">
        <f t="shared" si="34"/>
        <v>-1</v>
      </c>
      <c r="J232" s="18">
        <f t="shared" ref="J232:J262" si="40">G232/$G$1119</f>
        <v>0</v>
      </c>
      <c r="K232" s="116"/>
    </row>
    <row r="233" spans="1:11" x14ac:dyDescent="0.15">
      <c r="A233" s="41" t="s">
        <v>657</v>
      </c>
      <c r="B233" s="95" t="s">
        <v>871</v>
      </c>
      <c r="C233" s="3">
        <v>7.07890847</v>
      </c>
      <c r="D233" s="3">
        <v>1.4550613799999998</v>
      </c>
      <c r="E233" s="9">
        <f t="shared" si="2"/>
        <v>3.8650239552093675</v>
      </c>
      <c r="F233" s="18">
        <f t="shared" si="39"/>
        <v>2.7793422600940366E-4</v>
      </c>
      <c r="G233" s="3">
        <f t="shared" si="35"/>
        <v>0.33709087952380951</v>
      </c>
      <c r="H233" s="3">
        <f t="shared" si="36"/>
        <v>6.6139153636363635E-2</v>
      </c>
      <c r="I233" s="9">
        <f t="shared" si="34"/>
        <v>4.0966917626002894</v>
      </c>
      <c r="J233" s="18">
        <f t="shared" si="40"/>
        <v>2.755349446109046E-4</v>
      </c>
      <c r="K233" s="116"/>
    </row>
    <row r="234" spans="1:11" x14ac:dyDescent="0.15">
      <c r="A234" s="41" t="s">
        <v>658</v>
      </c>
      <c r="B234" s="95" t="s">
        <v>872</v>
      </c>
      <c r="C234" s="3">
        <v>0.15329999999999999</v>
      </c>
      <c r="D234" s="3">
        <v>9.1020000000000007E-3</v>
      </c>
      <c r="E234" s="9">
        <f t="shared" si="2"/>
        <v>15.842452208305865</v>
      </c>
      <c r="F234" s="18">
        <f t="shared" si="39"/>
        <v>6.0189105464223603E-6</v>
      </c>
      <c r="G234" s="3">
        <f t="shared" si="35"/>
        <v>7.2999999999999992E-3</v>
      </c>
      <c r="H234" s="3">
        <f t="shared" si="36"/>
        <v>4.1372727272727275E-4</v>
      </c>
      <c r="I234" s="9">
        <f t="shared" si="34"/>
        <v>16.644473742034716</v>
      </c>
      <c r="J234" s="18">
        <f t="shared" si="40"/>
        <v>5.9669519937798645E-6</v>
      </c>
      <c r="K234" s="116"/>
    </row>
    <row r="235" spans="1:11" x14ac:dyDescent="0.15">
      <c r="A235" s="41" t="s">
        <v>659</v>
      </c>
      <c r="B235" s="95" t="s">
        <v>873</v>
      </c>
      <c r="C235" s="3">
        <v>1.42145235</v>
      </c>
      <c r="D235" s="3">
        <v>3.0549928</v>
      </c>
      <c r="E235" s="9">
        <f t="shared" si="2"/>
        <v>-0.53471171846951648</v>
      </c>
      <c r="F235" s="18">
        <f t="shared" si="39"/>
        <v>5.5809488197337571E-5</v>
      </c>
      <c r="G235" s="3">
        <f t="shared" si="35"/>
        <v>6.7688207142857143E-2</v>
      </c>
      <c r="H235" s="3">
        <f t="shared" si="36"/>
        <v>0.13886330909090908</v>
      </c>
      <c r="I235" s="9">
        <f t="shared" si="34"/>
        <v>-0.5125551336347316</v>
      </c>
      <c r="J235" s="18">
        <f t="shared" si="40"/>
        <v>5.5327709940610403E-5</v>
      </c>
      <c r="K235" s="116"/>
    </row>
    <row r="236" spans="1:11" x14ac:dyDescent="0.15">
      <c r="A236" s="41" t="s">
        <v>696</v>
      </c>
      <c r="B236" s="95" t="s">
        <v>874</v>
      </c>
      <c r="C236" s="3">
        <v>1.27626778</v>
      </c>
      <c r="D236" s="3">
        <v>0.97418512000000002</v>
      </c>
      <c r="E236" s="9">
        <f t="shared" si="2"/>
        <v>0.31008753243941967</v>
      </c>
      <c r="F236" s="18">
        <f t="shared" si="39"/>
        <v>5.0109208095897282E-5</v>
      </c>
      <c r="G236" s="3">
        <f t="shared" si="35"/>
        <v>6.0774656190476187E-2</v>
      </c>
      <c r="H236" s="3">
        <f t="shared" si="36"/>
        <v>4.4281141818181817E-2</v>
      </c>
      <c r="I236" s="9">
        <f t="shared" si="34"/>
        <v>0.37247265303177302</v>
      </c>
      <c r="J236" s="18">
        <f t="shared" si="40"/>
        <v>4.9676637798225715E-5</v>
      </c>
      <c r="K236" s="116"/>
    </row>
    <row r="237" spans="1:11" x14ac:dyDescent="0.15">
      <c r="A237" s="41" t="s">
        <v>607</v>
      </c>
      <c r="B237" s="95" t="s">
        <v>875</v>
      </c>
      <c r="C237" s="3">
        <v>12.87922416</v>
      </c>
      <c r="D237" s="3">
        <v>3.2176967699999999</v>
      </c>
      <c r="E237" s="9">
        <f t="shared" si="2"/>
        <v>3.0026220867294464</v>
      </c>
      <c r="F237" s="18">
        <f t="shared" si="39"/>
        <v>5.0566795907607096E-4</v>
      </c>
      <c r="G237" s="3">
        <f t="shared" si="35"/>
        <v>0.61329638857142854</v>
      </c>
      <c r="H237" s="3">
        <f t="shared" si="36"/>
        <v>0.14625894409090909</v>
      </c>
      <c r="I237" s="9">
        <f t="shared" si="34"/>
        <v>3.1932231384784675</v>
      </c>
      <c r="J237" s="18">
        <f t="shared" si="40"/>
        <v>5.0130275459784614E-4</v>
      </c>
      <c r="K237" s="116"/>
    </row>
    <row r="238" spans="1:11" x14ac:dyDescent="0.15">
      <c r="A238" s="41" t="s">
        <v>503</v>
      </c>
      <c r="B238" s="95" t="s">
        <v>597</v>
      </c>
      <c r="C238" s="3">
        <v>13.690611820000001</v>
      </c>
      <c r="D238" s="3">
        <v>23.757863489999998</v>
      </c>
      <c r="E238" s="9">
        <f t="shared" si="2"/>
        <v>-0.42374398161844129</v>
      </c>
      <c r="F238" s="18">
        <f t="shared" si="39"/>
        <v>5.3752490456864086E-4</v>
      </c>
      <c r="G238" s="3">
        <f t="shared" si="35"/>
        <v>0.65193389619047626</v>
      </c>
      <c r="H238" s="3">
        <f t="shared" si="36"/>
        <v>1.0799028859090909</v>
      </c>
      <c r="I238" s="9">
        <f t="shared" si="34"/>
        <v>-0.39630321883836706</v>
      </c>
      <c r="J238" s="18">
        <f t="shared" si="40"/>
        <v>5.328846933817039E-4</v>
      </c>
      <c r="K238" s="116"/>
    </row>
    <row r="239" spans="1:11" x14ac:dyDescent="0.15">
      <c r="A239" s="41" t="s">
        <v>463</v>
      </c>
      <c r="B239" s="95" t="s">
        <v>599</v>
      </c>
      <c r="C239" s="3">
        <v>2.7490575800000001</v>
      </c>
      <c r="D239" s="3">
        <v>7.4373950199999994</v>
      </c>
      <c r="E239" s="9">
        <f t="shared" si="2"/>
        <v>-0.63037359551194039</v>
      </c>
      <c r="F239" s="18">
        <f t="shared" si="39"/>
        <v>1.0793432264177648E-4</v>
      </c>
      <c r="G239" s="3">
        <f t="shared" si="35"/>
        <v>0.13090750380952382</v>
      </c>
      <c r="H239" s="3">
        <f t="shared" si="36"/>
        <v>0.33806340999999995</v>
      </c>
      <c r="I239" s="9">
        <f t="shared" si="34"/>
        <v>-0.61277233815536603</v>
      </c>
      <c r="J239" s="18">
        <f t="shared" si="40"/>
        <v>1.0700257408999774E-4</v>
      </c>
      <c r="K239" s="116"/>
    </row>
    <row r="240" spans="1:11" x14ac:dyDescent="0.15">
      <c r="A240" s="41" t="s">
        <v>505</v>
      </c>
      <c r="B240" s="95" t="s">
        <v>600</v>
      </c>
      <c r="C240" s="3">
        <v>20.512237859999999</v>
      </c>
      <c r="D240" s="3">
        <v>14.115355560000001</v>
      </c>
      <c r="E240" s="9">
        <f t="shared" si="2"/>
        <v>0.45318605491791075</v>
      </c>
      <c r="F240" s="18">
        <f t="shared" si="39"/>
        <v>8.0535763069979147E-4</v>
      </c>
      <c r="G240" s="3">
        <f t="shared" si="35"/>
        <v>0.97677323142857142</v>
      </c>
      <c r="H240" s="3">
        <f t="shared" si="36"/>
        <v>0.64160707090909097</v>
      </c>
      <c r="I240" s="9">
        <f t="shared" si="34"/>
        <v>0.52238539086638269</v>
      </c>
      <c r="J240" s="18">
        <f t="shared" si="40"/>
        <v>7.9840533982787891E-4</v>
      </c>
      <c r="K240" s="116"/>
    </row>
    <row r="241" spans="1:11" x14ac:dyDescent="0.15">
      <c r="A241" s="41" t="s">
        <v>40</v>
      </c>
      <c r="B241" s="95" t="s">
        <v>999</v>
      </c>
      <c r="C241" s="3">
        <v>0</v>
      </c>
      <c r="D241" s="3">
        <v>0.56222775000000003</v>
      </c>
      <c r="E241" s="9">
        <f t="shared" si="2"/>
        <v>-1</v>
      </c>
      <c r="F241" s="18">
        <f t="shared" si="39"/>
        <v>0</v>
      </c>
      <c r="G241" s="3">
        <f t="shared" si="35"/>
        <v>0</v>
      </c>
      <c r="H241" s="3">
        <f t="shared" si="36"/>
        <v>2.5555806818181818E-2</v>
      </c>
      <c r="I241" s="9">
        <f t="shared" ref="I241:I269" si="41">G241/H241-1</f>
        <v>-1</v>
      </c>
      <c r="J241" s="18">
        <f t="shared" si="40"/>
        <v>0</v>
      </c>
      <c r="K241" s="116"/>
    </row>
    <row r="242" spans="1:11" x14ac:dyDescent="0.15">
      <c r="A242" s="41" t="s">
        <v>464</v>
      </c>
      <c r="B242" s="95" t="s">
        <v>601</v>
      </c>
      <c r="C242" s="3">
        <v>10.71822581</v>
      </c>
      <c r="D242" s="3">
        <v>24.611108079999997</v>
      </c>
      <c r="E242" s="9">
        <f t="shared" si="2"/>
        <v>-0.56449641457996469</v>
      </c>
      <c r="F242" s="18">
        <f t="shared" si="39"/>
        <v>4.2082219417315949E-4</v>
      </c>
      <c r="G242" s="3">
        <f t="shared" si="35"/>
        <v>0.51039170523809518</v>
      </c>
      <c r="H242" s="3">
        <f t="shared" si="36"/>
        <v>1.1186867309090909</v>
      </c>
      <c r="I242" s="9">
        <f t="shared" si="41"/>
        <v>-0.5437581486075822</v>
      </c>
      <c r="J242" s="18">
        <f t="shared" si="40"/>
        <v>4.1718942509303526E-4</v>
      </c>
      <c r="K242" s="116"/>
    </row>
    <row r="243" spans="1:11" x14ac:dyDescent="0.15">
      <c r="A243" s="41" t="s">
        <v>726</v>
      </c>
      <c r="B243" s="95" t="s">
        <v>876</v>
      </c>
      <c r="C243" s="3">
        <v>7.1097130999999996</v>
      </c>
      <c r="D243" s="3">
        <v>7.5883590400000003</v>
      </c>
      <c r="E243" s="9">
        <f t="shared" si="2"/>
        <v>-6.3076343314403926E-2</v>
      </c>
      <c r="F243" s="18">
        <f t="shared" si="39"/>
        <v>2.7914368662509601E-4</v>
      </c>
      <c r="G243" s="3">
        <f t="shared" si="35"/>
        <v>0.33855776666666665</v>
      </c>
      <c r="H243" s="3">
        <f t="shared" si="36"/>
        <v>0.3449254109090909</v>
      </c>
      <c r="I243" s="9">
        <f t="shared" si="41"/>
        <v>-1.8460931091280219E-2</v>
      </c>
      <c r="J243" s="18">
        <f t="shared" si="40"/>
        <v>2.7673396449607191E-4</v>
      </c>
      <c r="K243" s="116"/>
    </row>
    <row r="244" spans="1:11" x14ac:dyDescent="0.15">
      <c r="A244" s="41" t="s">
        <v>727</v>
      </c>
      <c r="B244" s="95" t="s">
        <v>877</v>
      </c>
      <c r="C244" s="3">
        <v>13.76016383</v>
      </c>
      <c r="D244" s="3">
        <v>3.9973427999999998</v>
      </c>
      <c r="E244" s="9">
        <f t="shared" ref="E244:E284" si="42">C244/D244-1</f>
        <v>2.4423276957883124</v>
      </c>
      <c r="F244" s="18">
        <f t="shared" si="39"/>
        <v>5.4025567643109268E-4</v>
      </c>
      <c r="G244" s="3">
        <f t="shared" si="35"/>
        <v>0.65524589666666666</v>
      </c>
      <c r="H244" s="3">
        <f t="shared" si="36"/>
        <v>0.18169739999999998</v>
      </c>
      <c r="I244" s="9">
        <f t="shared" si="41"/>
        <v>2.6062480622544224</v>
      </c>
      <c r="J244" s="18">
        <f t="shared" si="40"/>
        <v>5.3559189171660851E-4</v>
      </c>
      <c r="K244" s="116"/>
    </row>
    <row r="245" spans="1:11" x14ac:dyDescent="0.15">
      <c r="A245" s="41" t="s">
        <v>41</v>
      </c>
      <c r="B245" s="95" t="s">
        <v>1000</v>
      </c>
      <c r="C245" s="3">
        <v>0.12431328</v>
      </c>
      <c r="D245" s="3">
        <v>1.806688E-2</v>
      </c>
      <c r="E245" s="9">
        <f t="shared" si="42"/>
        <v>5.8807276076444852</v>
      </c>
      <c r="F245" s="18">
        <f t="shared" si="39"/>
        <v>4.8808252580062357E-6</v>
      </c>
      <c r="G245" s="3">
        <f t="shared" si="35"/>
        <v>5.9196800000000001E-3</v>
      </c>
      <c r="H245" s="3">
        <f t="shared" si="36"/>
        <v>8.2122181818181821E-4</v>
      </c>
      <c r="I245" s="9">
        <f t="shared" si="41"/>
        <v>6.208381303246604</v>
      </c>
      <c r="J245" s="18">
        <f t="shared" si="40"/>
        <v>4.8386912847313419E-6</v>
      </c>
      <c r="K245" s="116"/>
    </row>
    <row r="246" spans="1:11" x14ac:dyDescent="0.15">
      <c r="A246" s="41" t="s">
        <v>465</v>
      </c>
      <c r="B246" s="95" t="s">
        <v>602</v>
      </c>
      <c r="C246" s="3">
        <v>4.7357561399999994</v>
      </c>
      <c r="D246" s="3">
        <v>12.972781919999999</v>
      </c>
      <c r="E246" s="9">
        <f t="shared" si="42"/>
        <v>-0.63494675473585693</v>
      </c>
      <c r="F246" s="18">
        <f t="shared" si="39"/>
        <v>1.8593667694931799E-4</v>
      </c>
      <c r="G246" s="3">
        <f t="shared" si="35"/>
        <v>0.22551219714285711</v>
      </c>
      <c r="H246" s="3">
        <f t="shared" si="36"/>
        <v>0.5896719054545454</v>
      </c>
      <c r="I246" s="9">
        <f t="shared" si="41"/>
        <v>-0.61756326686613594</v>
      </c>
      <c r="J246" s="18">
        <f t="shared" si="40"/>
        <v>1.8433156909085607E-4</v>
      </c>
      <c r="K246" s="116"/>
    </row>
    <row r="247" spans="1:11" x14ac:dyDescent="0.15">
      <c r="A247" s="41" t="s">
        <v>504</v>
      </c>
      <c r="B247" s="95" t="s">
        <v>605</v>
      </c>
      <c r="C247" s="3">
        <v>7.8252362800000004</v>
      </c>
      <c r="D247" s="3">
        <v>11.223600300000001</v>
      </c>
      <c r="E247" s="9">
        <f t="shared" si="42"/>
        <v>-0.30278733464875796</v>
      </c>
      <c r="F247" s="18">
        <f t="shared" si="39"/>
        <v>3.0723677217181267E-4</v>
      </c>
      <c r="G247" s="3">
        <f t="shared" si="35"/>
        <v>0.37263029904761907</v>
      </c>
      <c r="H247" s="3">
        <f t="shared" si="36"/>
        <v>0.51016365000000008</v>
      </c>
      <c r="I247" s="9">
        <f t="shared" si="41"/>
        <v>-0.26958673153679413</v>
      </c>
      <c r="J247" s="18">
        <f t="shared" si="40"/>
        <v>3.0458453504725726E-4</v>
      </c>
      <c r="K247" s="116"/>
    </row>
    <row r="248" spans="1:11" x14ac:dyDescent="0.15">
      <c r="A248" s="41" t="s">
        <v>702</v>
      </c>
      <c r="B248" s="95" t="s">
        <v>878</v>
      </c>
      <c r="C248" s="3">
        <v>0.17254259</v>
      </c>
      <c r="D248" s="3">
        <v>0.16309701999999998</v>
      </c>
      <c r="E248" s="9">
        <f t="shared" si="42"/>
        <v>5.7913811055530173E-2</v>
      </c>
      <c r="F248" s="18">
        <f t="shared" si="39"/>
        <v>6.7744188823093894E-6</v>
      </c>
      <c r="G248" s="3">
        <f t="shared" si="35"/>
        <v>8.2163138095238085E-3</v>
      </c>
      <c r="H248" s="3">
        <f t="shared" si="36"/>
        <v>7.4135009090909084E-3</v>
      </c>
      <c r="I248" s="9">
        <f t="shared" si="41"/>
        <v>0.10829065920103131</v>
      </c>
      <c r="J248" s="18">
        <f t="shared" si="40"/>
        <v>6.7159383653779636E-6</v>
      </c>
      <c r="K248" s="116"/>
    </row>
    <row r="249" spans="1:11" x14ac:dyDescent="0.15">
      <c r="A249" s="41" t="s">
        <v>703</v>
      </c>
      <c r="B249" s="95" t="s">
        <v>879</v>
      </c>
      <c r="C249" s="3">
        <v>0.11880913999999999</v>
      </c>
      <c r="D249" s="3">
        <v>2.9537709999999998E-2</v>
      </c>
      <c r="E249" s="9">
        <f t="shared" si="42"/>
        <v>3.0222867649523266</v>
      </c>
      <c r="F249" s="18">
        <f t="shared" si="39"/>
        <v>4.6647200636488637E-6</v>
      </c>
      <c r="G249" s="3">
        <f t="shared" si="35"/>
        <v>5.6575780952380951E-3</v>
      </c>
      <c r="H249" s="3">
        <f t="shared" si="36"/>
        <v>1.3426231818181816E-3</v>
      </c>
      <c r="I249" s="9">
        <f t="shared" si="41"/>
        <v>3.213824229950057</v>
      </c>
      <c r="J249" s="18">
        <f t="shared" si="40"/>
        <v>4.6244516294994853E-6</v>
      </c>
      <c r="K249" s="116"/>
    </row>
    <row r="250" spans="1:11" x14ac:dyDescent="0.15">
      <c r="A250" s="41" t="s">
        <v>704</v>
      </c>
      <c r="B250" s="95" t="s">
        <v>880</v>
      </c>
      <c r="C250" s="3">
        <v>0.18831010999999998</v>
      </c>
      <c r="D250" s="3">
        <v>8.2270330000000003E-2</v>
      </c>
      <c r="E250" s="9">
        <f t="shared" si="42"/>
        <v>1.2889188605418256</v>
      </c>
      <c r="F250" s="18">
        <f t="shared" si="39"/>
        <v>7.393487978323253E-6</v>
      </c>
      <c r="G250" s="3">
        <f t="shared" si="35"/>
        <v>8.9671480952380946E-3</v>
      </c>
      <c r="H250" s="3">
        <f t="shared" si="36"/>
        <v>3.7395604545454545E-3</v>
      </c>
      <c r="I250" s="9">
        <f t="shared" si="41"/>
        <v>1.3979149967581033</v>
      </c>
      <c r="J250" s="18">
        <f t="shared" si="40"/>
        <v>7.3296633158082561E-6</v>
      </c>
      <c r="K250" s="116"/>
    </row>
    <row r="251" spans="1:11" x14ac:dyDescent="0.15">
      <c r="A251" s="41" t="s">
        <v>728</v>
      </c>
      <c r="B251" s="95" t="s">
        <v>881</v>
      </c>
      <c r="C251" s="3">
        <v>4.36053E-2</v>
      </c>
      <c r="D251" s="3">
        <v>2.12887841</v>
      </c>
      <c r="E251" s="9">
        <f t="shared" si="42"/>
        <v>-0.97951724260287842</v>
      </c>
      <c r="F251" s="18">
        <f t="shared" si="39"/>
        <v>1.712044357794592E-6</v>
      </c>
      <c r="G251" s="3">
        <f t="shared" si="35"/>
        <v>2.0764428571428571E-3</v>
      </c>
      <c r="H251" s="3">
        <f t="shared" si="36"/>
        <v>9.6767200454545454E-2</v>
      </c>
      <c r="I251" s="9">
        <f t="shared" si="41"/>
        <v>-0.97854187320301544</v>
      </c>
      <c r="J251" s="18">
        <f t="shared" si="40"/>
        <v>1.6972650474518537E-6</v>
      </c>
      <c r="K251" s="116"/>
    </row>
    <row r="252" spans="1:11" x14ac:dyDescent="0.15">
      <c r="A252" s="41" t="s">
        <v>631</v>
      </c>
      <c r="B252" s="95" t="s">
        <v>882</v>
      </c>
      <c r="C252" s="3">
        <v>5.2684330300000006</v>
      </c>
      <c r="D252" s="3">
        <v>12.062703220000001</v>
      </c>
      <c r="E252" s="9">
        <f t="shared" si="42"/>
        <v>-0.56324607064319365</v>
      </c>
      <c r="F252" s="18">
        <f t="shared" si="39"/>
        <v>2.0685079665614428E-4</v>
      </c>
      <c r="G252" s="3">
        <f t="shared" si="35"/>
        <v>0.25087776333333334</v>
      </c>
      <c r="H252" s="3">
        <f t="shared" si="36"/>
        <v>0.54830469181818187</v>
      </c>
      <c r="I252" s="9">
        <f t="shared" si="41"/>
        <v>-0.54244826448334582</v>
      </c>
      <c r="J252" s="18">
        <f t="shared" si="40"/>
        <v>2.050651465913516E-4</v>
      </c>
      <c r="K252" s="116"/>
    </row>
    <row r="253" spans="1:11" x14ac:dyDescent="0.15">
      <c r="A253" s="52" t="s">
        <v>36</v>
      </c>
      <c r="B253" s="95" t="s">
        <v>883</v>
      </c>
      <c r="C253" s="3">
        <v>31.688908359999999</v>
      </c>
      <c r="D253" s="3">
        <v>42.65003025</v>
      </c>
      <c r="E253" s="9">
        <f t="shared" si="42"/>
        <v>-0.25700150329905103</v>
      </c>
      <c r="F253" s="18">
        <f t="shared" ref="F253:F262" si="43">C253/$C$1119</f>
        <v>1.2441794176948188E-3</v>
      </c>
      <c r="G253" s="3">
        <f t="shared" si="35"/>
        <v>1.5089956361904762</v>
      </c>
      <c r="H253" s="3">
        <f t="shared" si="36"/>
        <v>1.9386377386363636</v>
      </c>
      <c r="I253" s="9">
        <f t="shared" si="41"/>
        <v>-0.22162062250376768</v>
      </c>
      <c r="J253" s="18">
        <f t="shared" si="40"/>
        <v>1.2334389753386134E-3</v>
      </c>
      <c r="K253" s="116"/>
    </row>
    <row r="254" spans="1:11" x14ac:dyDescent="0.15">
      <c r="A254" s="41" t="s">
        <v>611</v>
      </c>
      <c r="B254" s="95" t="s">
        <v>884</v>
      </c>
      <c r="C254" s="3">
        <v>83.836968330000005</v>
      </c>
      <c r="D254" s="3">
        <v>144.51384200999999</v>
      </c>
      <c r="E254" s="9">
        <f t="shared" si="42"/>
        <v>-0.41986894013793707</v>
      </c>
      <c r="F254" s="18">
        <f t="shared" si="43"/>
        <v>3.2916321778311448E-3</v>
      </c>
      <c r="G254" s="3">
        <f t="shared" si="35"/>
        <v>3.9922365871428576</v>
      </c>
      <c r="H254" s="3">
        <f t="shared" si="36"/>
        <v>6.568811000454545</v>
      </c>
      <c r="I254" s="9">
        <f t="shared" si="41"/>
        <v>-0.39224365157307695</v>
      </c>
      <c r="J254" s="18">
        <f t="shared" si="40"/>
        <v>3.2632169949716439E-3</v>
      </c>
      <c r="K254" s="116"/>
    </row>
    <row r="255" spans="1:11" x14ac:dyDescent="0.15">
      <c r="A255" s="41" t="s">
        <v>39</v>
      </c>
      <c r="B255" s="95" t="s">
        <v>1002</v>
      </c>
      <c r="C255" s="3">
        <v>0.27248587000000002</v>
      </c>
      <c r="D255" s="3">
        <v>14.44112675</v>
      </c>
      <c r="E255" s="9">
        <f t="shared" si="42"/>
        <v>-0.98113125971974446</v>
      </c>
      <c r="F255" s="18">
        <f t="shared" si="43"/>
        <v>1.0698421896243134E-5</v>
      </c>
      <c r="G255" s="3">
        <f t="shared" si="35"/>
        <v>1.2975517619047619E-2</v>
      </c>
      <c r="H255" s="3">
        <f t="shared" si="36"/>
        <v>0.65641485227272733</v>
      </c>
      <c r="I255" s="9">
        <f t="shared" si="41"/>
        <v>-0.98023274827782758</v>
      </c>
      <c r="J255" s="18">
        <f t="shared" si="40"/>
        <v>1.0606067222918077E-5</v>
      </c>
      <c r="K255" s="116"/>
    </row>
    <row r="256" spans="1:11" x14ac:dyDescent="0.15">
      <c r="A256" s="52" t="s">
        <v>620</v>
      </c>
      <c r="B256" s="95" t="s">
        <v>885</v>
      </c>
      <c r="C256" s="3">
        <v>8.4097140699999997</v>
      </c>
      <c r="D256" s="3">
        <v>4.7231327699999994</v>
      </c>
      <c r="E256" s="9">
        <f t="shared" si="42"/>
        <v>0.7805373000344431</v>
      </c>
      <c r="F256" s="18">
        <f t="shared" si="43"/>
        <v>3.3018471433998378E-4</v>
      </c>
      <c r="G256" s="3">
        <f t="shared" si="35"/>
        <v>0.40046257476190472</v>
      </c>
      <c r="H256" s="3">
        <f t="shared" si="36"/>
        <v>0.21468785318181816</v>
      </c>
      <c r="I256" s="9">
        <f t="shared" si="41"/>
        <v>0.86532479051227362</v>
      </c>
      <c r="J256" s="18">
        <f t="shared" si="40"/>
        <v>3.2733437793284461E-4</v>
      </c>
      <c r="K256" s="116"/>
    </row>
    <row r="257" spans="1:11" x14ac:dyDescent="0.15">
      <c r="A257" s="41" t="s">
        <v>38</v>
      </c>
      <c r="B257" s="95" t="s">
        <v>1003</v>
      </c>
      <c r="C257" s="3">
        <v>3.5716687200000004</v>
      </c>
      <c r="D257" s="3">
        <v>6.7307590900000003</v>
      </c>
      <c r="E257" s="9">
        <f t="shared" si="42"/>
        <v>-0.46935127639518592</v>
      </c>
      <c r="F257" s="18">
        <f t="shared" si="43"/>
        <v>1.4023192776995992E-4</v>
      </c>
      <c r="G257" s="3">
        <f t="shared" si="35"/>
        <v>0.17007946285714287</v>
      </c>
      <c r="H257" s="3">
        <f t="shared" si="36"/>
        <v>0.30594359500000001</v>
      </c>
      <c r="I257" s="9">
        <f t="shared" si="41"/>
        <v>-0.44408228955686135</v>
      </c>
      <c r="J257" s="18">
        <f t="shared" si="40"/>
        <v>1.3902136849266265E-4</v>
      </c>
      <c r="K257" s="116"/>
    </row>
    <row r="258" spans="1:11" x14ac:dyDescent="0.15">
      <c r="A258" s="41" t="s">
        <v>1076</v>
      </c>
      <c r="B258" s="95" t="s">
        <v>1004</v>
      </c>
      <c r="C258" s="3">
        <v>12.20149653</v>
      </c>
      <c r="D258" s="3">
        <v>11.912048650000001</v>
      </c>
      <c r="E258" s="9">
        <f t="shared" si="42"/>
        <v>2.4298748981351759E-2</v>
      </c>
      <c r="F258" s="18">
        <f t="shared" si="43"/>
        <v>4.7905881374137537E-4</v>
      </c>
      <c r="G258" s="3">
        <f t="shared" si="35"/>
        <v>0.58102364428571429</v>
      </c>
      <c r="H258" s="3">
        <f t="shared" si="36"/>
        <v>0.54145675681818184</v>
      </c>
      <c r="I258" s="9">
        <f t="shared" si="41"/>
        <v>7.3074879885225652E-2</v>
      </c>
      <c r="J258" s="18">
        <f t="shared" si="40"/>
        <v>4.7492331406902554E-4</v>
      </c>
      <c r="K258" s="116"/>
    </row>
    <row r="259" spans="1:11" x14ac:dyDescent="0.15">
      <c r="A259" s="41" t="s">
        <v>477</v>
      </c>
      <c r="B259" s="95" t="s">
        <v>489</v>
      </c>
      <c r="C259" s="3">
        <v>5.9539755999999997</v>
      </c>
      <c r="D259" s="3">
        <v>9.1482550199999988</v>
      </c>
      <c r="E259" s="9">
        <f t="shared" si="42"/>
        <v>-0.34916816518741944</v>
      </c>
      <c r="F259" s="18">
        <f t="shared" si="43"/>
        <v>2.3376677450738032E-4</v>
      </c>
      <c r="G259" s="3">
        <f t="shared" si="35"/>
        <v>0.28352264761904761</v>
      </c>
      <c r="H259" s="3">
        <f t="shared" si="36"/>
        <v>0.41582977363636359</v>
      </c>
      <c r="I259" s="9">
        <f t="shared" si="41"/>
        <v>-0.31817617305348711</v>
      </c>
      <c r="J259" s="18">
        <f t="shared" si="40"/>
        <v>2.3174877088934554E-4</v>
      </c>
      <c r="K259" s="116"/>
    </row>
    <row r="260" spans="1:11" x14ac:dyDescent="0.15">
      <c r="A260" s="41" t="s">
        <v>479</v>
      </c>
      <c r="B260" s="95" t="s">
        <v>490</v>
      </c>
      <c r="C260" s="3">
        <v>4.6621060500000002</v>
      </c>
      <c r="D260" s="3">
        <v>0.93628811999999995</v>
      </c>
      <c r="E260" s="9">
        <f t="shared" si="42"/>
        <v>3.9793497860466287</v>
      </c>
      <c r="F260" s="18">
        <f t="shared" si="43"/>
        <v>1.8304500504164707E-4</v>
      </c>
      <c r="G260" s="3">
        <f t="shared" si="35"/>
        <v>0.22200505000000001</v>
      </c>
      <c r="H260" s="3">
        <f t="shared" si="36"/>
        <v>4.2558550909090907E-2</v>
      </c>
      <c r="I260" s="9">
        <f t="shared" si="41"/>
        <v>4.2164616806202782</v>
      </c>
      <c r="J260" s="18">
        <f t="shared" si="40"/>
        <v>1.8146485968858887E-4</v>
      </c>
      <c r="K260" s="116"/>
    </row>
    <row r="261" spans="1:11" x14ac:dyDescent="0.15">
      <c r="A261" s="41" t="s">
        <v>478</v>
      </c>
      <c r="B261" s="95" t="s">
        <v>491</v>
      </c>
      <c r="C261" s="3">
        <v>11.893754320000001</v>
      </c>
      <c r="D261" s="3">
        <v>3.8614236699999998</v>
      </c>
      <c r="E261" s="9">
        <f t="shared" si="42"/>
        <v>2.0801474628138905</v>
      </c>
      <c r="F261" s="18">
        <f t="shared" si="43"/>
        <v>4.6697614685717233E-4</v>
      </c>
      <c r="G261" s="3">
        <f t="shared" si="35"/>
        <v>0.56636925333333343</v>
      </c>
      <c r="H261" s="3">
        <f t="shared" si="36"/>
        <v>0.17551925772727273</v>
      </c>
      <c r="I261" s="9">
        <f t="shared" si="41"/>
        <v>2.2268211515193141</v>
      </c>
      <c r="J261" s="18">
        <f t="shared" si="40"/>
        <v>4.6294495142369148E-4</v>
      </c>
      <c r="K261" s="116"/>
    </row>
    <row r="262" spans="1:11" x14ac:dyDescent="0.15">
      <c r="A262" s="41" t="s">
        <v>539</v>
      </c>
      <c r="B262" s="95" t="s">
        <v>603</v>
      </c>
      <c r="C262" s="3">
        <v>7.62618069</v>
      </c>
      <c r="D262" s="3">
        <v>5.3784001200000002</v>
      </c>
      <c r="E262" s="9">
        <f t="shared" si="42"/>
        <v>0.41792736126891206</v>
      </c>
      <c r="F262" s="18">
        <f t="shared" si="43"/>
        <v>2.9942139193713999E-4</v>
      </c>
      <c r="G262" s="3">
        <f t="shared" si="35"/>
        <v>0.36315146142857141</v>
      </c>
      <c r="H262" s="3">
        <f t="shared" si="36"/>
        <v>0.24447273272727274</v>
      </c>
      <c r="I262" s="9">
        <f t="shared" si="41"/>
        <v>0.4854477118055267</v>
      </c>
      <c r="J262" s="18">
        <f t="shared" si="40"/>
        <v>2.9683662148154605E-4</v>
      </c>
      <c r="K262" s="116"/>
    </row>
    <row r="263" spans="1:11" x14ac:dyDescent="0.15">
      <c r="A263" s="41" t="s">
        <v>718</v>
      </c>
      <c r="B263" s="95" t="s">
        <v>886</v>
      </c>
      <c r="C263" s="3">
        <v>0.17699014000000002</v>
      </c>
      <c r="D263" s="3">
        <v>0.53074803000000004</v>
      </c>
      <c r="E263" s="9">
        <f t="shared" si="42"/>
        <v>-0.66652699587033792</v>
      </c>
      <c r="F263" s="18">
        <f t="shared" ref="F263:F272" si="44">C263/$C$1119</f>
        <v>6.949039923410113E-6</v>
      </c>
      <c r="G263" s="3">
        <f t="shared" ref="G263:G292" si="45">C263/21</f>
        <v>8.4281019047619064E-3</v>
      </c>
      <c r="H263" s="3">
        <f t="shared" ref="H263:H268" si="46">D263/22</f>
        <v>2.4124910454545456E-2</v>
      </c>
      <c r="I263" s="9">
        <f t="shared" si="41"/>
        <v>-0.65064732900702071</v>
      </c>
      <c r="J263" s="18">
        <f t="shared" ref="J263:J272" si="47">G263/$G$1119</f>
        <v>6.8890519814245126E-6</v>
      </c>
      <c r="K263" s="116"/>
    </row>
    <row r="264" spans="1:11" x14ac:dyDescent="0.15">
      <c r="A264" s="41" t="s">
        <v>680</v>
      </c>
      <c r="B264" s="95" t="s">
        <v>887</v>
      </c>
      <c r="C264" s="3">
        <v>9.8767239700000005</v>
      </c>
      <c r="D264" s="3">
        <v>27.018973210000002</v>
      </c>
      <c r="E264" s="9">
        <f t="shared" si="42"/>
        <v>-0.63445228309621615</v>
      </c>
      <c r="F264" s="18">
        <f t="shared" si="44"/>
        <v>3.8778289671973604E-4</v>
      </c>
      <c r="G264" s="3">
        <f t="shared" si="45"/>
        <v>0.47032018904761907</v>
      </c>
      <c r="H264" s="3">
        <f t="shared" si="46"/>
        <v>1.228135145909091</v>
      </c>
      <c r="I264" s="9">
        <f t="shared" si="41"/>
        <v>-0.61704524895794077</v>
      </c>
      <c r="J264" s="18">
        <f t="shared" si="47"/>
        <v>3.8443534106200191E-4</v>
      </c>
      <c r="K264" s="116"/>
    </row>
    <row r="265" spans="1:11" x14ac:dyDescent="0.15">
      <c r="A265" s="41" t="s">
        <v>632</v>
      </c>
      <c r="B265" s="95" t="s">
        <v>888</v>
      </c>
      <c r="C265" s="3">
        <v>8.5747622799999998</v>
      </c>
      <c r="D265" s="3">
        <v>11.134381529999999</v>
      </c>
      <c r="E265" s="9">
        <f t="shared" si="42"/>
        <v>-0.22988427719164028</v>
      </c>
      <c r="F265" s="18">
        <f t="shared" si="44"/>
        <v>3.3666488662854958E-4</v>
      </c>
      <c r="G265" s="3">
        <f t="shared" si="45"/>
        <v>0.40832201333333334</v>
      </c>
      <c r="H265" s="3">
        <f t="shared" si="46"/>
        <v>0.50610825136363635</v>
      </c>
      <c r="I265" s="9">
        <f t="shared" si="41"/>
        <v>-0.19321209991505173</v>
      </c>
      <c r="J265" s="18">
        <f t="shared" si="47"/>
        <v>3.3375860980322498E-4</v>
      </c>
      <c r="K265" s="116"/>
    </row>
    <row r="266" spans="1:11" x14ac:dyDescent="0.15">
      <c r="A266" s="52" t="s">
        <v>628</v>
      </c>
      <c r="B266" s="95" t="s">
        <v>431</v>
      </c>
      <c r="C266" s="3">
        <v>11.49437833</v>
      </c>
      <c r="D266" s="3">
        <v>20.541861040000001</v>
      </c>
      <c r="E266" s="9">
        <f t="shared" si="42"/>
        <v>-0.44044123813233627</v>
      </c>
      <c r="F266" s="18">
        <f t="shared" si="44"/>
        <v>4.5129572703852346E-4</v>
      </c>
      <c r="G266" s="3">
        <f t="shared" si="45"/>
        <v>0.54735134904761906</v>
      </c>
      <c r="H266" s="3">
        <f t="shared" si="46"/>
        <v>0.93372095636363639</v>
      </c>
      <c r="I266" s="9">
        <f t="shared" si="41"/>
        <v>-0.4137955828053046</v>
      </c>
      <c r="J266" s="18">
        <f t="shared" si="47"/>
        <v>4.4739989362983421E-4</v>
      </c>
      <c r="K266" s="116"/>
    </row>
    <row r="267" spans="1:11" x14ac:dyDescent="0.15">
      <c r="A267" s="52" t="s">
        <v>552</v>
      </c>
      <c r="B267" s="95" t="s">
        <v>889</v>
      </c>
      <c r="C267" s="3">
        <v>2.96948882</v>
      </c>
      <c r="D267" s="3">
        <v>2.40580806</v>
      </c>
      <c r="E267" s="9">
        <f t="shared" si="42"/>
        <v>0.23429997154469584</v>
      </c>
      <c r="F267" s="18">
        <f t="shared" si="44"/>
        <v>1.1658896005336785E-4</v>
      </c>
      <c r="G267" s="3">
        <f t="shared" si="45"/>
        <v>0.14140422952380952</v>
      </c>
      <c r="H267" s="3">
        <f t="shared" si="46"/>
        <v>0.10935491181818181</v>
      </c>
      <c r="I267" s="9">
        <f t="shared" si="41"/>
        <v>0.29307616066587183</v>
      </c>
      <c r="J267" s="18">
        <f t="shared" si="47"/>
        <v>1.1558249990219191E-4</v>
      </c>
      <c r="K267" s="116"/>
    </row>
    <row r="268" spans="1:11" x14ac:dyDescent="0.15">
      <c r="A268" s="52" t="s">
        <v>558</v>
      </c>
      <c r="B268" s="95" t="s">
        <v>890</v>
      </c>
      <c r="C268" s="3">
        <v>15.142967650000001</v>
      </c>
      <c r="D268" s="3">
        <v>10.004125689999999</v>
      </c>
      <c r="E268" s="9">
        <f t="shared" si="42"/>
        <v>0.51367227074493127</v>
      </c>
      <c r="F268" s="18">
        <f t="shared" si="44"/>
        <v>5.9454773445999766E-4</v>
      </c>
      <c r="G268" s="3">
        <f t="shared" si="45"/>
        <v>0.72109369761904762</v>
      </c>
      <c r="H268" s="3">
        <f t="shared" si="46"/>
        <v>0.45473298590909084</v>
      </c>
      <c r="I268" s="9">
        <f t="shared" si="41"/>
        <v>0.58575190268516608</v>
      </c>
      <c r="J268" s="18">
        <f t="shared" si="47"/>
        <v>5.894152707822016E-4</v>
      </c>
      <c r="K268" s="116"/>
    </row>
    <row r="269" spans="1:11" x14ac:dyDescent="0.15">
      <c r="A269" s="41" t="s">
        <v>104</v>
      </c>
      <c r="B269" s="41" t="s">
        <v>106</v>
      </c>
      <c r="C269" s="3">
        <v>1.1929069999999999</v>
      </c>
      <c r="D269" s="3">
        <v>0.333146</v>
      </c>
      <c r="E269" s="9">
        <f t="shared" si="42"/>
        <v>2.5807333721551511</v>
      </c>
      <c r="F269" s="18">
        <f t="shared" si="44"/>
        <v>4.6836272166999729E-5</v>
      </c>
      <c r="G269" s="3">
        <f t="shared" si="45"/>
        <v>5.6805095238095238E-2</v>
      </c>
      <c r="H269" s="3">
        <f>D269/12</f>
        <v>2.7762166666666668E-2</v>
      </c>
      <c r="I269" s="9">
        <f t="shared" si="41"/>
        <v>1.0461333555172292</v>
      </c>
      <c r="J269" s="18">
        <f t="shared" si="47"/>
        <v>4.6431955655864044E-5</v>
      </c>
      <c r="K269" s="116"/>
    </row>
    <row r="270" spans="1:11" x14ac:dyDescent="0.15">
      <c r="A270" s="41" t="s">
        <v>716</v>
      </c>
      <c r="B270" s="95" t="s">
        <v>891</v>
      </c>
      <c r="C270" s="3">
        <v>1.0749567</v>
      </c>
      <c r="D270" s="3">
        <v>0.47350615999999995</v>
      </c>
      <c r="E270" s="9">
        <f t="shared" si="42"/>
        <v>1.2702063685929663</v>
      </c>
      <c r="F270" s="18">
        <f t="shared" si="44"/>
        <v>4.2205272136838732E-5</v>
      </c>
      <c r="G270" s="3">
        <f t="shared" si="45"/>
        <v>5.1188414285714287E-2</v>
      </c>
      <c r="H270" s="3">
        <f>D270/22</f>
        <v>2.1523007272727272E-2</v>
      </c>
      <c r="I270" s="9">
        <f>G270/H270-1</f>
        <v>1.3783114337640598</v>
      </c>
      <c r="J270" s="18">
        <f t="shared" si="47"/>
        <v>4.1840932969941455E-5</v>
      </c>
      <c r="K270" s="116"/>
    </row>
    <row r="271" spans="1:11" x14ac:dyDescent="0.15">
      <c r="A271" s="41" t="s">
        <v>617</v>
      </c>
      <c r="B271" s="95" t="s">
        <v>892</v>
      </c>
      <c r="C271" s="3">
        <v>15.688981519999999</v>
      </c>
      <c r="D271" s="3">
        <v>17.705372960000002</v>
      </c>
      <c r="E271" s="9">
        <f t="shared" si="42"/>
        <v>-0.11388584948509339</v>
      </c>
      <c r="F271" s="18">
        <f t="shared" si="44"/>
        <v>6.1598549467288663E-4</v>
      </c>
      <c r="G271" s="3">
        <f t="shared" si="45"/>
        <v>0.74709435809523805</v>
      </c>
      <c r="H271" s="3">
        <f>D271/22</f>
        <v>0.80478968000000006</v>
      </c>
      <c r="I271" s="9">
        <f>G271/H271-1</f>
        <v>-7.16899375558121E-2</v>
      </c>
      <c r="J271" s="18">
        <f t="shared" si="47"/>
        <v>6.1066796843535194E-4</v>
      </c>
      <c r="K271" s="116"/>
    </row>
    <row r="272" spans="1:11" x14ac:dyDescent="0.15">
      <c r="A272" s="41" t="s">
        <v>1077</v>
      </c>
      <c r="B272" s="95" t="s">
        <v>1005</v>
      </c>
      <c r="C272" s="3">
        <v>3.3532096899999999</v>
      </c>
      <c r="D272" s="3">
        <v>4.4264318099999995</v>
      </c>
      <c r="E272" s="9">
        <f t="shared" si="42"/>
        <v>-0.24245761960580159</v>
      </c>
      <c r="F272" s="18">
        <f t="shared" si="44"/>
        <v>1.316547238584909E-4</v>
      </c>
      <c r="G272" s="3">
        <f t="shared" si="45"/>
        <v>0.15967665190476191</v>
      </c>
      <c r="H272" s="3">
        <f>D272/22</f>
        <v>0.20120144590909089</v>
      </c>
      <c r="I272" s="9">
        <f>G272/H272-1</f>
        <v>-0.20638417292036348</v>
      </c>
      <c r="J272" s="18">
        <f t="shared" si="47"/>
        <v>1.3051820773194695E-4</v>
      </c>
      <c r="K272" s="116"/>
    </row>
    <row r="273" spans="1:11" x14ac:dyDescent="0.15">
      <c r="A273" s="41" t="s">
        <v>644</v>
      </c>
      <c r="B273" s="95" t="s">
        <v>893</v>
      </c>
      <c r="C273" s="3">
        <v>3.8983268199999999</v>
      </c>
      <c r="D273" s="3">
        <v>7.9244969599999999</v>
      </c>
      <c r="E273" s="9">
        <f t="shared" si="42"/>
        <v>-0.50806633661703116</v>
      </c>
      <c r="F273" s="18">
        <f t="shared" ref="F273:F292" si="48">C273/$C$1119</f>
        <v>1.5305727599673283E-4</v>
      </c>
      <c r="G273" s="3">
        <f t="shared" si="45"/>
        <v>0.18563461047619048</v>
      </c>
      <c r="H273" s="3">
        <f>D273/22</f>
        <v>0.36020440727272729</v>
      </c>
      <c r="I273" s="9">
        <f>G273/H273-1</f>
        <v>-0.48464092407498505</v>
      </c>
      <c r="J273" s="18">
        <f t="shared" ref="J273:J307" si="49">G273/$G$1119</f>
        <v>1.5173600124595253E-4</v>
      </c>
      <c r="K273" s="116"/>
    </row>
    <row r="274" spans="1:11" x14ac:dyDescent="0.15">
      <c r="A274" s="41" t="s">
        <v>105</v>
      </c>
      <c r="B274" s="41" t="s">
        <v>107</v>
      </c>
      <c r="C274" s="3">
        <v>2.3110135699999996</v>
      </c>
      <c r="D274" s="3">
        <v>1.9386501999999999</v>
      </c>
      <c r="E274" s="9">
        <f t="shared" si="42"/>
        <v>0.19207352105088371</v>
      </c>
      <c r="F274" s="18">
        <f t="shared" si="48"/>
        <v>9.0735707432473513E-5</v>
      </c>
      <c r="G274" s="3">
        <f t="shared" si="45"/>
        <v>0.11004826523809522</v>
      </c>
      <c r="H274" s="3">
        <f>D274/12</f>
        <v>0.16155418333333332</v>
      </c>
      <c r="I274" s="9">
        <f>G274/H274-1</f>
        <v>-0.31881513082806656</v>
      </c>
      <c r="J274" s="18">
        <f t="shared" si="49"/>
        <v>8.9952426804721606E-5</v>
      </c>
      <c r="K274" s="116"/>
    </row>
    <row r="275" spans="1:11" x14ac:dyDescent="0.15">
      <c r="A275" s="52" t="s">
        <v>713</v>
      </c>
      <c r="B275" s="95" t="s">
        <v>894</v>
      </c>
      <c r="C275" s="3">
        <v>2.1559663499999999</v>
      </c>
      <c r="D275" s="3">
        <v>11.5947019</v>
      </c>
      <c r="E275" s="9">
        <f t="shared" si="42"/>
        <v>-0.81405590513715587</v>
      </c>
      <c r="F275" s="18">
        <f t="shared" si="48"/>
        <v>8.4648197010741834E-5</v>
      </c>
      <c r="G275" s="3">
        <f t="shared" si="45"/>
        <v>0.10266506428571429</v>
      </c>
      <c r="H275" s="3">
        <f t="shared" ref="H275:H306" si="50">D275/22</f>
        <v>0.52703190454545457</v>
      </c>
      <c r="I275" s="9">
        <f t="shared" ref="I275:I284" si="51">G275/H275-1</f>
        <v>-0.80520142442940135</v>
      </c>
      <c r="J275" s="18">
        <f t="shared" si="49"/>
        <v>8.3917467127559036E-5</v>
      </c>
      <c r="K275" s="116"/>
    </row>
    <row r="276" spans="1:11" x14ac:dyDescent="0.15">
      <c r="A276" s="41" t="s">
        <v>757</v>
      </c>
      <c r="B276" s="41" t="s">
        <v>923</v>
      </c>
      <c r="C276" s="3">
        <v>0.15240881000000001</v>
      </c>
      <c r="D276" s="3">
        <v>0.15505457</v>
      </c>
      <c r="E276" s="9">
        <f t="shared" si="42"/>
        <v>-1.7063411932973005E-2</v>
      </c>
      <c r="F276" s="18">
        <f t="shared" si="48"/>
        <v>5.9839203775386944E-6</v>
      </c>
      <c r="G276" s="3">
        <f t="shared" si="45"/>
        <v>7.2575623809523811E-3</v>
      </c>
      <c r="H276" s="3">
        <f t="shared" si="50"/>
        <v>7.047935E-3</v>
      </c>
      <c r="I276" s="9">
        <f t="shared" si="51"/>
        <v>2.9743092260694937E-2</v>
      </c>
      <c r="J276" s="18">
        <f t="shared" si="49"/>
        <v>5.9322638793158297E-6</v>
      </c>
      <c r="K276" s="116"/>
    </row>
    <row r="277" spans="1:11" x14ac:dyDescent="0.15">
      <c r="A277" s="41" t="s">
        <v>760</v>
      </c>
      <c r="B277" s="41" t="s">
        <v>924</v>
      </c>
      <c r="C277" s="3">
        <v>0.70572455000000001</v>
      </c>
      <c r="D277" s="3">
        <v>0.49603974000000001</v>
      </c>
      <c r="E277" s="9">
        <f t="shared" si="42"/>
        <v>0.42271776450814191</v>
      </c>
      <c r="F277" s="18">
        <f t="shared" si="48"/>
        <v>2.7708368798853066E-5</v>
      </c>
      <c r="G277" s="3">
        <f t="shared" si="45"/>
        <v>3.3605930952380951E-2</v>
      </c>
      <c r="H277" s="3">
        <f t="shared" si="50"/>
        <v>2.254726090909091E-2</v>
      </c>
      <c r="I277" s="9">
        <f t="shared" si="51"/>
        <v>0.49046622948472018</v>
      </c>
      <c r="J277" s="18">
        <f t="shared" si="49"/>
        <v>2.7469174890292878E-5</v>
      </c>
      <c r="K277" s="116"/>
    </row>
    <row r="278" spans="1:11" x14ac:dyDescent="0.15">
      <c r="A278" s="41" t="s">
        <v>761</v>
      </c>
      <c r="B278" s="41" t="s">
        <v>925</v>
      </c>
      <c r="C278" s="3">
        <v>8.3175661999999999</v>
      </c>
      <c r="D278" s="3">
        <v>1.11443519</v>
      </c>
      <c r="E278" s="9">
        <f t="shared" si="42"/>
        <v>6.4634812994374302</v>
      </c>
      <c r="F278" s="18">
        <f t="shared" si="48"/>
        <v>3.2656677704987711E-4</v>
      </c>
      <c r="G278" s="3">
        <f t="shared" si="45"/>
        <v>0.39607458095238096</v>
      </c>
      <c r="H278" s="3">
        <f t="shared" si="50"/>
        <v>5.0656145E-2</v>
      </c>
      <c r="I278" s="9">
        <f t="shared" si="51"/>
        <v>6.8188851708392137</v>
      </c>
      <c r="J278" s="18">
        <f t="shared" si="49"/>
        <v>3.237476726711417E-4</v>
      </c>
      <c r="K278" s="116"/>
    </row>
    <row r="279" spans="1:11" x14ac:dyDescent="0.15">
      <c r="A279" s="41" t="s">
        <v>759</v>
      </c>
      <c r="B279" s="41" t="s">
        <v>926</v>
      </c>
      <c r="C279" s="3">
        <v>0.15501051000000002</v>
      </c>
      <c r="D279" s="3">
        <v>0.12935861000000001</v>
      </c>
      <c r="E279" s="9">
        <f t="shared" si="42"/>
        <v>0.19830067747326607</v>
      </c>
      <c r="F279" s="18">
        <f t="shared" si="48"/>
        <v>6.0860691027091258E-6</v>
      </c>
      <c r="G279" s="3">
        <f t="shared" si="45"/>
        <v>7.3814528571428577E-3</v>
      </c>
      <c r="H279" s="3">
        <f t="shared" si="50"/>
        <v>5.8799368181818188E-3</v>
      </c>
      <c r="I279" s="9">
        <f t="shared" si="51"/>
        <v>0.25536261449580233</v>
      </c>
      <c r="J279" s="18">
        <f t="shared" si="49"/>
        <v>6.0335308004000908E-6</v>
      </c>
      <c r="K279" s="116"/>
    </row>
    <row r="280" spans="1:11" x14ac:dyDescent="0.15">
      <c r="A280" s="41" t="s">
        <v>762</v>
      </c>
      <c r="B280" s="41" t="s">
        <v>927</v>
      </c>
      <c r="C280" s="3">
        <v>0.23738570000000001</v>
      </c>
      <c r="D280" s="3">
        <v>0.27854264000000001</v>
      </c>
      <c r="E280" s="9">
        <f t="shared" si="42"/>
        <v>-0.1477581313941736</v>
      </c>
      <c r="F280" s="18">
        <f t="shared" si="48"/>
        <v>9.3203085016298416E-6</v>
      </c>
      <c r="G280" s="3">
        <f t="shared" si="45"/>
        <v>1.1304080952380953E-2</v>
      </c>
      <c r="H280" s="3">
        <f t="shared" si="50"/>
        <v>1.2661029090909092E-2</v>
      </c>
      <c r="I280" s="9">
        <f t="shared" si="51"/>
        <v>-0.10717518527008663</v>
      </c>
      <c r="J280" s="18">
        <f t="shared" si="49"/>
        <v>9.2398504625559623E-6</v>
      </c>
      <c r="K280" s="116"/>
    </row>
    <row r="281" spans="1:11" x14ac:dyDescent="0.15">
      <c r="A281" s="52" t="s">
        <v>608</v>
      </c>
      <c r="B281" s="95" t="s">
        <v>604</v>
      </c>
      <c r="C281" s="3">
        <v>19.327566359999999</v>
      </c>
      <c r="D281" s="3">
        <v>13.48956463</v>
      </c>
      <c r="E281" s="9">
        <f t="shared" si="42"/>
        <v>0.43277910667454944</v>
      </c>
      <c r="F281" s="18">
        <f t="shared" si="48"/>
        <v>7.5884470320210066E-4</v>
      </c>
      <c r="G281" s="3">
        <f t="shared" si="45"/>
        <v>0.92036030285714276</v>
      </c>
      <c r="H281" s="3">
        <f t="shared" si="50"/>
        <v>0.6131620286363636</v>
      </c>
      <c r="I281" s="9">
        <f t="shared" si="51"/>
        <v>0.50100668318286123</v>
      </c>
      <c r="J281" s="18">
        <f t="shared" si="49"/>
        <v>7.522939375519546E-4</v>
      </c>
      <c r="K281" s="116"/>
    </row>
    <row r="282" spans="1:11" x14ac:dyDescent="0.15">
      <c r="A282" s="52" t="s">
        <v>714</v>
      </c>
      <c r="B282" s="95" t="s">
        <v>895</v>
      </c>
      <c r="C282" s="3">
        <v>19.310827670000002</v>
      </c>
      <c r="D282" s="3">
        <v>4.8609858200000007</v>
      </c>
      <c r="E282" s="9">
        <f t="shared" si="42"/>
        <v>2.9726155115589288</v>
      </c>
      <c r="F282" s="18">
        <f t="shared" si="48"/>
        <v>7.5818750373847195E-4</v>
      </c>
      <c r="G282" s="3">
        <f t="shared" si="45"/>
        <v>0.91956322238095245</v>
      </c>
      <c r="H282" s="3">
        <f t="shared" si="50"/>
        <v>0.22095390090909095</v>
      </c>
      <c r="I282" s="9">
        <f t="shared" si="51"/>
        <v>3.1617876787760206</v>
      </c>
      <c r="J282" s="18">
        <f t="shared" si="49"/>
        <v>7.5164241139625513E-4</v>
      </c>
      <c r="K282" s="116"/>
    </row>
    <row r="283" spans="1:11" x14ac:dyDescent="0.15">
      <c r="A283" s="52" t="s">
        <v>715</v>
      </c>
      <c r="B283" s="95" t="s">
        <v>896</v>
      </c>
      <c r="C283" s="3">
        <v>2.70619677</v>
      </c>
      <c r="D283" s="3">
        <v>0.59628206000000006</v>
      </c>
      <c r="E283" s="9">
        <f t="shared" si="42"/>
        <v>3.5384507627145441</v>
      </c>
      <c r="F283" s="18">
        <f t="shared" si="48"/>
        <v>1.0625150867349725E-4</v>
      </c>
      <c r="G283" s="3">
        <f t="shared" si="45"/>
        <v>0.12886651285714285</v>
      </c>
      <c r="H283" s="3">
        <f t="shared" si="50"/>
        <v>2.7103730000000003E-2</v>
      </c>
      <c r="I283" s="9">
        <f t="shared" si="51"/>
        <v>3.7545674657009505</v>
      </c>
      <c r="J283" s="18">
        <f t="shared" si="49"/>
        <v>1.0533428709923113E-4</v>
      </c>
      <c r="K283" s="116"/>
    </row>
    <row r="284" spans="1:11" x14ac:dyDescent="0.15">
      <c r="A284" s="41" t="s">
        <v>758</v>
      </c>
      <c r="B284" s="41" t="s">
        <v>928</v>
      </c>
      <c r="C284" s="3">
        <v>0.90089689000000006</v>
      </c>
      <c r="D284" s="3">
        <v>0.85198927000000002</v>
      </c>
      <c r="E284" s="9">
        <f t="shared" si="42"/>
        <v>5.7404032799615035E-2</v>
      </c>
      <c r="F284" s="18">
        <f t="shared" si="48"/>
        <v>3.5371283708154636E-5</v>
      </c>
      <c r="G284" s="3">
        <f t="shared" si="45"/>
        <v>4.2899851904761907E-2</v>
      </c>
      <c r="H284" s="3">
        <f t="shared" si="50"/>
        <v>3.8726785E-2</v>
      </c>
      <c r="I284" s="9">
        <f t="shared" si="51"/>
        <v>0.10775660579007296</v>
      </c>
      <c r="J284" s="18">
        <f t="shared" si="49"/>
        <v>3.5065939295339727E-5</v>
      </c>
      <c r="K284" s="116"/>
    </row>
    <row r="285" spans="1:11" x14ac:dyDescent="0.15">
      <c r="A285" s="52" t="s">
        <v>126</v>
      </c>
      <c r="B285" s="95" t="s">
        <v>110</v>
      </c>
      <c r="C285" s="3">
        <v>3.0248499999999999E-3</v>
      </c>
      <c r="D285" s="3">
        <v>0</v>
      </c>
      <c r="F285" s="18">
        <f t="shared" si="48"/>
        <v>1.1876256729514467E-7</v>
      </c>
      <c r="G285" s="3">
        <f t="shared" si="45"/>
        <v>1.4404047619047619E-4</v>
      </c>
      <c r="H285" s="3">
        <f t="shared" si="50"/>
        <v>0</v>
      </c>
      <c r="J285" s="18">
        <f t="shared" si="49"/>
        <v>1.1773734336846071E-7</v>
      </c>
      <c r="K285" s="116"/>
    </row>
    <row r="286" spans="1:11" x14ac:dyDescent="0.15">
      <c r="A286" s="52" t="s">
        <v>123</v>
      </c>
      <c r="B286" s="95" t="s">
        <v>108</v>
      </c>
      <c r="C286" s="3">
        <v>7.4233999999999993E-3</v>
      </c>
      <c r="D286" s="3">
        <v>2.0287650000000001E-2</v>
      </c>
      <c r="E286" s="9">
        <f>C286/D286-1</f>
        <v>-0.63409266228469052</v>
      </c>
      <c r="F286" s="18">
        <f t="shared" si="48"/>
        <v>2.9145975570979614E-7</v>
      </c>
      <c r="G286" s="3">
        <f>C286/21</f>
        <v>3.5349523809523808E-4</v>
      </c>
      <c r="H286" s="3">
        <f t="shared" si="50"/>
        <v>9.2216590909090918E-4</v>
      </c>
      <c r="I286" s="9">
        <f>G286/H286-1</f>
        <v>-0.6166685033458662</v>
      </c>
      <c r="J286" s="18">
        <f t="shared" si="49"/>
        <v>2.8894371448548892E-7</v>
      </c>
      <c r="K286" s="116"/>
    </row>
    <row r="287" spans="1:11" x14ac:dyDescent="0.15">
      <c r="A287" s="52" t="s">
        <v>127</v>
      </c>
      <c r="B287" s="95" t="s">
        <v>109</v>
      </c>
      <c r="C287" s="3">
        <v>0</v>
      </c>
      <c r="D287" s="3">
        <v>0</v>
      </c>
      <c r="F287" s="18">
        <f t="shared" si="48"/>
        <v>0</v>
      </c>
      <c r="G287" s="3">
        <f t="shared" si="45"/>
        <v>0</v>
      </c>
      <c r="H287" s="3">
        <f t="shared" si="50"/>
        <v>0</v>
      </c>
      <c r="J287" s="18">
        <f t="shared" si="49"/>
        <v>0</v>
      </c>
      <c r="K287" s="116"/>
    </row>
    <row r="288" spans="1:11" x14ac:dyDescent="0.15">
      <c r="A288" s="52" t="s">
        <v>1075</v>
      </c>
      <c r="B288" s="95" t="s">
        <v>447</v>
      </c>
      <c r="C288" s="3">
        <v>6.1518243200000002</v>
      </c>
      <c r="D288" s="3">
        <v>12.21676362</v>
      </c>
      <c r="E288" s="9">
        <f t="shared" ref="E288:E291" si="52">C288/D288-1</f>
        <v>-0.49644402467369664</v>
      </c>
      <c r="F288" s="18">
        <f t="shared" si="48"/>
        <v>2.415347702503951E-4</v>
      </c>
      <c r="G288" s="3">
        <f t="shared" si="45"/>
        <v>0.29294401523809527</v>
      </c>
      <c r="H288" s="3">
        <f t="shared" si="50"/>
        <v>0.55530743727272724</v>
      </c>
      <c r="I288" s="9">
        <f>G288/H288-1</f>
        <v>-0.47246516870577737</v>
      </c>
      <c r="J288" s="18">
        <f t="shared" si="49"/>
        <v>2.3944970901244273E-4</v>
      </c>
      <c r="K288" s="116"/>
    </row>
    <row r="289" spans="1:11" x14ac:dyDescent="0.15">
      <c r="A289" s="52" t="s">
        <v>124</v>
      </c>
      <c r="B289" s="95" t="s">
        <v>112</v>
      </c>
      <c r="C289" s="3">
        <v>1.4955649999999999E-2</v>
      </c>
      <c r="D289" s="3">
        <v>0</v>
      </c>
      <c r="F289" s="18">
        <f t="shared" si="48"/>
        <v>5.8719321274365026E-7</v>
      </c>
      <c r="G289" s="3">
        <f t="shared" si="45"/>
        <v>7.121738095238095E-4</v>
      </c>
      <c r="H289" s="3">
        <f t="shared" si="50"/>
        <v>0</v>
      </c>
      <c r="J289" s="18">
        <f t="shared" si="49"/>
        <v>5.8212423735012291E-7</v>
      </c>
      <c r="K289" s="116"/>
    </row>
    <row r="290" spans="1:11" x14ac:dyDescent="0.15">
      <c r="A290" s="52" t="s">
        <v>125</v>
      </c>
      <c r="B290" s="95" t="s">
        <v>111</v>
      </c>
      <c r="C290" s="3">
        <v>1.9140069999999999E-2</v>
      </c>
      <c r="D290" s="3">
        <v>2.0542500000000001E-3</v>
      </c>
      <c r="E290" s="9">
        <f t="shared" si="52"/>
        <v>8.317303152001946</v>
      </c>
      <c r="F290" s="18">
        <f t="shared" si="48"/>
        <v>7.5148316492017111E-7</v>
      </c>
      <c r="G290" s="3">
        <f t="shared" si="45"/>
        <v>9.114319047619047E-4</v>
      </c>
      <c r="H290" s="3">
        <f t="shared" si="50"/>
        <v>9.3375000000000006E-5</v>
      </c>
      <c r="I290" s="9">
        <f>G290/H290-1</f>
        <v>8.7609842544782293</v>
      </c>
      <c r="J290" s="18">
        <f t="shared" si="49"/>
        <v>7.449959481251545E-7</v>
      </c>
      <c r="K290" s="116"/>
    </row>
    <row r="291" spans="1:11" x14ac:dyDescent="0.15">
      <c r="A291" s="52" t="s">
        <v>122</v>
      </c>
      <c r="B291" s="95" t="s">
        <v>113</v>
      </c>
      <c r="C291" s="3">
        <v>1.704E-3</v>
      </c>
      <c r="D291" s="3">
        <v>1.4343750000000001E-2</v>
      </c>
      <c r="E291" s="9">
        <f t="shared" si="52"/>
        <v>-0.88120261437908498</v>
      </c>
      <c r="F291" s="18">
        <f t="shared" si="48"/>
        <v>6.6902958715614495E-8</v>
      </c>
      <c r="G291" s="3">
        <f t="shared" si="45"/>
        <v>8.1142857142857142E-5</v>
      </c>
      <c r="H291" s="3">
        <f t="shared" si="50"/>
        <v>6.5198863636363642E-4</v>
      </c>
      <c r="I291" s="9">
        <f>G291/H291-1</f>
        <v>-0.8755455960161842</v>
      </c>
      <c r="J291" s="18">
        <f t="shared" si="49"/>
        <v>6.6325415508159751E-8</v>
      </c>
      <c r="K291" s="116"/>
    </row>
    <row r="292" spans="1:11" x14ac:dyDescent="0.15">
      <c r="A292" s="52" t="s">
        <v>121</v>
      </c>
      <c r="B292" s="95" t="s">
        <v>114</v>
      </c>
      <c r="C292" s="3">
        <v>0</v>
      </c>
      <c r="D292" s="3">
        <v>0</v>
      </c>
      <c r="F292" s="18">
        <f t="shared" si="48"/>
        <v>0</v>
      </c>
      <c r="G292" s="3">
        <f t="shared" si="45"/>
        <v>0</v>
      </c>
      <c r="H292" s="3">
        <f t="shared" si="50"/>
        <v>0</v>
      </c>
      <c r="J292" s="18">
        <f t="shared" si="49"/>
        <v>0</v>
      </c>
      <c r="K292" s="116"/>
    </row>
    <row r="293" spans="1:11" x14ac:dyDescent="0.15">
      <c r="A293" s="107" t="s">
        <v>120</v>
      </c>
      <c r="B293" s="95" t="s">
        <v>115</v>
      </c>
      <c r="C293" s="3">
        <v>3.2390269999999999E-2</v>
      </c>
      <c r="D293" s="3">
        <v>0.12641247999999999</v>
      </c>
      <c r="E293" s="9">
        <f t="shared" si="2"/>
        <v>-0.7437731622700543</v>
      </c>
      <c r="F293" s="18">
        <f t="shared" ref="F293:F306" si="53">C293/$C$1119</f>
        <v>1.271716488613619E-6</v>
      </c>
      <c r="G293" s="3">
        <f t="shared" ref="G293:G306" si="54">C293/21</f>
        <v>1.5423938095238095E-3</v>
      </c>
      <c r="H293" s="3">
        <f t="shared" si="50"/>
        <v>5.7460218181818179E-3</v>
      </c>
      <c r="I293" s="9">
        <f t="shared" ref="I293:I307" si="55">G293/H293-1</f>
        <v>-0.73157188428291409</v>
      </c>
      <c r="J293" s="18">
        <f t="shared" si="49"/>
        <v>1.2607383310865503E-6</v>
      </c>
      <c r="K293" s="116"/>
    </row>
    <row r="294" spans="1:11" ht="11.25" customHeight="1" x14ac:dyDescent="0.15">
      <c r="A294" s="107" t="s">
        <v>119</v>
      </c>
      <c r="B294" s="95" t="s">
        <v>116</v>
      </c>
      <c r="C294" s="3">
        <v>1.2533778200000001</v>
      </c>
      <c r="D294" s="3">
        <v>5.4178999999999998E-3</v>
      </c>
      <c r="E294" s="9">
        <f t="shared" si="2"/>
        <v>230.34015393418116</v>
      </c>
      <c r="F294" s="18">
        <f t="shared" si="53"/>
        <v>4.9210495625896076E-5</v>
      </c>
      <c r="G294" s="3">
        <f t="shared" si="54"/>
        <v>5.9684658095238097E-2</v>
      </c>
      <c r="H294" s="3">
        <f t="shared" si="50"/>
        <v>2.4626818181818183E-4</v>
      </c>
      <c r="I294" s="9">
        <f t="shared" si="55"/>
        <v>241.35635174057072</v>
      </c>
      <c r="J294" s="18">
        <f t="shared" si="49"/>
        <v>4.8785683509513773E-5</v>
      </c>
      <c r="K294" s="116"/>
    </row>
    <row r="295" spans="1:11" x14ac:dyDescent="0.15">
      <c r="A295" s="107" t="s">
        <v>118</v>
      </c>
      <c r="B295" s="95" t="s">
        <v>117</v>
      </c>
      <c r="C295" s="3">
        <v>0.13443579999999999</v>
      </c>
      <c r="D295" s="3">
        <v>3.7104980000000003E-2</v>
      </c>
      <c r="E295" s="9">
        <f t="shared" si="2"/>
        <v>2.6231201310444039</v>
      </c>
      <c r="F295" s="18">
        <f t="shared" si="53"/>
        <v>5.2782586721247696E-6</v>
      </c>
      <c r="G295" s="3">
        <f t="shared" si="54"/>
        <v>6.4017047619047618E-3</v>
      </c>
      <c r="H295" s="3">
        <f t="shared" si="50"/>
        <v>1.6865900000000002E-3</v>
      </c>
      <c r="I295" s="9">
        <f t="shared" si="55"/>
        <v>2.7956496610941373</v>
      </c>
      <c r="J295" s="18">
        <f t="shared" si="49"/>
        <v>5.2326938346079013E-6</v>
      </c>
      <c r="K295" s="116"/>
    </row>
    <row r="296" spans="1:11" x14ac:dyDescent="0.15">
      <c r="A296" s="98" t="s">
        <v>42</v>
      </c>
      <c r="B296" s="95" t="s">
        <v>417</v>
      </c>
      <c r="C296" s="3">
        <v>16.59150125</v>
      </c>
      <c r="D296" s="3">
        <v>70.887545200000005</v>
      </c>
      <c r="E296" s="9">
        <f t="shared" si="2"/>
        <v>-0.76594617286874256</v>
      </c>
      <c r="F296" s="18">
        <f t="shared" si="53"/>
        <v>6.5142049481151196E-4</v>
      </c>
      <c r="G296" s="3">
        <f t="shared" si="54"/>
        <v>0.79007148809523808</v>
      </c>
      <c r="H296" s="3">
        <f t="shared" si="50"/>
        <v>3.2221611454545456</v>
      </c>
      <c r="I296" s="9">
        <f t="shared" si="55"/>
        <v>-0.7548007525291589</v>
      </c>
      <c r="J296" s="18">
        <f t="shared" si="49"/>
        <v>6.4579707412582281E-4</v>
      </c>
      <c r="K296" s="116"/>
    </row>
    <row r="297" spans="1:11" x14ac:dyDescent="0.15">
      <c r="A297" s="98" t="s">
        <v>551</v>
      </c>
      <c r="B297" s="95" t="s">
        <v>418</v>
      </c>
      <c r="C297" s="3">
        <v>4.6136570499999996</v>
      </c>
      <c r="D297" s="3">
        <v>5.97005754</v>
      </c>
      <c r="E297" s="9">
        <f t="shared" si="2"/>
        <v>-0.22720057234155244</v>
      </c>
      <c r="F297" s="18">
        <f t="shared" si="53"/>
        <v>1.8114278588271936E-4</v>
      </c>
      <c r="G297" s="3">
        <f t="shared" si="54"/>
        <v>0.21969795476190473</v>
      </c>
      <c r="H297" s="3">
        <f t="shared" si="50"/>
        <v>0.2713662518181818</v>
      </c>
      <c r="I297" s="9">
        <f t="shared" si="55"/>
        <v>-0.19040059959591205</v>
      </c>
      <c r="J297" s="18">
        <f t="shared" si="49"/>
        <v>1.7957906153368578E-4</v>
      </c>
      <c r="K297" s="116"/>
    </row>
    <row r="298" spans="1:11" x14ac:dyDescent="0.15">
      <c r="A298" s="98" t="s">
        <v>377</v>
      </c>
      <c r="B298" s="95" t="s">
        <v>419</v>
      </c>
      <c r="C298" s="3">
        <v>5.7979427999999995</v>
      </c>
      <c r="D298" s="3">
        <v>3.3845161099999999</v>
      </c>
      <c r="E298" s="9">
        <f t="shared" si="2"/>
        <v>0.71307880109337107</v>
      </c>
      <c r="F298" s="18">
        <f t="shared" si="53"/>
        <v>2.2764056794829479E-4</v>
      </c>
      <c r="G298" s="3">
        <f t="shared" si="54"/>
        <v>0.27609251428571424</v>
      </c>
      <c r="H298" s="3">
        <f t="shared" si="50"/>
        <v>0.15384164136363634</v>
      </c>
      <c r="I298" s="9">
        <f t="shared" si="55"/>
        <v>0.79465398209781735</v>
      </c>
      <c r="J298" s="18">
        <f t="shared" si="49"/>
        <v>2.2567544912121076E-4</v>
      </c>
      <c r="K298" s="116"/>
    </row>
    <row r="299" spans="1:11" x14ac:dyDescent="0.15">
      <c r="A299" s="98" t="s">
        <v>378</v>
      </c>
      <c r="B299" s="95" t="s">
        <v>420</v>
      </c>
      <c r="C299" s="3">
        <v>6.65696741</v>
      </c>
      <c r="D299" s="3">
        <v>28.423424480000001</v>
      </c>
      <c r="E299" s="9">
        <f t="shared" si="2"/>
        <v>-0.76579291440817976</v>
      </c>
      <c r="F299" s="18">
        <f t="shared" si="53"/>
        <v>2.6136784964930819E-4</v>
      </c>
      <c r="G299" s="3">
        <f t="shared" si="54"/>
        <v>0.31699844809523808</v>
      </c>
      <c r="H299" s="3">
        <f t="shared" si="50"/>
        <v>1.29197384</v>
      </c>
      <c r="I299" s="9">
        <f t="shared" si="55"/>
        <v>-0.75464019604666444</v>
      </c>
      <c r="J299" s="18">
        <f t="shared" si="49"/>
        <v>2.5911157834068548E-4</v>
      </c>
      <c r="K299" s="116"/>
    </row>
    <row r="300" spans="1:11" x14ac:dyDescent="0.15">
      <c r="A300" s="98" t="s">
        <v>376</v>
      </c>
      <c r="B300" s="95" t="s">
        <v>421</v>
      </c>
      <c r="C300" s="3">
        <v>6.2064857499999997</v>
      </c>
      <c r="D300" s="3">
        <v>11.98904887</v>
      </c>
      <c r="E300" s="9">
        <f t="shared" si="2"/>
        <v>-0.48232042280431542</v>
      </c>
      <c r="F300" s="18">
        <f t="shared" si="53"/>
        <v>2.4368090369794582E-4</v>
      </c>
      <c r="G300" s="3">
        <f t="shared" si="54"/>
        <v>0.29554694047619046</v>
      </c>
      <c r="H300" s="3">
        <f t="shared" si="50"/>
        <v>0.54495676681818184</v>
      </c>
      <c r="I300" s="9">
        <f t="shared" si="55"/>
        <v>-0.45766901436642571</v>
      </c>
      <c r="J300" s="18">
        <f t="shared" si="49"/>
        <v>2.4157731585341697E-4</v>
      </c>
      <c r="K300" s="116"/>
    </row>
    <row r="301" spans="1:11" x14ac:dyDescent="0.15">
      <c r="A301" s="98" t="s">
        <v>374</v>
      </c>
      <c r="B301" s="95" t="s">
        <v>423</v>
      </c>
      <c r="C301" s="3">
        <v>1.92606791</v>
      </c>
      <c r="D301" s="3">
        <v>2.4169792400000003</v>
      </c>
      <c r="E301" s="9">
        <f t="shared" si="2"/>
        <v>-0.20310945244196643</v>
      </c>
      <c r="F301" s="18">
        <f t="shared" si="53"/>
        <v>7.5621855555281636E-5</v>
      </c>
      <c r="G301" s="3">
        <f t="shared" si="54"/>
        <v>9.1717519523809521E-2</v>
      </c>
      <c r="H301" s="3">
        <f t="shared" si="50"/>
        <v>0.10986269272727274</v>
      </c>
      <c r="I301" s="9">
        <f t="shared" si="55"/>
        <v>-0.16516228351063156</v>
      </c>
      <c r="J301" s="18">
        <f t="shared" si="49"/>
        <v>7.4969046025635472E-5</v>
      </c>
      <c r="K301" s="116"/>
    </row>
    <row r="302" spans="1:11" x14ac:dyDescent="0.15">
      <c r="A302" s="98" t="s">
        <v>375</v>
      </c>
      <c r="B302" s="95" t="s">
        <v>424</v>
      </c>
      <c r="C302" s="3">
        <v>2.5747765600000001</v>
      </c>
      <c r="D302" s="3">
        <v>8.530015839999999</v>
      </c>
      <c r="E302" s="9">
        <f t="shared" si="2"/>
        <v>-0.69815102242529947</v>
      </c>
      <c r="F302" s="18">
        <f t="shared" si="53"/>
        <v>1.0109164899977226E-4</v>
      </c>
      <c r="G302" s="3">
        <f t="shared" si="54"/>
        <v>0.12260840761904762</v>
      </c>
      <c r="H302" s="3">
        <f t="shared" si="50"/>
        <v>0.38772799272727271</v>
      </c>
      <c r="I302" s="9">
        <f t="shared" si="55"/>
        <v>-0.68377726158840901</v>
      </c>
      <c r="J302" s="18">
        <f t="shared" si="49"/>
        <v>1.0021897017762337E-4</v>
      </c>
      <c r="K302" s="116"/>
    </row>
    <row r="303" spans="1:11" x14ac:dyDescent="0.15">
      <c r="A303" s="98" t="s">
        <v>534</v>
      </c>
      <c r="B303" s="95" t="s">
        <v>422</v>
      </c>
      <c r="C303" s="3">
        <v>5.0033551799999998</v>
      </c>
      <c r="D303" s="3">
        <v>4.4911926500000003</v>
      </c>
      <c r="E303" s="9">
        <f t="shared" si="2"/>
        <v>0.11403708767647713</v>
      </c>
      <c r="F303" s="18">
        <f t="shared" si="53"/>
        <v>1.9644323066144128E-4</v>
      </c>
      <c r="G303" s="3">
        <f t="shared" si="54"/>
        <v>0.23825500857142856</v>
      </c>
      <c r="H303" s="3">
        <f t="shared" si="50"/>
        <v>0.20414512045454547</v>
      </c>
      <c r="I303" s="9">
        <f t="shared" si="55"/>
        <v>0.1670864728039283</v>
      </c>
      <c r="J303" s="18">
        <f t="shared" si="49"/>
        <v>1.9474742444155132E-4</v>
      </c>
      <c r="K303" s="116"/>
    </row>
    <row r="304" spans="1:11" x14ac:dyDescent="0.15">
      <c r="A304" s="98" t="s">
        <v>43</v>
      </c>
      <c r="B304" s="95" t="s">
        <v>434</v>
      </c>
      <c r="C304" s="3">
        <v>3.08273872</v>
      </c>
      <c r="D304" s="3">
        <v>1.2044256299999998</v>
      </c>
      <c r="E304" s="9">
        <f t="shared" si="2"/>
        <v>1.5595093986832551</v>
      </c>
      <c r="F304" s="18">
        <f t="shared" si="53"/>
        <v>1.21035411569945E-4</v>
      </c>
      <c r="G304" s="3">
        <f t="shared" si="54"/>
        <v>0.1467970819047619</v>
      </c>
      <c r="H304" s="3">
        <f t="shared" si="50"/>
        <v>5.4746619545454539E-2</v>
      </c>
      <c r="I304" s="9">
        <f t="shared" si="55"/>
        <v>1.6813907986205527</v>
      </c>
      <c r="J304" s="18">
        <f t="shared" si="49"/>
        <v>1.1999056719899798E-4</v>
      </c>
      <c r="K304" s="116"/>
    </row>
    <row r="305" spans="1:12" x14ac:dyDescent="0.15">
      <c r="A305" s="98" t="s">
        <v>325</v>
      </c>
      <c r="B305" s="95" t="s">
        <v>435</v>
      </c>
      <c r="C305" s="3">
        <v>4.5677301799999999</v>
      </c>
      <c r="D305" s="3">
        <v>7.8011962300000004</v>
      </c>
      <c r="E305" s="9">
        <f t="shared" si="2"/>
        <v>-0.41448336314955125</v>
      </c>
      <c r="F305" s="18">
        <f t="shared" si="53"/>
        <v>1.7933959134777371E-4</v>
      </c>
      <c r="G305" s="3">
        <f t="shared" si="54"/>
        <v>0.21751096095238096</v>
      </c>
      <c r="H305" s="3">
        <f t="shared" si="50"/>
        <v>0.35459982863636363</v>
      </c>
      <c r="I305" s="9">
        <f t="shared" si="55"/>
        <v>-0.38660161853762509</v>
      </c>
      <c r="J305" s="18">
        <f t="shared" si="49"/>
        <v>1.7779143316764165E-4</v>
      </c>
      <c r="K305" s="116"/>
    </row>
    <row r="306" spans="1:12" x14ac:dyDescent="0.15">
      <c r="A306" s="98" t="s">
        <v>44</v>
      </c>
      <c r="B306" s="105" t="s">
        <v>436</v>
      </c>
      <c r="C306" s="3">
        <v>9.4728826599999998</v>
      </c>
      <c r="D306" s="3">
        <v>18.659378920000002</v>
      </c>
      <c r="E306" s="9">
        <f t="shared" si="2"/>
        <v>-0.49232593964601268</v>
      </c>
      <c r="F306" s="18">
        <f t="shared" si="53"/>
        <v>3.7192715816892048E-4</v>
      </c>
      <c r="G306" s="3">
        <f t="shared" si="54"/>
        <v>0.45108965047619048</v>
      </c>
      <c r="H306" s="3">
        <f t="shared" si="50"/>
        <v>0.84815358727272738</v>
      </c>
      <c r="I306" s="9">
        <f t="shared" si="55"/>
        <v>-0.46815098439106084</v>
      </c>
      <c r="J306" s="18">
        <f t="shared" si="49"/>
        <v>3.6871647798388598E-4</v>
      </c>
      <c r="K306" s="116"/>
    </row>
    <row r="307" spans="1:12" x14ac:dyDescent="0.15">
      <c r="A307" s="30"/>
      <c r="B307" s="30"/>
      <c r="C307" s="31">
        <f>SUM(C6:C306)</f>
        <v>9346.1981456500089</v>
      </c>
      <c r="D307" s="31">
        <f>SUM(D6:D306)</f>
        <v>14438.527249649995</v>
      </c>
      <c r="E307" s="33">
        <f>C307/D307-1</f>
        <v>-0.35269034133127597</v>
      </c>
      <c r="F307" s="22">
        <f>C307/$C$1119</f>
        <v>0.36695323279716863</v>
      </c>
      <c r="G307" s="32">
        <f>SUM(G6:G306)</f>
        <v>445.30516211619022</v>
      </c>
      <c r="H307" s="32">
        <f>SUM(H6:H306)</f>
        <v>656.40834837954515</v>
      </c>
      <c r="I307" s="21">
        <f t="shared" si="55"/>
        <v>-0.32160344514889061</v>
      </c>
      <c r="J307" s="22">
        <f t="shared" si="49"/>
        <v>0.3639882910862558</v>
      </c>
      <c r="K307" s="116"/>
    </row>
    <row r="308" spans="1:12" x14ac:dyDescent="0.15">
      <c r="A308" s="23"/>
      <c r="B308" s="23"/>
      <c r="C308" s="24"/>
      <c r="D308" s="24"/>
      <c r="E308" s="25"/>
      <c r="F308" s="26"/>
      <c r="G308" s="24"/>
      <c r="H308" s="24"/>
      <c r="I308" s="26"/>
      <c r="J308" s="26"/>
    </row>
    <row r="309" spans="1:12" ht="13" x14ac:dyDescent="0.15">
      <c r="A309" s="38" t="s">
        <v>317</v>
      </c>
      <c r="B309" s="38" t="s">
        <v>381</v>
      </c>
      <c r="C309" s="125" t="s">
        <v>353</v>
      </c>
      <c r="D309" s="126"/>
      <c r="E309" s="126"/>
      <c r="F309" s="127"/>
      <c r="G309" s="128" t="s">
        <v>350</v>
      </c>
      <c r="H309" s="126"/>
      <c r="I309" s="126"/>
      <c r="J309" s="127"/>
    </row>
    <row r="310" spans="1:12" ht="24" x14ac:dyDescent="0.15">
      <c r="A310" s="20"/>
      <c r="B310" s="20"/>
      <c r="C310" s="14" t="s">
        <v>213</v>
      </c>
      <c r="D310" s="12" t="s">
        <v>189</v>
      </c>
      <c r="E310" s="12" t="s">
        <v>352</v>
      </c>
      <c r="F310" s="17" t="s">
        <v>351</v>
      </c>
      <c r="G310" s="14" t="s">
        <v>213</v>
      </c>
      <c r="H310" s="12" t="s">
        <v>189</v>
      </c>
      <c r="I310" s="12" t="s">
        <v>352</v>
      </c>
      <c r="J310" s="17" t="s">
        <v>351</v>
      </c>
    </row>
    <row r="311" spans="1:12" s="83" customFormat="1" x14ac:dyDescent="0.15">
      <c r="A311" s="41" t="s">
        <v>459</v>
      </c>
      <c r="B311" s="43" t="s">
        <v>932</v>
      </c>
      <c r="C311" s="11">
        <v>93.60669</v>
      </c>
      <c r="D311" s="11">
        <v>122.64830000000001</v>
      </c>
      <c r="E311" s="84">
        <f>C311/D311-1</f>
        <v>-0.23678770924668346</v>
      </c>
      <c r="F311" s="18">
        <f t="shared" ref="F311:F342" si="56">C311/$C$1119</f>
        <v>3.6752139181780077E-3</v>
      </c>
      <c r="G311" s="3">
        <f>C311/21</f>
        <v>4.4574614285714285</v>
      </c>
      <c r="H311" s="3">
        <f>D311/22</f>
        <v>5.5749227272727273</v>
      </c>
      <c r="I311" s="9">
        <f>G311/H311-1</f>
        <v>-0.20044426682985883</v>
      </c>
      <c r="J311" s="18">
        <f t="shared" ref="J311:J342" si="57">G311/$G$1119</f>
        <v>3.6434874463576895E-3</v>
      </c>
    </row>
    <row r="312" spans="1:12" x14ac:dyDescent="0.15">
      <c r="A312" s="41" t="s">
        <v>165</v>
      </c>
      <c r="B312" s="41" t="s">
        <v>102</v>
      </c>
      <c r="C312" s="11">
        <v>0</v>
      </c>
      <c r="D312" s="11"/>
      <c r="E312" s="84"/>
      <c r="F312" s="18">
        <f t="shared" si="56"/>
        <v>0</v>
      </c>
      <c r="G312" s="3">
        <f>C312/2</f>
        <v>0</v>
      </c>
      <c r="H312" s="3"/>
      <c r="J312" s="18">
        <f t="shared" si="57"/>
        <v>0</v>
      </c>
      <c r="L312" s="3"/>
    </row>
    <row r="313" spans="1:12" x14ac:dyDescent="0.15">
      <c r="A313" s="41" t="s">
        <v>736</v>
      </c>
      <c r="B313" s="41" t="s">
        <v>807</v>
      </c>
      <c r="C313" s="11">
        <v>5.1725700000000003</v>
      </c>
      <c r="D313" s="11">
        <v>0.86229999999999996</v>
      </c>
      <c r="E313" s="9">
        <f t="shared" ref="E313:E519" si="58">C313/D313-1</f>
        <v>4.99857358227995</v>
      </c>
      <c r="F313" s="18">
        <f t="shared" si="56"/>
        <v>2.0308699364062567E-4</v>
      </c>
      <c r="G313" s="3">
        <f>C313/21</f>
        <v>0.24631285714285717</v>
      </c>
      <c r="H313" s="3">
        <f>D313/5</f>
        <v>0.17246</v>
      </c>
      <c r="I313" s="9">
        <f>G313/H313-1</f>
        <v>0.4282318053047498</v>
      </c>
      <c r="J313" s="18">
        <f t="shared" si="57"/>
        <v>2.0133383479755982E-4</v>
      </c>
      <c r="L313" s="3"/>
    </row>
    <row r="314" spans="1:12" x14ac:dyDescent="0.15">
      <c r="A314" s="41" t="s">
        <v>169</v>
      </c>
      <c r="B314" s="41" t="s">
        <v>808</v>
      </c>
      <c r="C314" s="11">
        <v>0</v>
      </c>
      <c r="D314" s="11"/>
      <c r="E314" s="84"/>
      <c r="F314" s="18">
        <f t="shared" si="56"/>
        <v>0</v>
      </c>
      <c r="G314" s="3">
        <f>C314/2</f>
        <v>0</v>
      </c>
      <c r="H314" s="3"/>
      <c r="J314" s="18">
        <f t="shared" si="57"/>
        <v>0</v>
      </c>
      <c r="L314" s="3"/>
    </row>
    <row r="315" spans="1:12" x14ac:dyDescent="0.15">
      <c r="A315" s="41" t="s">
        <v>168</v>
      </c>
      <c r="B315" s="41" t="s">
        <v>809</v>
      </c>
      <c r="C315" s="11">
        <v>0</v>
      </c>
      <c r="D315" s="11"/>
      <c r="E315" s="84"/>
      <c r="F315" s="18">
        <f t="shared" si="56"/>
        <v>0</v>
      </c>
      <c r="G315" s="3">
        <f>C315/2</f>
        <v>0</v>
      </c>
      <c r="H315" s="3"/>
      <c r="J315" s="18">
        <f t="shared" si="57"/>
        <v>0</v>
      </c>
      <c r="L315" s="3"/>
    </row>
    <row r="316" spans="1:12" x14ac:dyDescent="0.15">
      <c r="A316" s="41" t="s">
        <v>787</v>
      </c>
      <c r="B316" s="41" t="s">
        <v>911</v>
      </c>
      <c r="C316" s="11">
        <v>3.874174</v>
      </c>
      <c r="D316" s="11">
        <v>1.9329609999999999</v>
      </c>
      <c r="E316" s="9">
        <f t="shared" si="58"/>
        <v>1.0042690980314659</v>
      </c>
      <c r="F316" s="18">
        <f t="shared" si="56"/>
        <v>1.5210898073891261E-4</v>
      </c>
      <c r="G316" s="3">
        <f>C316/21</f>
        <v>0.1844844761904762</v>
      </c>
      <c r="H316" s="3">
        <f>D316/5</f>
        <v>0.3865922</v>
      </c>
      <c r="I316" s="9">
        <f>G316/H316-1</f>
        <v>-0.52279307189726998</v>
      </c>
      <c r="J316" s="18">
        <f t="shared" si="57"/>
        <v>1.5079589219536932E-4</v>
      </c>
      <c r="L316" s="3"/>
    </row>
    <row r="317" spans="1:12" x14ac:dyDescent="0.15">
      <c r="A317" s="41" t="s">
        <v>740</v>
      </c>
      <c r="B317" s="95" t="s">
        <v>811</v>
      </c>
      <c r="C317" s="11">
        <v>6.7911999999999999</v>
      </c>
      <c r="D317" s="11"/>
      <c r="F317" s="18">
        <f t="shared" si="56"/>
        <v>2.6663812982950774E-4</v>
      </c>
      <c r="G317" s="3">
        <f>C317/3</f>
        <v>2.2637333333333332</v>
      </c>
      <c r="H317" s="3"/>
      <c r="J317" s="18">
        <f t="shared" si="57"/>
        <v>1.8503545379067498E-3</v>
      </c>
      <c r="L317" s="3"/>
    </row>
    <row r="318" spans="1:12" x14ac:dyDescent="0.15">
      <c r="A318" s="41" t="s">
        <v>201</v>
      </c>
      <c r="B318" s="41" t="s">
        <v>195</v>
      </c>
      <c r="C318" s="11">
        <v>0</v>
      </c>
      <c r="D318" s="11"/>
      <c r="F318" s="18">
        <f t="shared" si="56"/>
        <v>0</v>
      </c>
      <c r="G318" s="3">
        <f>C318/2</f>
        <v>0</v>
      </c>
      <c r="H318" s="3"/>
      <c r="J318" s="18">
        <f t="shared" si="57"/>
        <v>0</v>
      </c>
      <c r="L318" s="3"/>
    </row>
    <row r="319" spans="1:12" x14ac:dyDescent="0.15">
      <c r="A319" s="41" t="s">
        <v>200</v>
      </c>
      <c r="B319" s="41" t="s">
        <v>194</v>
      </c>
      <c r="C319" s="11">
        <v>0</v>
      </c>
      <c r="D319" s="11"/>
      <c r="F319" s="18">
        <f t="shared" si="56"/>
        <v>0</v>
      </c>
      <c r="G319" s="3">
        <f>C319/2</f>
        <v>0</v>
      </c>
      <c r="H319" s="3"/>
      <c r="J319" s="18">
        <f t="shared" si="57"/>
        <v>0</v>
      </c>
      <c r="L319" s="3"/>
    </row>
    <row r="320" spans="1:12" x14ac:dyDescent="0.15">
      <c r="A320" s="41" t="s">
        <v>785</v>
      </c>
      <c r="B320" s="41" t="s">
        <v>919</v>
      </c>
      <c r="C320" s="11">
        <v>1.7866120000000001</v>
      </c>
      <c r="D320" s="11">
        <v>0</v>
      </c>
      <c r="F320" s="18">
        <f t="shared" si="56"/>
        <v>7.014649581973091E-5</v>
      </c>
      <c r="G320" s="3">
        <f>C320/21</f>
        <v>8.5076761904761905E-2</v>
      </c>
      <c r="H320" s="3">
        <f>D320/5</f>
        <v>0</v>
      </c>
      <c r="J320" s="18">
        <f t="shared" si="57"/>
        <v>6.9540952612596432E-5</v>
      </c>
      <c r="L320" s="3"/>
    </row>
    <row r="321" spans="1:12" x14ac:dyDescent="0.15">
      <c r="A321" s="41" t="s">
        <v>170</v>
      </c>
      <c r="B321" s="41" t="s">
        <v>918</v>
      </c>
      <c r="C321" s="11">
        <v>0</v>
      </c>
      <c r="D321" s="11"/>
      <c r="F321" s="18">
        <f t="shared" si="56"/>
        <v>0</v>
      </c>
      <c r="G321" s="3">
        <f>C321/2</f>
        <v>0</v>
      </c>
      <c r="H321" s="3"/>
      <c r="J321" s="18">
        <f t="shared" si="57"/>
        <v>0</v>
      </c>
      <c r="L321" s="3"/>
    </row>
    <row r="322" spans="1:12" x14ac:dyDescent="0.15">
      <c r="A322" s="41" t="s">
        <v>172</v>
      </c>
      <c r="B322" s="41" t="s">
        <v>917</v>
      </c>
      <c r="C322" s="11">
        <v>0</v>
      </c>
      <c r="D322" s="11"/>
      <c r="F322" s="18">
        <f t="shared" si="56"/>
        <v>0</v>
      </c>
      <c r="G322" s="3">
        <f>C322/2</f>
        <v>0</v>
      </c>
      <c r="H322" s="3"/>
      <c r="J322" s="18">
        <f t="shared" si="57"/>
        <v>0</v>
      </c>
      <c r="L322" s="3"/>
    </row>
    <row r="323" spans="1:12" x14ac:dyDescent="0.15">
      <c r="A323" s="41" t="s">
        <v>171</v>
      </c>
      <c r="B323" s="41" t="s">
        <v>916</v>
      </c>
      <c r="C323" s="11">
        <v>0</v>
      </c>
      <c r="D323" s="11"/>
      <c r="F323" s="18">
        <f t="shared" si="56"/>
        <v>0</v>
      </c>
      <c r="G323" s="3">
        <f>C323/2</f>
        <v>0</v>
      </c>
      <c r="H323" s="3"/>
      <c r="J323" s="18">
        <f t="shared" si="57"/>
        <v>0</v>
      </c>
      <c r="L323" s="3"/>
    </row>
    <row r="324" spans="1:12" x14ac:dyDescent="0.15">
      <c r="A324" s="41" t="s">
        <v>780</v>
      </c>
      <c r="B324" s="41" t="s">
        <v>915</v>
      </c>
      <c r="C324" s="11">
        <v>0.82175849999999995</v>
      </c>
      <c r="D324" s="11">
        <v>0</v>
      </c>
      <c r="F324" s="18">
        <f t="shared" si="56"/>
        <v>3.2264128520953809E-5</v>
      </c>
      <c r="G324" s="3">
        <f>C324/21</f>
        <v>3.9131357142857141E-2</v>
      </c>
      <c r="H324" s="3">
        <f>D324/5</f>
        <v>0</v>
      </c>
      <c r="J324" s="18">
        <f t="shared" si="57"/>
        <v>3.198560678395663E-5</v>
      </c>
      <c r="L324" s="3"/>
    </row>
    <row r="325" spans="1:12" x14ac:dyDescent="0.15">
      <c r="A325" s="41" t="s">
        <v>162</v>
      </c>
      <c r="B325" s="41" t="s">
        <v>801</v>
      </c>
      <c r="C325" s="11">
        <v>0</v>
      </c>
      <c r="D325" s="11"/>
      <c r="E325" s="84"/>
      <c r="F325" s="18">
        <f t="shared" si="56"/>
        <v>0</v>
      </c>
      <c r="G325" s="3">
        <f>C325/2</f>
        <v>0</v>
      </c>
      <c r="H325" s="3"/>
      <c r="J325" s="18">
        <f t="shared" si="57"/>
        <v>0</v>
      </c>
      <c r="L325" s="3"/>
    </row>
    <row r="326" spans="1:12" x14ac:dyDescent="0.15">
      <c r="A326" s="41" t="s">
        <v>163</v>
      </c>
      <c r="B326" s="41" t="s">
        <v>802</v>
      </c>
      <c r="C326" s="11">
        <v>0</v>
      </c>
      <c r="D326" s="11"/>
      <c r="E326" s="84"/>
      <c r="F326" s="18">
        <f t="shared" si="56"/>
        <v>0</v>
      </c>
      <c r="G326" s="3">
        <f t="shared" ref="G326:G332" si="59">C326/2</f>
        <v>0</v>
      </c>
      <c r="H326" s="3"/>
      <c r="J326" s="18">
        <f t="shared" si="57"/>
        <v>0</v>
      </c>
      <c r="L326" s="3"/>
    </row>
    <row r="327" spans="1:12" x14ac:dyDescent="0.15">
      <c r="A327" s="41" t="s">
        <v>167</v>
      </c>
      <c r="B327" s="41" t="s">
        <v>914</v>
      </c>
      <c r="C327" s="11">
        <v>0</v>
      </c>
      <c r="D327" s="11"/>
      <c r="E327" s="84"/>
      <c r="F327" s="18">
        <f t="shared" si="56"/>
        <v>0</v>
      </c>
      <c r="G327" s="3">
        <f t="shared" si="59"/>
        <v>0</v>
      </c>
      <c r="H327" s="3"/>
      <c r="J327" s="18">
        <f t="shared" si="57"/>
        <v>0</v>
      </c>
      <c r="L327" s="3"/>
    </row>
    <row r="328" spans="1:12" x14ac:dyDescent="0.15">
      <c r="A328" s="41" t="s">
        <v>173</v>
      </c>
      <c r="B328" s="41" t="s">
        <v>913</v>
      </c>
      <c r="C328" s="11">
        <v>0</v>
      </c>
      <c r="D328" s="11"/>
      <c r="E328" s="84"/>
      <c r="F328" s="18">
        <f t="shared" si="56"/>
        <v>0</v>
      </c>
      <c r="G328" s="3">
        <f t="shared" si="59"/>
        <v>0</v>
      </c>
      <c r="H328" s="3"/>
      <c r="J328" s="18">
        <f t="shared" si="57"/>
        <v>0</v>
      </c>
      <c r="L328" s="3"/>
    </row>
    <row r="329" spans="1:12" x14ac:dyDescent="0.15">
      <c r="A329" s="41" t="s">
        <v>164</v>
      </c>
      <c r="B329" s="41" t="s">
        <v>803</v>
      </c>
      <c r="C329" s="11">
        <v>0</v>
      </c>
      <c r="D329" s="11"/>
      <c r="E329" s="84"/>
      <c r="F329" s="18">
        <f t="shared" si="56"/>
        <v>0</v>
      </c>
      <c r="G329" s="3">
        <f t="shared" si="59"/>
        <v>0</v>
      </c>
      <c r="H329" s="3"/>
      <c r="J329" s="18">
        <f t="shared" si="57"/>
        <v>0</v>
      </c>
      <c r="L329" s="3"/>
    </row>
    <row r="330" spans="1:12" x14ac:dyDescent="0.15">
      <c r="A330" s="41" t="s">
        <v>45</v>
      </c>
      <c r="B330" s="41" t="s">
        <v>804</v>
      </c>
      <c r="C330" s="11">
        <v>0</v>
      </c>
      <c r="D330" s="11"/>
      <c r="E330" s="84"/>
      <c r="F330" s="18">
        <f t="shared" si="56"/>
        <v>0</v>
      </c>
      <c r="G330" s="3">
        <f t="shared" si="59"/>
        <v>0</v>
      </c>
      <c r="H330" s="3"/>
      <c r="J330" s="18">
        <f t="shared" si="57"/>
        <v>0</v>
      </c>
      <c r="L330" s="3"/>
    </row>
    <row r="331" spans="1:12" x14ac:dyDescent="0.15">
      <c r="A331" s="41" t="s">
        <v>174</v>
      </c>
      <c r="B331" s="41" t="s">
        <v>912</v>
      </c>
      <c r="C331" s="11">
        <v>0</v>
      </c>
      <c r="D331" s="11"/>
      <c r="E331" s="84"/>
      <c r="F331" s="18">
        <f t="shared" si="56"/>
        <v>0</v>
      </c>
      <c r="G331" s="3">
        <f t="shared" si="59"/>
        <v>0</v>
      </c>
      <c r="H331" s="3"/>
      <c r="J331" s="18">
        <f t="shared" si="57"/>
        <v>0</v>
      </c>
      <c r="L331" s="3"/>
    </row>
    <row r="332" spans="1:12" x14ac:dyDescent="0.15">
      <c r="A332" s="41" t="s">
        <v>166</v>
      </c>
      <c r="B332" s="41" t="s">
        <v>822</v>
      </c>
      <c r="C332" s="11">
        <v>0.67490000000000006</v>
      </c>
      <c r="D332" s="11"/>
      <c r="E332" s="84"/>
      <c r="F332" s="18">
        <f t="shared" si="56"/>
        <v>2.6498126078150371E-5</v>
      </c>
      <c r="G332" s="3">
        <f t="shared" si="59"/>
        <v>0.33745000000000003</v>
      </c>
      <c r="H332" s="3"/>
      <c r="J332" s="18">
        <f t="shared" si="57"/>
        <v>2.758284863426049E-4</v>
      </c>
      <c r="L332" s="3"/>
    </row>
    <row r="333" spans="1:12" s="83" customFormat="1" x14ac:dyDescent="0.15">
      <c r="A333" s="41" t="s">
        <v>359</v>
      </c>
      <c r="B333" s="41" t="s">
        <v>933</v>
      </c>
      <c r="C333" s="11">
        <v>0</v>
      </c>
      <c r="D333" s="11">
        <v>0</v>
      </c>
      <c r="E333" s="84"/>
      <c r="F333" s="18">
        <f t="shared" si="56"/>
        <v>0</v>
      </c>
      <c r="G333" s="3">
        <f>C333/21</f>
        <v>0</v>
      </c>
      <c r="H333" s="3">
        <f t="shared" ref="H333:H375" si="60">D333/22</f>
        <v>0</v>
      </c>
      <c r="I333" s="9"/>
      <c r="J333" s="18">
        <f t="shared" si="57"/>
        <v>0</v>
      </c>
      <c r="L333" s="114"/>
    </row>
    <row r="334" spans="1:12" x14ac:dyDescent="0.15">
      <c r="A334" s="41" t="s">
        <v>437</v>
      </c>
      <c r="B334" s="41" t="s">
        <v>934</v>
      </c>
      <c r="C334" s="11">
        <v>0.14614929999999998</v>
      </c>
      <c r="D334" s="11">
        <v>8.0767909999999998E-2</v>
      </c>
      <c r="E334" s="84">
        <f t="shared" si="58"/>
        <v>0.80949711339565411</v>
      </c>
      <c r="F334" s="18">
        <f t="shared" si="56"/>
        <v>5.738157619845045E-6</v>
      </c>
      <c r="G334" s="3">
        <f>C334/21</f>
        <v>6.9594904761904755E-3</v>
      </c>
      <c r="H334" s="3">
        <f t="shared" si="60"/>
        <v>3.6712686363636364E-3</v>
      </c>
      <c r="I334" s="9">
        <f t="shared" ref="I334:I376" si="61">G334/H334-1</f>
        <v>0.89566364260497089</v>
      </c>
      <c r="J334" s="18">
        <f t="shared" si="57"/>
        <v>5.688622681177636E-6</v>
      </c>
    </row>
    <row r="335" spans="1:12" x14ac:dyDescent="0.15">
      <c r="A335" s="52" t="s">
        <v>458</v>
      </c>
      <c r="B335" s="41" t="s">
        <v>935</v>
      </c>
      <c r="C335" s="11">
        <v>203.1377</v>
      </c>
      <c r="D335" s="11">
        <v>125.70740000000001</v>
      </c>
      <c r="E335" s="84">
        <f t="shared" si="58"/>
        <v>0.61595657853077856</v>
      </c>
      <c r="F335" s="85">
        <f t="shared" si="56"/>
        <v>7.9756532609653076E-3</v>
      </c>
      <c r="G335" s="3">
        <f t="shared" ref="G335:G398" si="62">C335/21</f>
        <v>9.6732238095238099</v>
      </c>
      <c r="H335" s="3">
        <f t="shared" si="60"/>
        <v>5.7139727272727274</v>
      </c>
      <c r="I335" s="9">
        <f t="shared" si="61"/>
        <v>0.69290689179414899</v>
      </c>
      <c r="J335" s="18">
        <f t="shared" si="57"/>
        <v>7.9068030269201315E-3</v>
      </c>
    </row>
    <row r="336" spans="1:12" x14ac:dyDescent="0.15">
      <c r="A336" s="41" t="s">
        <v>438</v>
      </c>
      <c r="B336" s="41" t="s">
        <v>936</v>
      </c>
      <c r="C336" s="11">
        <v>0.7646908</v>
      </c>
      <c r="D336" s="11">
        <v>15.526479999999999</v>
      </c>
      <c r="E336" s="84">
        <f t="shared" si="58"/>
        <v>-0.95074924902489166</v>
      </c>
      <c r="F336" s="18">
        <f t="shared" si="56"/>
        <v>3.0023519379466095E-5</v>
      </c>
      <c r="G336" s="3">
        <f t="shared" si="62"/>
        <v>3.6413847619047618E-2</v>
      </c>
      <c r="H336" s="3">
        <f t="shared" si="60"/>
        <v>0.70574909090909088</v>
      </c>
      <c r="I336" s="9">
        <f t="shared" si="61"/>
        <v>-0.94840397516893415</v>
      </c>
      <c r="J336" s="18">
        <f t="shared" si="57"/>
        <v>2.976433981529759E-5</v>
      </c>
    </row>
    <row r="337" spans="1:10" x14ac:dyDescent="0.15">
      <c r="A337" s="41" t="s">
        <v>365</v>
      </c>
      <c r="B337" s="41" t="s">
        <v>937</v>
      </c>
      <c r="C337" s="11">
        <v>0.73494360000000003</v>
      </c>
      <c r="D337" s="11">
        <v>5.9150260000000001</v>
      </c>
      <c r="E337" s="84">
        <f t="shared" si="58"/>
        <v>-0.87574972620576819</v>
      </c>
      <c r="F337" s="18">
        <f t="shared" si="56"/>
        <v>2.8855575897362148E-5</v>
      </c>
      <c r="G337" s="3">
        <f t="shared" si="62"/>
        <v>3.4997314285714287E-2</v>
      </c>
      <c r="H337" s="3">
        <f t="shared" si="60"/>
        <v>0.26886481818181818</v>
      </c>
      <c r="I337" s="9">
        <f t="shared" si="61"/>
        <v>-0.8698330465012809</v>
      </c>
      <c r="J337" s="18">
        <f t="shared" si="57"/>
        <v>2.8606478664942935E-5</v>
      </c>
    </row>
    <row r="338" spans="1:10" x14ac:dyDescent="0.15">
      <c r="A338" s="41" t="s">
        <v>328</v>
      </c>
      <c r="B338" s="41" t="s">
        <v>938</v>
      </c>
      <c r="C338" s="11">
        <v>10.761559999999999</v>
      </c>
      <c r="D338" s="11">
        <v>34.80003</v>
      </c>
      <c r="E338" s="84">
        <f t="shared" si="58"/>
        <v>-0.69076003670111774</v>
      </c>
      <c r="F338" s="18">
        <f t="shared" si="56"/>
        <v>4.2252359412887815E-4</v>
      </c>
      <c r="G338" s="3">
        <f t="shared" si="62"/>
        <v>0.51245523809523807</v>
      </c>
      <c r="H338" s="3">
        <f t="shared" si="60"/>
        <v>1.5818195454545454</v>
      </c>
      <c r="I338" s="9">
        <f t="shared" si="61"/>
        <v>-0.67603432416307574</v>
      </c>
      <c r="J338" s="18">
        <f t="shared" si="57"/>
        <v>4.1887613762675569E-4</v>
      </c>
    </row>
    <row r="339" spans="1:10" x14ac:dyDescent="0.15">
      <c r="A339" s="41" t="s">
        <v>366</v>
      </c>
      <c r="B339" s="41" t="s">
        <v>939</v>
      </c>
      <c r="C339" s="11">
        <v>0.9237708</v>
      </c>
      <c r="D339" s="11">
        <v>1.8075330000000001</v>
      </c>
      <c r="E339" s="84">
        <f t="shared" si="58"/>
        <v>-0.48893281616435225</v>
      </c>
      <c r="F339" s="18">
        <f t="shared" si="56"/>
        <v>3.6269366018245411E-5</v>
      </c>
      <c r="G339" s="3">
        <f t="shared" si="62"/>
        <v>4.3989085714285711E-2</v>
      </c>
      <c r="H339" s="3">
        <f t="shared" si="60"/>
        <v>8.2160590909090905E-2</v>
      </c>
      <c r="I339" s="9">
        <f t="shared" si="61"/>
        <v>-0.46459628360074989</v>
      </c>
      <c r="J339" s="18">
        <f t="shared" si="57"/>
        <v>3.5956268864028839E-5</v>
      </c>
    </row>
    <row r="340" spans="1:10" x14ac:dyDescent="0.15">
      <c r="A340" s="41" t="s">
        <v>326</v>
      </c>
      <c r="B340" s="41" t="s">
        <v>940</v>
      </c>
      <c r="C340" s="11">
        <v>5.2907960000000003</v>
      </c>
      <c r="D340" s="11">
        <v>15.589090000000001</v>
      </c>
      <c r="E340" s="84">
        <f t="shared" si="58"/>
        <v>-0.66060905415261573</v>
      </c>
      <c r="F340" s="18">
        <f t="shared" si="56"/>
        <v>2.0772881828681828E-4</v>
      </c>
      <c r="G340" s="3">
        <f t="shared" si="62"/>
        <v>0.2519426666666667</v>
      </c>
      <c r="H340" s="3">
        <f t="shared" si="60"/>
        <v>0.70859499999999997</v>
      </c>
      <c r="I340" s="9">
        <f t="shared" si="61"/>
        <v>-0.6444475805408354</v>
      </c>
      <c r="J340" s="18">
        <f t="shared" si="57"/>
        <v>2.0593558865546343E-4</v>
      </c>
    </row>
    <row r="341" spans="1:10" x14ac:dyDescent="0.15">
      <c r="A341" s="41" t="s">
        <v>327</v>
      </c>
      <c r="B341" s="41" t="s">
        <v>941</v>
      </c>
      <c r="C341" s="11">
        <v>9.2637769999999993</v>
      </c>
      <c r="D341" s="11">
        <v>15.78224</v>
      </c>
      <c r="E341" s="84">
        <f t="shared" si="58"/>
        <v>-0.41302521061649045</v>
      </c>
      <c r="F341" s="18">
        <f t="shared" si="56"/>
        <v>3.6371718907374359E-4</v>
      </c>
      <c r="G341" s="3">
        <f t="shared" si="62"/>
        <v>0.44113223809523805</v>
      </c>
      <c r="H341" s="3">
        <f t="shared" si="60"/>
        <v>0.71737454545454549</v>
      </c>
      <c r="I341" s="9">
        <f t="shared" si="61"/>
        <v>-0.38507403016965669</v>
      </c>
      <c r="J341" s="18">
        <f t="shared" si="57"/>
        <v>3.6057738186615822E-4</v>
      </c>
    </row>
    <row r="342" spans="1:10" x14ac:dyDescent="0.15">
      <c r="A342" s="41" t="s">
        <v>329</v>
      </c>
      <c r="B342" s="41" t="s">
        <v>942</v>
      </c>
      <c r="C342" s="11">
        <v>5.535965</v>
      </c>
      <c r="D342" s="11">
        <v>4.548082</v>
      </c>
      <c r="E342" s="84">
        <f t="shared" si="58"/>
        <v>0.21720870468034659</v>
      </c>
      <c r="F342" s="18">
        <f t="shared" si="56"/>
        <v>2.1735471704582561E-4</v>
      </c>
      <c r="G342" s="3">
        <f t="shared" si="62"/>
        <v>0.26361738095238096</v>
      </c>
      <c r="H342" s="3">
        <f t="shared" si="60"/>
        <v>0.206731</v>
      </c>
      <c r="I342" s="9">
        <f t="shared" si="61"/>
        <v>0.27517102395083937</v>
      </c>
      <c r="J342" s="18">
        <f t="shared" si="57"/>
        <v>2.1547839135189535E-4</v>
      </c>
    </row>
    <row r="343" spans="1:10" s="86" customFormat="1" x14ac:dyDescent="0.15">
      <c r="A343" s="41" t="s">
        <v>331</v>
      </c>
      <c r="B343" s="41" t="s">
        <v>943</v>
      </c>
      <c r="C343" s="11">
        <v>3.0517500000000002</v>
      </c>
      <c r="D343" s="11">
        <v>2.2770519999999999</v>
      </c>
      <c r="E343" s="84">
        <f t="shared" si="58"/>
        <v>0.34021972269407996</v>
      </c>
      <c r="F343" s="18">
        <f t="shared" ref="F343:F374" si="63">C343/$C$1119</f>
        <v>1.1981872315749798E-4</v>
      </c>
      <c r="G343" s="3">
        <f t="shared" si="62"/>
        <v>0.14532142857142857</v>
      </c>
      <c r="H343" s="3">
        <f t="shared" si="60"/>
        <v>0.10350236363636363</v>
      </c>
      <c r="I343" s="9">
        <f t="shared" si="61"/>
        <v>0.40403970948903623</v>
      </c>
      <c r="J343" s="18">
        <f t="shared" ref="J343:J374" si="64">G343/$G$1119</f>
        <v>1.1878438191140056E-4</v>
      </c>
    </row>
    <row r="344" spans="1:10" x14ac:dyDescent="0.15">
      <c r="A344" s="41" t="s">
        <v>546</v>
      </c>
      <c r="B344" s="41" t="s">
        <v>944</v>
      </c>
      <c r="C344" s="11">
        <v>9.5062639999999998</v>
      </c>
      <c r="D344" s="11">
        <v>37.022199999999998</v>
      </c>
      <c r="E344" s="84">
        <f t="shared" si="58"/>
        <v>-0.74322800914046172</v>
      </c>
      <c r="F344" s="18">
        <f t="shared" si="63"/>
        <v>3.7323778634491334E-4</v>
      </c>
      <c r="G344" s="3">
        <f t="shared" si="62"/>
        <v>0.45267923809523808</v>
      </c>
      <c r="H344" s="3">
        <f t="shared" si="60"/>
        <v>1.6828272727272726</v>
      </c>
      <c r="I344" s="9">
        <f t="shared" si="61"/>
        <v>-0.73100077148048359</v>
      </c>
      <c r="J344" s="18">
        <f t="shared" si="64"/>
        <v>3.7001579209522346E-4</v>
      </c>
    </row>
    <row r="345" spans="1:10" x14ac:dyDescent="0.15">
      <c r="A345" s="41" t="s">
        <v>547</v>
      </c>
      <c r="B345" s="41" t="s">
        <v>945</v>
      </c>
      <c r="C345" s="11">
        <v>1.1420300000000001</v>
      </c>
      <c r="D345" s="11">
        <v>3.953732</v>
      </c>
      <c r="E345" s="84">
        <f t="shared" si="58"/>
        <v>-0.71115138810622469</v>
      </c>
      <c r="F345" s="18">
        <f t="shared" si="63"/>
        <v>4.4838724144362224E-5</v>
      </c>
      <c r="G345" s="3">
        <f t="shared" si="62"/>
        <v>5.438238095238096E-2</v>
      </c>
      <c r="H345" s="3">
        <f t="shared" si="60"/>
        <v>0.17971509090909091</v>
      </c>
      <c r="I345" s="9">
        <f t="shared" si="61"/>
        <v>-0.69739669230175916</v>
      </c>
      <c r="J345" s="18">
        <f t="shared" si="64"/>
        <v>4.4451651568535032E-5</v>
      </c>
    </row>
    <row r="346" spans="1:10" x14ac:dyDescent="0.15">
      <c r="A346" s="41" t="s">
        <v>548</v>
      </c>
      <c r="B346" s="41" t="s">
        <v>946</v>
      </c>
      <c r="C346" s="11">
        <v>30.434740000000001</v>
      </c>
      <c r="D346" s="11">
        <v>9.8145509999999998</v>
      </c>
      <c r="E346" s="84">
        <f t="shared" si="58"/>
        <v>2.1009813897752432</v>
      </c>
      <c r="F346" s="18">
        <f t="shared" si="63"/>
        <v>1.1949378836505055E-3</v>
      </c>
      <c r="G346" s="3">
        <f t="shared" si="62"/>
        <v>1.4492733333333334</v>
      </c>
      <c r="H346" s="3">
        <f t="shared" si="60"/>
        <v>0.44611595454545455</v>
      </c>
      <c r="I346" s="9">
        <f t="shared" si="61"/>
        <v>2.2486471702407309</v>
      </c>
      <c r="J346" s="18">
        <f t="shared" si="64"/>
        <v>1.1846225213514145E-3</v>
      </c>
    </row>
    <row r="347" spans="1:10" x14ac:dyDescent="0.15">
      <c r="A347" s="41" t="s">
        <v>330</v>
      </c>
      <c r="B347" s="41" t="s">
        <v>947</v>
      </c>
      <c r="C347" s="11">
        <v>2.4425349999999999</v>
      </c>
      <c r="D347" s="11">
        <v>6.8398260000000004</v>
      </c>
      <c r="E347" s="84">
        <f t="shared" si="58"/>
        <v>-0.64289515552003818</v>
      </c>
      <c r="F347" s="18">
        <f t="shared" si="63"/>
        <v>9.5899541236175735E-5</v>
      </c>
      <c r="G347" s="3">
        <f t="shared" si="62"/>
        <v>0.11631119047619047</v>
      </c>
      <c r="H347" s="3">
        <f t="shared" si="60"/>
        <v>0.31090118181818183</v>
      </c>
      <c r="I347" s="9">
        <f t="shared" si="61"/>
        <v>-0.62589016292575428</v>
      </c>
      <c r="J347" s="18">
        <f t="shared" si="64"/>
        <v>9.5071683549426641E-5</v>
      </c>
    </row>
    <row r="348" spans="1:10" x14ac:dyDescent="0.15">
      <c r="A348" s="41" t="s">
        <v>332</v>
      </c>
      <c r="B348" s="41" t="s">
        <v>948</v>
      </c>
      <c r="C348" s="11">
        <v>8.9553899999999995</v>
      </c>
      <c r="D348" s="11">
        <v>21.405329999999999</v>
      </c>
      <c r="E348" s="84">
        <f t="shared" si="58"/>
        <v>-0.58162803376542205</v>
      </c>
      <c r="F348" s="18">
        <f t="shared" si="63"/>
        <v>3.516092062513069E-4</v>
      </c>
      <c r="G348" s="3">
        <f t="shared" si="62"/>
        <v>0.42644714285714286</v>
      </c>
      <c r="H348" s="3">
        <f t="shared" si="60"/>
        <v>0.97296954545454539</v>
      </c>
      <c r="I348" s="9">
        <f t="shared" si="61"/>
        <v>-0.56170555918282306</v>
      </c>
      <c r="J348" s="18">
        <f t="shared" si="64"/>
        <v>3.4857392182371998E-4</v>
      </c>
    </row>
    <row r="349" spans="1:10" x14ac:dyDescent="0.15">
      <c r="A349" s="41" t="s">
        <v>333</v>
      </c>
      <c r="B349" s="41" t="s">
        <v>949</v>
      </c>
      <c r="C349" s="11">
        <v>12.95369</v>
      </c>
      <c r="D349" s="11">
        <v>21.612829999999999</v>
      </c>
      <c r="E349" s="84">
        <f t="shared" si="58"/>
        <v>-0.4006481335391987</v>
      </c>
      <c r="F349" s="18">
        <f t="shared" si="63"/>
        <v>5.0859165920473493E-4</v>
      </c>
      <c r="G349" s="3">
        <f t="shared" si="62"/>
        <v>0.61684238095238098</v>
      </c>
      <c r="H349" s="3">
        <f t="shared" si="60"/>
        <v>0.98240136363636354</v>
      </c>
      <c r="I349" s="9">
        <f t="shared" si="61"/>
        <v>-0.37210756846963666</v>
      </c>
      <c r="J349" s="18">
        <f t="shared" si="64"/>
        <v>5.0420121573585325E-4</v>
      </c>
    </row>
    <row r="350" spans="1:10" x14ac:dyDescent="0.15">
      <c r="A350" s="41" t="s">
        <v>633</v>
      </c>
      <c r="B350" s="41" t="s">
        <v>580</v>
      </c>
      <c r="C350" s="11">
        <v>20.274370000000001</v>
      </c>
      <c r="D350" s="11">
        <v>7.1412019999999998</v>
      </c>
      <c r="E350" s="84">
        <f t="shared" si="58"/>
        <v>1.8390696692237527</v>
      </c>
      <c r="F350" s="18">
        <f t="shared" si="63"/>
        <v>7.960183914877308E-4</v>
      </c>
      <c r="G350" s="3">
        <f t="shared" si="62"/>
        <v>0.96544619047619051</v>
      </c>
      <c r="H350" s="3">
        <f t="shared" si="60"/>
        <v>0.32460009090909092</v>
      </c>
      <c r="I350" s="9">
        <f t="shared" si="61"/>
        <v>1.9742634629963121</v>
      </c>
      <c r="J350" s="18">
        <f t="shared" si="64"/>
        <v>7.8914672207521658E-4</v>
      </c>
    </row>
    <row r="351" spans="1:10" x14ac:dyDescent="0.15">
      <c r="A351" s="41" t="s">
        <v>103</v>
      </c>
      <c r="B351" s="41" t="s">
        <v>102</v>
      </c>
      <c r="C351" s="11">
        <v>0.15507000000000001</v>
      </c>
      <c r="D351" s="11">
        <v>0.4281181</v>
      </c>
      <c r="E351" s="9">
        <f t="shared" si="58"/>
        <v>-0.63778686301747101</v>
      </c>
      <c r="F351" s="18">
        <f t="shared" si="63"/>
        <v>6.0884048169192143E-6</v>
      </c>
      <c r="G351" s="3">
        <f t="shared" si="62"/>
        <v>7.3842857142857148E-3</v>
      </c>
      <c r="H351" s="3">
        <f t="shared" si="60"/>
        <v>1.9459913636363638E-2</v>
      </c>
      <c r="I351" s="9">
        <f t="shared" si="61"/>
        <v>-0.62053861839925539</v>
      </c>
      <c r="J351" s="18">
        <f t="shared" si="64"/>
        <v>6.0358463514379897E-6</v>
      </c>
    </row>
    <row r="352" spans="1:10" x14ac:dyDescent="0.15">
      <c r="A352" s="41" t="s">
        <v>319</v>
      </c>
      <c r="B352" s="41" t="s">
        <v>950</v>
      </c>
      <c r="C352" s="11">
        <v>0.8415381999999999</v>
      </c>
      <c r="D352" s="11">
        <v>0.69032169999999993</v>
      </c>
      <c r="E352" s="84">
        <f t="shared" si="58"/>
        <v>0.21905221869745661</v>
      </c>
      <c r="F352" s="18">
        <f t="shared" si="63"/>
        <v>3.3040725030641158E-5</v>
      </c>
      <c r="G352" s="3">
        <f t="shared" si="62"/>
        <v>4.0073247619047611E-2</v>
      </c>
      <c r="H352" s="3">
        <f t="shared" si="60"/>
        <v>3.1378259090909084E-2</v>
      </c>
      <c r="I352" s="9">
        <f t="shared" si="61"/>
        <v>0.27710232434971638</v>
      </c>
      <c r="J352" s="18">
        <f t="shared" si="64"/>
        <v>3.2755499284617862E-5</v>
      </c>
    </row>
    <row r="353" spans="1:12" x14ac:dyDescent="0.15">
      <c r="A353" s="41" t="s">
        <v>618</v>
      </c>
      <c r="B353" s="41" t="s">
        <v>827</v>
      </c>
      <c r="C353" s="11">
        <v>18.626850000000001</v>
      </c>
      <c r="D353" s="11">
        <v>19.229790000000001</v>
      </c>
      <c r="E353" s="84">
        <f t="shared" si="58"/>
        <v>-3.1354476569946943E-2</v>
      </c>
      <c r="F353" s="18">
        <f t="shared" si="63"/>
        <v>7.3133296746006108E-4</v>
      </c>
      <c r="G353" s="3">
        <f t="shared" si="62"/>
        <v>0.88699285714285714</v>
      </c>
      <c r="H353" s="3">
        <f t="shared" si="60"/>
        <v>0.87408136363636368</v>
      </c>
      <c r="I353" s="9">
        <f t="shared" si="61"/>
        <v>1.4771500736245891E-2</v>
      </c>
      <c r="J353" s="18">
        <f t="shared" si="64"/>
        <v>7.2501969827357138E-4</v>
      </c>
    </row>
    <row r="354" spans="1:12" x14ac:dyDescent="0.15">
      <c r="A354" s="41" t="s">
        <v>540</v>
      </c>
      <c r="B354" s="41" t="s">
        <v>581</v>
      </c>
      <c r="C354" s="11">
        <v>17.529</v>
      </c>
      <c r="D354" s="11">
        <v>28.706499999999998</v>
      </c>
      <c r="E354" s="84">
        <f t="shared" si="58"/>
        <v>-0.38937174507515715</v>
      </c>
      <c r="F354" s="18">
        <f t="shared" si="63"/>
        <v>6.8822885171714E-4</v>
      </c>
      <c r="G354" s="3">
        <f t="shared" si="62"/>
        <v>0.83471428571428574</v>
      </c>
      <c r="H354" s="3">
        <f t="shared" si="60"/>
        <v>1.304840909090909</v>
      </c>
      <c r="I354" s="9">
        <f t="shared" si="61"/>
        <v>-0.36029420912635512</v>
      </c>
      <c r="J354" s="18">
        <f t="shared" si="64"/>
        <v>6.8228768101087579E-4</v>
      </c>
    </row>
    <row r="355" spans="1:12" x14ac:dyDescent="0.15">
      <c r="A355" s="41" t="s">
        <v>553</v>
      </c>
      <c r="B355" s="41" t="s">
        <v>951</v>
      </c>
      <c r="C355" s="11">
        <v>1.576662</v>
      </c>
      <c r="D355" s="11">
        <v>1.421659</v>
      </c>
      <c r="E355" s="84">
        <f t="shared" si="58"/>
        <v>0.10902966182467111</v>
      </c>
      <c r="F355" s="18">
        <f t="shared" si="63"/>
        <v>6.1903375994412085E-5</v>
      </c>
      <c r="G355" s="3">
        <f t="shared" si="62"/>
        <v>7.5079142857142858E-2</v>
      </c>
      <c r="H355" s="3">
        <f t="shared" si="60"/>
        <v>6.4620863636363643E-2</v>
      </c>
      <c r="I355" s="9">
        <f t="shared" si="61"/>
        <v>0.16184059810203633</v>
      </c>
      <c r="J355" s="18">
        <f t="shared" si="64"/>
        <v>6.1368991940097525E-5</v>
      </c>
    </row>
    <row r="356" spans="1:12" x14ac:dyDescent="0.15">
      <c r="A356" s="41" t="s">
        <v>554</v>
      </c>
      <c r="B356" s="41" t="s">
        <v>952</v>
      </c>
      <c r="C356" s="11">
        <v>0.66712099999999996</v>
      </c>
      <c r="D356" s="11">
        <v>2.653664</v>
      </c>
      <c r="E356" s="84">
        <f t="shared" si="58"/>
        <v>-0.74860381721272928</v>
      </c>
      <c r="F356" s="18">
        <f t="shared" si="63"/>
        <v>2.6192704648661655E-5</v>
      </c>
      <c r="G356" s="3">
        <f t="shared" si="62"/>
        <v>3.1767666666666666E-2</v>
      </c>
      <c r="H356" s="3">
        <f t="shared" si="60"/>
        <v>0.12062109090909091</v>
      </c>
      <c r="I356" s="9">
        <f t="shared" si="61"/>
        <v>-0.73663257041333541</v>
      </c>
      <c r="J356" s="18">
        <f t="shared" si="64"/>
        <v>2.5966594788274089E-5</v>
      </c>
    </row>
    <row r="357" spans="1:12" x14ac:dyDescent="0.15">
      <c r="A357" s="41" t="s">
        <v>555</v>
      </c>
      <c r="B357" s="41" t="s">
        <v>953</v>
      </c>
      <c r="C357" s="11">
        <v>3.8174890000000001</v>
      </c>
      <c r="D357" s="11">
        <v>0.10148460000000001</v>
      </c>
      <c r="E357" s="84">
        <f t="shared" si="58"/>
        <v>36.61643638542202</v>
      </c>
      <c r="F357" s="18">
        <f t="shared" si="63"/>
        <v>1.498833972795261E-4</v>
      </c>
      <c r="G357" s="3">
        <f t="shared" si="62"/>
        <v>0.18178519047619049</v>
      </c>
      <c r="H357" s="3">
        <f t="shared" si="60"/>
        <v>4.6129363636363638E-3</v>
      </c>
      <c r="I357" s="9">
        <f t="shared" si="61"/>
        <v>38.40769526091831</v>
      </c>
      <c r="J357" s="18">
        <f t="shared" si="64"/>
        <v>1.4858952119884349E-4</v>
      </c>
    </row>
    <row r="358" spans="1:12" x14ac:dyDescent="0.15">
      <c r="A358" s="41" t="s">
        <v>442</v>
      </c>
      <c r="B358" s="41" t="s">
        <v>954</v>
      </c>
      <c r="C358" s="11">
        <v>4.314387</v>
      </c>
      <c r="D358" s="11">
        <v>0.14159460000000001</v>
      </c>
      <c r="E358" s="84">
        <f t="shared" si="58"/>
        <v>29.469996737163701</v>
      </c>
      <c r="F358" s="18">
        <f t="shared" si="63"/>
        <v>1.6939275548367601E-4</v>
      </c>
      <c r="G358" s="3">
        <f t="shared" si="62"/>
        <v>0.20544699999999999</v>
      </c>
      <c r="H358" s="3">
        <f t="shared" si="60"/>
        <v>6.4361181818181823E-3</v>
      </c>
      <c r="I358" s="9">
        <f t="shared" si="61"/>
        <v>30.920948962742926</v>
      </c>
      <c r="J358" s="18">
        <f t="shared" si="64"/>
        <v>1.6793046387206739E-4</v>
      </c>
    </row>
    <row r="359" spans="1:12" x14ac:dyDescent="0.15">
      <c r="A359" s="41" t="s">
        <v>497</v>
      </c>
      <c r="B359" s="41" t="s">
        <v>955</v>
      </c>
      <c r="C359" s="11">
        <v>0.67352419999999991</v>
      </c>
      <c r="D359" s="11">
        <v>5.1907540000000001</v>
      </c>
      <c r="E359" s="84">
        <f t="shared" si="58"/>
        <v>-0.87024540172776443</v>
      </c>
      <c r="F359" s="18">
        <f t="shared" si="63"/>
        <v>2.6444109006201455E-5</v>
      </c>
      <c r="G359" s="3">
        <f t="shared" si="62"/>
        <v>3.2072580952380948E-2</v>
      </c>
      <c r="H359" s="3">
        <f t="shared" si="60"/>
        <v>0.23594336363636365</v>
      </c>
      <c r="I359" s="9">
        <f t="shared" si="61"/>
        <v>-0.86406661133384843</v>
      </c>
      <c r="J359" s="18">
        <f t="shared" si="64"/>
        <v>2.6215828884859677E-5</v>
      </c>
      <c r="L359" s="3"/>
    </row>
    <row r="360" spans="1:12" x14ac:dyDescent="0.15">
      <c r="A360" s="41" t="s">
        <v>506</v>
      </c>
      <c r="B360" s="41" t="s">
        <v>956</v>
      </c>
      <c r="C360" s="11">
        <v>0.524196</v>
      </c>
      <c r="D360" s="11">
        <v>0.22759950000000001</v>
      </c>
      <c r="E360" s="84">
        <f t="shared" si="58"/>
        <v>1.3031509295934303</v>
      </c>
      <c r="F360" s="18">
        <f t="shared" si="63"/>
        <v>2.0581140461790058E-5</v>
      </c>
      <c r="G360" s="3">
        <f t="shared" si="62"/>
        <v>2.4961714285714285E-2</v>
      </c>
      <c r="H360" s="3">
        <f t="shared" si="60"/>
        <v>1.0345431818181818E-2</v>
      </c>
      <c r="I360" s="9">
        <f t="shared" si="61"/>
        <v>1.4128247833835941</v>
      </c>
      <c r="J360" s="18">
        <f t="shared" si="64"/>
        <v>2.0403472715795372E-5</v>
      </c>
    </row>
    <row r="361" spans="1:12" x14ac:dyDescent="0.15">
      <c r="A361" s="41" t="s">
        <v>673</v>
      </c>
      <c r="B361" s="41" t="s">
        <v>957</v>
      </c>
      <c r="C361" s="11">
        <v>3.0477E-3</v>
      </c>
      <c r="D361" s="11">
        <v>0.52039590000000002</v>
      </c>
      <c r="E361" s="84">
        <f t="shared" si="58"/>
        <v>-0.99414349728735374</v>
      </c>
      <c r="F361" s="18">
        <f t="shared" si="63"/>
        <v>1.1965971084364924E-7</v>
      </c>
      <c r="G361" s="3">
        <f t="shared" si="62"/>
        <v>1.4512857142857144E-4</v>
      </c>
      <c r="H361" s="3">
        <f t="shared" si="60"/>
        <v>2.3654359090909093E-2</v>
      </c>
      <c r="I361" s="9">
        <f t="shared" si="61"/>
        <v>-0.99386461620579913</v>
      </c>
      <c r="J361" s="18">
        <f t="shared" si="64"/>
        <v>1.1862674227947095E-7</v>
      </c>
    </row>
    <row r="362" spans="1:12" x14ac:dyDescent="0.15">
      <c r="A362" s="41" t="s">
        <v>612</v>
      </c>
      <c r="B362" s="41" t="s">
        <v>958</v>
      </c>
      <c r="C362" s="11">
        <v>0.14453251</v>
      </c>
      <c r="D362" s="11">
        <v>0.71816489999999999</v>
      </c>
      <c r="E362" s="84">
        <f t="shared" si="58"/>
        <v>-0.79874746036738919</v>
      </c>
      <c r="F362" s="18">
        <f t="shared" si="63"/>
        <v>5.6746787262876407E-6</v>
      </c>
      <c r="G362" s="3">
        <f t="shared" si="62"/>
        <v>6.8825004761904765E-3</v>
      </c>
      <c r="H362" s="3">
        <f t="shared" si="60"/>
        <v>3.264385909090909E-2</v>
      </c>
      <c r="I362" s="9">
        <f t="shared" si="61"/>
        <v>-0.78916400609916959</v>
      </c>
      <c r="J362" s="18">
        <f t="shared" si="64"/>
        <v>5.6256917724103616E-6</v>
      </c>
    </row>
    <row r="363" spans="1:12" x14ac:dyDescent="0.15">
      <c r="A363" s="41" t="s">
        <v>674</v>
      </c>
      <c r="B363" s="41" t="s">
        <v>959</v>
      </c>
      <c r="C363" s="11">
        <v>0</v>
      </c>
      <c r="D363" s="11">
        <v>8.9975999999999999E-4</v>
      </c>
      <c r="E363" s="84">
        <f t="shared" si="58"/>
        <v>-1</v>
      </c>
      <c r="F363" s="18">
        <f t="shared" si="63"/>
        <v>0</v>
      </c>
      <c r="G363" s="3">
        <f t="shared" si="62"/>
        <v>0</v>
      </c>
      <c r="H363" s="3">
        <f t="shared" si="60"/>
        <v>4.0898181818181815E-5</v>
      </c>
      <c r="I363" s="9">
        <f t="shared" si="61"/>
        <v>-1</v>
      </c>
      <c r="J363" s="18">
        <f t="shared" si="64"/>
        <v>0</v>
      </c>
    </row>
    <row r="364" spans="1:12" x14ac:dyDescent="0.15">
      <c r="A364" s="41" t="s">
        <v>508</v>
      </c>
      <c r="B364" s="41" t="s">
        <v>960</v>
      </c>
      <c r="C364" s="11">
        <v>7.1721690000000002</v>
      </c>
      <c r="D364" s="11">
        <v>4.0152776000000001</v>
      </c>
      <c r="E364" s="84">
        <f t="shared" si="58"/>
        <v>0.78621996147912654</v>
      </c>
      <c r="F364" s="18">
        <f t="shared" si="63"/>
        <v>2.8159584888991208E-4</v>
      </c>
      <c r="G364" s="3">
        <f t="shared" si="62"/>
        <v>0.34153185714285716</v>
      </c>
      <c r="H364" s="3">
        <f t="shared" si="60"/>
        <v>0.18251261818181819</v>
      </c>
      <c r="I364" s="9">
        <f t="shared" si="61"/>
        <v>0.87127805488289467</v>
      </c>
      <c r="J364" s="18">
        <f t="shared" si="64"/>
        <v>2.7916495834491941E-4</v>
      </c>
    </row>
    <row r="365" spans="1:12" x14ac:dyDescent="0.15">
      <c r="A365" s="41" t="s">
        <v>616</v>
      </c>
      <c r="B365" s="41" t="s">
        <v>961</v>
      </c>
      <c r="C365" s="11">
        <v>6.0266959999999994</v>
      </c>
      <c r="D365" s="11">
        <v>11.798555</v>
      </c>
      <c r="E365" s="84">
        <f t="shared" si="58"/>
        <v>-0.48920049955269951</v>
      </c>
      <c r="F365" s="18">
        <f t="shared" si="63"/>
        <v>2.3662194464762852E-4</v>
      </c>
      <c r="G365" s="3">
        <f t="shared" si="62"/>
        <v>0.2869855238095238</v>
      </c>
      <c r="H365" s="3">
        <f t="shared" si="60"/>
        <v>0.53629795454545459</v>
      </c>
      <c r="I365" s="9">
        <f t="shared" si="61"/>
        <v>-0.46487671381711382</v>
      </c>
      <c r="J365" s="18">
        <f t="shared" si="64"/>
        <v>2.3457929362756126E-4</v>
      </c>
    </row>
    <row r="366" spans="1:12" x14ac:dyDescent="0.15">
      <c r="A366" s="41" t="s">
        <v>676</v>
      </c>
      <c r="B366" s="41" t="s">
        <v>962</v>
      </c>
      <c r="C366" s="11">
        <v>4.5941799999999997</v>
      </c>
      <c r="D366" s="11">
        <v>7.7537700000000001E-2</v>
      </c>
      <c r="E366" s="84">
        <f t="shared" si="58"/>
        <v>58.250919230258312</v>
      </c>
      <c r="F366" s="18">
        <f t="shared" si="63"/>
        <v>1.8037807210804097E-4</v>
      </c>
      <c r="G366" s="3">
        <f t="shared" si="62"/>
        <v>0.21877047619047618</v>
      </c>
      <c r="H366" s="3">
        <f t="shared" si="60"/>
        <v>3.5244409090909091E-3</v>
      </c>
      <c r="I366" s="9">
        <f t="shared" si="61"/>
        <v>61.072391574556327</v>
      </c>
      <c r="J366" s="18">
        <f t="shared" si="64"/>
        <v>1.7882094918971679E-4</v>
      </c>
    </row>
    <row r="367" spans="1:12" x14ac:dyDescent="0.15">
      <c r="A367" s="41" t="s">
        <v>693</v>
      </c>
      <c r="B367" s="41" t="s">
        <v>963</v>
      </c>
      <c r="C367" s="11">
        <v>5.3688700999999996</v>
      </c>
      <c r="D367" s="11">
        <v>3.7639137299999996</v>
      </c>
      <c r="E367" s="84">
        <f t="shared" si="58"/>
        <v>0.4264062582539585</v>
      </c>
      <c r="F367" s="18">
        <f t="shared" si="63"/>
        <v>2.1079418700105463E-4</v>
      </c>
      <c r="G367" s="3">
        <f t="shared" si="62"/>
        <v>0.25566048095238092</v>
      </c>
      <c r="H367" s="3">
        <f t="shared" si="60"/>
        <v>0.17108698772727271</v>
      </c>
      <c r="I367" s="9">
        <f t="shared" si="61"/>
        <v>0.49433036578986123</v>
      </c>
      <c r="J367" s="18">
        <f t="shared" si="64"/>
        <v>2.0897449541774365E-4</v>
      </c>
    </row>
    <row r="368" spans="1:12" x14ac:dyDescent="0.15">
      <c r="A368" s="41" t="s">
        <v>677</v>
      </c>
      <c r="B368" s="41" t="s">
        <v>964</v>
      </c>
      <c r="C368" s="11">
        <v>5.8589250000000002</v>
      </c>
      <c r="D368" s="11">
        <v>3.3162849999999997</v>
      </c>
      <c r="E368" s="84">
        <f t="shared" si="58"/>
        <v>0.76671335545648245</v>
      </c>
      <c r="F368" s="18">
        <f t="shared" si="63"/>
        <v>2.3003486936201976E-4</v>
      </c>
      <c r="G368" s="3">
        <f t="shared" si="62"/>
        <v>0.27899642857142859</v>
      </c>
      <c r="H368" s="3">
        <f t="shared" si="60"/>
        <v>0.15074022727272726</v>
      </c>
      <c r="I368" s="9">
        <f t="shared" si="61"/>
        <v>0.85084256285917204</v>
      </c>
      <c r="J368" s="18">
        <f t="shared" si="64"/>
        <v>2.2804908160571887E-4</v>
      </c>
    </row>
    <row r="369" spans="1:252" x14ac:dyDescent="0.15">
      <c r="A369" s="41" t="s">
        <v>527</v>
      </c>
      <c r="B369" s="41" t="s">
        <v>965</v>
      </c>
      <c r="C369" s="11">
        <v>3.7815979999999998</v>
      </c>
      <c r="D369" s="11">
        <v>3.7301989999999998</v>
      </c>
      <c r="E369" s="84">
        <f t="shared" si="58"/>
        <v>1.3779157626711003E-2</v>
      </c>
      <c r="F369" s="18">
        <f t="shared" si="63"/>
        <v>1.484742340804286E-4</v>
      </c>
      <c r="G369" s="3">
        <f t="shared" si="62"/>
        <v>0.18007609523809523</v>
      </c>
      <c r="H369" s="3">
        <f t="shared" si="60"/>
        <v>0.1695545</v>
      </c>
      <c r="I369" s="9">
        <f t="shared" si="61"/>
        <v>6.2054355608935463E-2</v>
      </c>
      <c r="J369" s="18">
        <f t="shared" si="64"/>
        <v>1.4719252267301989E-4</v>
      </c>
    </row>
    <row r="370" spans="1:252" x14ac:dyDescent="0.15">
      <c r="A370" s="41" t="s">
        <v>517</v>
      </c>
      <c r="B370" s="41" t="s">
        <v>966</v>
      </c>
      <c r="C370" s="11">
        <v>60.550879999999999</v>
      </c>
      <c r="D370" s="11">
        <v>92.512659999999997</v>
      </c>
      <c r="E370" s="84">
        <f t="shared" si="58"/>
        <v>-0.34548547193432766</v>
      </c>
      <c r="F370" s="18">
        <f t="shared" si="63"/>
        <v>2.3773667986115772E-3</v>
      </c>
      <c r="G370" s="3">
        <f t="shared" si="62"/>
        <v>2.8833752380952382</v>
      </c>
      <c r="H370" s="3">
        <f t="shared" si="60"/>
        <v>4.2051209090909092</v>
      </c>
      <c r="I370" s="9">
        <f t="shared" si="61"/>
        <v>-0.31431811345500993</v>
      </c>
      <c r="J370" s="18">
        <f t="shared" si="64"/>
        <v>2.3568440583243665E-3</v>
      </c>
    </row>
    <row r="371" spans="1:252" x14ac:dyDescent="0.15">
      <c r="A371" s="41" t="s">
        <v>615</v>
      </c>
      <c r="B371" s="41" t="s">
        <v>967</v>
      </c>
      <c r="C371" s="11">
        <v>1.6596615999999997</v>
      </c>
      <c r="D371" s="11">
        <v>4.3157630000000005</v>
      </c>
      <c r="E371" s="84">
        <f t="shared" si="58"/>
        <v>-0.6154419044789996</v>
      </c>
      <c r="F371" s="18">
        <f t="shared" si="63"/>
        <v>6.516213116589829E-5</v>
      </c>
      <c r="G371" s="3">
        <f t="shared" si="62"/>
        <v>7.903150476190475E-2</v>
      </c>
      <c r="H371" s="3">
        <f t="shared" si="60"/>
        <v>0.19617104545454547</v>
      </c>
      <c r="I371" s="9">
        <f t="shared" si="61"/>
        <v>-0.59712961421609467</v>
      </c>
      <c r="J371" s="18">
        <f t="shared" si="64"/>
        <v>6.4599615741160339E-5</v>
      </c>
    </row>
    <row r="372" spans="1:252" x14ac:dyDescent="0.15">
      <c r="A372" s="41" t="s">
        <v>1154</v>
      </c>
      <c r="B372" s="41" t="s">
        <v>386</v>
      </c>
      <c r="C372" s="11">
        <v>535.08770000000004</v>
      </c>
      <c r="D372" s="11">
        <v>809.68550000000005</v>
      </c>
      <c r="E372" s="84">
        <f t="shared" si="58"/>
        <v>-0.33914130856980884</v>
      </c>
      <c r="F372" s="18">
        <f t="shared" si="63"/>
        <v>2.1008773651603942E-2</v>
      </c>
      <c r="G372" s="3">
        <f t="shared" si="62"/>
        <v>25.480366666666669</v>
      </c>
      <c r="H372" s="3">
        <f t="shared" si="60"/>
        <v>36.803886363636366</v>
      </c>
      <c r="I372" s="9">
        <f t="shared" si="61"/>
        <v>-0.30767184707313311</v>
      </c>
      <c r="J372" s="18">
        <f t="shared" si="64"/>
        <v>2.0827414340261467E-2</v>
      </c>
    </row>
    <row r="373" spans="1:252" x14ac:dyDescent="0.15">
      <c r="A373" s="41" t="s">
        <v>544</v>
      </c>
      <c r="B373" s="41" t="s">
        <v>427</v>
      </c>
      <c r="C373" s="11">
        <v>1318.2053000000001</v>
      </c>
      <c r="D373" s="11">
        <v>1890.6059</v>
      </c>
      <c r="E373" s="84">
        <f t="shared" si="58"/>
        <v>-0.30276040077945376</v>
      </c>
      <c r="F373" s="18">
        <f t="shared" si="63"/>
        <v>5.1755771575471968E-2</v>
      </c>
      <c r="G373" s="3">
        <f t="shared" si="62"/>
        <v>62.771680952380954</v>
      </c>
      <c r="H373" s="3">
        <f t="shared" si="60"/>
        <v>85.936631818181823</v>
      </c>
      <c r="I373" s="9">
        <f t="shared" si="61"/>
        <v>-0.26955851510228501</v>
      </c>
      <c r="J373" s="18">
        <f t="shared" si="64"/>
        <v>5.1308987234482621E-2</v>
      </c>
    </row>
    <row r="374" spans="1:252" x14ac:dyDescent="0.15">
      <c r="A374" s="41" t="s">
        <v>524</v>
      </c>
      <c r="B374" s="41" t="s">
        <v>968</v>
      </c>
      <c r="C374" s="11">
        <v>8.6155709999999992</v>
      </c>
      <c r="D374" s="11">
        <v>11.402191000000002</v>
      </c>
      <c r="E374" s="84">
        <f t="shared" si="58"/>
        <v>-0.24439338018456302</v>
      </c>
      <c r="F374" s="18">
        <f t="shared" si="63"/>
        <v>3.382671308242051E-4</v>
      </c>
      <c r="G374" s="3">
        <f t="shared" si="62"/>
        <v>0.41026528571428567</v>
      </c>
      <c r="H374" s="3">
        <f t="shared" si="60"/>
        <v>0.51828140909090914</v>
      </c>
      <c r="I374" s="9">
        <f t="shared" si="61"/>
        <v>-0.20841211257430403</v>
      </c>
      <c r="J374" s="18">
        <f t="shared" si="64"/>
        <v>3.3534702254404427E-4</v>
      </c>
    </row>
    <row r="375" spans="1:252" x14ac:dyDescent="0.15">
      <c r="A375" s="41" t="s">
        <v>545</v>
      </c>
      <c r="B375" s="41" t="s">
        <v>969</v>
      </c>
      <c r="C375" s="11">
        <v>11.954874999999999</v>
      </c>
      <c r="D375" s="11">
        <v>12.037942999999999</v>
      </c>
      <c r="E375" s="84">
        <f t="shared" si="58"/>
        <v>-6.9005144815853514E-3</v>
      </c>
      <c r="F375" s="18">
        <f t="shared" ref="F375:F406" si="65">C375/$C$1119</f>
        <v>4.6937588531416189E-4</v>
      </c>
      <c r="G375" s="3">
        <f t="shared" si="62"/>
        <v>0.56927976190476193</v>
      </c>
      <c r="H375" s="3">
        <f t="shared" si="60"/>
        <v>0.54717922727272716</v>
      </c>
      <c r="I375" s="9">
        <f t="shared" si="61"/>
        <v>4.0389937209767801E-2</v>
      </c>
      <c r="J375" s="18">
        <f t="shared" ref="J375:J393" si="66">G375/$G$1119</f>
        <v>4.6532397401591048E-4</v>
      </c>
    </row>
    <row r="376" spans="1:252" x14ac:dyDescent="0.15">
      <c r="A376" s="41" t="s">
        <v>542</v>
      </c>
      <c r="B376" s="41" t="s">
        <v>970</v>
      </c>
      <c r="C376" s="11">
        <v>22.538603999999999</v>
      </c>
      <c r="D376" s="11">
        <v>17.032721000000002</v>
      </c>
      <c r="E376" s="84">
        <f t="shared" si="58"/>
        <v>0.32325328407598497</v>
      </c>
      <c r="F376" s="18">
        <f t="shared" si="65"/>
        <v>8.8491742542229097E-4</v>
      </c>
      <c r="G376" s="3">
        <f t="shared" si="62"/>
        <v>1.0732668571428572</v>
      </c>
      <c r="H376" s="3">
        <f t="shared" ref="H376:H480" si="67">D376/22</f>
        <v>0.77421459090909106</v>
      </c>
      <c r="I376" s="9">
        <f t="shared" si="61"/>
        <v>0.38626534522246048</v>
      </c>
      <c r="J376" s="18">
        <f t="shared" si="66"/>
        <v>8.7727833055978386E-4</v>
      </c>
    </row>
    <row r="377" spans="1:252" x14ac:dyDescent="0.15">
      <c r="A377" s="41" t="s">
        <v>543</v>
      </c>
      <c r="B377" s="41" t="s">
        <v>971</v>
      </c>
      <c r="C377" s="11">
        <v>4.0694879999999998</v>
      </c>
      <c r="D377" s="11">
        <v>7.764367</v>
      </c>
      <c r="E377" s="84">
        <f t="shared" si="58"/>
        <v>-0.47587639790854819</v>
      </c>
      <c r="F377" s="18">
        <f t="shared" si="65"/>
        <v>1.5977745754559191E-4</v>
      </c>
      <c r="G377" s="3">
        <f t="shared" si="62"/>
        <v>0.19378514285714285</v>
      </c>
      <c r="H377" s="3">
        <f t="shared" si="67"/>
        <v>0.35292577272727271</v>
      </c>
      <c r="I377" s="9">
        <f t="shared" ref="I377:I384" si="68">G377/H377-1</f>
        <v>-0.45091813114228851</v>
      </c>
      <c r="J377" s="18">
        <f t="shared" si="66"/>
        <v>1.5839817048443077E-4</v>
      </c>
    </row>
    <row r="378" spans="1:252" x14ac:dyDescent="0.15">
      <c r="A378" s="41" t="s">
        <v>525</v>
      </c>
      <c r="B378" s="41" t="s">
        <v>972</v>
      </c>
      <c r="C378" s="11">
        <v>5.5772524000000008</v>
      </c>
      <c r="D378" s="11">
        <v>5.221603</v>
      </c>
      <c r="E378" s="84">
        <f t="shared" si="58"/>
        <v>6.811115283946334E-2</v>
      </c>
      <c r="F378" s="18">
        <f t="shared" si="65"/>
        <v>2.1897575531910912E-4</v>
      </c>
      <c r="G378" s="3">
        <f t="shared" si="62"/>
        <v>0.26558344761904767</v>
      </c>
      <c r="H378" s="3">
        <f t="shared" si="67"/>
        <v>0.23734559090909091</v>
      </c>
      <c r="I378" s="9">
        <f t="shared" si="68"/>
        <v>0.1189735886889618</v>
      </c>
      <c r="J378" s="18">
        <f t="shared" si="66"/>
        <v>2.170854359295078E-4</v>
      </c>
    </row>
    <row r="379" spans="1:252" x14ac:dyDescent="0.15">
      <c r="A379" s="41" t="s">
        <v>443</v>
      </c>
      <c r="B379" s="41" t="s">
        <v>428</v>
      </c>
      <c r="C379" s="11">
        <v>145.35522</v>
      </c>
      <c r="D379" s="11">
        <v>189.21206000000001</v>
      </c>
      <c r="E379" s="84">
        <f t="shared" si="58"/>
        <v>-0.23178670535059975</v>
      </c>
      <c r="F379" s="18">
        <f t="shared" si="65"/>
        <v>5.7069802128867746E-3</v>
      </c>
      <c r="G379" s="3">
        <f t="shared" si="62"/>
        <v>6.9216771428571429</v>
      </c>
      <c r="H379" s="3">
        <f t="shared" si="67"/>
        <v>8.6005481818181817</v>
      </c>
      <c r="I379" s="9">
        <f t="shared" si="68"/>
        <v>-0.19520511989110445</v>
      </c>
      <c r="J379" s="18">
        <f t="shared" si="66"/>
        <v>5.6577144147769796E-3</v>
      </c>
    </row>
    <row r="380" spans="1:252" x14ac:dyDescent="0.15">
      <c r="A380" s="41" t="s">
        <v>1119</v>
      </c>
      <c r="B380" s="41" t="s">
        <v>394</v>
      </c>
      <c r="C380" s="11">
        <v>41.850459999999998</v>
      </c>
      <c r="D380" s="11">
        <v>63.8123</v>
      </c>
      <c r="E380" s="84">
        <f t="shared" si="58"/>
        <v>-0.34416311588831627</v>
      </c>
      <c r="F380" s="18">
        <f t="shared" si="65"/>
        <v>1.6431453037614296E-3</v>
      </c>
      <c r="G380" s="3">
        <f t="shared" si="62"/>
        <v>1.9928790476190474</v>
      </c>
      <c r="H380" s="3">
        <f>D380/22</f>
        <v>2.9005590909090908</v>
      </c>
      <c r="I380" s="9">
        <f t="shared" si="68"/>
        <v>-0.31293278807347413</v>
      </c>
      <c r="J380" s="18">
        <f t="shared" si="66"/>
        <v>1.6289607680209034E-3</v>
      </c>
    </row>
    <row r="381" spans="1:252" ht="12" x14ac:dyDescent="0.15">
      <c r="A381" s="41" t="s">
        <v>322</v>
      </c>
      <c r="B381" s="41" t="s">
        <v>973</v>
      </c>
      <c r="C381" s="11">
        <v>14.47166</v>
      </c>
      <c r="D381" s="11">
        <v>11.999650000000001</v>
      </c>
      <c r="E381" s="84">
        <f t="shared" si="58"/>
        <v>0.20600684186622109</v>
      </c>
      <c r="F381" s="18">
        <f t="shared" si="65"/>
        <v>5.6819065230423102E-4</v>
      </c>
      <c r="G381" s="3">
        <f t="shared" si="62"/>
        <v>0.68912666666666667</v>
      </c>
      <c r="H381" s="3">
        <f t="shared" si="67"/>
        <v>0.54543863636363643</v>
      </c>
      <c r="I381" s="9">
        <f t="shared" si="68"/>
        <v>0.26343573909794582</v>
      </c>
      <c r="J381" s="18">
        <f t="shared" si="66"/>
        <v>5.6328571748404653E-4</v>
      </c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  <c r="DS381" s="68"/>
      <c r="DT381" s="68"/>
      <c r="DU381" s="68"/>
      <c r="DV381" s="68"/>
      <c r="DW381" s="68"/>
      <c r="DX381" s="68"/>
      <c r="DY381" s="68"/>
      <c r="DZ381" s="68"/>
      <c r="EA381" s="68"/>
      <c r="EB381" s="68"/>
      <c r="EC381" s="68"/>
      <c r="ED381" s="68"/>
      <c r="EE381" s="68"/>
      <c r="EF381" s="68"/>
      <c r="EG381" s="68"/>
      <c r="EH381" s="68"/>
      <c r="EI381" s="68"/>
      <c r="EJ381" s="68"/>
      <c r="EK381" s="68"/>
      <c r="EL381" s="68"/>
      <c r="EM381" s="68"/>
      <c r="EN381" s="68"/>
      <c r="EO381" s="68"/>
      <c r="EP381" s="68"/>
      <c r="EQ381" s="68"/>
      <c r="ER381" s="68"/>
      <c r="ES381" s="68"/>
      <c r="ET381" s="68"/>
      <c r="EU381" s="68"/>
      <c r="EV381" s="68"/>
      <c r="EW381" s="68"/>
      <c r="EX381" s="68"/>
      <c r="EY381" s="68"/>
      <c r="EZ381" s="68"/>
      <c r="FA381" s="68"/>
      <c r="FB381" s="68"/>
      <c r="FC381" s="68"/>
      <c r="FD381" s="68"/>
      <c r="FE381" s="68"/>
      <c r="FF381" s="68"/>
      <c r="FG381" s="68"/>
      <c r="FH381" s="68"/>
      <c r="FI381" s="68"/>
      <c r="FJ381" s="68"/>
      <c r="FK381" s="68"/>
      <c r="FL381" s="68"/>
      <c r="FM381" s="68"/>
      <c r="FN381" s="68"/>
      <c r="FO381" s="68"/>
      <c r="FP381" s="68"/>
      <c r="FQ381" s="68"/>
      <c r="FR381" s="68"/>
      <c r="FS381" s="68"/>
      <c r="FT381" s="68"/>
      <c r="FU381" s="68"/>
      <c r="FV381" s="68"/>
      <c r="FW381" s="68"/>
      <c r="FX381" s="68"/>
      <c r="FY381" s="68"/>
      <c r="FZ381" s="68"/>
      <c r="GA381" s="68"/>
      <c r="GB381" s="68"/>
      <c r="GC381" s="68"/>
      <c r="GD381" s="68"/>
      <c r="GE381" s="68"/>
      <c r="GF381" s="68"/>
      <c r="GG381" s="68"/>
      <c r="GH381" s="68"/>
      <c r="GI381" s="68"/>
      <c r="GJ381" s="68"/>
      <c r="GK381" s="68"/>
      <c r="GL381" s="68"/>
      <c r="GM381" s="68"/>
      <c r="GN381" s="68"/>
      <c r="GO381" s="68"/>
      <c r="GP381" s="68"/>
      <c r="GQ381" s="68"/>
      <c r="GR381" s="68"/>
      <c r="GS381" s="68"/>
      <c r="GT381" s="68"/>
      <c r="GU381" s="68"/>
      <c r="GV381" s="68"/>
      <c r="GW381" s="68"/>
      <c r="GX381" s="68"/>
      <c r="GY381" s="68"/>
      <c r="GZ381" s="68"/>
      <c r="HA381" s="68"/>
      <c r="HB381" s="68"/>
      <c r="HC381" s="68"/>
      <c r="HD381" s="68"/>
      <c r="HE381" s="68"/>
      <c r="HF381" s="68"/>
      <c r="HG381" s="68"/>
      <c r="HH381" s="68"/>
      <c r="HI381" s="68"/>
      <c r="HJ381" s="68"/>
      <c r="HK381" s="68"/>
      <c r="HL381" s="68"/>
      <c r="HM381" s="68"/>
      <c r="HN381" s="68"/>
      <c r="HO381" s="68"/>
      <c r="HP381" s="68"/>
      <c r="HQ381" s="68"/>
      <c r="HR381" s="68"/>
      <c r="HS381" s="68"/>
      <c r="HT381" s="68"/>
      <c r="HU381" s="68"/>
      <c r="HV381" s="68"/>
      <c r="HW381" s="68"/>
      <c r="HX381" s="68"/>
      <c r="HY381" s="68"/>
      <c r="HZ381" s="68"/>
      <c r="IA381" s="68"/>
      <c r="IB381" s="68"/>
      <c r="IC381" s="68"/>
      <c r="ID381" s="68"/>
      <c r="IE381" s="68"/>
      <c r="IF381" s="68"/>
      <c r="IG381" s="68"/>
      <c r="IH381" s="68"/>
      <c r="II381" s="68"/>
      <c r="IJ381" s="68"/>
      <c r="IK381" s="68"/>
      <c r="IL381" s="68"/>
      <c r="IM381" s="68"/>
      <c r="IN381" s="68"/>
      <c r="IO381" s="68"/>
      <c r="IP381" s="68"/>
      <c r="IQ381" s="68"/>
      <c r="IR381" s="68"/>
    </row>
    <row r="382" spans="1:252" x14ac:dyDescent="0.15">
      <c r="A382" s="41" t="s">
        <v>1109</v>
      </c>
      <c r="B382" s="41" t="s">
        <v>1110</v>
      </c>
      <c r="C382" s="11">
        <v>5.8724050000000005</v>
      </c>
      <c r="D382" s="11">
        <v>6.2899382999999993</v>
      </c>
      <c r="E382" s="84">
        <f t="shared" si="58"/>
        <v>-6.6381143993097469E-2</v>
      </c>
      <c r="F382" s="18">
        <f t="shared" si="65"/>
        <v>2.3056412516218793E-4</v>
      </c>
      <c r="G382" s="3">
        <f t="shared" si="62"/>
        <v>0.27963833333333338</v>
      </c>
      <c r="H382" s="3">
        <f t="shared" si="67"/>
        <v>0.28590628636363635</v>
      </c>
      <c r="I382" s="9">
        <f t="shared" si="68"/>
        <v>-2.1923103230863994E-2</v>
      </c>
      <c r="J382" s="18">
        <f t="shared" si="66"/>
        <v>2.2857376857816607E-4</v>
      </c>
    </row>
    <row r="383" spans="1:252" x14ac:dyDescent="0.15">
      <c r="A383" s="41" t="s">
        <v>684</v>
      </c>
      <c r="B383" s="41" t="s">
        <v>974</v>
      </c>
      <c r="C383" s="11">
        <v>1.13129295</v>
      </c>
      <c r="D383" s="11">
        <v>2.1314813999999997</v>
      </c>
      <c r="E383" s="84">
        <f t="shared" si="58"/>
        <v>-0.46924568518402265</v>
      </c>
      <c r="F383" s="18">
        <f t="shared" si="65"/>
        <v>4.4417162869199374E-5</v>
      </c>
      <c r="G383" s="3">
        <f t="shared" si="62"/>
        <v>5.3871092857142852E-2</v>
      </c>
      <c r="H383" s="3">
        <f t="shared" si="67"/>
        <v>9.6885518181818175E-2</v>
      </c>
      <c r="I383" s="9">
        <f t="shared" si="68"/>
        <v>-0.44397167019278572</v>
      </c>
      <c r="J383" s="18">
        <f t="shared" si="66"/>
        <v>4.403372944260669E-5</v>
      </c>
    </row>
    <row r="384" spans="1:252" x14ac:dyDescent="0.15">
      <c r="A384" s="41" t="s">
        <v>685</v>
      </c>
      <c r="B384" s="41" t="s">
        <v>975</v>
      </c>
      <c r="C384" s="11">
        <v>0.48021963000000001</v>
      </c>
      <c r="D384" s="11">
        <v>0.74208499999999999</v>
      </c>
      <c r="E384" s="84">
        <f t="shared" si="58"/>
        <v>-0.3528778643955881</v>
      </c>
      <c r="F384" s="18">
        <f t="shared" si="65"/>
        <v>1.8854527042439946E-5</v>
      </c>
      <c r="G384" s="3">
        <f t="shared" si="62"/>
        <v>2.286760142857143E-2</v>
      </c>
      <c r="H384" s="3">
        <f t="shared" si="67"/>
        <v>3.3731136363636366E-2</v>
      </c>
      <c r="I384" s="9">
        <f t="shared" si="68"/>
        <v>-0.32206252460490181</v>
      </c>
      <c r="J384" s="18">
        <f t="shared" si="66"/>
        <v>1.8691764374955835E-5</v>
      </c>
    </row>
    <row r="385" spans="1:12" s="10" customFormat="1" x14ac:dyDescent="0.15">
      <c r="A385" s="41" t="s">
        <v>686</v>
      </c>
      <c r="B385" s="41" t="s">
        <v>976</v>
      </c>
      <c r="C385" s="11">
        <v>0.10048838000000002</v>
      </c>
      <c r="D385" s="11">
        <v>0.61880959999999996</v>
      </c>
      <c r="E385" s="84">
        <f>C385/D385-1</f>
        <v>-0.83761017928616488</v>
      </c>
      <c r="F385" s="18">
        <f t="shared" si="65"/>
        <v>3.9454048935087926E-6</v>
      </c>
      <c r="G385" s="3">
        <f t="shared" si="62"/>
        <v>4.7851609523809529E-3</v>
      </c>
      <c r="H385" s="3">
        <f t="shared" si="67"/>
        <v>2.812770909090909E-2</v>
      </c>
      <c r="I385" s="9">
        <f t="shared" ref="I385:I390" si="69">G385/H385-1</f>
        <v>-0.82987733068074421</v>
      </c>
      <c r="J385" s="18">
        <f t="shared" si="66"/>
        <v>3.9113459842968614E-6</v>
      </c>
    </row>
    <row r="386" spans="1:12" s="10" customFormat="1" x14ac:dyDescent="0.15">
      <c r="A386" s="41" t="s">
        <v>526</v>
      </c>
      <c r="B386" s="41" t="s">
        <v>977</v>
      </c>
      <c r="C386" s="11">
        <v>3.9649890000000001</v>
      </c>
      <c r="D386" s="11">
        <v>12.039938000000001</v>
      </c>
      <c r="E386" s="84">
        <f t="shared" si="58"/>
        <v>-0.67068028091174559</v>
      </c>
      <c r="F386" s="18">
        <f t="shared" si="65"/>
        <v>1.5567458648759719E-4</v>
      </c>
      <c r="G386" s="3">
        <f t="shared" si="62"/>
        <v>0.188809</v>
      </c>
      <c r="H386" s="3">
        <f t="shared" si="67"/>
        <v>0.54726990909090911</v>
      </c>
      <c r="I386" s="9">
        <f t="shared" si="69"/>
        <v>-0.65499838952659051</v>
      </c>
      <c r="J386" s="18">
        <f t="shared" si="66"/>
        <v>1.5433071767035378E-4</v>
      </c>
    </row>
    <row r="387" spans="1:12" x14ac:dyDescent="0.15">
      <c r="A387" s="41" t="s">
        <v>683</v>
      </c>
      <c r="B387" s="41" t="s">
        <v>978</v>
      </c>
      <c r="C387" s="11">
        <v>0.23063945</v>
      </c>
      <c r="D387" s="11">
        <v>2.8566212499999999</v>
      </c>
      <c r="E387" s="84">
        <f t="shared" si="58"/>
        <v>-0.91926145266895287</v>
      </c>
      <c r="F387" s="18">
        <f t="shared" si="65"/>
        <v>9.055435212172555E-6</v>
      </c>
      <c r="G387" s="3">
        <f t="shared" si="62"/>
        <v>1.0982830952380953E-2</v>
      </c>
      <c r="H387" s="3">
        <f t="shared" si="67"/>
        <v>0.12984642045454545</v>
      </c>
      <c r="I387" s="9">
        <f t="shared" si="69"/>
        <v>-0.91541675993890304</v>
      </c>
      <c r="J387" s="18">
        <f t="shared" si="66"/>
        <v>8.9772637052954446E-6</v>
      </c>
    </row>
    <row r="388" spans="1:12" x14ac:dyDescent="0.15">
      <c r="A388" s="41" t="s">
        <v>373</v>
      </c>
      <c r="B388" s="41" t="s">
        <v>979</v>
      </c>
      <c r="C388" s="11">
        <v>40.863579999999999</v>
      </c>
      <c r="D388" s="11">
        <v>40.642880000000005</v>
      </c>
      <c r="E388" s="84">
        <f t="shared" si="58"/>
        <v>5.4302254170963682E-3</v>
      </c>
      <c r="F388" s="18">
        <f t="shared" si="65"/>
        <v>1.6043981254179637E-3</v>
      </c>
      <c r="G388" s="3">
        <f t="shared" si="62"/>
        <v>1.9458847619047619</v>
      </c>
      <c r="H388" s="3">
        <f t="shared" si="67"/>
        <v>1.8474036363636366</v>
      </c>
      <c r="I388" s="9">
        <f t="shared" si="69"/>
        <v>5.330785519886283E-2</v>
      </c>
      <c r="J388" s="18">
        <f t="shared" si="66"/>
        <v>1.5905480766730791E-3</v>
      </c>
    </row>
    <row r="389" spans="1:12" x14ac:dyDescent="0.15">
      <c r="A389" s="41" t="s">
        <v>371</v>
      </c>
      <c r="B389" s="41" t="s">
        <v>980</v>
      </c>
      <c r="C389" s="11">
        <v>3.215786</v>
      </c>
      <c r="D389" s="11">
        <v>9.2388600000000007</v>
      </c>
      <c r="E389" s="84">
        <f t="shared" si="58"/>
        <v>-0.65192826820625061</v>
      </c>
      <c r="F389" s="18">
        <f t="shared" si="65"/>
        <v>1.2625915375366847E-4</v>
      </c>
      <c r="G389" s="3">
        <f t="shared" si="62"/>
        <v>0.15313266666666667</v>
      </c>
      <c r="H389" s="3">
        <f t="shared" si="67"/>
        <v>0.41994818181818183</v>
      </c>
      <c r="I389" s="9">
        <f t="shared" si="69"/>
        <v>-0.63535342383511961</v>
      </c>
      <c r="J389" s="18">
        <f t="shared" si="66"/>
        <v>1.2516921516157455E-4</v>
      </c>
    </row>
    <row r="390" spans="1:12" x14ac:dyDescent="0.15">
      <c r="A390" s="41" t="s">
        <v>370</v>
      </c>
      <c r="B390" s="41" t="s">
        <v>981</v>
      </c>
      <c r="C390" s="11">
        <v>3.9563060000000001</v>
      </c>
      <c r="D390" s="11">
        <v>7.9270961999999994</v>
      </c>
      <c r="E390" s="84">
        <f t="shared" si="58"/>
        <v>-0.50091358800464658</v>
      </c>
      <c r="F390" s="18">
        <f t="shared" si="65"/>
        <v>1.5533367193916545E-4</v>
      </c>
      <c r="G390" s="3">
        <f t="shared" si="62"/>
        <v>0.18839552380952382</v>
      </c>
      <c r="H390" s="3">
        <f t="shared" si="67"/>
        <v>0.36032255454545453</v>
      </c>
      <c r="I390" s="9">
        <f t="shared" si="69"/>
        <v>-0.47714756838582029</v>
      </c>
      <c r="J390" s="18">
        <f t="shared" si="66"/>
        <v>1.5399274608416991E-4</v>
      </c>
    </row>
    <row r="391" spans="1:12" x14ac:dyDescent="0.15">
      <c r="A391" s="41" t="s">
        <v>315</v>
      </c>
      <c r="B391" s="41" t="s">
        <v>184</v>
      </c>
      <c r="C391" s="11">
        <v>4.1468E-3</v>
      </c>
      <c r="D391" s="11">
        <v>0</v>
      </c>
      <c r="E391" s="84"/>
      <c r="F391" s="18">
        <f t="shared" si="65"/>
        <v>1.6281290446121491E-7</v>
      </c>
      <c r="G391" s="3">
        <f t="shared" si="62"/>
        <v>1.9746666666666668E-4</v>
      </c>
      <c r="H391" s="3">
        <f t="shared" ref="H391:H393" si="70">D391/8</f>
        <v>0</v>
      </c>
      <c r="J391" s="18">
        <f t="shared" si="66"/>
        <v>1.6140741374955216E-7</v>
      </c>
      <c r="L391" s="3"/>
    </row>
    <row r="392" spans="1:12" x14ac:dyDescent="0.15">
      <c r="A392" s="41" t="s">
        <v>316</v>
      </c>
      <c r="B392" s="41" t="s">
        <v>180</v>
      </c>
      <c r="C392" s="11">
        <v>2.0966399999999999E-3</v>
      </c>
      <c r="D392" s="11">
        <v>0</v>
      </c>
      <c r="E392" s="84"/>
      <c r="F392" s="18">
        <f t="shared" si="65"/>
        <v>8.2318908076001164E-8</v>
      </c>
      <c r="G392" s="3">
        <f t="shared" si="62"/>
        <v>9.9839999999999993E-5</v>
      </c>
      <c r="H392" s="3">
        <f t="shared" si="70"/>
        <v>0</v>
      </c>
      <c r="J392" s="18">
        <f t="shared" si="66"/>
        <v>8.1608285898490649E-8</v>
      </c>
      <c r="L392" s="3"/>
    </row>
    <row r="393" spans="1:12" x14ac:dyDescent="0.15">
      <c r="A393" s="41" t="s">
        <v>314</v>
      </c>
      <c r="B393" s="41" t="s">
        <v>182</v>
      </c>
      <c r="C393" s="11">
        <v>2.8906900000000003E-2</v>
      </c>
      <c r="D393" s="11">
        <v>0</v>
      </c>
      <c r="E393" s="84"/>
      <c r="F393" s="18">
        <f t="shared" si="65"/>
        <v>1.1349513716528151E-6</v>
      </c>
      <c r="G393" s="3">
        <f t="shared" si="62"/>
        <v>1.3765190476190477E-3</v>
      </c>
      <c r="H393" s="3">
        <f t="shared" si="70"/>
        <v>0</v>
      </c>
      <c r="J393" s="18">
        <f t="shared" si="66"/>
        <v>1.1251538459817038E-6</v>
      </c>
      <c r="L393" s="3"/>
    </row>
    <row r="394" spans="1:12" x14ac:dyDescent="0.15">
      <c r="A394" s="41" t="s">
        <v>518</v>
      </c>
      <c r="B394" s="41" t="s">
        <v>982</v>
      </c>
      <c r="C394" s="11">
        <v>10.926232000000001</v>
      </c>
      <c r="D394" s="11">
        <v>10.549427</v>
      </c>
      <c r="E394" s="84">
        <f t="shared" si="58"/>
        <v>3.5718053691446983E-2</v>
      </c>
      <c r="F394" s="18">
        <f t="shared" si="65"/>
        <v>4.289889955476679E-4</v>
      </c>
      <c r="G394" s="3">
        <f t="shared" si="62"/>
        <v>0.52029676190476193</v>
      </c>
      <c r="H394" s="3">
        <f t="shared" si="67"/>
        <v>0.47951940909090907</v>
      </c>
      <c r="I394" s="9">
        <f t="shared" ref="I394:I425" si="71">G394/H394-1</f>
        <v>8.5037961010087315E-2</v>
      </c>
      <c r="J394" s="18">
        <f t="shared" ref="J394:J425" si="72">G394/$G$1119</f>
        <v>4.2528572613764753E-4</v>
      </c>
    </row>
    <row r="395" spans="1:12" x14ac:dyDescent="0.15">
      <c r="A395" s="41" t="s">
        <v>520</v>
      </c>
      <c r="B395" s="41" t="s">
        <v>983</v>
      </c>
      <c r="C395" s="11">
        <v>26.950180000000003</v>
      </c>
      <c r="D395" s="11">
        <v>52.192579999999992</v>
      </c>
      <c r="E395" s="84">
        <f t="shared" si="58"/>
        <v>-0.48363962846826103</v>
      </c>
      <c r="F395" s="18">
        <f t="shared" si="65"/>
        <v>1.0581260445530398E-3</v>
      </c>
      <c r="G395" s="3">
        <f t="shared" si="62"/>
        <v>1.283341904761905</v>
      </c>
      <c r="H395" s="3">
        <f t="shared" si="67"/>
        <v>2.3723899999999998</v>
      </c>
      <c r="I395" s="9">
        <f t="shared" si="71"/>
        <v>-0.45905103934770208</v>
      </c>
      <c r="J395" s="18">
        <f t="shared" si="72"/>
        <v>1.0489917174411369E-3</v>
      </c>
    </row>
    <row r="396" spans="1:12" x14ac:dyDescent="0.15">
      <c r="A396" s="41" t="s">
        <v>523</v>
      </c>
      <c r="B396" s="41" t="s">
        <v>984</v>
      </c>
      <c r="C396" s="11">
        <v>30.442149999999998</v>
      </c>
      <c r="D396" s="11">
        <v>35.556907000000002</v>
      </c>
      <c r="E396" s="84">
        <f t="shared" si="58"/>
        <v>-0.14384707308765643</v>
      </c>
      <c r="F396" s="18">
        <f t="shared" si="65"/>
        <v>1.1952288172913991E-3</v>
      </c>
      <c r="G396" s="3">
        <f t="shared" si="62"/>
        <v>1.4496261904761905</v>
      </c>
      <c r="H396" s="3">
        <f t="shared" si="67"/>
        <v>1.6162230454545456</v>
      </c>
      <c r="I396" s="9">
        <f t="shared" si="71"/>
        <v>-0.10307788609183055</v>
      </c>
      <c r="J396" s="18">
        <f t="shared" si="72"/>
        <v>1.1849109434927967E-3</v>
      </c>
    </row>
    <row r="397" spans="1:12" x14ac:dyDescent="0.15">
      <c r="A397" s="41" t="s">
        <v>522</v>
      </c>
      <c r="B397" s="41" t="s">
        <v>985</v>
      </c>
      <c r="C397" s="11">
        <v>31.011040000000001</v>
      </c>
      <c r="D397" s="11">
        <v>34.35201</v>
      </c>
      <c r="E397" s="84">
        <f t="shared" si="58"/>
        <v>-9.7256899960147858E-2</v>
      </c>
      <c r="F397" s="18">
        <f t="shared" si="65"/>
        <v>1.2175647469766843E-3</v>
      </c>
      <c r="G397" s="3">
        <f t="shared" si="62"/>
        <v>1.4767161904761905</v>
      </c>
      <c r="H397" s="3">
        <f t="shared" si="67"/>
        <v>1.561455</v>
      </c>
      <c r="I397" s="9">
        <f t="shared" si="71"/>
        <v>-5.4269133291583449E-2</v>
      </c>
      <c r="J397" s="18">
        <f t="shared" si="72"/>
        <v>1.2070540571245086E-3</v>
      </c>
    </row>
    <row r="398" spans="1:12" x14ac:dyDescent="0.15">
      <c r="A398" s="41" t="s">
        <v>1107</v>
      </c>
      <c r="B398" s="41" t="s">
        <v>1108</v>
      </c>
      <c r="C398" s="11">
        <v>1.3398919</v>
      </c>
      <c r="D398" s="11">
        <v>5.2091825000000007</v>
      </c>
      <c r="E398" s="84">
        <f t="shared" si="58"/>
        <v>-0.74278269190991097</v>
      </c>
      <c r="F398" s="18">
        <f t="shared" si="65"/>
        <v>5.260723736448725E-5</v>
      </c>
      <c r="G398" s="3">
        <f t="shared" si="62"/>
        <v>6.3804376190476186E-2</v>
      </c>
      <c r="H398" s="3">
        <f t="shared" si="67"/>
        <v>0.23678102272727275</v>
      </c>
      <c r="I398" s="9">
        <f t="shared" si="71"/>
        <v>-0.73053424866752592</v>
      </c>
      <c r="J398" s="18">
        <f t="shared" si="72"/>
        <v>5.2153102701594855E-5</v>
      </c>
    </row>
    <row r="399" spans="1:12" x14ac:dyDescent="0.15">
      <c r="A399" s="41" t="s">
        <v>614</v>
      </c>
      <c r="B399" s="41" t="s">
        <v>986</v>
      </c>
      <c r="C399" s="11">
        <v>6.9179839999999997</v>
      </c>
      <c r="D399" s="11">
        <v>10.634972000000001</v>
      </c>
      <c r="E399" s="84">
        <f t="shared" si="58"/>
        <v>-0.34950613880318637</v>
      </c>
      <c r="F399" s="18">
        <f t="shared" si="65"/>
        <v>2.7161596123666764E-4</v>
      </c>
      <c r="G399" s="3">
        <f t="shared" ref="G399:G462" si="73">C399/21</f>
        <v>0.32942780952380951</v>
      </c>
      <c r="H399" s="3">
        <f t="shared" si="67"/>
        <v>0.48340781818181822</v>
      </c>
      <c r="I399" s="9">
        <f t="shared" si="71"/>
        <v>-0.31853024065095714</v>
      </c>
      <c r="J399" s="18">
        <f t="shared" si="72"/>
        <v>2.69271222581456E-4</v>
      </c>
    </row>
    <row r="400" spans="1:12" x14ac:dyDescent="0.15">
      <c r="A400" s="41" t="s">
        <v>372</v>
      </c>
      <c r="B400" s="41" t="s">
        <v>987</v>
      </c>
      <c r="C400" s="11">
        <v>23.449729999999999</v>
      </c>
      <c r="D400" s="11">
        <v>38.103250000000003</v>
      </c>
      <c r="E400" s="84">
        <f t="shared" si="58"/>
        <v>-0.38457401927657098</v>
      </c>
      <c r="F400" s="18">
        <f t="shared" si="65"/>
        <v>9.2069032751309081E-4</v>
      </c>
      <c r="G400" s="3">
        <f t="shared" si="73"/>
        <v>1.1166538095238094</v>
      </c>
      <c r="H400" s="3">
        <f t="shared" si="67"/>
        <v>1.7319659090909092</v>
      </c>
      <c r="I400" s="9">
        <f t="shared" si="71"/>
        <v>-0.35526802019450299</v>
      </c>
      <c r="J400" s="18">
        <f t="shared" si="72"/>
        <v>9.1274242124657215E-4</v>
      </c>
    </row>
    <row r="401" spans="1:12" x14ac:dyDescent="0.15">
      <c r="A401" s="41" t="s">
        <v>521</v>
      </c>
      <c r="B401" s="41" t="s">
        <v>988</v>
      </c>
      <c r="C401" s="11">
        <v>11.112544</v>
      </c>
      <c r="D401" s="11">
        <v>14.5665</v>
      </c>
      <c r="E401" s="84">
        <f t="shared" si="58"/>
        <v>-0.23711639721278277</v>
      </c>
      <c r="F401" s="18">
        <f t="shared" si="65"/>
        <v>4.3630403313230613E-4</v>
      </c>
      <c r="G401" s="3">
        <f t="shared" si="73"/>
        <v>0.52916876190476192</v>
      </c>
      <c r="H401" s="3">
        <f t="shared" si="67"/>
        <v>0.66211363636363629</v>
      </c>
      <c r="I401" s="9">
        <f t="shared" si="71"/>
        <v>-0.20078860660386755</v>
      </c>
      <c r="J401" s="18">
        <f t="shared" si="72"/>
        <v>4.3253761628680027E-4</v>
      </c>
    </row>
    <row r="402" spans="1:12" x14ac:dyDescent="0.15">
      <c r="A402" s="41" t="s">
        <v>313</v>
      </c>
      <c r="B402" s="41" t="s">
        <v>95</v>
      </c>
      <c r="C402" s="11">
        <v>0.28229979999999999</v>
      </c>
      <c r="D402" s="11">
        <v>0.14577989999999999</v>
      </c>
      <c r="E402" s="84">
        <f t="shared" si="58"/>
        <v>0.93647958326216441</v>
      </c>
      <c r="F402" s="18">
        <f t="shared" si="65"/>
        <v>1.1083739357292389E-5</v>
      </c>
      <c r="G402" s="3">
        <f t="shared" si="73"/>
        <v>1.3442847619047618E-2</v>
      </c>
      <c r="H402" s="3">
        <f>D402/8</f>
        <v>1.8222487499999999E-2</v>
      </c>
      <c r="I402" s="9">
        <f t="shared" si="71"/>
        <v>-0.26229349209060404</v>
      </c>
      <c r="J402" s="18">
        <f t="shared" si="72"/>
        <v>1.0988058411308919E-5</v>
      </c>
      <c r="L402" s="3"/>
    </row>
    <row r="403" spans="1:12" x14ac:dyDescent="0.15">
      <c r="A403" s="41" t="s">
        <v>613</v>
      </c>
      <c r="B403" s="41" t="s">
        <v>989</v>
      </c>
      <c r="C403" s="11">
        <v>5.3498799999999997</v>
      </c>
      <c r="D403" s="11">
        <v>3.9446820000000002</v>
      </c>
      <c r="E403" s="84">
        <f t="shared" si="58"/>
        <v>0.35622592644983797</v>
      </c>
      <c r="F403" s="18">
        <f t="shared" si="65"/>
        <v>2.1004859200322282E-4</v>
      </c>
      <c r="G403" s="3">
        <f t="shared" si="73"/>
        <v>0.25475619047619047</v>
      </c>
      <c r="H403" s="3">
        <f t="shared" si="67"/>
        <v>0.17930372727272728</v>
      </c>
      <c r="I403" s="9">
        <f t="shared" si="71"/>
        <v>0.42080811342363966</v>
      </c>
      <c r="J403" s="18">
        <f t="shared" si="72"/>
        <v>2.0823533680680383E-4</v>
      </c>
    </row>
    <row r="404" spans="1:12" x14ac:dyDescent="0.15">
      <c r="A404" s="41" t="s">
        <v>519</v>
      </c>
      <c r="B404" s="41" t="s">
        <v>990</v>
      </c>
      <c r="C404" s="11">
        <v>7.232837</v>
      </c>
      <c r="D404" s="11">
        <v>8.3312029999999986</v>
      </c>
      <c r="E404" s="84">
        <f t="shared" si="58"/>
        <v>-0.13183762296993584</v>
      </c>
      <c r="F404" s="18">
        <f t="shared" si="65"/>
        <v>2.8397781408906632E-4</v>
      </c>
      <c r="G404" s="3">
        <f t="shared" si="73"/>
        <v>0.34442080952380955</v>
      </c>
      <c r="H404" s="3">
        <f t="shared" si="67"/>
        <v>0.37869104545454541</v>
      </c>
      <c r="I404" s="9">
        <f t="shared" si="71"/>
        <v>-9.0496557397075628E-2</v>
      </c>
      <c r="J404" s="18">
        <f t="shared" si="72"/>
        <v>2.8152636110785899E-4</v>
      </c>
    </row>
    <row r="405" spans="1:12" x14ac:dyDescent="0.15">
      <c r="A405" s="41" t="s">
        <v>682</v>
      </c>
      <c r="B405" s="41" t="s">
        <v>991</v>
      </c>
      <c r="C405" s="11">
        <v>9.6357520000000001</v>
      </c>
      <c r="D405" s="11">
        <v>6.7209229999999991</v>
      </c>
      <c r="E405" s="84">
        <f t="shared" si="58"/>
        <v>0.43369474698638877</v>
      </c>
      <c r="F405" s="18">
        <f t="shared" si="65"/>
        <v>3.7832178301050462E-4</v>
      </c>
      <c r="G405" s="3">
        <f t="shared" si="73"/>
        <v>0.45884533333333333</v>
      </c>
      <c r="H405" s="3">
        <f t="shared" si="67"/>
        <v>0.30549649999999995</v>
      </c>
      <c r="I405" s="9">
        <f t="shared" si="71"/>
        <v>0.50196592541431206</v>
      </c>
      <c r="J405" s="18">
        <f t="shared" si="72"/>
        <v>3.7505590089998906E-4</v>
      </c>
    </row>
    <row r="406" spans="1:12" x14ac:dyDescent="0.15">
      <c r="A406" s="41" t="s">
        <v>494</v>
      </c>
      <c r="B406" s="41" t="s">
        <v>992</v>
      </c>
      <c r="C406" s="11">
        <v>51.20993</v>
      </c>
      <c r="D406" s="11">
        <v>29.838540000000002</v>
      </c>
      <c r="E406" s="84">
        <f t="shared" si="58"/>
        <v>0.71623444042503404</v>
      </c>
      <c r="F406" s="18">
        <f t="shared" si="65"/>
        <v>2.0106196200818712E-3</v>
      </c>
      <c r="G406" s="3">
        <f t="shared" si="73"/>
        <v>2.4385680952380953</v>
      </c>
      <c r="H406" s="3">
        <f t="shared" si="67"/>
        <v>1.3562972727272729</v>
      </c>
      <c r="I406" s="9">
        <f t="shared" si="71"/>
        <v>0.7979598899690834</v>
      </c>
      <c r="J406" s="18">
        <f t="shared" si="72"/>
        <v>1.993262843540948E-3</v>
      </c>
    </row>
    <row r="407" spans="1:12" x14ac:dyDescent="0.15">
      <c r="A407" s="41" t="s">
        <v>345</v>
      </c>
      <c r="B407" s="41" t="s">
        <v>993</v>
      </c>
      <c r="C407" s="11">
        <v>17.489674000000001</v>
      </c>
      <c r="D407" s="11">
        <v>28.143149999999999</v>
      </c>
      <c r="E407" s="84">
        <f t="shared" si="58"/>
        <v>-0.37854596944549557</v>
      </c>
      <c r="F407" s="18">
        <f t="shared" ref="F407:F438" si="74">C407/$C$1119</f>
        <v>6.8668482251851902E-4</v>
      </c>
      <c r="G407" s="3">
        <f t="shared" si="73"/>
        <v>0.83284161904761911</v>
      </c>
      <c r="H407" s="3">
        <f t="shared" si="67"/>
        <v>1.2792340909090909</v>
      </c>
      <c r="I407" s="9">
        <f t="shared" si="71"/>
        <v>-0.34895292037147152</v>
      </c>
      <c r="J407" s="18">
        <f t="shared" si="72"/>
        <v>6.8075698072315647E-4</v>
      </c>
    </row>
    <row r="408" spans="1:12" x14ac:dyDescent="0.15">
      <c r="A408" s="41" t="s">
        <v>1105</v>
      </c>
      <c r="B408" s="41" t="s">
        <v>1106</v>
      </c>
      <c r="C408" s="11">
        <v>0.97931730000000006</v>
      </c>
      <c r="D408" s="11">
        <v>2.9610390199999999</v>
      </c>
      <c r="E408" s="84">
        <f t="shared" si="58"/>
        <v>-0.66926565526988557</v>
      </c>
      <c r="F408" s="18">
        <f t="shared" si="74"/>
        <v>3.8450249349405557E-5</v>
      </c>
      <c r="G408" s="3">
        <f t="shared" si="73"/>
        <v>4.6634157142857145E-2</v>
      </c>
      <c r="H408" s="3">
        <f t="shared" si="67"/>
        <v>0.13459268272727273</v>
      </c>
      <c r="I408" s="9">
        <f t="shared" si="71"/>
        <v>-0.65351640075892781</v>
      </c>
      <c r="J408" s="18">
        <f t="shared" si="72"/>
        <v>3.8118325608467811E-5</v>
      </c>
    </row>
    <row r="409" spans="1:12" x14ac:dyDescent="0.15">
      <c r="A409" s="41" t="s">
        <v>729</v>
      </c>
      <c r="B409" s="41" t="s">
        <v>994</v>
      </c>
      <c r="C409" s="11">
        <v>0.48029462000000001</v>
      </c>
      <c r="D409" s="11">
        <v>1.0653196</v>
      </c>
      <c r="E409" s="84">
        <f t="shared" si="58"/>
        <v>-0.54915443215350579</v>
      </c>
      <c r="F409" s="18">
        <f t="shared" si="74"/>
        <v>1.8857471322295631E-5</v>
      </c>
      <c r="G409" s="3">
        <f t="shared" si="73"/>
        <v>2.2871172380952383E-2</v>
      </c>
      <c r="H409" s="3">
        <f t="shared" si="67"/>
        <v>4.842361818181818E-2</v>
      </c>
      <c r="I409" s="9">
        <f t="shared" si="71"/>
        <v>-0.5276855955893871</v>
      </c>
      <c r="J409" s="18">
        <f t="shared" si="72"/>
        <v>1.8694683238165318E-5</v>
      </c>
    </row>
    <row r="410" spans="1:12" x14ac:dyDescent="0.15">
      <c r="A410" s="41" t="s">
        <v>730</v>
      </c>
      <c r="B410" s="41" t="s">
        <v>995</v>
      </c>
      <c r="C410" s="11">
        <v>0.28873860000000001</v>
      </c>
      <c r="D410" s="11">
        <v>8.5756239999999997E-2</v>
      </c>
      <c r="E410" s="84">
        <f t="shared" si="58"/>
        <v>2.3669689809161412</v>
      </c>
      <c r="F410" s="18">
        <f t="shared" si="74"/>
        <v>1.1336541452702072E-5</v>
      </c>
      <c r="G410" s="3">
        <f t="shared" si="73"/>
        <v>1.3749457142857144E-2</v>
      </c>
      <c r="H410" s="3">
        <f t="shared" si="67"/>
        <v>3.8980109090909088E-3</v>
      </c>
      <c r="I410" s="9">
        <f t="shared" si="71"/>
        <v>2.5273008371502432</v>
      </c>
      <c r="J410" s="18">
        <f t="shared" si="72"/>
        <v>1.1238678179720857E-5</v>
      </c>
    </row>
    <row r="411" spans="1:12" x14ac:dyDescent="0.15">
      <c r="A411" s="41" t="s">
        <v>312</v>
      </c>
      <c r="B411" s="41" t="s">
        <v>94</v>
      </c>
      <c r="C411" s="11">
        <v>4.5158449999999996E-2</v>
      </c>
      <c r="D411" s="11">
        <v>2.4589999999999998E-3</v>
      </c>
      <c r="E411" s="84">
        <f t="shared" si="58"/>
        <v>17.364558763725093</v>
      </c>
      <c r="F411" s="18">
        <f t="shared" si="74"/>
        <v>1.7730245985980877E-6</v>
      </c>
      <c r="G411" s="3">
        <f t="shared" si="73"/>
        <v>2.1504023809523808E-3</v>
      </c>
      <c r="H411" s="3">
        <f>D411/8</f>
        <v>3.0737499999999998E-4</v>
      </c>
      <c r="I411" s="9">
        <f t="shared" si="71"/>
        <v>5.9960223861809876</v>
      </c>
      <c r="J411" s="18">
        <f t="shared" si="72"/>
        <v>1.7577188732127093E-6</v>
      </c>
      <c r="L411" s="3"/>
    </row>
    <row r="412" spans="1:12" x14ac:dyDescent="0.15">
      <c r="A412" s="41" t="s">
        <v>185</v>
      </c>
      <c r="B412" s="41" t="s">
        <v>186</v>
      </c>
      <c r="C412" s="11">
        <v>30.94462</v>
      </c>
      <c r="D412" s="11">
        <v>28.468</v>
      </c>
      <c r="E412" s="84">
        <f t="shared" si="58"/>
        <v>8.6996627792609305E-2</v>
      </c>
      <c r="F412" s="18">
        <f t="shared" si="74"/>
        <v>1.2149569450295651E-3</v>
      </c>
      <c r="G412" s="3">
        <f t="shared" si="73"/>
        <v>1.4735533333333333</v>
      </c>
      <c r="H412" s="3">
        <f t="shared" si="67"/>
        <v>1.294</v>
      </c>
      <c r="I412" s="9">
        <f t="shared" si="71"/>
        <v>0.1387583719732095</v>
      </c>
      <c r="J412" s="18">
        <f t="shared" si="72"/>
        <v>1.204468767160863E-3</v>
      </c>
    </row>
    <row r="413" spans="1:12" x14ac:dyDescent="0.15">
      <c r="A413" s="41" t="s">
        <v>467</v>
      </c>
      <c r="B413" s="41" t="s">
        <v>996</v>
      </c>
      <c r="C413" s="11">
        <v>4.4193360000000004</v>
      </c>
      <c r="D413" s="11">
        <v>5.3884499999999997</v>
      </c>
      <c r="E413" s="84">
        <f t="shared" si="58"/>
        <v>-0.17985023522534294</v>
      </c>
      <c r="F413" s="18">
        <f t="shared" si="74"/>
        <v>1.7351329457654282E-4</v>
      </c>
      <c r="G413" s="3">
        <f t="shared" si="73"/>
        <v>0.21044457142857145</v>
      </c>
      <c r="H413" s="3">
        <f t="shared" si="67"/>
        <v>0.24492954545454546</v>
      </c>
      <c r="I413" s="9">
        <f t="shared" si="71"/>
        <v>-0.14079548452178792</v>
      </c>
      <c r="J413" s="18">
        <f t="shared" si="72"/>
        <v>1.7201543220080325E-4</v>
      </c>
    </row>
    <row r="414" spans="1:12" x14ac:dyDescent="0.15">
      <c r="A414" s="41" t="s">
        <v>692</v>
      </c>
      <c r="B414" s="41" t="s">
        <v>849</v>
      </c>
      <c r="C414" s="11">
        <v>30.516660000000002</v>
      </c>
      <c r="D414" s="11">
        <v>33.162660000000002</v>
      </c>
      <c r="E414" s="84">
        <f t="shared" si="58"/>
        <v>-7.9788533247936111E-2</v>
      </c>
      <c r="F414" s="18">
        <f t="shared" si="74"/>
        <v>1.1981542512432186E-3</v>
      </c>
      <c r="G414" s="3">
        <f t="shared" si="73"/>
        <v>1.4531742857142858</v>
      </c>
      <c r="H414" s="3">
        <f t="shared" si="67"/>
        <v>1.5073936363636364</v>
      </c>
      <c r="I414" s="9">
        <f t="shared" si="71"/>
        <v>-3.5968939593075899E-2</v>
      </c>
      <c r="J414" s="18">
        <f t="shared" si="72"/>
        <v>1.1878111234866423E-3</v>
      </c>
    </row>
    <row r="415" spans="1:12" x14ac:dyDescent="0.15">
      <c r="A415" s="41" t="s">
        <v>460</v>
      </c>
      <c r="B415" s="41" t="s">
        <v>997</v>
      </c>
      <c r="C415" s="11">
        <v>2163.2820000000002</v>
      </c>
      <c r="D415" s="11">
        <v>3947.4879999999998</v>
      </c>
      <c r="E415" s="84">
        <f t="shared" si="58"/>
        <v>-0.45198516119618348</v>
      </c>
      <c r="F415" s="18">
        <f t="shared" si="74"/>
        <v>8.493542625365727E-2</v>
      </c>
      <c r="G415" s="3">
        <f t="shared" si="73"/>
        <v>103.01342857142858</v>
      </c>
      <c r="H415" s="3">
        <f t="shared" si="67"/>
        <v>179.43127272727273</v>
      </c>
      <c r="I415" s="9">
        <f t="shared" si="71"/>
        <v>-0.42588921649123979</v>
      </c>
      <c r="J415" s="18">
        <f t="shared" si="72"/>
        <v>8.4202216849367878E-2</v>
      </c>
    </row>
    <row r="416" spans="1:12" x14ac:dyDescent="0.15">
      <c r="A416" s="41" t="s">
        <v>488</v>
      </c>
      <c r="B416" s="41" t="s">
        <v>596</v>
      </c>
      <c r="C416" s="11">
        <v>31.325289999999999</v>
      </c>
      <c r="D416" s="11">
        <v>82.518069999999994</v>
      </c>
      <c r="E416" s="84">
        <f t="shared" si="58"/>
        <v>-0.62038266285190624</v>
      </c>
      <c r="F416" s="18">
        <f t="shared" si="74"/>
        <v>1.2299029246623542E-3</v>
      </c>
      <c r="G416" s="3">
        <f t="shared" si="73"/>
        <v>1.4916804761904761</v>
      </c>
      <c r="H416" s="3">
        <f t="shared" si="67"/>
        <v>3.7508213636363634</v>
      </c>
      <c r="I416" s="9">
        <f t="shared" si="71"/>
        <v>-0.60230564679723519</v>
      </c>
      <c r="J416" s="18">
        <f t="shared" si="72"/>
        <v>1.2192857248612685E-3</v>
      </c>
    </row>
    <row r="417" spans="1:10" x14ac:dyDescent="0.15">
      <c r="A417" s="41" t="s">
        <v>623</v>
      </c>
      <c r="B417" s="41" t="s">
        <v>850</v>
      </c>
      <c r="C417" s="3">
        <v>19.814509999999999</v>
      </c>
      <c r="D417" s="3">
        <v>15.70735</v>
      </c>
      <c r="E417" s="9">
        <f t="shared" si="58"/>
        <v>0.26148013509599011</v>
      </c>
      <c r="F417" s="18">
        <f t="shared" si="74"/>
        <v>7.7796323034045223E-4</v>
      </c>
      <c r="G417" s="3">
        <f t="shared" si="73"/>
        <v>0.94354809523809513</v>
      </c>
      <c r="H417" s="3">
        <f t="shared" si="67"/>
        <v>0.71397045454545449</v>
      </c>
      <c r="I417" s="9">
        <f t="shared" si="71"/>
        <v>0.32155061771960858</v>
      </c>
      <c r="J417" s="18">
        <f t="shared" si="72"/>
        <v>7.7124742302851323E-4</v>
      </c>
    </row>
    <row r="418" spans="1:10" x14ac:dyDescent="0.15">
      <c r="A418" s="41" t="s">
        <v>622</v>
      </c>
      <c r="B418" s="41" t="s">
        <v>851</v>
      </c>
      <c r="C418" s="11">
        <v>9.2193590000000007</v>
      </c>
      <c r="D418" s="11">
        <v>15.607139999999999</v>
      </c>
      <c r="E418" s="84">
        <f t="shared" si="58"/>
        <v>-0.40928581405689957</v>
      </c>
      <c r="F418" s="18">
        <f t="shared" si="74"/>
        <v>3.6197323624497012E-4</v>
      </c>
      <c r="G418" s="3">
        <f t="shared" si="73"/>
        <v>0.43901709523809529</v>
      </c>
      <c r="H418" s="3">
        <f t="shared" si="67"/>
        <v>0.70941545454545452</v>
      </c>
      <c r="I418" s="9">
        <f t="shared" si="71"/>
        <v>-0.38115656710722801</v>
      </c>
      <c r="J418" s="18">
        <f t="shared" si="72"/>
        <v>3.588484837992326E-4</v>
      </c>
    </row>
    <row r="419" spans="1:10" x14ac:dyDescent="0.15">
      <c r="A419" s="41" t="s">
        <v>710</v>
      </c>
      <c r="B419" s="41" t="s">
        <v>852</v>
      </c>
      <c r="C419" s="11">
        <v>260.05779999999999</v>
      </c>
      <c r="D419" s="11">
        <v>652.41070000000002</v>
      </c>
      <c r="E419" s="84">
        <f t="shared" si="58"/>
        <v>-0.60138943153446145</v>
      </c>
      <c r="F419" s="18">
        <f t="shared" si="74"/>
        <v>1.0210467287014984E-2</v>
      </c>
      <c r="G419" s="3">
        <f t="shared" si="73"/>
        <v>12.383704761904761</v>
      </c>
      <c r="H419" s="3">
        <f t="shared" si="67"/>
        <v>29.655031818181818</v>
      </c>
      <c r="I419" s="9">
        <f t="shared" si="71"/>
        <v>-0.58240797589324522</v>
      </c>
      <c r="J419" s="18">
        <f t="shared" si="72"/>
        <v>1.0122324906771073E-2</v>
      </c>
    </row>
    <row r="420" spans="1:10" x14ac:dyDescent="0.15">
      <c r="A420" s="41" t="s">
        <v>711</v>
      </c>
      <c r="B420" s="41" t="s">
        <v>853</v>
      </c>
      <c r="C420" s="11">
        <v>6.5845550000000003E-2</v>
      </c>
      <c r="D420" s="11">
        <v>1.1984060000000001</v>
      </c>
      <c r="E420" s="84">
        <f t="shared" si="58"/>
        <v>-0.94505572402007332</v>
      </c>
      <c r="F420" s="18">
        <f t="shared" si="74"/>
        <v>2.5852477190474946E-6</v>
      </c>
      <c r="G420" s="3">
        <f t="shared" si="73"/>
        <v>3.1355023809523813E-3</v>
      </c>
      <c r="H420" s="3">
        <f t="shared" si="67"/>
        <v>5.4473000000000001E-2</v>
      </c>
      <c r="I420" s="9">
        <f t="shared" si="71"/>
        <v>-0.94243932992579116</v>
      </c>
      <c r="J420" s="18">
        <f t="shared" si="72"/>
        <v>2.5629304360993599E-6</v>
      </c>
    </row>
    <row r="421" spans="1:10" x14ac:dyDescent="0.15">
      <c r="A421" s="41" t="s">
        <v>535</v>
      </c>
      <c r="B421" s="41" t="s">
        <v>387</v>
      </c>
      <c r="C421" s="11">
        <v>1484.33</v>
      </c>
      <c r="D421" s="11">
        <v>3792.942</v>
      </c>
      <c r="E421" s="84">
        <f t="shared" si="58"/>
        <v>-0.60865997950930972</v>
      </c>
      <c r="F421" s="18">
        <f t="shared" si="74"/>
        <v>5.8278209337058726E-2</v>
      </c>
      <c r="G421" s="3">
        <f t="shared" si="73"/>
        <v>70.682380952380953</v>
      </c>
      <c r="H421" s="3">
        <f t="shared" si="67"/>
        <v>172.40645454545455</v>
      </c>
      <c r="I421" s="9">
        <f t="shared" si="71"/>
        <v>-0.59002474043832442</v>
      </c>
      <c r="J421" s="18">
        <f t="shared" si="72"/>
        <v>5.7775119719029794E-2</v>
      </c>
    </row>
    <row r="422" spans="1:10" x14ac:dyDescent="0.15">
      <c r="A422" s="41" t="s">
        <v>687</v>
      </c>
      <c r="B422" s="41" t="s">
        <v>855</v>
      </c>
      <c r="C422" s="11">
        <v>2.0092249999999998</v>
      </c>
      <c r="D422" s="11">
        <v>2.6709939999999999</v>
      </c>
      <c r="E422" s="84">
        <f t="shared" si="58"/>
        <v>-0.2477613203174549</v>
      </c>
      <c r="F422" s="18">
        <f t="shared" si="74"/>
        <v>7.8886794146350084E-5</v>
      </c>
      <c r="G422" s="3">
        <f t="shared" si="73"/>
        <v>9.5677380952380944E-2</v>
      </c>
      <c r="H422" s="3">
        <f t="shared" si="67"/>
        <v>0.12140881818181817</v>
      </c>
      <c r="I422" s="9">
        <f t="shared" si="71"/>
        <v>-0.21194043080876224</v>
      </c>
      <c r="J422" s="18">
        <f t="shared" si="72"/>
        <v>7.8205799867595228E-5</v>
      </c>
    </row>
    <row r="423" spans="1:10" x14ac:dyDescent="0.15">
      <c r="A423" s="41" t="s">
        <v>461</v>
      </c>
      <c r="B423" s="41" t="s">
        <v>998</v>
      </c>
      <c r="C423" s="11">
        <v>0.53498210000000002</v>
      </c>
      <c r="D423" s="11">
        <v>2.8721480000000001</v>
      </c>
      <c r="E423" s="84">
        <f t="shared" si="58"/>
        <v>-0.81373449418344734</v>
      </c>
      <c r="F423" s="18">
        <f t="shared" si="74"/>
        <v>2.1004627552753961E-5</v>
      </c>
      <c r="G423" s="3">
        <f t="shared" si="73"/>
        <v>2.5475338095238095E-2</v>
      </c>
      <c r="H423" s="3">
        <f t="shared" si="67"/>
        <v>0.13055218181818182</v>
      </c>
      <c r="I423" s="9">
        <f t="shared" si="71"/>
        <v>-0.80486470819218292</v>
      </c>
      <c r="J423" s="18">
        <f t="shared" si="72"/>
        <v>2.0823304032821522E-5</v>
      </c>
    </row>
    <row r="424" spans="1:10" x14ac:dyDescent="0.15">
      <c r="A424" s="98" t="s">
        <v>462</v>
      </c>
      <c r="B424" s="41" t="s">
        <v>875</v>
      </c>
      <c r="C424" s="11">
        <v>21.19922</v>
      </c>
      <c r="D424" s="11">
        <v>26.76407</v>
      </c>
      <c r="E424" s="84">
        <f t="shared" si="58"/>
        <v>-0.20792241239841325</v>
      </c>
      <c r="F424" s="18">
        <f t="shared" si="74"/>
        <v>8.3233012937982938E-4</v>
      </c>
      <c r="G424" s="3">
        <f t="shared" si="73"/>
        <v>1.0094866666666666</v>
      </c>
      <c r="H424" s="3">
        <f t="shared" si="67"/>
        <v>1.2165486363636364</v>
      </c>
      <c r="I424" s="9">
        <f t="shared" si="71"/>
        <v>-0.17020443203643298</v>
      </c>
      <c r="J424" s="18">
        <f t="shared" si="72"/>
        <v>8.251449970357338E-4</v>
      </c>
    </row>
    <row r="425" spans="1:10" x14ac:dyDescent="0.15">
      <c r="A425" s="41" t="s">
        <v>655</v>
      </c>
      <c r="B425" s="41" t="s">
        <v>856</v>
      </c>
      <c r="C425" s="11">
        <v>0.85101269999999996</v>
      </c>
      <c r="D425" s="11">
        <v>0.67277009999999993</v>
      </c>
      <c r="E425" s="84">
        <f t="shared" si="58"/>
        <v>0.26493834966803664</v>
      </c>
      <c r="F425" s="18">
        <f t="shared" si="74"/>
        <v>3.3412715689297903E-5</v>
      </c>
      <c r="G425" s="3">
        <f t="shared" si="73"/>
        <v>4.052441428571428E-2</v>
      </c>
      <c r="H425" s="3">
        <f t="shared" ref="H425:H494" si="75">D425/22</f>
        <v>3.0580459090909087E-2</v>
      </c>
      <c r="I425" s="9">
        <f t="shared" si="71"/>
        <v>0.32517350917603838</v>
      </c>
      <c r="J425" s="18">
        <f t="shared" si="72"/>
        <v>3.312427871491837E-5</v>
      </c>
    </row>
    <row r="426" spans="1:10" x14ac:dyDescent="0.15">
      <c r="A426" s="41" t="s">
        <v>669</v>
      </c>
      <c r="B426" s="41" t="s">
        <v>857</v>
      </c>
      <c r="C426" s="11">
        <v>12.48854</v>
      </c>
      <c r="D426" s="11">
        <v>18.760359999999999</v>
      </c>
      <c r="E426" s="84">
        <f t="shared" si="58"/>
        <v>-0.33431234795067888</v>
      </c>
      <c r="F426" s="18">
        <f t="shared" si="74"/>
        <v>4.9032880049196031E-4</v>
      </c>
      <c r="G426" s="3">
        <f t="shared" si="73"/>
        <v>0.59469238095238097</v>
      </c>
      <c r="H426" s="3">
        <f t="shared" si="67"/>
        <v>0.85274363636363626</v>
      </c>
      <c r="I426" s="9">
        <f t="shared" ref="I426:I457" si="76">G426/H426-1</f>
        <v>-0.30261293594833027</v>
      </c>
      <c r="J426" s="18">
        <f t="shared" ref="J426:J457" si="77">G426/$G$1119</f>
        <v>4.8609601208349381E-4</v>
      </c>
    </row>
    <row r="427" spans="1:10" x14ac:dyDescent="0.15">
      <c r="A427" s="41" t="s">
        <v>670</v>
      </c>
      <c r="B427" s="41" t="s">
        <v>858</v>
      </c>
      <c r="C427" s="11">
        <v>11.700609999999999</v>
      </c>
      <c r="D427" s="11">
        <v>3.1965720000000002</v>
      </c>
      <c r="E427" s="84">
        <f t="shared" si="58"/>
        <v>2.6603617875649284</v>
      </c>
      <c r="F427" s="18">
        <f t="shared" si="74"/>
        <v>4.593928566769402E-4</v>
      </c>
      <c r="G427" s="3">
        <f t="shared" si="73"/>
        <v>0.5571719047619047</v>
      </c>
      <c r="H427" s="3">
        <f t="shared" si="67"/>
        <v>0.14529872727272727</v>
      </c>
      <c r="I427" s="9">
        <f t="shared" si="76"/>
        <v>2.834664729829925</v>
      </c>
      <c r="J427" s="18">
        <f t="shared" si="77"/>
        <v>4.5542712438317434E-4</v>
      </c>
    </row>
    <row r="428" spans="1:10" x14ac:dyDescent="0.15">
      <c r="A428" s="41" t="s">
        <v>671</v>
      </c>
      <c r="B428" s="41" t="s">
        <v>859</v>
      </c>
      <c r="C428" s="11">
        <v>1.679408</v>
      </c>
      <c r="D428" s="11">
        <v>3.002494</v>
      </c>
      <c r="E428" s="84">
        <f t="shared" si="58"/>
        <v>-0.4406623293835058</v>
      </c>
      <c r="F428" s="18">
        <f t="shared" si="74"/>
        <v>6.593742024100511E-5</v>
      </c>
      <c r="G428" s="3">
        <f t="shared" si="73"/>
        <v>7.9971809523809528E-2</v>
      </c>
      <c r="H428" s="3">
        <f t="shared" si="67"/>
        <v>0.13647699999999999</v>
      </c>
      <c r="I428" s="9">
        <f t="shared" si="76"/>
        <v>-0.41402720221129174</v>
      </c>
      <c r="J428" s="18">
        <f t="shared" si="77"/>
        <v>6.5368212093736835E-5</v>
      </c>
    </row>
    <row r="429" spans="1:10" x14ac:dyDescent="0.15">
      <c r="A429" s="41" t="s">
        <v>672</v>
      </c>
      <c r="B429" s="41" t="s">
        <v>860</v>
      </c>
      <c r="C429" s="11">
        <v>0.44543470000000002</v>
      </c>
      <c r="D429" s="11">
        <v>1.5899129999999999</v>
      </c>
      <c r="E429" s="84">
        <f t="shared" si="58"/>
        <v>-0.7198370602668196</v>
      </c>
      <c r="F429" s="18">
        <f t="shared" si="74"/>
        <v>1.7488790695189044E-5</v>
      </c>
      <c r="G429" s="3">
        <f t="shared" si="73"/>
        <v>2.1211176190476192E-2</v>
      </c>
      <c r="H429" s="3">
        <f t="shared" si="67"/>
        <v>7.2268772727272723E-2</v>
      </c>
      <c r="I429" s="9">
        <f t="shared" si="76"/>
        <v>-0.70649596789857294</v>
      </c>
      <c r="J429" s="18">
        <f t="shared" si="77"/>
        <v>1.733781781646273E-5</v>
      </c>
    </row>
    <row r="430" spans="1:10" x14ac:dyDescent="0.15">
      <c r="A430" s="41" t="s">
        <v>668</v>
      </c>
      <c r="B430" s="41" t="s">
        <v>861</v>
      </c>
      <c r="C430" s="11">
        <v>0.61593180000000003</v>
      </c>
      <c r="D430" s="11">
        <v>0.99008839999999998</v>
      </c>
      <c r="E430" s="84">
        <f t="shared" si="58"/>
        <v>-0.37790221560014237</v>
      </c>
      <c r="F430" s="18">
        <f t="shared" si="74"/>
        <v>2.4182898936052894E-5</v>
      </c>
      <c r="G430" s="3">
        <f t="shared" si="73"/>
        <v>2.9330085714285716E-2</v>
      </c>
      <c r="H430" s="3">
        <f t="shared" si="67"/>
        <v>4.5004018181818178E-2</v>
      </c>
      <c r="I430" s="9">
        <f t="shared" si="76"/>
        <v>-0.34827851158110146</v>
      </c>
      <c r="J430" s="18">
        <f t="shared" si="77"/>
        <v>2.3974138826108427E-5</v>
      </c>
    </row>
    <row r="431" spans="1:10" x14ac:dyDescent="0.15">
      <c r="A431" s="41" t="s">
        <v>660</v>
      </c>
      <c r="B431" s="41" t="s">
        <v>862</v>
      </c>
      <c r="C431" s="11">
        <v>1.6432230000000001</v>
      </c>
      <c r="D431" s="11">
        <v>0.79458410000000002</v>
      </c>
      <c r="E431" s="84">
        <f t="shared" si="58"/>
        <v>1.0680290481523604</v>
      </c>
      <c r="F431" s="18">
        <f t="shared" si="74"/>
        <v>6.451671392579121E-5</v>
      </c>
      <c r="G431" s="3">
        <f t="shared" si="73"/>
        <v>7.8248714285714296E-2</v>
      </c>
      <c r="H431" s="3">
        <f t="shared" si="67"/>
        <v>3.611745909090909E-2</v>
      </c>
      <c r="I431" s="9">
        <f t="shared" si="76"/>
        <v>1.1665066218739018</v>
      </c>
      <c r="J431" s="18">
        <f t="shared" si="77"/>
        <v>6.3959770098336163E-5</v>
      </c>
    </row>
    <row r="432" spans="1:10" x14ac:dyDescent="0.15">
      <c r="A432" s="41" t="s">
        <v>661</v>
      </c>
      <c r="B432" s="41" t="s">
        <v>863</v>
      </c>
      <c r="C432" s="11">
        <v>3.1869619999999999</v>
      </c>
      <c r="D432" s="11">
        <v>28.18648</v>
      </c>
      <c r="E432" s="84">
        <f t="shared" si="58"/>
        <v>-0.88693295509052572</v>
      </c>
      <c r="F432" s="18">
        <f t="shared" si="74"/>
        <v>1.251274572266621E-4</v>
      </c>
      <c r="G432" s="3">
        <f t="shared" si="73"/>
        <v>0.15176009523809522</v>
      </c>
      <c r="H432" s="3">
        <f t="shared" si="67"/>
        <v>1.2812036363636363</v>
      </c>
      <c r="I432" s="9">
        <f t="shared" si="76"/>
        <v>-0.88154881009483643</v>
      </c>
      <c r="J432" s="18">
        <f t="shared" si="77"/>
        <v>1.2404728806262666E-4</v>
      </c>
    </row>
    <row r="433" spans="1:10" x14ac:dyDescent="0.15">
      <c r="A433" s="41" t="s">
        <v>662</v>
      </c>
      <c r="B433" s="41" t="s">
        <v>864</v>
      </c>
      <c r="C433" s="11">
        <v>2.8527499999999999</v>
      </c>
      <c r="D433" s="11">
        <v>0.46521959999999996</v>
      </c>
      <c r="E433" s="84">
        <f t="shared" si="58"/>
        <v>5.1320503263405071</v>
      </c>
      <c r="F433" s="18">
        <f t="shared" si="74"/>
        <v>1.1200552551406646E-4</v>
      </c>
      <c r="G433" s="3">
        <f t="shared" si="73"/>
        <v>0.1358452380952381</v>
      </c>
      <c r="H433" s="3">
        <f t="shared" si="67"/>
        <v>2.1146345454545454E-2</v>
      </c>
      <c r="I433" s="9">
        <f t="shared" si="76"/>
        <v>5.4240527228329123</v>
      </c>
      <c r="J433" s="18">
        <f t="shared" si="77"/>
        <v>1.1103863209560022E-4</v>
      </c>
    </row>
    <row r="434" spans="1:10" x14ac:dyDescent="0.15">
      <c r="A434" s="41" t="s">
        <v>663</v>
      </c>
      <c r="B434" s="41" t="s">
        <v>865</v>
      </c>
      <c r="C434" s="11">
        <v>3.8320660000000002</v>
      </c>
      <c r="D434" s="11">
        <v>0.78887780000000007</v>
      </c>
      <c r="E434" s="84">
        <f t="shared" si="58"/>
        <v>3.8576167310070071</v>
      </c>
      <c r="F434" s="18">
        <f t="shared" si="74"/>
        <v>1.5045572382248239E-4</v>
      </c>
      <c r="G434" s="3">
        <f t="shared" si="73"/>
        <v>0.18247933333333335</v>
      </c>
      <c r="H434" s="3">
        <f t="shared" si="67"/>
        <v>3.5858081818181821E-2</v>
      </c>
      <c r="I434" s="9">
        <f t="shared" si="76"/>
        <v>4.0889318134359129</v>
      </c>
      <c r="J434" s="18">
        <f t="shared" si="77"/>
        <v>1.4915690710369235E-4</v>
      </c>
    </row>
    <row r="435" spans="1:10" x14ac:dyDescent="0.15">
      <c r="A435" s="41" t="s">
        <v>664</v>
      </c>
      <c r="B435" s="41" t="s">
        <v>866</v>
      </c>
      <c r="C435" s="11">
        <v>0.13350500000000001</v>
      </c>
      <c r="D435" s="11">
        <v>0.15536139999999998</v>
      </c>
      <c r="E435" s="84">
        <f t="shared" si="58"/>
        <v>-0.14068101857990445</v>
      </c>
      <c r="F435" s="18">
        <f t="shared" si="74"/>
        <v>5.241713323549363E-6</v>
      </c>
      <c r="G435" s="3">
        <f t="shared" si="73"/>
        <v>6.3573809523809529E-3</v>
      </c>
      <c r="H435" s="3">
        <f t="shared" si="67"/>
        <v>7.0618818181818173E-3</v>
      </c>
      <c r="I435" s="9">
        <f t="shared" si="76"/>
        <v>-9.9761067083709465E-2</v>
      </c>
      <c r="J435" s="18">
        <f t="shared" si="77"/>
        <v>5.1964639656202286E-6</v>
      </c>
    </row>
    <row r="436" spans="1:10" x14ac:dyDescent="0.15">
      <c r="A436" s="41" t="s">
        <v>665</v>
      </c>
      <c r="B436" s="41" t="s">
        <v>867</v>
      </c>
      <c r="C436" s="11">
        <v>3.4358230000000001</v>
      </c>
      <c r="D436" s="11">
        <v>14.690519999999999</v>
      </c>
      <c r="E436" s="84">
        <f t="shared" si="58"/>
        <v>-0.76611971529939038</v>
      </c>
      <c r="F436" s="18">
        <f t="shared" si="74"/>
        <v>1.3489831239621994E-4</v>
      </c>
      <c r="G436" s="3">
        <f t="shared" si="73"/>
        <v>0.16361061904761906</v>
      </c>
      <c r="H436" s="3">
        <f t="shared" si="67"/>
        <v>0.66775090909090906</v>
      </c>
      <c r="I436" s="9">
        <f t="shared" si="76"/>
        <v>-0.75498255888507559</v>
      </c>
      <c r="J436" s="18">
        <f t="shared" si="77"/>
        <v>1.3373379582599297E-4</v>
      </c>
    </row>
    <row r="437" spans="1:10" x14ac:dyDescent="0.15">
      <c r="A437" s="41" t="s">
        <v>666</v>
      </c>
      <c r="B437" s="41" t="s">
        <v>868</v>
      </c>
      <c r="C437" s="11">
        <v>0.84379369999999998</v>
      </c>
      <c r="D437" s="11">
        <v>2.263226</v>
      </c>
      <c r="E437" s="84">
        <f t="shared" si="58"/>
        <v>-0.62717214277319189</v>
      </c>
      <c r="F437" s="18">
        <f t="shared" si="74"/>
        <v>3.3129281147650002E-5</v>
      </c>
      <c r="G437" s="3">
        <f t="shared" si="73"/>
        <v>4.0180652380952378E-2</v>
      </c>
      <c r="H437" s="3">
        <f t="shared" si="67"/>
        <v>0.10287390909090909</v>
      </c>
      <c r="I437" s="9">
        <f t="shared" si="76"/>
        <v>-0.6094184352862011</v>
      </c>
      <c r="J437" s="18">
        <f t="shared" si="77"/>
        <v>3.2843290936424587E-5</v>
      </c>
    </row>
    <row r="438" spans="1:10" x14ac:dyDescent="0.15">
      <c r="A438" s="41" t="s">
        <v>667</v>
      </c>
      <c r="B438" s="41" t="s">
        <v>869</v>
      </c>
      <c r="C438" s="11">
        <v>1.2166129999999999</v>
      </c>
      <c r="D438" s="11">
        <v>0.32794090000000004</v>
      </c>
      <c r="E438" s="84">
        <f t="shared" si="58"/>
        <v>2.7098544280387102</v>
      </c>
      <c r="F438" s="18">
        <f t="shared" si="74"/>
        <v>4.7767024244060974E-5</v>
      </c>
      <c r="G438" s="3">
        <f t="shared" si="73"/>
        <v>5.7933952380952378E-2</v>
      </c>
      <c r="H438" s="3">
        <f t="shared" si="67"/>
        <v>1.4906404545454548E-2</v>
      </c>
      <c r="I438" s="9">
        <f t="shared" si="76"/>
        <v>2.8865141627072197</v>
      </c>
      <c r="J438" s="18">
        <f t="shared" si="77"/>
        <v>4.7354672968092E-5</v>
      </c>
    </row>
    <row r="439" spans="1:10" x14ac:dyDescent="0.15">
      <c r="A439" s="41" t="s">
        <v>656</v>
      </c>
      <c r="B439" s="41" t="s">
        <v>870</v>
      </c>
      <c r="C439" s="11">
        <v>1.5523279999999999</v>
      </c>
      <c r="D439" s="11">
        <v>1.910571</v>
      </c>
      <c r="E439" s="84">
        <f t="shared" si="58"/>
        <v>-0.18750572472836657</v>
      </c>
      <c r="F439" s="18">
        <f t="shared" ref="F439:F446" si="78">C439/$C$1119</f>
        <v>6.0947967193129356E-5</v>
      </c>
      <c r="G439" s="3">
        <f t="shared" si="73"/>
        <v>7.3920380952380946E-2</v>
      </c>
      <c r="H439" s="3">
        <f t="shared" si="67"/>
        <v>8.6844136363636359E-2</v>
      </c>
      <c r="I439" s="9">
        <f t="shared" si="76"/>
        <v>-0.14881552114400309</v>
      </c>
      <c r="J439" s="18">
        <f t="shared" si="77"/>
        <v>6.0421830754078996E-5</v>
      </c>
    </row>
    <row r="440" spans="1:10" x14ac:dyDescent="0.15">
      <c r="A440" s="41" t="s">
        <v>657</v>
      </c>
      <c r="B440" s="41" t="s">
        <v>871</v>
      </c>
      <c r="C440" s="11">
        <v>1.929772</v>
      </c>
      <c r="D440" s="11">
        <v>7.2974959999999998</v>
      </c>
      <c r="E440" s="84">
        <f t="shared" si="58"/>
        <v>-0.735556963648901</v>
      </c>
      <c r="F440" s="18">
        <f t="shared" si="78"/>
        <v>7.5767286647035692E-5</v>
      </c>
      <c r="G440" s="3">
        <f t="shared" si="73"/>
        <v>9.189390476190476E-2</v>
      </c>
      <c r="H440" s="3">
        <f t="shared" si="75"/>
        <v>0.33170436363636363</v>
      </c>
      <c r="I440" s="9">
        <f t="shared" si="76"/>
        <v>-0.72296443810837241</v>
      </c>
      <c r="J440" s="18">
        <f t="shared" si="77"/>
        <v>7.5113221676063652E-5</v>
      </c>
    </row>
    <row r="441" spans="1:10" x14ac:dyDescent="0.15">
      <c r="A441" s="41" t="s">
        <v>658</v>
      </c>
      <c r="B441" s="41" t="s">
        <v>872</v>
      </c>
      <c r="C441" s="11">
        <v>0.4200277</v>
      </c>
      <c r="D441" s="11">
        <v>4.1796059999999997</v>
      </c>
      <c r="E441" s="84">
        <f t="shared" si="58"/>
        <v>-0.89950543185171039</v>
      </c>
      <c r="F441" s="18">
        <f t="shared" si="78"/>
        <v>1.6491253446311334E-5</v>
      </c>
      <c r="G441" s="3">
        <f t="shared" si="73"/>
        <v>2.0001319047619048E-2</v>
      </c>
      <c r="H441" s="3">
        <f t="shared" si="75"/>
        <v>0.18998209090909091</v>
      </c>
      <c r="I441" s="9">
        <f t="shared" si="76"/>
        <v>-0.8947199762256014</v>
      </c>
      <c r="J441" s="18">
        <f t="shared" si="77"/>
        <v>1.6348891858824338E-5</v>
      </c>
    </row>
    <row r="442" spans="1:10" x14ac:dyDescent="0.15">
      <c r="A442" s="41" t="s">
        <v>659</v>
      </c>
      <c r="B442" s="41" t="s">
        <v>873</v>
      </c>
      <c r="C442" s="11">
        <v>4.3830349999999996</v>
      </c>
      <c r="D442" s="11">
        <v>11.71088</v>
      </c>
      <c r="E442" s="84">
        <f t="shared" ref="E442:E448" si="79">C442/D442-1</f>
        <v>-0.62572966335578539</v>
      </c>
      <c r="F442" s="18">
        <f t="shared" si="78"/>
        <v>1.7208803383456184E-4</v>
      </c>
      <c r="G442" s="3">
        <f t="shared" si="73"/>
        <v>0.20871595238095236</v>
      </c>
      <c r="H442" s="3">
        <f t="shared" si="75"/>
        <v>0.53231272727272727</v>
      </c>
      <c r="I442" s="9">
        <f t="shared" si="76"/>
        <v>-0.60790726637272763</v>
      </c>
      <c r="J442" s="18">
        <f t="shared" si="77"/>
        <v>1.7060247509495714E-4</v>
      </c>
    </row>
    <row r="443" spans="1:10" x14ac:dyDescent="0.15">
      <c r="A443" s="41" t="s">
        <v>654</v>
      </c>
      <c r="B443" s="41" t="s">
        <v>874</v>
      </c>
      <c r="C443" s="11">
        <v>1.7242420000000001</v>
      </c>
      <c r="D443" s="11">
        <v>3.2001569999999999</v>
      </c>
      <c r="E443" s="84">
        <f t="shared" si="79"/>
        <v>-0.46120080983526746</v>
      </c>
      <c r="F443" s="18">
        <f t="shared" si="78"/>
        <v>6.7697706186460436E-5</v>
      </c>
      <c r="G443" s="3">
        <f t="shared" si="73"/>
        <v>8.2106761904761905E-2</v>
      </c>
      <c r="H443" s="3">
        <f t="shared" si="75"/>
        <v>0.14546168181818181</v>
      </c>
      <c r="I443" s="9">
        <f t="shared" si="76"/>
        <v>-0.43554370554170874</v>
      </c>
      <c r="J443" s="18">
        <f t="shared" si="77"/>
        <v>6.7113302280880508E-5</v>
      </c>
    </row>
    <row r="444" spans="1:10" x14ac:dyDescent="0.15">
      <c r="A444" s="41" t="s">
        <v>503</v>
      </c>
      <c r="B444" s="41" t="s">
        <v>597</v>
      </c>
      <c r="C444" s="11">
        <v>42.247509999999998</v>
      </c>
      <c r="D444" s="11">
        <v>66.295670000000001</v>
      </c>
      <c r="E444" s="84">
        <f t="shared" si="79"/>
        <v>-0.36274103572676775</v>
      </c>
      <c r="F444" s="18">
        <f t="shared" si="78"/>
        <v>1.6587343998635627E-3</v>
      </c>
      <c r="G444" s="3">
        <f t="shared" si="73"/>
        <v>2.0117861904761902</v>
      </c>
      <c r="H444" s="3">
        <f t="shared" si="75"/>
        <v>3.0134395454545455</v>
      </c>
      <c r="I444" s="9">
        <f t="shared" si="76"/>
        <v>-0.33239537076137571</v>
      </c>
      <c r="J444" s="18">
        <f t="shared" si="77"/>
        <v>1.6444152904548908E-3</v>
      </c>
    </row>
    <row r="445" spans="1:10" x14ac:dyDescent="0.15">
      <c r="A445" s="41" t="s">
        <v>1103</v>
      </c>
      <c r="B445" s="41" t="s">
        <v>1104</v>
      </c>
      <c r="C445" s="3">
        <v>110.65430000000001</v>
      </c>
      <c r="D445" s="3">
        <v>50.058030000000002</v>
      </c>
      <c r="E445" s="84">
        <f t="shared" si="79"/>
        <v>1.2105204699425847</v>
      </c>
      <c r="F445" s="18">
        <f t="shared" si="78"/>
        <v>4.3445422914349897E-3</v>
      </c>
      <c r="G445" s="3">
        <f t="shared" si="73"/>
        <v>5.2692523809523815</v>
      </c>
      <c r="H445" s="3">
        <f t="shared" si="75"/>
        <v>2.2753650000000003</v>
      </c>
      <c r="I445" s="9">
        <f t="shared" si="76"/>
        <v>1.3157833494636599</v>
      </c>
      <c r="J445" s="18">
        <f t="shared" si="77"/>
        <v>4.3070378082538515E-3</v>
      </c>
    </row>
    <row r="446" spans="1:10" x14ac:dyDescent="0.15">
      <c r="A446" s="41" t="s">
        <v>463</v>
      </c>
      <c r="B446" s="41" t="s">
        <v>599</v>
      </c>
      <c r="C446" s="3">
        <v>34.802480000000003</v>
      </c>
      <c r="D446" s="3">
        <v>32.458039999999997</v>
      </c>
      <c r="E446" s="9">
        <f t="shared" si="79"/>
        <v>7.2229869702545413E-2</v>
      </c>
      <c r="F446" s="18">
        <f t="shared" si="78"/>
        <v>1.3664254006109152E-3</v>
      </c>
      <c r="G446" s="3">
        <f t="shared" si="73"/>
        <v>1.6572609523809525</v>
      </c>
      <c r="H446" s="3">
        <f t="shared" si="75"/>
        <v>1.4753654545454544</v>
      </c>
      <c r="I446" s="9">
        <f t="shared" si="76"/>
        <v>0.12328843492647601</v>
      </c>
      <c r="J446" s="18">
        <f t="shared" si="77"/>
        <v>1.3546296635648005E-3</v>
      </c>
    </row>
    <row r="447" spans="1:10" x14ac:dyDescent="0.15">
      <c r="A447" s="41" t="s">
        <v>505</v>
      </c>
      <c r="B447" s="41" t="s">
        <v>600</v>
      </c>
      <c r="C447" s="3">
        <v>72.149190000000004</v>
      </c>
      <c r="D447" s="3">
        <v>33.288600000000002</v>
      </c>
      <c r="E447" s="9">
        <f t="shared" si="79"/>
        <v>1.167384329770552</v>
      </c>
      <c r="F447" s="18">
        <f t="shared" ref="F447:F488" si="80">C447/$C$1119</f>
        <v>2.8327431220275981E-3</v>
      </c>
      <c r="G447" s="3">
        <f t="shared" si="73"/>
        <v>3.4356757142857144</v>
      </c>
      <c r="H447" s="3">
        <f t="shared" si="75"/>
        <v>1.513118181818182</v>
      </c>
      <c r="I447" s="9">
        <f t="shared" si="76"/>
        <v>1.2705931073786734</v>
      </c>
      <c r="J447" s="18">
        <f t="shared" si="77"/>
        <v>2.8082893223750969E-3</v>
      </c>
    </row>
    <row r="448" spans="1:10" x14ac:dyDescent="0.15">
      <c r="A448" s="41" t="s">
        <v>731</v>
      </c>
      <c r="B448" s="41" t="s">
        <v>999</v>
      </c>
      <c r="C448" s="3">
        <v>0.14231970000000002</v>
      </c>
      <c r="D448" s="3">
        <v>10.707610000000001</v>
      </c>
      <c r="E448" s="9">
        <f t="shared" si="79"/>
        <v>-0.98670854653839657</v>
      </c>
      <c r="F448" s="18">
        <f t="shared" si="80"/>
        <v>5.5877987168536636E-6</v>
      </c>
      <c r="G448" s="3">
        <f t="shared" si="73"/>
        <v>6.7771285714285723E-3</v>
      </c>
      <c r="H448" s="3">
        <f t="shared" si="75"/>
        <v>0.48670954545454548</v>
      </c>
      <c r="I448" s="9">
        <f t="shared" si="76"/>
        <v>-0.98607562018308204</v>
      </c>
      <c r="J448" s="18">
        <f t="shared" si="77"/>
        <v>5.5395617590942758E-6</v>
      </c>
    </row>
    <row r="449" spans="1:10" x14ac:dyDescent="0.15">
      <c r="A449" s="41" t="s">
        <v>464</v>
      </c>
      <c r="B449" s="41" t="s">
        <v>601</v>
      </c>
      <c r="C449" s="3">
        <v>86.8566</v>
      </c>
      <c r="D449" s="3">
        <v>62.315339999999999</v>
      </c>
      <c r="E449" s="9">
        <f t="shared" si="58"/>
        <v>0.3938237358570138</v>
      </c>
      <c r="F449" s="18">
        <f t="shared" si="80"/>
        <v>3.4101898614898136E-3</v>
      </c>
      <c r="G449" s="3">
        <f t="shared" si="73"/>
        <v>4.1360285714285716</v>
      </c>
      <c r="H449" s="3">
        <f t="shared" si="75"/>
        <v>2.8325154545454545</v>
      </c>
      <c r="I449" s="9">
        <f t="shared" si="76"/>
        <v>0.46019629470734769</v>
      </c>
      <c r="J449" s="18">
        <f t="shared" si="77"/>
        <v>3.380751223372083E-3</v>
      </c>
    </row>
    <row r="450" spans="1:10" x14ac:dyDescent="0.15">
      <c r="A450" s="41" t="s">
        <v>690</v>
      </c>
      <c r="B450" s="41" t="s">
        <v>876</v>
      </c>
      <c r="C450" s="3">
        <v>21.107939999999999</v>
      </c>
      <c r="D450" s="3">
        <v>61.623010000000001</v>
      </c>
      <c r="E450" s="9">
        <f t="shared" si="58"/>
        <v>-0.65746658593924578</v>
      </c>
      <c r="F450" s="18">
        <f t="shared" si="80"/>
        <v>8.2874626666177697E-4</v>
      </c>
      <c r="G450" s="3">
        <f t="shared" si="73"/>
        <v>1.0051399999999999</v>
      </c>
      <c r="H450" s="3">
        <f t="shared" si="75"/>
        <v>2.801045909090909</v>
      </c>
      <c r="I450" s="9">
        <f t="shared" si="76"/>
        <v>-0.64115547098397174</v>
      </c>
      <c r="J450" s="18">
        <f t="shared" si="77"/>
        <v>8.2159207219560182E-4</v>
      </c>
    </row>
    <row r="451" spans="1:10" x14ac:dyDescent="0.15">
      <c r="A451" s="41" t="s">
        <v>691</v>
      </c>
      <c r="B451" s="41" t="s">
        <v>877</v>
      </c>
      <c r="C451" s="3">
        <v>53.26482</v>
      </c>
      <c r="D451" s="3">
        <v>20.276409999999998</v>
      </c>
      <c r="E451" s="9">
        <f t="shared" si="58"/>
        <v>1.6269354387685002</v>
      </c>
      <c r="F451" s="18">
        <f>C451/$C$1119</f>
        <v>2.0912993271447406E-3</v>
      </c>
      <c r="G451" s="3">
        <f t="shared" si="73"/>
        <v>2.5364200000000001</v>
      </c>
      <c r="H451" s="3">
        <f t="shared" si="75"/>
        <v>0.92165499999999989</v>
      </c>
      <c r="I451" s="9">
        <f t="shared" si="76"/>
        <v>1.7520276025193815</v>
      </c>
      <c r="J451" s="18">
        <f t="shared" si="77"/>
        <v>2.0732460789127573E-3</v>
      </c>
    </row>
    <row r="452" spans="1:10" x14ac:dyDescent="0.15">
      <c r="A452" s="41" t="s">
        <v>732</v>
      </c>
      <c r="B452" s="41" t="s">
        <v>1000</v>
      </c>
      <c r="C452" s="3">
        <v>0.45214470000000001</v>
      </c>
      <c r="D452" s="3">
        <v>11.206189999999999</v>
      </c>
      <c r="E452" s="9">
        <f t="shared" si="58"/>
        <v>-0.95965223684410139</v>
      </c>
      <c r="F452" s="18">
        <f>C452/$C$1119</f>
        <v>1.7752240726281633E-5</v>
      </c>
      <c r="G452" s="3">
        <f t="shared" si="73"/>
        <v>2.15307E-2</v>
      </c>
      <c r="H452" s="3">
        <f t="shared" si="75"/>
        <v>0.5093722727272727</v>
      </c>
      <c r="I452" s="9">
        <f t="shared" si="76"/>
        <v>-0.95773091478905858</v>
      </c>
      <c r="J452" s="18">
        <f t="shared" si="77"/>
        <v>1.7598993601709061E-5</v>
      </c>
    </row>
    <row r="453" spans="1:10" x14ac:dyDescent="0.15">
      <c r="A453" s="41" t="s">
        <v>465</v>
      </c>
      <c r="B453" s="41" t="s">
        <v>602</v>
      </c>
      <c r="C453" s="3">
        <v>114.2546</v>
      </c>
      <c r="D453" s="3">
        <v>73.261089999999996</v>
      </c>
      <c r="E453" s="9">
        <f t="shared" si="58"/>
        <v>0.55955364573472766</v>
      </c>
      <c r="F453" s="18">
        <f t="shared" si="80"/>
        <v>4.4858983491015544E-3</v>
      </c>
      <c r="G453" s="3">
        <f t="shared" si="73"/>
        <v>5.4406952380952376</v>
      </c>
      <c r="H453" s="3">
        <f t="shared" si="75"/>
        <v>3.3300495454545453</v>
      </c>
      <c r="I453" s="9">
        <f t="shared" si="76"/>
        <v>0.63381810505542879</v>
      </c>
      <c r="J453" s="18">
        <f t="shared" si="77"/>
        <v>4.4471736025343831E-3</v>
      </c>
    </row>
    <row r="454" spans="1:10" x14ac:dyDescent="0.15">
      <c r="A454" s="41" t="s">
        <v>504</v>
      </c>
      <c r="B454" s="41" t="s">
        <v>605</v>
      </c>
      <c r="C454" s="3">
        <v>39.228290000000001</v>
      </c>
      <c r="D454" s="3">
        <v>39.449019999999997</v>
      </c>
      <c r="E454" s="9">
        <f>C454/D454-1</f>
        <v>-5.5953227735441313E-3</v>
      </c>
      <c r="F454" s="18">
        <f t="shared" si="80"/>
        <v>1.5401928793158175E-3</v>
      </c>
      <c r="G454" s="3">
        <f t="shared" si="73"/>
        <v>1.8680138095238097</v>
      </c>
      <c r="H454" s="3">
        <f t="shared" si="75"/>
        <v>1.7931372727272725</v>
      </c>
      <c r="I454" s="9">
        <f t="shared" si="76"/>
        <v>4.1757280903906402E-2</v>
      </c>
      <c r="J454" s="18">
        <f t="shared" si="77"/>
        <v>1.5268970856364957E-3</v>
      </c>
    </row>
    <row r="455" spans="1:10" x14ac:dyDescent="0.15">
      <c r="A455" s="41" t="s">
        <v>702</v>
      </c>
      <c r="B455" s="41" t="s">
        <v>878</v>
      </c>
      <c r="C455" s="3">
        <v>0.1664139</v>
      </c>
      <c r="D455" s="3">
        <v>2.5398700000000001</v>
      </c>
      <c r="E455" s="9">
        <f t="shared" si="58"/>
        <v>-0.93447936311700996</v>
      </c>
      <c r="F455" s="18">
        <f t="shared" si="80"/>
        <v>6.5337924186645544E-6</v>
      </c>
      <c r="G455" s="3">
        <f t="shared" si="73"/>
        <v>7.924471428571429E-3</v>
      </c>
      <c r="H455" s="3">
        <f t="shared" si="75"/>
        <v>0.11544863636363636</v>
      </c>
      <c r="I455" s="9">
        <f t="shared" si="76"/>
        <v>-0.93135933278924843</v>
      </c>
      <c r="J455" s="18">
        <f t="shared" si="77"/>
        <v>6.4773891219679273E-6</v>
      </c>
    </row>
    <row r="456" spans="1:10" x14ac:dyDescent="0.15">
      <c r="A456" s="41" t="s">
        <v>703</v>
      </c>
      <c r="B456" s="41" t="s">
        <v>879</v>
      </c>
      <c r="C456" s="3">
        <v>4.1698400000000004E-2</v>
      </c>
      <c r="D456" s="3">
        <v>3.4399880000000001E-2</v>
      </c>
      <c r="E456" s="9">
        <f t="shared" si="58"/>
        <v>0.21216701918727621</v>
      </c>
      <c r="F456" s="18">
        <f t="shared" si="80"/>
        <v>1.637175078466655E-6</v>
      </c>
      <c r="G456" s="3">
        <f t="shared" si="73"/>
        <v>1.9856380952380953E-3</v>
      </c>
      <c r="H456" s="3">
        <f t="shared" si="75"/>
        <v>1.5636309090909092E-3</v>
      </c>
      <c r="I456" s="9">
        <f t="shared" si="76"/>
        <v>0.26988925819619403</v>
      </c>
      <c r="J456" s="18">
        <f t="shared" si="77"/>
        <v>1.6230420810008502E-6</v>
      </c>
    </row>
    <row r="457" spans="1:10" x14ac:dyDescent="0.15">
      <c r="A457" s="41" t="s">
        <v>704</v>
      </c>
      <c r="B457" s="41" t="s">
        <v>880</v>
      </c>
      <c r="C457" s="3">
        <v>3.3742359999999998</v>
      </c>
      <c r="D457" s="3">
        <v>6.3965310000000004</v>
      </c>
      <c r="E457" s="9">
        <f t="shared" si="58"/>
        <v>-0.47248969793158202</v>
      </c>
      <c r="F457" s="18">
        <f t="shared" si="80"/>
        <v>1.3248026514362687E-4</v>
      </c>
      <c r="G457" s="3">
        <f t="shared" si="73"/>
        <v>0.16067790476190474</v>
      </c>
      <c r="H457" s="3">
        <f t="shared" si="75"/>
        <v>0.29075140909090913</v>
      </c>
      <c r="I457" s="9">
        <f t="shared" si="76"/>
        <v>-0.44737015973784788</v>
      </c>
      <c r="J457" s="18">
        <f t="shared" si="77"/>
        <v>1.313366224897834E-4</v>
      </c>
    </row>
    <row r="458" spans="1:10" x14ac:dyDescent="0.15">
      <c r="A458" s="41" t="s">
        <v>701</v>
      </c>
      <c r="B458" s="41" t="s">
        <v>881</v>
      </c>
      <c r="C458" s="3">
        <v>0.7775628</v>
      </c>
      <c r="D458" s="3">
        <v>0.8571226999999999</v>
      </c>
      <c r="E458" s="9">
        <f t="shared" ref="E458:E463" si="81">C458/D458-1</f>
        <v>-9.2822066198923303E-2</v>
      </c>
      <c r="F458" s="18">
        <f t="shared" si="80"/>
        <v>3.0528903701407052E-5</v>
      </c>
      <c r="G458" s="3">
        <f t="shared" si="73"/>
        <v>3.7026799999999999E-2</v>
      </c>
      <c r="H458" s="3">
        <f t="shared" si="75"/>
        <v>3.8960122727272721E-2</v>
      </c>
      <c r="I458" s="9">
        <f t="shared" ref="I458:I489" si="82">G458/H458-1</f>
        <v>-4.962311697030064E-2</v>
      </c>
      <c r="J458" s="18">
        <f t="shared" ref="J458:J466" si="83">G458/$G$1119</f>
        <v>3.0265361381272372E-5</v>
      </c>
    </row>
    <row r="459" spans="1:10" x14ac:dyDescent="0.15">
      <c r="A459" s="41" t="s">
        <v>466</v>
      </c>
      <c r="B459" s="41" t="s">
        <v>1001</v>
      </c>
      <c r="C459" s="3">
        <v>12.18247</v>
      </c>
      <c r="D459" s="3">
        <v>12.96782</v>
      </c>
      <c r="E459" s="9">
        <f t="shared" si="81"/>
        <v>-6.0561451346486828E-2</v>
      </c>
      <c r="F459" s="18">
        <f t="shared" si="80"/>
        <v>4.783117884179649E-4</v>
      </c>
      <c r="G459" s="3">
        <f t="shared" si="73"/>
        <v>0.58011761904761905</v>
      </c>
      <c r="H459" s="3">
        <f t="shared" si="75"/>
        <v>0.5894463636363636</v>
      </c>
      <c r="I459" s="9">
        <f t="shared" si="82"/>
        <v>-1.5826282362986221E-2</v>
      </c>
      <c r="J459" s="18">
        <f t="shared" si="83"/>
        <v>4.7418273747986561E-4</v>
      </c>
    </row>
    <row r="460" spans="1:10" x14ac:dyDescent="0.15">
      <c r="A460" s="41" t="s">
        <v>688</v>
      </c>
      <c r="B460" s="41" t="s">
        <v>886</v>
      </c>
      <c r="C460" s="3">
        <v>1.748602</v>
      </c>
      <c r="D460" s="3">
        <v>4.2992650000000001</v>
      </c>
      <c r="E460" s="9">
        <f t="shared" si="81"/>
        <v>-0.59327885115246448</v>
      </c>
      <c r="F460" s="18">
        <f t="shared" si="80"/>
        <v>6.8654135807535773E-5</v>
      </c>
      <c r="G460" s="3">
        <f t="shared" si="73"/>
        <v>8.3266761904761899E-2</v>
      </c>
      <c r="H460" s="3">
        <f t="shared" si="75"/>
        <v>0.19542113636363637</v>
      </c>
      <c r="I460" s="9">
        <f t="shared" si="82"/>
        <v>-0.57391117739781994</v>
      </c>
      <c r="J460" s="18">
        <f t="shared" si="83"/>
        <v>6.8061475474412648E-5</v>
      </c>
    </row>
    <row r="461" spans="1:10" x14ac:dyDescent="0.15">
      <c r="A461" s="41" t="s">
        <v>631</v>
      </c>
      <c r="B461" s="41" t="s">
        <v>882</v>
      </c>
      <c r="C461" s="3">
        <v>11.31324</v>
      </c>
      <c r="D461" s="3">
        <v>20.738810000000001</v>
      </c>
      <c r="E461" s="9">
        <f t="shared" si="81"/>
        <v>-0.45448943309669165</v>
      </c>
      <c r="F461" s="18">
        <f>C461/$C$1119</f>
        <v>4.4418381963605555E-4</v>
      </c>
      <c r="G461" s="3">
        <f t="shared" si="73"/>
        <v>0.53872571428571425</v>
      </c>
      <c r="H461" s="3">
        <f t="shared" si="75"/>
        <v>0.94267318181818183</v>
      </c>
      <c r="I461" s="9">
        <f t="shared" si="82"/>
        <v>-0.42851273943462942</v>
      </c>
      <c r="J461" s="18">
        <f t="shared" si="83"/>
        <v>4.403493801311815E-4</v>
      </c>
    </row>
    <row r="462" spans="1:10" x14ac:dyDescent="0.15">
      <c r="A462" s="41" t="s">
        <v>653</v>
      </c>
      <c r="B462" s="41" t="s">
        <v>887</v>
      </c>
      <c r="C462" s="3">
        <v>40.987160000000003</v>
      </c>
      <c r="D462" s="3">
        <v>86.599230000000006</v>
      </c>
      <c r="E462" s="9">
        <f t="shared" si="81"/>
        <v>-0.52670295105395271</v>
      </c>
      <c r="F462" s="18">
        <f>C462/$C$1119</f>
        <v>1.6092501604168346E-3</v>
      </c>
      <c r="G462" s="3">
        <f t="shared" si="73"/>
        <v>1.9517695238095238</v>
      </c>
      <c r="H462" s="3">
        <f t="shared" si="75"/>
        <v>3.9363286363636365</v>
      </c>
      <c r="I462" s="9">
        <f t="shared" si="82"/>
        <v>-0.50416499634223633</v>
      </c>
      <c r="J462" s="18">
        <f t="shared" si="83"/>
        <v>1.595358226232057E-3</v>
      </c>
    </row>
    <row r="463" spans="1:10" x14ac:dyDescent="0.15">
      <c r="A463" s="41" t="s">
        <v>528</v>
      </c>
      <c r="B463" s="41" t="s">
        <v>883</v>
      </c>
      <c r="C463" s="3">
        <v>20.044540000000001</v>
      </c>
      <c r="D463" s="3">
        <v>33.975610000000003</v>
      </c>
      <c r="E463" s="9">
        <f t="shared" si="81"/>
        <v>-0.41003149023667274</v>
      </c>
      <c r="F463" s="18">
        <f>C463/$C$1119</f>
        <v>7.8699473714406308E-4</v>
      </c>
      <c r="G463" s="3">
        <f t="shared" ref="G463:G521" si="84">C463/21</f>
        <v>0.95450190476190477</v>
      </c>
      <c r="H463" s="3">
        <f t="shared" si="75"/>
        <v>1.5443459090909093</v>
      </c>
      <c r="I463" s="9">
        <f t="shared" si="82"/>
        <v>-0.38193775167651434</v>
      </c>
      <c r="J463" s="18">
        <f t="shared" si="83"/>
        <v>7.802009648884558E-4</v>
      </c>
    </row>
    <row r="464" spans="1:10" x14ac:dyDescent="0.15">
      <c r="A464" s="41" t="s">
        <v>712</v>
      </c>
      <c r="B464" s="41" t="s">
        <v>884</v>
      </c>
      <c r="C464" s="3">
        <v>22.978860000000001</v>
      </c>
      <c r="D464" s="3">
        <v>76.612939999999995</v>
      </c>
      <c r="E464" s="9">
        <f t="shared" si="58"/>
        <v>-0.70006555028432538</v>
      </c>
      <c r="F464" s="18">
        <f t="shared" si="80"/>
        <v>9.022028884459422E-4</v>
      </c>
      <c r="G464" s="3">
        <f t="shared" si="84"/>
        <v>1.0942314285714285</v>
      </c>
      <c r="H464" s="3">
        <f t="shared" si="75"/>
        <v>3.4824063636363634</v>
      </c>
      <c r="I464" s="9">
        <f t="shared" si="82"/>
        <v>-0.68578295744072171</v>
      </c>
      <c r="J464" s="18">
        <f t="shared" si="83"/>
        <v>8.9441457594121589E-4</v>
      </c>
    </row>
    <row r="465" spans="1:10" x14ac:dyDescent="0.15">
      <c r="A465" s="41" t="s">
        <v>733</v>
      </c>
      <c r="B465" s="41" t="s">
        <v>1002</v>
      </c>
      <c r="C465" s="3">
        <v>4.8616919999999997</v>
      </c>
      <c r="D465" s="3">
        <v>19.715</v>
      </c>
      <c r="E465" s="9">
        <f t="shared" si="58"/>
        <v>-0.75340136951559722</v>
      </c>
      <c r="F465" s="18">
        <f t="shared" si="80"/>
        <v>1.9088120842959699E-4</v>
      </c>
      <c r="G465" s="3">
        <f t="shared" si="84"/>
        <v>0.23150914285714283</v>
      </c>
      <c r="H465" s="3">
        <f t="shared" si="67"/>
        <v>0.89613636363636362</v>
      </c>
      <c r="I465" s="9">
        <f t="shared" si="82"/>
        <v>-0.74165857758776865</v>
      </c>
      <c r="J465" s="18">
        <f t="shared" si="83"/>
        <v>1.8923341665064332E-4</v>
      </c>
    </row>
    <row r="466" spans="1:10" x14ac:dyDescent="0.15">
      <c r="A466" s="41" t="s">
        <v>557</v>
      </c>
      <c r="B466" s="41" t="s">
        <v>885</v>
      </c>
      <c r="C466" s="3">
        <v>7.5011020000000004</v>
      </c>
      <c r="D466" s="3">
        <v>11.940720000000001</v>
      </c>
      <c r="E466" s="9">
        <f>C466/D466-1</f>
        <v>-0.37180488278763757</v>
      </c>
      <c r="F466" s="18">
        <f t="shared" si="80"/>
        <v>2.9451051492230835E-4</v>
      </c>
      <c r="G466" s="3">
        <f t="shared" si="84"/>
        <v>0.35719533333333336</v>
      </c>
      <c r="H466" s="3">
        <f>D466/22</f>
        <v>0.54276000000000002</v>
      </c>
      <c r="I466" s="9">
        <f t="shared" si="82"/>
        <v>-0.34189082958704886</v>
      </c>
      <c r="J466" s="18">
        <f t="shared" si="83"/>
        <v>2.9196813786331466E-4</v>
      </c>
    </row>
    <row r="467" spans="1:10" x14ac:dyDescent="0.15">
      <c r="A467" s="41" t="s">
        <v>734</v>
      </c>
      <c r="B467" s="41" t="s">
        <v>1003</v>
      </c>
      <c r="C467" s="3">
        <v>6.9087730000000001</v>
      </c>
      <c r="D467" s="3">
        <v>9.9890620000000006</v>
      </c>
      <c r="E467" s="9">
        <f t="shared" si="58"/>
        <v>-0.30836619093964979</v>
      </c>
      <c r="F467" s="18">
        <f t="shared" si="80"/>
        <v>2.7125431619398599E-4</v>
      </c>
      <c r="G467" s="3">
        <f t="shared" si="84"/>
        <v>0.32898919047619046</v>
      </c>
      <c r="H467" s="3">
        <f t="shared" si="67"/>
        <v>0.45404827272727277</v>
      </c>
      <c r="I467" s="9">
        <f t="shared" si="82"/>
        <v>-0.27543124765106175</v>
      </c>
      <c r="J467" s="18">
        <f t="shared" ref="J467:J488" si="85">G467/$G$1119</f>
        <v>2.6891269945807241E-4</v>
      </c>
    </row>
    <row r="468" spans="1:10" x14ac:dyDescent="0.15">
      <c r="A468" s="41" t="s">
        <v>798</v>
      </c>
      <c r="B468" s="41" t="s">
        <v>1004</v>
      </c>
      <c r="C468" s="3">
        <v>11.19534</v>
      </c>
      <c r="D468" s="3">
        <v>23.627289999999999</v>
      </c>
      <c r="E468" s="9">
        <f t="shared" si="58"/>
        <v>-0.52616910360858138</v>
      </c>
      <c r="F468" s="18">
        <f t="shared" si="80"/>
        <v>4.3955479449957023E-4</v>
      </c>
      <c r="G468" s="3">
        <f t="shared" si="84"/>
        <v>0.53311142857142857</v>
      </c>
      <c r="H468" s="3">
        <f>D468/22</f>
        <v>1.0739677272727273</v>
      </c>
      <c r="I468" s="9">
        <f t="shared" si="82"/>
        <v>-0.50360572758994238</v>
      </c>
      <c r="J468" s="18">
        <f t="shared" si="85"/>
        <v>4.357603152905641E-4</v>
      </c>
    </row>
    <row r="469" spans="1:10" x14ac:dyDescent="0.15">
      <c r="A469" s="41" t="s">
        <v>477</v>
      </c>
      <c r="B469" s="41" t="s">
        <v>489</v>
      </c>
      <c r="C469" s="3">
        <v>25.85399</v>
      </c>
      <c r="D469" s="3">
        <v>23.47035</v>
      </c>
      <c r="E469" s="9">
        <f>C469/D469-1</f>
        <v>0.10155962735962598</v>
      </c>
      <c r="F469" s="18">
        <f t="shared" si="80"/>
        <v>1.0150871042276467E-3</v>
      </c>
      <c r="G469" s="3">
        <f t="shared" si="84"/>
        <v>1.2311423809523809</v>
      </c>
      <c r="H469" s="3">
        <f t="shared" si="75"/>
        <v>1.066834090909091</v>
      </c>
      <c r="I469" s="9">
        <f t="shared" si="82"/>
        <v>0.15401484771008445</v>
      </c>
      <c r="J469" s="18">
        <f t="shared" si="85"/>
        <v>1.0063243129658493E-3</v>
      </c>
    </row>
    <row r="470" spans="1:10" x14ac:dyDescent="0.15">
      <c r="A470" s="41" t="s">
        <v>479</v>
      </c>
      <c r="B470" s="41" t="s">
        <v>490</v>
      </c>
      <c r="C470" s="3">
        <v>3.2883550000000001</v>
      </c>
      <c r="D470" s="3">
        <v>17.684670000000001</v>
      </c>
      <c r="E470" s="9">
        <f>C470/D470-1</f>
        <v>-0.81405618538542135</v>
      </c>
      <c r="F470" s="18">
        <f t="shared" si="80"/>
        <v>1.2910837958173975E-4</v>
      </c>
      <c r="G470" s="3">
        <f t="shared" si="84"/>
        <v>0.15658833333333333</v>
      </c>
      <c r="H470" s="3">
        <f t="shared" si="67"/>
        <v>0.80384863636363635</v>
      </c>
      <c r="I470" s="9">
        <f t="shared" si="82"/>
        <v>-0.80520171802282237</v>
      </c>
      <c r="J470" s="18">
        <f t="shared" si="85"/>
        <v>1.2799384490219171E-4</v>
      </c>
    </row>
    <row r="471" spans="1:10" x14ac:dyDescent="0.15">
      <c r="A471" s="41" t="s">
        <v>478</v>
      </c>
      <c r="B471" s="41" t="s">
        <v>491</v>
      </c>
      <c r="C471" s="3">
        <v>32.300939999999997</v>
      </c>
      <c r="D471" s="3">
        <v>25.979559999999999</v>
      </c>
      <c r="E471" s="9">
        <f t="shared" si="58"/>
        <v>0.24332128796638575</v>
      </c>
      <c r="F471" s="18">
        <f t="shared" si="80"/>
        <v>1.2682091873800123E-3</v>
      </c>
      <c r="G471" s="3">
        <f t="shared" si="84"/>
        <v>1.5381399999999998</v>
      </c>
      <c r="H471" s="3">
        <f>D471/22</f>
        <v>1.1808890909090908</v>
      </c>
      <c r="I471" s="9">
        <f t="shared" si="82"/>
        <v>0.30252706358383286</v>
      </c>
      <c r="J471" s="18">
        <f t="shared" si="85"/>
        <v>1.2572613068099398E-3</v>
      </c>
    </row>
    <row r="472" spans="1:10" x14ac:dyDescent="0.15">
      <c r="A472" s="41" t="s">
        <v>539</v>
      </c>
      <c r="B472" s="41" t="s">
        <v>603</v>
      </c>
      <c r="C472" s="3">
        <v>44.649039999999999</v>
      </c>
      <c r="D472" s="3">
        <v>45.28172</v>
      </c>
      <c r="E472" s="9">
        <f t="shared" si="58"/>
        <v>-1.397208409927897E-2</v>
      </c>
      <c r="F472" s="18">
        <f t="shared" si="80"/>
        <v>1.7530239904998946E-3</v>
      </c>
      <c r="G472" s="3">
        <f t="shared" si="84"/>
        <v>2.126144761904762</v>
      </c>
      <c r="H472" s="3">
        <f>D472/22</f>
        <v>2.0582600000000002</v>
      </c>
      <c r="I472" s="9">
        <f t="shared" si="82"/>
        <v>3.2981626181707746E-2</v>
      </c>
      <c r="J472" s="18">
        <f t="shared" si="85"/>
        <v>1.737890921385238E-3</v>
      </c>
    </row>
    <row r="473" spans="1:10" x14ac:dyDescent="0.15">
      <c r="A473" s="41" t="s">
        <v>632</v>
      </c>
      <c r="B473" s="41" t="s">
        <v>888</v>
      </c>
      <c r="C473" s="3">
        <v>3.6280459999999999</v>
      </c>
      <c r="D473" s="3">
        <v>15.155110000000001</v>
      </c>
      <c r="E473" s="9">
        <f t="shared" si="58"/>
        <v>-0.76060576267674729</v>
      </c>
      <c r="F473" s="18">
        <f t="shared" si="80"/>
        <v>1.4244542943447788E-4</v>
      </c>
      <c r="G473" s="3">
        <f t="shared" si="84"/>
        <v>0.17276409523809524</v>
      </c>
      <c r="H473" s="3">
        <f t="shared" si="67"/>
        <v>0.68886863636363638</v>
      </c>
      <c r="I473" s="9">
        <f t="shared" si="82"/>
        <v>-0.74920603708992584</v>
      </c>
      <c r="J473" s="18">
        <f t="shared" si="85"/>
        <v>1.412157619910311E-4</v>
      </c>
    </row>
    <row r="474" spans="1:10" x14ac:dyDescent="0.15">
      <c r="A474" s="41" t="s">
        <v>552</v>
      </c>
      <c r="B474" s="41" t="s">
        <v>889</v>
      </c>
      <c r="C474" s="3">
        <v>31.581289999999999</v>
      </c>
      <c r="D474" s="3">
        <v>21.376390000000001</v>
      </c>
      <c r="E474" s="9">
        <f t="shared" si="58"/>
        <v>0.47739117783685647</v>
      </c>
      <c r="F474" s="18">
        <f t="shared" si="80"/>
        <v>1.2399540733895827E-3</v>
      </c>
      <c r="G474" s="3">
        <f t="shared" si="84"/>
        <v>1.5038709523809524</v>
      </c>
      <c r="H474" s="3">
        <f t="shared" si="75"/>
        <v>0.97165409090909094</v>
      </c>
      <c r="I474" s="9">
        <f t="shared" si="82"/>
        <v>0.54774313868623059</v>
      </c>
      <c r="J474" s="18">
        <f t="shared" si="85"/>
        <v>1.229250106533856E-3</v>
      </c>
    </row>
    <row r="475" spans="1:10" x14ac:dyDescent="0.15">
      <c r="A475" s="41" t="s">
        <v>558</v>
      </c>
      <c r="B475" s="41" t="s">
        <v>890</v>
      </c>
      <c r="C475" s="3">
        <v>16.76418</v>
      </c>
      <c r="D475" s="3">
        <v>23.995560000000001</v>
      </c>
      <c r="E475" s="9">
        <f t="shared" si="58"/>
        <v>-0.30136325220165738</v>
      </c>
      <c r="F475" s="18">
        <f t="shared" ref="F475:F487" si="86">C475/$C$1119</f>
        <v>6.5820025964855066E-4</v>
      </c>
      <c r="G475" s="3">
        <f t="shared" si="84"/>
        <v>0.79829428571428573</v>
      </c>
      <c r="H475" s="3">
        <f>D475/22</f>
        <v>1.0907072727272729</v>
      </c>
      <c r="I475" s="9">
        <f t="shared" si="82"/>
        <v>-0.2680948356398315</v>
      </c>
      <c r="J475" s="18">
        <f t="shared" si="85"/>
        <v>6.5251831229670286E-4</v>
      </c>
    </row>
    <row r="476" spans="1:10" x14ac:dyDescent="0.15">
      <c r="A476" s="41" t="s">
        <v>630</v>
      </c>
      <c r="B476" s="41" t="s">
        <v>431</v>
      </c>
      <c r="C476" s="3">
        <v>14.287520000000001</v>
      </c>
      <c r="D476" s="3">
        <v>31.135149999999999</v>
      </c>
      <c r="E476" s="9">
        <f t="shared" si="58"/>
        <v>-0.54111285797563202</v>
      </c>
      <c r="F476" s="18">
        <f t="shared" si="86"/>
        <v>5.6096089243457545E-4</v>
      </c>
      <c r="G476" s="3">
        <f t="shared" si="84"/>
        <v>0.68035809523809532</v>
      </c>
      <c r="H476" s="3">
        <f>D476/22</f>
        <v>1.4152340909090908</v>
      </c>
      <c r="I476" s="9">
        <f t="shared" si="82"/>
        <v>-0.5192610893078049</v>
      </c>
      <c r="J476" s="18">
        <f t="shared" si="85"/>
        <v>5.5611836888564716E-4</v>
      </c>
    </row>
    <row r="477" spans="1:10" x14ac:dyDescent="0.15">
      <c r="A477" s="41" t="s">
        <v>104</v>
      </c>
      <c r="B477" s="41" t="s">
        <v>106</v>
      </c>
      <c r="C477" s="11">
        <v>5.1576839999999997</v>
      </c>
      <c r="D477" s="11">
        <v>10.50023</v>
      </c>
      <c r="E477" s="9">
        <f t="shared" si="58"/>
        <v>-0.50880275955860021</v>
      </c>
      <c r="F477" s="18">
        <f t="shared" si="86"/>
        <v>2.0250253504705719E-4</v>
      </c>
      <c r="G477" s="3">
        <f t="shared" si="84"/>
        <v>0.24560399999999999</v>
      </c>
      <c r="H477" s="3">
        <f>D477/22</f>
        <v>0.4772831818181818</v>
      </c>
      <c r="I477" s="9">
        <f t="shared" si="82"/>
        <v>-0.48541241477567632</v>
      </c>
      <c r="J477" s="18">
        <f t="shared" si="85"/>
        <v>2.0075442157264521E-4</v>
      </c>
    </row>
    <row r="478" spans="1:10" x14ac:dyDescent="0.15">
      <c r="A478" s="41" t="s">
        <v>689</v>
      </c>
      <c r="B478" s="41" t="s">
        <v>891</v>
      </c>
      <c r="C478" s="3">
        <v>1.4197470000000001</v>
      </c>
      <c r="D478" s="3">
        <v>1.2459519999999999</v>
      </c>
      <c r="E478" s="9">
        <f t="shared" si="58"/>
        <v>0.13948771702280682</v>
      </c>
      <c r="F478" s="18">
        <f t="shared" si="86"/>
        <v>5.5742532234517339E-5</v>
      </c>
      <c r="G478" s="3">
        <f t="shared" si="84"/>
        <v>6.7607E-2</v>
      </c>
      <c r="H478" s="3">
        <f t="shared" si="67"/>
        <v>5.6634181818181813E-2</v>
      </c>
      <c r="I478" s="9">
        <f t="shared" si="82"/>
        <v>0.19374903688103573</v>
      </c>
      <c r="J478" s="18">
        <f t="shared" si="85"/>
        <v>5.5261331978558269E-5</v>
      </c>
    </row>
    <row r="479" spans="1:10" x14ac:dyDescent="0.15">
      <c r="A479" s="41" t="s">
        <v>617</v>
      </c>
      <c r="B479" s="41" t="s">
        <v>892</v>
      </c>
      <c r="C479" s="3">
        <v>45.113109999999999</v>
      </c>
      <c r="D479" s="3">
        <v>58.747529999999998</v>
      </c>
      <c r="E479" s="9">
        <f t="shared" si="58"/>
        <v>-0.23208499148815276</v>
      </c>
      <c r="F479" s="18">
        <f t="shared" si="86"/>
        <v>1.7712444459289764E-3</v>
      </c>
      <c r="G479" s="3">
        <f t="shared" si="84"/>
        <v>2.1482433333333333</v>
      </c>
      <c r="H479" s="3">
        <f>D479/22</f>
        <v>2.6703422727272725</v>
      </c>
      <c r="I479" s="9">
        <f t="shared" si="82"/>
        <v>-0.19551761013044577</v>
      </c>
      <c r="J479" s="18">
        <f t="shared" si="85"/>
        <v>1.7559540878024161E-3</v>
      </c>
    </row>
    <row r="480" spans="1:10" x14ac:dyDescent="0.15">
      <c r="A480" s="41" t="s">
        <v>735</v>
      </c>
      <c r="B480" s="41" t="s">
        <v>1005</v>
      </c>
      <c r="C480" s="3">
        <v>2.7870189999999999</v>
      </c>
      <c r="D480" s="3">
        <v>4.3951549999999999</v>
      </c>
      <c r="E480" s="9">
        <f t="shared" si="58"/>
        <v>-0.3658883475099286</v>
      </c>
      <c r="F480" s="18">
        <f t="shared" si="86"/>
        <v>1.0942477529145141E-4</v>
      </c>
      <c r="G480" s="3">
        <f t="shared" si="84"/>
        <v>0.13271519047619046</v>
      </c>
      <c r="H480" s="3">
        <f t="shared" si="67"/>
        <v>0.19977977272727274</v>
      </c>
      <c r="I480" s="9">
        <f t="shared" si="82"/>
        <v>-0.33569255453421099</v>
      </c>
      <c r="J480" s="18">
        <f t="shared" si="85"/>
        <v>1.0848016033106565E-4</v>
      </c>
    </row>
    <row r="481" spans="1:10" x14ac:dyDescent="0.15">
      <c r="A481" s="41" t="s">
        <v>621</v>
      </c>
      <c r="B481" s="41" t="s">
        <v>893</v>
      </c>
      <c r="C481" s="3">
        <v>31.685079999999999</v>
      </c>
      <c r="D481" s="3">
        <v>29.01662</v>
      </c>
      <c r="E481" s="9">
        <f t="shared" si="58"/>
        <v>9.1963157666192563E-2</v>
      </c>
      <c r="F481" s="18">
        <f t="shared" si="86"/>
        <v>1.2440291074770791E-3</v>
      </c>
      <c r="G481" s="3">
        <f t="shared" si="84"/>
        <v>1.5088133333333333</v>
      </c>
      <c r="H481" s="3">
        <f t="shared" si="75"/>
        <v>1.3189372727272728</v>
      </c>
      <c r="I481" s="9">
        <f t="shared" si="82"/>
        <v>0.14396140326934459</v>
      </c>
      <c r="J481" s="18">
        <f t="shared" si="85"/>
        <v>1.2332899626815038E-3</v>
      </c>
    </row>
    <row r="482" spans="1:10" x14ac:dyDescent="0.15">
      <c r="A482" s="41" t="s">
        <v>187</v>
      </c>
      <c r="B482" s="41" t="s">
        <v>188</v>
      </c>
      <c r="C482" s="3">
        <v>3.4748010000000003E-2</v>
      </c>
      <c r="D482" s="3">
        <v>0.56076409999999999</v>
      </c>
      <c r="E482" s="9">
        <f t="shared" si="58"/>
        <v>-0.93803453181114838</v>
      </c>
      <c r="F482" s="18">
        <f t="shared" si="86"/>
        <v>1.3642867831453992E-6</v>
      </c>
      <c r="G482" s="3">
        <f t="shared" si="84"/>
        <v>1.6546671428571431E-3</v>
      </c>
      <c r="H482" s="3">
        <f t="shared" si="75"/>
        <v>2.5489277272727272E-2</v>
      </c>
      <c r="I482" s="9">
        <f t="shared" si="82"/>
        <v>-0.93508379523072693</v>
      </c>
      <c r="J482" s="18">
        <f t="shared" si="85"/>
        <v>1.352509507823762E-6</v>
      </c>
    </row>
    <row r="483" spans="1:10" x14ac:dyDescent="0.15">
      <c r="A483" s="41" t="s">
        <v>105</v>
      </c>
      <c r="B483" s="41" t="s">
        <v>107</v>
      </c>
      <c r="C483" s="11">
        <v>6.6110800000000003</v>
      </c>
      <c r="D483" s="11">
        <v>7.4595880000000001</v>
      </c>
      <c r="E483" s="9">
        <f t="shared" si="58"/>
        <v>-0.11374730078926609</v>
      </c>
      <c r="F483" s="18">
        <f t="shared" si="86"/>
        <v>2.5956620440470933E-4</v>
      </c>
      <c r="G483" s="3">
        <f t="shared" si="84"/>
        <v>0.31481333333333333</v>
      </c>
      <c r="H483" s="3">
        <f t="shared" si="75"/>
        <v>0.33907218181818183</v>
      </c>
      <c r="I483" s="9">
        <f t="shared" si="82"/>
        <v>-7.15447913030407E-2</v>
      </c>
      <c r="J483" s="18">
        <f t="shared" si="85"/>
        <v>2.573254858906601E-4</v>
      </c>
    </row>
    <row r="484" spans="1:10" x14ac:dyDescent="0.15">
      <c r="A484" s="41" t="s">
        <v>797</v>
      </c>
      <c r="B484" s="95" t="s">
        <v>894</v>
      </c>
      <c r="C484" s="11">
        <v>1.2907E-2</v>
      </c>
      <c r="D484" s="11">
        <v>1.63038E-2</v>
      </c>
      <c r="E484" s="9">
        <f>C484/D484-1</f>
        <v>-0.20834406702731878</v>
      </c>
      <c r="F484" s="18">
        <f t="shared" si="86"/>
        <v>5.067585024310073E-7</v>
      </c>
      <c r="G484" s="3">
        <f t="shared" si="84"/>
        <v>6.1461904761904765E-4</v>
      </c>
      <c r="H484" s="3">
        <f t="shared" si="75"/>
        <v>7.4108181818181818E-4</v>
      </c>
      <c r="I484" s="9">
        <f t="shared" si="82"/>
        <v>-0.17064616545719102</v>
      </c>
      <c r="J484" s="18">
        <f t="shared" si="85"/>
        <v>5.0238388378158338E-7</v>
      </c>
    </row>
    <row r="485" spans="1:10" x14ac:dyDescent="0.15">
      <c r="A485" s="41" t="s">
        <v>757</v>
      </c>
      <c r="B485" s="41" t="s">
        <v>923</v>
      </c>
      <c r="C485" s="11">
        <v>0</v>
      </c>
      <c r="D485" s="11">
        <v>2.8540000000000002E-3</v>
      </c>
      <c r="E485" s="9">
        <f>C485/D485-1</f>
        <v>-1</v>
      </c>
      <c r="F485" s="18">
        <f t="shared" si="86"/>
        <v>0</v>
      </c>
      <c r="G485" s="3">
        <f t="shared" si="84"/>
        <v>0</v>
      </c>
      <c r="H485" s="3">
        <f t="shared" si="75"/>
        <v>1.2972727272727273E-4</v>
      </c>
      <c r="I485" s="9">
        <f t="shared" si="82"/>
        <v>-1</v>
      </c>
      <c r="J485" s="18">
        <f t="shared" si="85"/>
        <v>0</v>
      </c>
    </row>
    <row r="486" spans="1:10" x14ac:dyDescent="0.15">
      <c r="A486" s="41" t="s">
        <v>760</v>
      </c>
      <c r="B486" s="41" t="s">
        <v>924</v>
      </c>
      <c r="C486" s="11">
        <v>5.0578799999999998E-3</v>
      </c>
      <c r="D486" s="11">
        <v>0.20668139999999999</v>
      </c>
      <c r="E486" s="9">
        <f t="shared" si="58"/>
        <v>-0.9755281317041592</v>
      </c>
      <c r="F486" s="18">
        <f t="shared" si="86"/>
        <v>1.9858400048622785E-7</v>
      </c>
      <c r="G486" s="3">
        <f t="shared" si="84"/>
        <v>2.4085142857142855E-4</v>
      </c>
      <c r="H486" s="3">
        <f t="shared" si="75"/>
        <v>9.394609090909091E-3</v>
      </c>
      <c r="I486" s="9">
        <f t="shared" si="82"/>
        <v>-0.9743628046424524</v>
      </c>
      <c r="J486" s="18">
        <f t="shared" si="85"/>
        <v>1.9686971396150882E-7</v>
      </c>
    </row>
    <row r="487" spans="1:10" x14ac:dyDescent="0.15">
      <c r="A487" s="41" t="s">
        <v>761</v>
      </c>
      <c r="B487" s="41" t="s">
        <v>925</v>
      </c>
      <c r="C487" s="11">
        <v>4.3823999999999998E-3</v>
      </c>
      <c r="D487" s="11">
        <v>8.2628399999999991E-2</v>
      </c>
      <c r="E487" s="9">
        <f t="shared" si="58"/>
        <v>-0.94696254556544723</v>
      </c>
      <c r="F487" s="18">
        <f t="shared" si="86"/>
        <v>1.7206310227424237E-7</v>
      </c>
      <c r="G487" s="3">
        <f t="shared" si="84"/>
        <v>2.0868571428571427E-4</v>
      </c>
      <c r="H487" s="3">
        <f t="shared" si="75"/>
        <v>3.755836363636363E-3</v>
      </c>
      <c r="I487" s="9">
        <f t="shared" si="82"/>
        <v>-0.94443695249713522</v>
      </c>
      <c r="J487" s="18">
        <f t="shared" si="85"/>
        <v>1.7057775875760522E-7</v>
      </c>
    </row>
    <row r="488" spans="1:10" x14ac:dyDescent="0.15">
      <c r="A488" s="41" t="s">
        <v>762</v>
      </c>
      <c r="B488" s="41" t="s">
        <v>927</v>
      </c>
      <c r="C488" s="11">
        <v>0.1011923</v>
      </c>
      <c r="D488" s="11">
        <v>0.2322989</v>
      </c>
      <c r="E488" s="9">
        <f t="shared" si="58"/>
        <v>-0.56438751969983503</v>
      </c>
      <c r="F488" s="18">
        <f t="shared" si="80"/>
        <v>3.9730424115246934E-6</v>
      </c>
      <c r="G488" s="3">
        <f t="shared" si="84"/>
        <v>4.8186809523809524E-3</v>
      </c>
      <c r="H488" s="3">
        <f t="shared" si="75"/>
        <v>1.0559040909090909E-2</v>
      </c>
      <c r="I488" s="9">
        <f t="shared" si="82"/>
        <v>-0.54364406825696998</v>
      </c>
      <c r="J488" s="18">
        <f t="shared" si="85"/>
        <v>3.9387449200272037E-6</v>
      </c>
    </row>
    <row r="489" spans="1:10" x14ac:dyDescent="0.15">
      <c r="A489" s="52" t="s">
        <v>608</v>
      </c>
      <c r="B489" s="95" t="s">
        <v>604</v>
      </c>
      <c r="C489" s="11">
        <v>0.23832889999999998</v>
      </c>
      <c r="D489" s="11">
        <v>0.15082400000000001</v>
      </c>
      <c r="E489" s="9">
        <f t="shared" si="58"/>
        <v>0.58017888399724149</v>
      </c>
      <c r="F489" s="18">
        <f t="shared" ref="F489:F522" si="87">C489/$C$1119</f>
        <v>9.3573407027217235E-6</v>
      </c>
      <c r="G489" s="3">
        <f t="shared" si="84"/>
        <v>1.1348995238095237E-2</v>
      </c>
      <c r="H489" s="3">
        <f t="shared" si="75"/>
        <v>6.8556363636363641E-3</v>
      </c>
      <c r="I489" s="9">
        <f t="shared" si="82"/>
        <v>0.65542549752091972</v>
      </c>
      <c r="J489" s="18">
        <f t="shared" ref="J489:J522" si="88">G489/$G$1119</f>
        <v>9.2765629812809012E-6</v>
      </c>
    </row>
    <row r="490" spans="1:10" x14ac:dyDescent="0.15">
      <c r="A490" s="52" t="s">
        <v>714</v>
      </c>
      <c r="B490" s="95" t="s">
        <v>895</v>
      </c>
      <c r="C490" s="11">
        <v>0.28916849999999999</v>
      </c>
      <c r="D490" s="11">
        <v>7.2106799999999999E-2</v>
      </c>
      <c r="E490" s="9">
        <f t="shared" si="58"/>
        <v>3.0102805838006956</v>
      </c>
      <c r="F490" s="18">
        <f t="shared" si="87"/>
        <v>1.1353420315349867E-5</v>
      </c>
      <c r="G490" s="3">
        <f t="shared" si="84"/>
        <v>1.3769928571428572E-2</v>
      </c>
      <c r="H490" s="3">
        <f t="shared" si="75"/>
        <v>3.2775818181818182E-3</v>
      </c>
      <c r="I490" s="9">
        <f>G490/H490-1</f>
        <v>3.2012463258864434</v>
      </c>
      <c r="J490" s="18">
        <f t="shared" si="88"/>
        <v>1.1255411334724938E-5</v>
      </c>
    </row>
    <row r="491" spans="1:10" x14ac:dyDescent="0.15">
      <c r="A491" s="52" t="s">
        <v>715</v>
      </c>
      <c r="B491" s="95" t="s">
        <v>896</v>
      </c>
      <c r="C491" s="11">
        <v>4.0686699999999999E-2</v>
      </c>
      <c r="D491" s="11">
        <v>2.0539999999999998E-3</v>
      </c>
      <c r="E491" s="9">
        <f t="shared" si="58"/>
        <v>18.808519961051609</v>
      </c>
      <c r="F491" s="18">
        <f t="shared" si="87"/>
        <v>1.5974534098442443E-6</v>
      </c>
      <c r="G491" s="3">
        <f t="shared" si="84"/>
        <v>1.9374619047619046E-3</v>
      </c>
      <c r="H491" s="3">
        <f t="shared" si="75"/>
        <v>9.3363636363636354E-5</v>
      </c>
      <c r="I491" s="9">
        <f>G491/H491-1</f>
        <v>19.75178281633978</v>
      </c>
      <c r="J491" s="18">
        <f t="shared" si="88"/>
        <v>1.5836633117111758E-6</v>
      </c>
    </row>
    <row r="492" spans="1:10" x14ac:dyDescent="0.15">
      <c r="A492" s="41" t="s">
        <v>758</v>
      </c>
      <c r="B492" s="41" t="s">
        <v>928</v>
      </c>
      <c r="C492" s="11">
        <v>4.4186959999999997E-2</v>
      </c>
      <c r="D492" s="11">
        <v>0.12207319999999999</v>
      </c>
      <c r="E492" s="9">
        <f t="shared" si="58"/>
        <v>-0.63802898588715617</v>
      </c>
      <c r="F492" s="18">
        <f t="shared" si="87"/>
        <v>1.7348816670472471E-6</v>
      </c>
      <c r="G492" s="3">
        <f t="shared" si="84"/>
        <v>2.1041409523809523E-3</v>
      </c>
      <c r="H492" s="3">
        <f t="shared" si="75"/>
        <v>5.5487818181818175E-3</v>
      </c>
      <c r="I492" s="9">
        <f>G492/H492-1</f>
        <v>-0.6207922709294017</v>
      </c>
      <c r="J492" s="18">
        <f t="shared" si="88"/>
        <v>1.7199052124662176E-6</v>
      </c>
    </row>
    <row r="493" spans="1:10" x14ac:dyDescent="0.15">
      <c r="A493" s="41" t="s">
        <v>309</v>
      </c>
      <c r="B493" s="41" t="s">
        <v>311</v>
      </c>
      <c r="C493" s="11">
        <v>0</v>
      </c>
      <c r="D493" s="11">
        <v>0</v>
      </c>
      <c r="F493" s="18">
        <f t="shared" si="87"/>
        <v>0</v>
      </c>
      <c r="G493" s="3">
        <f t="shared" si="84"/>
        <v>0</v>
      </c>
      <c r="H493" s="3">
        <f t="shared" si="75"/>
        <v>0</v>
      </c>
      <c r="J493" s="18">
        <f t="shared" si="88"/>
        <v>0</v>
      </c>
    </row>
    <row r="494" spans="1:10" x14ac:dyDescent="0.15">
      <c r="A494" s="41" t="s">
        <v>310</v>
      </c>
      <c r="B494" s="41" t="s">
        <v>308</v>
      </c>
      <c r="C494" s="11">
        <v>0</v>
      </c>
      <c r="D494" s="11">
        <v>1.63038E-2</v>
      </c>
      <c r="E494" s="9">
        <f t="shared" si="58"/>
        <v>-1</v>
      </c>
      <c r="F494" s="18">
        <f t="shared" si="87"/>
        <v>0</v>
      </c>
      <c r="G494" s="3">
        <f t="shared" si="84"/>
        <v>0</v>
      </c>
      <c r="H494" s="3">
        <f t="shared" si="75"/>
        <v>7.4108181818181818E-4</v>
      </c>
      <c r="I494" s="9">
        <f>G494/H494-1</f>
        <v>-1</v>
      </c>
      <c r="J494" s="18">
        <f t="shared" si="88"/>
        <v>0</v>
      </c>
    </row>
    <row r="495" spans="1:10" x14ac:dyDescent="0.15">
      <c r="A495" s="41" t="s">
        <v>210</v>
      </c>
      <c r="B495" s="41" t="s">
        <v>110</v>
      </c>
      <c r="C495" s="11">
        <v>0</v>
      </c>
      <c r="D495" s="11">
        <v>0</v>
      </c>
      <c r="E495" s="84"/>
      <c r="F495" s="18">
        <f t="shared" si="87"/>
        <v>0</v>
      </c>
      <c r="G495" s="3">
        <f t="shared" si="84"/>
        <v>0</v>
      </c>
      <c r="H495" s="3">
        <f t="shared" ref="H495:H505" si="89">D495/16</f>
        <v>0</v>
      </c>
      <c r="J495" s="18">
        <f t="shared" si="88"/>
        <v>0</v>
      </c>
    </row>
    <row r="496" spans="1:10" x14ac:dyDescent="0.15">
      <c r="A496" s="41" t="s">
        <v>211</v>
      </c>
      <c r="B496" s="41" t="s">
        <v>108</v>
      </c>
      <c r="C496" s="11">
        <v>0.36720000000000003</v>
      </c>
      <c r="D496" s="11">
        <v>0</v>
      </c>
      <c r="E496" s="84"/>
      <c r="F496" s="18">
        <f t="shared" si="87"/>
        <v>1.4417116455618338E-5</v>
      </c>
      <c r="G496" s="3">
        <f t="shared" si="84"/>
        <v>1.7485714285714288E-2</v>
      </c>
      <c r="H496" s="3">
        <f t="shared" si="89"/>
        <v>0</v>
      </c>
      <c r="J496" s="18">
        <f t="shared" si="88"/>
        <v>1.4292659961617527E-5</v>
      </c>
    </row>
    <row r="497" spans="1:10" x14ac:dyDescent="0.15">
      <c r="A497" s="41" t="s">
        <v>299</v>
      </c>
      <c r="B497" s="41" t="s">
        <v>109</v>
      </c>
      <c r="C497" s="11">
        <v>0</v>
      </c>
      <c r="D497" s="11">
        <v>0</v>
      </c>
      <c r="E497" s="84"/>
      <c r="F497" s="18">
        <f t="shared" si="87"/>
        <v>0</v>
      </c>
      <c r="G497" s="3">
        <f t="shared" si="84"/>
        <v>0</v>
      </c>
      <c r="H497" s="3">
        <f t="shared" si="89"/>
        <v>0</v>
      </c>
      <c r="J497" s="18">
        <f t="shared" si="88"/>
        <v>0</v>
      </c>
    </row>
    <row r="498" spans="1:10" x14ac:dyDescent="0.15">
      <c r="A498" s="41" t="s">
        <v>300</v>
      </c>
      <c r="B498" s="41" t="s">
        <v>447</v>
      </c>
      <c r="C498" s="11">
        <v>14.07297</v>
      </c>
      <c r="D498" s="11">
        <v>8.4454320000000003</v>
      </c>
      <c r="E498" s="84">
        <f t="shared" si="58"/>
        <v>0.6663410468523101</v>
      </c>
      <c r="F498" s="18">
        <f t="shared" si="87"/>
        <v>5.5253716603056416E-4</v>
      </c>
      <c r="G498" s="3">
        <f t="shared" si="84"/>
        <v>0.67014142857142855</v>
      </c>
      <c r="H498" s="3">
        <f t="shared" si="89"/>
        <v>0.52783950000000002</v>
      </c>
      <c r="I498" s="9">
        <f>G498/H498-1</f>
        <v>0.269593178554141</v>
      </c>
      <c r="J498" s="18">
        <f t="shared" si="88"/>
        <v>5.477673607299689E-4</v>
      </c>
    </row>
    <row r="499" spans="1:10" x14ac:dyDescent="0.15">
      <c r="A499" s="41" t="s">
        <v>301</v>
      </c>
      <c r="B499" s="41" t="s">
        <v>112</v>
      </c>
      <c r="C499" s="11">
        <v>2.7480000000000001E-4</v>
      </c>
      <c r="D499" s="11">
        <v>0</v>
      </c>
      <c r="E499" s="84"/>
      <c r="F499" s="18">
        <f t="shared" si="87"/>
        <v>1.0789279961884311E-8</v>
      </c>
      <c r="G499" s="3">
        <f t="shared" si="84"/>
        <v>1.3085714285714287E-5</v>
      </c>
      <c r="H499" s="3">
        <f t="shared" si="89"/>
        <v>0</v>
      </c>
      <c r="J499" s="18">
        <f t="shared" si="88"/>
        <v>1.0696140951668018E-8</v>
      </c>
    </row>
    <row r="500" spans="1:10" x14ac:dyDescent="0.15">
      <c r="A500" s="41" t="s">
        <v>302</v>
      </c>
      <c r="B500" s="41" t="s">
        <v>111</v>
      </c>
      <c r="C500" s="11">
        <v>0</v>
      </c>
      <c r="D500" s="11">
        <v>0</v>
      </c>
      <c r="E500" s="84"/>
      <c r="F500" s="18">
        <f t="shared" si="87"/>
        <v>0</v>
      </c>
      <c r="G500" s="3">
        <f t="shared" si="84"/>
        <v>0</v>
      </c>
      <c r="H500" s="3">
        <f t="shared" si="89"/>
        <v>0</v>
      </c>
      <c r="J500" s="18">
        <f t="shared" si="88"/>
        <v>0</v>
      </c>
    </row>
    <row r="501" spans="1:10" x14ac:dyDescent="0.15">
      <c r="A501" s="41" t="s">
        <v>303</v>
      </c>
      <c r="B501" s="41" t="s">
        <v>113</v>
      </c>
      <c r="C501" s="11">
        <v>1.1389000000000002E-3</v>
      </c>
      <c r="D501" s="11">
        <v>0</v>
      </c>
      <c r="E501" s="84"/>
      <c r="F501" s="18">
        <f t="shared" si="87"/>
        <v>4.4715833146251976E-8</v>
      </c>
      <c r="G501" s="3">
        <f t="shared" si="84"/>
        <v>5.4233333333333342E-5</v>
      </c>
      <c r="H501" s="3">
        <f t="shared" si="89"/>
        <v>0</v>
      </c>
      <c r="J501" s="18">
        <f t="shared" si="88"/>
        <v>4.4329821433241292E-8</v>
      </c>
    </row>
    <row r="502" spans="1:10" x14ac:dyDescent="0.15">
      <c r="A502" s="41" t="s">
        <v>304</v>
      </c>
      <c r="B502" s="41" t="s">
        <v>114</v>
      </c>
      <c r="C502" s="11">
        <v>1.2307999999999999</v>
      </c>
      <c r="D502" s="11">
        <v>0</v>
      </c>
      <c r="E502" s="84"/>
      <c r="F502" s="18">
        <f t="shared" si="87"/>
        <v>4.8324038490128125E-5</v>
      </c>
      <c r="G502" s="3">
        <f t="shared" si="84"/>
        <v>5.8609523809523806E-2</v>
      </c>
      <c r="H502" s="3">
        <f t="shared" si="89"/>
        <v>0</v>
      </c>
      <c r="J502" s="18">
        <f t="shared" si="88"/>
        <v>4.7906878760236519E-5</v>
      </c>
    </row>
    <row r="503" spans="1:10" x14ac:dyDescent="0.15">
      <c r="A503" s="41" t="s">
        <v>305</v>
      </c>
      <c r="B503" s="41" t="s">
        <v>115</v>
      </c>
      <c r="C503" s="11">
        <v>1.3583E-3</v>
      </c>
      <c r="D503" s="11">
        <v>0</v>
      </c>
      <c r="E503" s="84"/>
      <c r="F503" s="18">
        <f t="shared" si="87"/>
        <v>5.3329981703884491E-8</v>
      </c>
      <c r="G503" s="3">
        <f t="shared" si="84"/>
        <v>6.4680952380952378E-5</v>
      </c>
      <c r="H503" s="3">
        <f t="shared" si="89"/>
        <v>0</v>
      </c>
      <c r="J503" s="18">
        <f t="shared" si="88"/>
        <v>5.2869607913575935E-8</v>
      </c>
    </row>
    <row r="504" spans="1:10" x14ac:dyDescent="0.15">
      <c r="A504" s="41" t="s">
        <v>306</v>
      </c>
      <c r="B504" s="41" t="s">
        <v>116</v>
      </c>
      <c r="C504" s="11">
        <v>0</v>
      </c>
      <c r="D504" s="11">
        <v>0</v>
      </c>
      <c r="E504" s="84"/>
      <c r="F504" s="18">
        <f t="shared" si="87"/>
        <v>0</v>
      </c>
      <c r="G504" s="3">
        <f t="shared" si="84"/>
        <v>0</v>
      </c>
      <c r="H504" s="3">
        <f t="shared" si="89"/>
        <v>0</v>
      </c>
      <c r="J504" s="18">
        <f t="shared" si="88"/>
        <v>0</v>
      </c>
    </row>
    <row r="505" spans="1:10" x14ac:dyDescent="0.15">
      <c r="A505" s="41" t="s">
        <v>307</v>
      </c>
      <c r="B505" s="41" t="s">
        <v>117</v>
      </c>
      <c r="C505" s="11">
        <v>1.3471979999999999</v>
      </c>
      <c r="D505" s="11">
        <v>0</v>
      </c>
      <c r="E505" s="84"/>
      <c r="F505" s="18">
        <f t="shared" si="87"/>
        <v>5.2894091652440383E-5</v>
      </c>
      <c r="G505" s="3">
        <f t="shared" si="84"/>
        <v>6.4152285714285703E-2</v>
      </c>
      <c r="H505" s="3">
        <f t="shared" si="89"/>
        <v>0</v>
      </c>
      <c r="J505" s="18">
        <f t="shared" si="88"/>
        <v>5.2437480705259269E-5</v>
      </c>
    </row>
    <row r="506" spans="1:10" x14ac:dyDescent="0.15">
      <c r="A506" s="41" t="s">
        <v>324</v>
      </c>
      <c r="B506" s="41" t="s">
        <v>1006</v>
      </c>
      <c r="C506" s="11">
        <v>16.252230000000001</v>
      </c>
      <c r="D506" s="11">
        <v>17.100020000000001</v>
      </c>
      <c r="E506" s="84">
        <f t="shared" si="58"/>
        <v>-4.9578304586778255E-2</v>
      </c>
      <c r="F506" s="18">
        <f t="shared" si="87"/>
        <v>6.3809992530907951E-4</v>
      </c>
      <c r="G506" s="3">
        <f t="shared" si="84"/>
        <v>0.77391571428571437</v>
      </c>
      <c r="H506" s="3">
        <f t="shared" ref="H506:H520" si="90">D506/22</f>
        <v>0.77727363636363644</v>
      </c>
      <c r="I506" s="9">
        <f t="shared" ref="I506:I522" si="91">G506/H506-1</f>
        <v>-4.3201286147200868E-3</v>
      </c>
      <c r="J506" s="18">
        <f t="shared" si="88"/>
        <v>6.3259149511982356E-4</v>
      </c>
    </row>
    <row r="507" spans="1:10" x14ac:dyDescent="0.15">
      <c r="A507" s="41" t="s">
        <v>334</v>
      </c>
      <c r="B507" s="41" t="s">
        <v>1007</v>
      </c>
      <c r="C507" s="11">
        <v>54.088059999999999</v>
      </c>
      <c r="D507" s="11">
        <v>47.398829999999997</v>
      </c>
      <c r="E507" s="84">
        <f t="shared" si="58"/>
        <v>0.1411264792822946</v>
      </c>
      <c r="F507" s="18">
        <f t="shared" si="87"/>
        <v>2.1236216227627229E-3</v>
      </c>
      <c r="G507" s="3">
        <f t="shared" si="84"/>
        <v>2.5756219047619049</v>
      </c>
      <c r="H507" s="3">
        <f t="shared" si="90"/>
        <v>2.1544922727272726</v>
      </c>
      <c r="I507" s="9">
        <f t="shared" si="91"/>
        <v>0.1954658354385943</v>
      </c>
      <c r="J507" s="18">
        <f t="shared" si="88"/>
        <v>2.1052893506633072E-3</v>
      </c>
    </row>
    <row r="508" spans="1:10" x14ac:dyDescent="0.15">
      <c r="A508" s="41" t="s">
        <v>320</v>
      </c>
      <c r="B508" s="41" t="s">
        <v>1008</v>
      </c>
      <c r="C508" s="11">
        <v>82.291510000000002</v>
      </c>
      <c r="D508" s="11">
        <v>99.407409999999999</v>
      </c>
      <c r="E508" s="84">
        <f t="shared" si="58"/>
        <v>-0.17217931741708181</v>
      </c>
      <c r="F508" s="18">
        <f t="shared" si="87"/>
        <v>3.2309539296805035E-3</v>
      </c>
      <c r="G508" s="3">
        <f t="shared" si="84"/>
        <v>3.9186433333333333</v>
      </c>
      <c r="H508" s="3">
        <f t="shared" si="90"/>
        <v>4.5185186363636367</v>
      </c>
      <c r="I508" s="9">
        <f t="shared" si="91"/>
        <v>-0.13275928491313349</v>
      </c>
      <c r="J508" s="18">
        <f t="shared" si="88"/>
        <v>3.2030625548966456E-3</v>
      </c>
    </row>
    <row r="509" spans="1:10" x14ac:dyDescent="0.15">
      <c r="A509" s="41" t="s">
        <v>338</v>
      </c>
      <c r="B509" s="41" t="s">
        <v>1009</v>
      </c>
      <c r="C509" s="11">
        <v>0.62355150000000004</v>
      </c>
      <c r="D509" s="11">
        <v>2.0603720000000001</v>
      </c>
      <c r="E509" s="84">
        <f t="shared" si="58"/>
        <v>-0.69735974862791772</v>
      </c>
      <c r="F509" s="18">
        <f t="shared" si="87"/>
        <v>2.4482065881196888E-5</v>
      </c>
      <c r="G509" s="3">
        <f t="shared" si="84"/>
        <v>2.9692928571428572E-2</v>
      </c>
      <c r="H509" s="3">
        <f t="shared" si="90"/>
        <v>9.3653272727272738E-2</v>
      </c>
      <c r="I509" s="9">
        <f t="shared" si="91"/>
        <v>-0.68294830808638995</v>
      </c>
      <c r="J509" s="18">
        <f t="shared" si="88"/>
        <v>2.427072319732176E-5</v>
      </c>
    </row>
    <row r="510" spans="1:10" x14ac:dyDescent="0.15">
      <c r="A510" s="41" t="s">
        <v>340</v>
      </c>
      <c r="B510" s="41" t="s">
        <v>1010</v>
      </c>
      <c r="C510" s="11">
        <v>6.9051</v>
      </c>
      <c r="D510" s="11">
        <v>3.264945</v>
      </c>
      <c r="E510" s="84">
        <f t="shared" si="58"/>
        <v>1.1149207720191305</v>
      </c>
      <c r="F510" s="18">
        <f t="shared" si="87"/>
        <v>2.7111010576713011E-4</v>
      </c>
      <c r="G510" s="3">
        <f t="shared" si="84"/>
        <v>0.32881428571428573</v>
      </c>
      <c r="H510" s="3">
        <f t="shared" si="90"/>
        <v>0.14840659090909092</v>
      </c>
      <c r="I510" s="9">
        <f t="shared" si="91"/>
        <v>1.2156312849724222</v>
      </c>
      <c r="J510" s="18">
        <f t="shared" si="88"/>
        <v>2.6876973393509036E-4</v>
      </c>
    </row>
    <row r="511" spans="1:10" x14ac:dyDescent="0.15">
      <c r="A511" s="41" t="s">
        <v>335</v>
      </c>
      <c r="B511" s="41" t="s">
        <v>1011</v>
      </c>
      <c r="C511" s="11">
        <v>9.0155539999999998</v>
      </c>
      <c r="D511" s="11">
        <v>4.9976200000000004</v>
      </c>
      <c r="E511" s="84">
        <f>C511/D511-1</f>
        <v>0.80396948947699087</v>
      </c>
      <c r="F511" s="18">
        <f t="shared" si="87"/>
        <v>3.5397138325140442E-4</v>
      </c>
      <c r="G511" s="3">
        <f t="shared" si="84"/>
        <v>0.42931209523809521</v>
      </c>
      <c r="H511" s="3">
        <f t="shared" si="90"/>
        <v>0.22716454545454548</v>
      </c>
      <c r="I511" s="9">
        <f t="shared" si="91"/>
        <v>0.88987279849970458</v>
      </c>
      <c r="J511" s="18">
        <f t="shared" si="88"/>
        <v>3.5091570721024163E-4</v>
      </c>
    </row>
    <row r="512" spans="1:10" x14ac:dyDescent="0.15">
      <c r="A512" s="41" t="s">
        <v>343</v>
      </c>
      <c r="B512" s="41" t="s">
        <v>1012</v>
      </c>
      <c r="C512" s="11">
        <v>9.7477549999999997</v>
      </c>
      <c r="D512" s="11">
        <v>15.59835</v>
      </c>
      <c r="E512" s="84">
        <f t="shared" si="58"/>
        <v>-0.37507781271737073</v>
      </c>
      <c r="F512" s="18">
        <f t="shared" si="87"/>
        <v>3.8271927836556623E-4</v>
      </c>
      <c r="G512" s="3">
        <f t="shared" si="84"/>
        <v>0.46417880952380952</v>
      </c>
      <c r="H512" s="3">
        <f t="shared" si="90"/>
        <v>0.70901590909090906</v>
      </c>
      <c r="I512" s="9">
        <f t="shared" si="91"/>
        <v>-0.3453196133229598</v>
      </c>
      <c r="J512" s="18">
        <f t="shared" si="88"/>
        <v>3.7941543465184379E-4</v>
      </c>
    </row>
    <row r="513" spans="1:256" x14ac:dyDescent="0.15">
      <c r="A513" s="41" t="s">
        <v>339</v>
      </c>
      <c r="B513" s="41" t="s">
        <v>1013</v>
      </c>
      <c r="C513" s="11">
        <v>6.0858980000000003</v>
      </c>
      <c r="D513" s="11">
        <v>6.7950160000000004</v>
      </c>
      <c r="E513" s="84">
        <f t="shared" si="58"/>
        <v>-0.10435854750010887</v>
      </c>
      <c r="F513" s="18">
        <f t="shared" si="87"/>
        <v>2.3894635131539957E-4</v>
      </c>
      <c r="G513" s="3">
        <f t="shared" si="84"/>
        <v>0.28980466666666665</v>
      </c>
      <c r="H513" s="3">
        <f t="shared" si="90"/>
        <v>0.30886436363636366</v>
      </c>
      <c r="I513" s="9">
        <f t="shared" si="91"/>
        <v>-6.1708954523923665E-2</v>
      </c>
      <c r="J513" s="18">
        <f t="shared" si="88"/>
        <v>2.368836347360789E-4</v>
      </c>
    </row>
    <row r="514" spans="1:256" x14ac:dyDescent="0.15">
      <c r="A514" s="41" t="s">
        <v>337</v>
      </c>
      <c r="B514" s="41" t="s">
        <v>1014</v>
      </c>
      <c r="C514" s="11">
        <v>8.1989059999999991</v>
      </c>
      <c r="D514" s="11">
        <v>7.1696710000000001</v>
      </c>
      <c r="E514" s="84">
        <f t="shared" si="58"/>
        <v>0.14355400687144493</v>
      </c>
      <c r="F514" s="18">
        <f t="shared" si="87"/>
        <v>3.219079047131479E-4</v>
      </c>
      <c r="G514" s="3">
        <f t="shared" si="84"/>
        <v>0.39042409523809518</v>
      </c>
      <c r="H514" s="3">
        <f t="shared" si="90"/>
        <v>0.32589413636363634</v>
      </c>
      <c r="I514" s="9">
        <f t="shared" si="91"/>
        <v>0.19800895957960885</v>
      </c>
      <c r="J514" s="18">
        <f t="shared" si="88"/>
        <v>3.1912901828776055E-4</v>
      </c>
    </row>
    <row r="515" spans="1:256" x14ac:dyDescent="0.15">
      <c r="A515" s="41" t="s">
        <v>336</v>
      </c>
      <c r="B515" s="41" t="s">
        <v>1015</v>
      </c>
      <c r="C515" s="11">
        <v>13.31485</v>
      </c>
      <c r="D515" s="11">
        <v>9.0138429999999996</v>
      </c>
      <c r="E515" s="84">
        <f>C515/D515-1</f>
        <v>0.47715574810877004</v>
      </c>
      <c r="F515" s="18">
        <f t="shared" si="87"/>
        <v>5.2277163137007027E-4</v>
      </c>
      <c r="G515" s="3">
        <f t="shared" si="84"/>
        <v>0.63404047619047621</v>
      </c>
      <c r="H515" s="3">
        <f t="shared" si="90"/>
        <v>0.40972013636363636</v>
      </c>
      <c r="I515" s="9">
        <f t="shared" si="91"/>
        <v>0.54749649801871159</v>
      </c>
      <c r="J515" s="18">
        <f t="shared" si="88"/>
        <v>5.1825877856738316E-4</v>
      </c>
    </row>
    <row r="516" spans="1:256" x14ac:dyDescent="0.15">
      <c r="A516" s="41" t="s">
        <v>511</v>
      </c>
      <c r="B516" s="41" t="s">
        <v>1016</v>
      </c>
      <c r="C516" s="11">
        <v>6.8521499999999996E-3</v>
      </c>
      <c r="D516" s="11">
        <v>0.1192223</v>
      </c>
      <c r="E516" s="84">
        <f t="shared" si="58"/>
        <v>-0.94252627235005537</v>
      </c>
      <c r="F516" s="18">
        <f t="shared" si="87"/>
        <v>2.6903116699718183E-7</v>
      </c>
      <c r="G516" s="3">
        <f t="shared" si="84"/>
        <v>3.2629285714285712E-4</v>
      </c>
      <c r="H516" s="3">
        <f t="shared" si="90"/>
        <v>5.419195454545455E-3</v>
      </c>
      <c r="I516" s="9">
        <f t="shared" si="91"/>
        <v>-0.93978942817624844</v>
      </c>
      <c r="J516" s="18">
        <f t="shared" si="88"/>
        <v>2.6670874171023291E-7</v>
      </c>
    </row>
    <row r="517" spans="1:256" x14ac:dyDescent="0.15">
      <c r="A517" s="41" t="s">
        <v>344</v>
      </c>
      <c r="B517" s="41" t="s">
        <v>1017</v>
      </c>
      <c r="C517" s="11">
        <v>5.1393579999999996</v>
      </c>
      <c r="D517" s="11">
        <v>6.736103</v>
      </c>
      <c r="E517" s="84">
        <f t="shared" si="58"/>
        <v>-0.23704284212993776</v>
      </c>
      <c r="F517" s="18">
        <f t="shared" si="87"/>
        <v>2.0178301414246661E-4</v>
      </c>
      <c r="G517" s="3">
        <f t="shared" si="84"/>
        <v>0.24473133333333333</v>
      </c>
      <c r="H517" s="3">
        <f t="shared" si="90"/>
        <v>0.30618649999999997</v>
      </c>
      <c r="I517" s="9">
        <f t="shared" si="91"/>
        <v>-0.20071154889803</v>
      </c>
      <c r="J517" s="18">
        <f t="shared" si="88"/>
        <v>2.0004111196900523E-4</v>
      </c>
    </row>
    <row r="518" spans="1:256" x14ac:dyDescent="0.15">
      <c r="A518" s="41" t="s">
        <v>341</v>
      </c>
      <c r="B518" s="41" t="s">
        <v>1018</v>
      </c>
      <c r="C518" s="11">
        <v>4.6288349999999996</v>
      </c>
      <c r="D518" s="11">
        <v>3.16751</v>
      </c>
      <c r="E518" s="84">
        <f t="shared" si="58"/>
        <v>0.46134818832458291</v>
      </c>
      <c r="F518" s="18">
        <f t="shared" si="87"/>
        <v>1.817387071046898E-4</v>
      </c>
      <c r="G518" s="3">
        <f t="shared" si="84"/>
        <v>0.22042071428571428</v>
      </c>
      <c r="H518" s="3">
        <f t="shared" si="90"/>
        <v>0.14397772727272728</v>
      </c>
      <c r="I518" s="9">
        <f t="shared" si="91"/>
        <v>0.53093619729242003</v>
      </c>
      <c r="J518" s="18">
        <f t="shared" si="88"/>
        <v>1.8016983843527739E-4</v>
      </c>
    </row>
    <row r="519" spans="1:256" x14ac:dyDescent="0.15">
      <c r="A519" s="41" t="s">
        <v>342</v>
      </c>
      <c r="B519" s="41" t="s">
        <v>1019</v>
      </c>
      <c r="C519" s="11">
        <v>10.770530000000001</v>
      </c>
      <c r="D519" s="11">
        <v>7.9882980000000003</v>
      </c>
      <c r="E519" s="84">
        <f t="shared" si="58"/>
        <v>0.34828845894331928</v>
      </c>
      <c r="F519" s="18">
        <f t="shared" si="87"/>
        <v>4.2287577695732836E-4</v>
      </c>
      <c r="G519" s="3">
        <f t="shared" si="84"/>
        <v>0.51288238095238103</v>
      </c>
      <c r="H519" s="3">
        <f t="shared" si="90"/>
        <v>0.36310445454545454</v>
      </c>
      <c r="I519" s="9">
        <f t="shared" si="91"/>
        <v>0.41249267127395384</v>
      </c>
      <c r="J519" s="18">
        <f t="shared" si="88"/>
        <v>4.1922528021895542E-4</v>
      </c>
    </row>
    <row r="520" spans="1:256" x14ac:dyDescent="0.15">
      <c r="A520" s="41" t="s">
        <v>321</v>
      </c>
      <c r="B520" s="41" t="s">
        <v>1020</v>
      </c>
      <c r="C520" s="11">
        <v>74.407200000000003</v>
      </c>
      <c r="D520" s="11">
        <v>104.5226</v>
      </c>
      <c r="E520" s="84">
        <f>C520/D520-1</f>
        <v>-0.28812333409233981</v>
      </c>
      <c r="F520" s="18">
        <f t="shared" si="87"/>
        <v>2.9213977874087273E-3</v>
      </c>
      <c r="G520" s="3">
        <f t="shared" si="84"/>
        <v>3.5432000000000001</v>
      </c>
      <c r="H520" s="3">
        <f t="shared" si="90"/>
        <v>4.7510272727272724</v>
      </c>
      <c r="I520" s="9">
        <f t="shared" si="91"/>
        <v>-0.25422444523959409</v>
      </c>
      <c r="J520" s="18">
        <f t="shared" si="88"/>
        <v>2.8961786718302495E-3</v>
      </c>
    </row>
    <row r="521" spans="1:256" x14ac:dyDescent="0.15">
      <c r="A521" s="42" t="s">
        <v>551</v>
      </c>
      <c r="B521" s="42" t="s">
        <v>418</v>
      </c>
      <c r="C521" s="53">
        <v>0.67477050000000005</v>
      </c>
      <c r="D521" s="53">
        <v>3.7865090000000001</v>
      </c>
      <c r="E521" s="84">
        <f>C521/D521-1</f>
        <v>-0.82179614520921507</v>
      </c>
      <c r="F521" s="18">
        <f t="shared" si="87"/>
        <v>2.649304161033718E-5</v>
      </c>
      <c r="G521" s="3">
        <f t="shared" si="84"/>
        <v>3.2131928571428575E-2</v>
      </c>
      <c r="H521" s="3">
        <f>D521/20</f>
        <v>0.18932545000000001</v>
      </c>
      <c r="I521" s="9">
        <f t="shared" si="91"/>
        <v>-0.8302820430563953</v>
      </c>
      <c r="J521" s="18">
        <f t="shared" si="88"/>
        <v>2.62643390757915E-5</v>
      </c>
    </row>
    <row r="522" spans="1:256" x14ac:dyDescent="0.15">
      <c r="A522" s="34"/>
      <c r="B522" s="34"/>
      <c r="C522" s="31">
        <f>SUM(C311:C521)</f>
        <v>8401.6204936800023</v>
      </c>
      <c r="D522" s="32">
        <f>SUM(D311:D521)</f>
        <v>14169.58770959</v>
      </c>
      <c r="E522" s="21">
        <f>C522/D522-1</f>
        <v>-0.40706669340888646</v>
      </c>
      <c r="F522" s="22">
        <f t="shared" si="87"/>
        <v>0.32986694192073585</v>
      </c>
      <c r="G522" s="31">
        <f>SUM(G311:G521)</f>
        <v>402.32282112761891</v>
      </c>
      <c r="H522" s="32">
        <f>SUM(H311:H521)</f>
        <v>644.67712286204596</v>
      </c>
      <c r="I522" s="21">
        <f t="shared" si="91"/>
        <v>-0.37593128891947403</v>
      </c>
      <c r="J522" s="22">
        <f t="shared" si="88"/>
        <v>0.32885492598227206</v>
      </c>
      <c r="L522" s="3"/>
    </row>
    <row r="523" spans="1:256" x14ac:dyDescent="0.15">
      <c r="A523" s="8"/>
      <c r="B523" s="8"/>
      <c r="C523" s="4"/>
      <c r="D523" s="24"/>
      <c r="E523" s="5"/>
      <c r="F523" s="5"/>
      <c r="G523" s="4"/>
      <c r="H523" s="24"/>
      <c r="I523" s="5"/>
      <c r="J523" s="5"/>
    </row>
    <row r="524" spans="1:256" ht="13" x14ac:dyDescent="0.15">
      <c r="A524" s="38" t="s">
        <v>354</v>
      </c>
      <c r="B524" s="38" t="s">
        <v>381</v>
      </c>
      <c r="C524" s="125" t="s">
        <v>353</v>
      </c>
      <c r="D524" s="126"/>
      <c r="E524" s="126"/>
      <c r="F524" s="127"/>
      <c r="G524" s="121" t="s">
        <v>350</v>
      </c>
      <c r="H524" s="122"/>
      <c r="I524" s="122"/>
      <c r="J524" s="123"/>
    </row>
    <row r="525" spans="1:256" ht="24" x14ac:dyDescent="0.15">
      <c r="A525" s="20"/>
      <c r="B525" s="20"/>
      <c r="C525" s="14" t="s">
        <v>213</v>
      </c>
      <c r="D525" s="12" t="s">
        <v>189</v>
      </c>
      <c r="E525" s="12" t="s">
        <v>352</v>
      </c>
      <c r="F525" s="17" t="s">
        <v>351</v>
      </c>
      <c r="G525" s="14" t="s">
        <v>213</v>
      </c>
      <c r="H525" s="12" t="s">
        <v>189</v>
      </c>
      <c r="I525" s="12" t="s">
        <v>352</v>
      </c>
      <c r="J525" s="17" t="s">
        <v>351</v>
      </c>
    </row>
    <row r="526" spans="1:256" s="55" customFormat="1" x14ac:dyDescent="0.15">
      <c r="A526" s="41" t="s">
        <v>49</v>
      </c>
      <c r="B526" s="95" t="s">
        <v>800</v>
      </c>
      <c r="C526" s="6">
        <v>3.63386E-3</v>
      </c>
      <c r="D526" s="6"/>
      <c r="E526" s="9"/>
      <c r="F526" s="18">
        <f t="shared" ref="F526:F567" si="92">C526/$C$1119</f>
        <v>1.4267370044502518E-7</v>
      </c>
      <c r="G526" s="3">
        <f>C526/17</f>
        <v>2.1375647058823529E-4</v>
      </c>
      <c r="H526" s="3"/>
      <c r="I526" s="9"/>
      <c r="J526" s="18">
        <f t="shared" ref="J526:J567" si="93">G526/$G$1119</f>
        <v>1.7472254772052298E-7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</row>
    <row r="527" spans="1:256" x14ac:dyDescent="0.15">
      <c r="A527" s="41" t="s">
        <v>736</v>
      </c>
      <c r="B527" s="95" t="s">
        <v>807</v>
      </c>
      <c r="C527" s="6">
        <v>0.68433460000000002</v>
      </c>
      <c r="D527" s="6"/>
      <c r="F527" s="18">
        <f t="shared" si="92"/>
        <v>2.6868550171048453E-5</v>
      </c>
      <c r="G527" s="3">
        <f>C527/17</f>
        <v>4.0254976470588233E-2</v>
      </c>
      <c r="H527" s="3"/>
      <c r="J527" s="18">
        <f t="shared" si="93"/>
        <v>3.2904042754895621E-5</v>
      </c>
    </row>
    <row r="528" spans="1:256" x14ac:dyDescent="0.15">
      <c r="A528" s="41" t="s">
        <v>737</v>
      </c>
      <c r="B528" s="95" t="s">
        <v>808</v>
      </c>
      <c r="C528" s="6">
        <v>0.39989820000000004</v>
      </c>
      <c r="D528" s="6">
        <v>0.16</v>
      </c>
      <c r="E528" s="9">
        <f t="shared" ref="E528:E550" si="94">C528/D528-1</f>
        <v>1.4993637500000001</v>
      </c>
      <c r="F528" s="18">
        <f t="shared" si="92"/>
        <v>1.5700922984183422E-5</v>
      </c>
      <c r="G528" s="3">
        <f>C528/21</f>
        <v>1.9042771428571432E-2</v>
      </c>
      <c r="H528" s="3">
        <f>D528/22</f>
        <v>7.2727272727272727E-3</v>
      </c>
      <c r="I528" s="9">
        <f t="shared" ref="I528:I599" si="95">G528/H528-1</f>
        <v>1.6183810714285718</v>
      </c>
      <c r="J528" s="18">
        <f t="shared" si="93"/>
        <v>1.5565383964768296E-5</v>
      </c>
    </row>
    <row r="529" spans="1:11" x14ac:dyDescent="0.15">
      <c r="A529" s="41" t="s">
        <v>738</v>
      </c>
      <c r="B529" s="95" t="s">
        <v>809</v>
      </c>
      <c r="C529" s="6">
        <v>0.44342009999999998</v>
      </c>
      <c r="D529" s="6">
        <v>0.1319767</v>
      </c>
      <c r="E529" s="9">
        <f t="shared" si="94"/>
        <v>2.3598362438218259</v>
      </c>
      <c r="F529" s="18">
        <f t="shared" si="92"/>
        <v>1.7409692866181721E-5</v>
      </c>
      <c r="G529" s="3">
        <f>C529/21</f>
        <v>2.1115242857142856E-2</v>
      </c>
      <c r="H529" s="3">
        <f t="shared" ref="H529:H590" si="96">D529/22</f>
        <v>5.9989409090909088E-3</v>
      </c>
      <c r="I529" s="9">
        <f t="shared" si="95"/>
        <v>2.5198284459085798</v>
      </c>
      <c r="J529" s="18">
        <f t="shared" si="93"/>
        <v>1.7259402803503373E-5</v>
      </c>
      <c r="K529" s="98"/>
    </row>
    <row r="530" spans="1:11" x14ac:dyDescent="0.15">
      <c r="A530" s="41" t="s">
        <v>739</v>
      </c>
      <c r="B530" s="95" t="s">
        <v>810</v>
      </c>
      <c r="C530" s="6">
        <v>15.09643</v>
      </c>
      <c r="D530" s="6">
        <v>2.2302780000000002</v>
      </c>
      <c r="E530" s="9">
        <f t="shared" si="94"/>
        <v>5.7688557211253482</v>
      </c>
      <c r="F530" s="18">
        <f t="shared" si="92"/>
        <v>5.9272055929763157E-4</v>
      </c>
      <c r="G530" s="3">
        <f>C530/21</f>
        <v>0.71887761904761904</v>
      </c>
      <c r="H530" s="3">
        <f t="shared" si="96"/>
        <v>0.10137627272727273</v>
      </c>
      <c r="I530" s="9">
        <f t="shared" si="95"/>
        <v>6.0911821840360787</v>
      </c>
      <c r="J530" s="18">
        <f t="shared" si="93"/>
        <v>5.876038688027278E-4</v>
      </c>
    </row>
    <row r="531" spans="1:11" x14ac:dyDescent="0.15">
      <c r="A531" s="41" t="s">
        <v>766</v>
      </c>
      <c r="B531" s="41" t="s">
        <v>909</v>
      </c>
      <c r="C531" s="6">
        <v>0.48375970000000001</v>
      </c>
      <c r="D531" s="6">
        <v>0.3102316</v>
      </c>
      <c r="E531" s="9">
        <f t="shared" si="94"/>
        <v>0.55935017580414126</v>
      </c>
      <c r="F531" s="18">
        <f t="shared" si="92"/>
        <v>1.8993518331794633E-5</v>
      </c>
      <c r="G531" s="3">
        <f>C531/21</f>
        <v>2.3036176190476192E-2</v>
      </c>
      <c r="H531" s="3">
        <f t="shared" si="96"/>
        <v>1.4101436363636364E-2</v>
      </c>
      <c r="I531" s="9">
        <f t="shared" si="95"/>
        <v>0.63360494608052886</v>
      </c>
      <c r="J531" s="18">
        <f t="shared" si="93"/>
        <v>1.8829555814907695E-5</v>
      </c>
    </row>
    <row r="532" spans="1:11" x14ac:dyDescent="0.15">
      <c r="A532" s="41" t="s">
        <v>767</v>
      </c>
      <c r="B532" s="41" t="s">
        <v>910</v>
      </c>
      <c r="C532" s="6">
        <v>3.937396E-2</v>
      </c>
      <c r="D532" s="6">
        <v>0.49896779999999996</v>
      </c>
      <c r="E532" s="9">
        <f t="shared" si="94"/>
        <v>-0.92108917649595823</v>
      </c>
      <c r="F532" s="18">
        <f t="shared" si="92"/>
        <v>1.5459122185154089E-6</v>
      </c>
      <c r="G532" s="3">
        <f>C532/21</f>
        <v>1.8749504761904762E-3</v>
      </c>
      <c r="H532" s="3">
        <f t="shared" si="96"/>
        <v>2.2680354545454542E-2</v>
      </c>
      <c r="I532" s="9">
        <f t="shared" si="95"/>
        <v>-0.91733151823386105</v>
      </c>
      <c r="J532" s="18">
        <f t="shared" si="93"/>
        <v>1.5325670523483932E-6</v>
      </c>
    </row>
    <row r="533" spans="1:11" x14ac:dyDescent="0.15">
      <c r="A533" s="41" t="s">
        <v>158</v>
      </c>
      <c r="B533" s="41" t="s">
        <v>159</v>
      </c>
      <c r="C533" s="6">
        <v>0</v>
      </c>
      <c r="D533" s="6"/>
      <c r="F533" s="18">
        <f t="shared" si="92"/>
        <v>0</v>
      </c>
      <c r="G533" s="3">
        <f>C533/17</f>
        <v>0</v>
      </c>
      <c r="H533" s="3"/>
      <c r="J533" s="18">
        <f t="shared" si="93"/>
        <v>0</v>
      </c>
    </row>
    <row r="534" spans="1:11" x14ac:dyDescent="0.15">
      <c r="A534" s="41" t="s">
        <v>243</v>
      </c>
      <c r="B534" s="41" t="s">
        <v>218</v>
      </c>
      <c r="C534" s="6">
        <v>0.50701560000000001</v>
      </c>
      <c r="D534" s="6"/>
      <c r="F534" s="18">
        <f t="shared" si="92"/>
        <v>1.9906598447753825E-5</v>
      </c>
      <c r="G534" s="3">
        <f>C534/17</f>
        <v>2.982444705882353E-2</v>
      </c>
      <c r="H534" s="3"/>
      <c r="J534" s="18">
        <f t="shared" si="93"/>
        <v>2.4378225183702617E-5</v>
      </c>
    </row>
    <row r="535" spans="1:11" x14ac:dyDescent="0.15">
      <c r="A535" s="41" t="s">
        <v>787</v>
      </c>
      <c r="B535" s="41" t="s">
        <v>911</v>
      </c>
      <c r="C535" s="6">
        <v>2.6284700000000001</v>
      </c>
      <c r="D535" s="6">
        <v>0.62123080000000008</v>
      </c>
      <c r="E535" s="9">
        <f t="shared" si="94"/>
        <v>3.2310683887534228</v>
      </c>
      <c r="F535" s="18">
        <f t="shared" si="92"/>
        <v>1.0319977693382116E-4</v>
      </c>
      <c r="G535" s="3">
        <f>C535/21</f>
        <v>0.12516523809523811</v>
      </c>
      <c r="H535" s="3">
        <f t="shared" si="96"/>
        <v>2.8237763636363641E-2</v>
      </c>
      <c r="I535" s="9">
        <f t="shared" si="95"/>
        <v>3.4325478358369192</v>
      </c>
      <c r="J535" s="18">
        <f t="shared" si="93"/>
        <v>1.0230889958963187E-4</v>
      </c>
    </row>
    <row r="536" spans="1:11" x14ac:dyDescent="0.15">
      <c r="A536" s="41" t="s">
        <v>160</v>
      </c>
      <c r="B536" s="41" t="s">
        <v>215</v>
      </c>
      <c r="C536" s="6">
        <v>6.7117600000000006E-3</v>
      </c>
      <c r="D536" s="6"/>
      <c r="F536" s="18">
        <f t="shared" si="92"/>
        <v>2.6351913274008969E-7</v>
      </c>
      <c r="G536" s="3">
        <f>C536/17</f>
        <v>3.9480941176470592E-4</v>
      </c>
      <c r="H536" s="3"/>
      <c r="J536" s="18">
        <f t="shared" si="93"/>
        <v>3.2271353516335175E-7</v>
      </c>
    </row>
    <row r="537" spans="1:11" x14ac:dyDescent="0.15">
      <c r="A537" s="41" t="s">
        <v>785</v>
      </c>
      <c r="B537" s="41" t="s">
        <v>919</v>
      </c>
      <c r="C537" s="6">
        <v>4.6307669999999996</v>
      </c>
      <c r="D537" s="6">
        <v>1.886242</v>
      </c>
      <c r="E537" s="9">
        <f t="shared" si="94"/>
        <v>1.4550227383336813</v>
      </c>
      <c r="F537" s="18">
        <f t="shared" si="92"/>
        <v>1.818145618677406E-4</v>
      </c>
      <c r="G537" s="3">
        <f>C537/21</f>
        <v>0.22051271428571426</v>
      </c>
      <c r="H537" s="3">
        <f t="shared" si="96"/>
        <v>8.5738272727272732E-2</v>
      </c>
      <c r="I537" s="9">
        <f t="shared" si="95"/>
        <v>1.5719285830162373</v>
      </c>
      <c r="J537" s="18">
        <f t="shared" si="93"/>
        <v>1.8024503837821268E-4</v>
      </c>
    </row>
    <row r="538" spans="1:11" x14ac:dyDescent="0.15">
      <c r="A538" s="41" t="s">
        <v>781</v>
      </c>
      <c r="B538" s="41" t="s">
        <v>918</v>
      </c>
      <c r="C538" s="6">
        <v>0.64191710000000002</v>
      </c>
      <c r="D538" s="6">
        <v>0.1133458</v>
      </c>
      <c r="E538" s="9">
        <f t="shared" si="94"/>
        <v>4.6633514431059648</v>
      </c>
      <c r="F538" s="18">
        <f t="shared" si="92"/>
        <v>2.5203141572856214E-5</v>
      </c>
      <c r="G538" s="3">
        <f t="shared" ref="G538:G544" si="97">C538/21</f>
        <v>3.0567480952380953E-2</v>
      </c>
      <c r="H538" s="3">
        <f t="shared" si="96"/>
        <v>5.1520818181818176E-3</v>
      </c>
      <c r="I538" s="9">
        <f t="shared" si="95"/>
        <v>4.9330348451586303</v>
      </c>
      <c r="J538" s="18">
        <f t="shared" si="93"/>
        <v>2.4985574166251726E-5</v>
      </c>
    </row>
    <row r="539" spans="1:11" x14ac:dyDescent="0.15">
      <c r="A539" s="41" t="s">
        <v>783</v>
      </c>
      <c r="B539" s="41" t="s">
        <v>917</v>
      </c>
      <c r="C539" s="6">
        <v>0.20768629999999999</v>
      </c>
      <c r="D539" s="6">
        <v>0.18914529999999999</v>
      </c>
      <c r="E539" s="9">
        <f t="shared" si="94"/>
        <v>9.8025169010279356E-2</v>
      </c>
      <c r="F539" s="18">
        <f t="shared" si="92"/>
        <v>8.1542417574523041E-6</v>
      </c>
      <c r="G539" s="3">
        <f t="shared" si="97"/>
        <v>9.8898238095238098E-3</v>
      </c>
      <c r="H539" s="3">
        <f t="shared" si="96"/>
        <v>8.5975136363636365E-3</v>
      </c>
      <c r="I539" s="9">
        <f t="shared" si="95"/>
        <v>0.15031208182029276</v>
      </c>
      <c r="J539" s="18">
        <f t="shared" si="93"/>
        <v>8.0838498490917365E-6</v>
      </c>
    </row>
    <row r="540" spans="1:11" x14ac:dyDescent="0.15">
      <c r="A540" s="41" t="s">
        <v>782</v>
      </c>
      <c r="B540" s="41" t="s">
        <v>916</v>
      </c>
      <c r="C540" s="6">
        <v>0.51228969999999996</v>
      </c>
      <c r="D540" s="6">
        <v>1.223897</v>
      </c>
      <c r="E540" s="9">
        <f t="shared" si="94"/>
        <v>-0.58142744038101246</v>
      </c>
      <c r="F540" s="18">
        <f t="shared" si="92"/>
        <v>2.0113671742684588E-5</v>
      </c>
      <c r="G540" s="3">
        <f t="shared" si="97"/>
        <v>2.4394747619047617E-2</v>
      </c>
      <c r="H540" s="3">
        <f t="shared" si="96"/>
        <v>5.5631681818181816E-2</v>
      </c>
      <c r="I540" s="9">
        <f t="shared" si="95"/>
        <v>-0.56149541373248923</v>
      </c>
      <c r="J540" s="18">
        <f t="shared" si="93"/>
        <v>1.9940039444278466E-5</v>
      </c>
    </row>
    <row r="541" spans="1:11" x14ac:dyDescent="0.15">
      <c r="A541" s="41" t="s">
        <v>780</v>
      </c>
      <c r="B541" s="41" t="s">
        <v>915</v>
      </c>
      <c r="C541" s="6">
        <v>0.90825149999999999</v>
      </c>
      <c r="D541" s="6">
        <v>1.1138269999999999</v>
      </c>
      <c r="E541" s="9">
        <f t="shared" si="94"/>
        <v>-0.1845668133381575</v>
      </c>
      <c r="F541" s="18">
        <f t="shared" si="92"/>
        <v>3.5660042610266987E-5</v>
      </c>
      <c r="G541" s="3">
        <f t="shared" si="97"/>
        <v>4.3250071428571429E-2</v>
      </c>
      <c r="H541" s="3">
        <f t="shared" si="96"/>
        <v>5.0628499999999993E-2</v>
      </c>
      <c r="I541" s="9">
        <f t="shared" si="95"/>
        <v>-0.14573666159235543</v>
      </c>
      <c r="J541" s="18">
        <f t="shared" si="93"/>
        <v>3.5352205471484367E-5</v>
      </c>
    </row>
    <row r="542" spans="1:11" x14ac:dyDescent="0.15">
      <c r="A542" s="41" t="s">
        <v>46</v>
      </c>
      <c r="B542" s="95" t="s">
        <v>801</v>
      </c>
      <c r="C542" s="6">
        <v>0.72181509999999993</v>
      </c>
      <c r="D542" s="6">
        <v>0.44164690000000001</v>
      </c>
      <c r="E542" s="9">
        <f t="shared" si="94"/>
        <v>0.63437148545591504</v>
      </c>
      <c r="F542" s="18">
        <f t="shared" si="92"/>
        <v>2.8340120795544103E-5</v>
      </c>
      <c r="G542" s="3">
        <f t="shared" si="97"/>
        <v>3.4372147619047617E-2</v>
      </c>
      <c r="H542" s="3">
        <f t="shared" si="96"/>
        <v>2.007485909090909E-2</v>
      </c>
      <c r="I542" s="9">
        <f t="shared" si="95"/>
        <v>0.71219869904905386</v>
      </c>
      <c r="J542" s="18">
        <f t="shared" si="93"/>
        <v>2.8095473255612607E-5</v>
      </c>
    </row>
    <row r="543" spans="1:11" x14ac:dyDescent="0.15">
      <c r="A543" s="41" t="s">
        <v>47</v>
      </c>
      <c r="B543" s="95" t="s">
        <v>802</v>
      </c>
      <c r="C543" s="6">
        <v>0.90329309999999996</v>
      </c>
      <c r="D543" s="6">
        <v>0.57407980000000003</v>
      </c>
      <c r="E543" s="9">
        <f t="shared" si="94"/>
        <v>0.57346260920520087</v>
      </c>
      <c r="F543" s="18">
        <f t="shared" si="92"/>
        <v>3.5465364423356475E-5</v>
      </c>
      <c r="G543" s="3">
        <f t="shared" si="97"/>
        <v>4.3013957142857141E-2</v>
      </c>
      <c r="H543" s="3">
        <f t="shared" si="96"/>
        <v>2.6094536363636366E-2</v>
      </c>
      <c r="I543" s="9">
        <f t="shared" si="95"/>
        <v>0.64838940011973434</v>
      </c>
      <c r="J543" s="18">
        <f t="shared" si="93"/>
        <v>3.5159207853963438E-5</v>
      </c>
    </row>
    <row r="544" spans="1:11" x14ac:dyDescent="0.15">
      <c r="A544" s="41" t="s">
        <v>768</v>
      </c>
      <c r="B544" s="41" t="s">
        <v>914</v>
      </c>
      <c r="C544" s="6">
        <v>2.8952900000000001</v>
      </c>
      <c r="D544" s="6">
        <v>0.83356259999999993</v>
      </c>
      <c r="E544" s="9">
        <f t="shared" si="94"/>
        <v>2.4733924002828345</v>
      </c>
      <c r="F544" s="18">
        <f t="shared" si="92"/>
        <v>1.1367574374397389E-4</v>
      </c>
      <c r="G544" s="3">
        <f t="shared" si="97"/>
        <v>0.1378709523809524</v>
      </c>
      <c r="H544" s="3">
        <f t="shared" si="96"/>
        <v>3.7889209090909086E-2</v>
      </c>
      <c r="I544" s="9">
        <f t="shared" si="95"/>
        <v>2.6387920383915415</v>
      </c>
      <c r="J544" s="18">
        <f t="shared" si="93"/>
        <v>1.1269443208134971E-4</v>
      </c>
    </row>
    <row r="545" spans="1:10" x14ac:dyDescent="0.15">
      <c r="A545" s="41" t="s">
        <v>161</v>
      </c>
      <c r="B545" s="41" t="s">
        <v>217</v>
      </c>
      <c r="C545" s="6">
        <v>0.31397559999999997</v>
      </c>
      <c r="D545" s="6"/>
      <c r="F545" s="18">
        <f t="shared" si="92"/>
        <v>1.2327404110628104E-5</v>
      </c>
      <c r="G545" s="3">
        <f>C545/17</f>
        <v>1.8469152941176469E-2</v>
      </c>
      <c r="H545" s="3"/>
      <c r="J545" s="18">
        <f t="shared" si="93"/>
        <v>1.5096513556955917E-5</v>
      </c>
    </row>
    <row r="546" spans="1:10" x14ac:dyDescent="0.15">
      <c r="A546" s="41" t="s">
        <v>784</v>
      </c>
      <c r="B546" s="41" t="s">
        <v>913</v>
      </c>
      <c r="C546" s="6">
        <v>0.745004</v>
      </c>
      <c r="D546" s="6">
        <v>0.11123330000000001</v>
      </c>
      <c r="E546" s="9">
        <f t="shared" si="94"/>
        <v>5.6976705716723313</v>
      </c>
      <c r="F546" s="18">
        <f t="shared" si="92"/>
        <v>2.9250570337422339E-5</v>
      </c>
      <c r="G546" s="3">
        <f>C546/21</f>
        <v>3.5476380952380954E-2</v>
      </c>
      <c r="H546" s="3">
        <f t="shared" si="96"/>
        <v>5.0560590909090909E-3</v>
      </c>
      <c r="I546" s="9">
        <f t="shared" si="95"/>
        <v>6.0166072655614906</v>
      </c>
      <c r="J546" s="18">
        <f t="shared" si="93"/>
        <v>2.8998063295329257E-5</v>
      </c>
    </row>
    <row r="547" spans="1:10" x14ac:dyDescent="0.15">
      <c r="A547" s="41" t="s">
        <v>48</v>
      </c>
      <c r="B547" s="95" t="s">
        <v>803</v>
      </c>
      <c r="C547" s="6">
        <v>0.72050930000000002</v>
      </c>
      <c r="D547" s="6">
        <v>0.45823999999999998</v>
      </c>
      <c r="E547" s="9">
        <f t="shared" si="94"/>
        <v>0.57234047660614529</v>
      </c>
      <c r="F547" s="18">
        <f t="shared" si="92"/>
        <v>2.8288852084575296E-5</v>
      </c>
      <c r="G547" s="3">
        <f>C547/21</f>
        <v>3.4309966666666671E-2</v>
      </c>
      <c r="H547" s="3">
        <f t="shared" si="96"/>
        <v>2.0829090909090908E-2</v>
      </c>
      <c r="I547" s="9">
        <f t="shared" si="95"/>
        <v>0.64721383263500964</v>
      </c>
      <c r="J547" s="18">
        <f t="shared" si="93"/>
        <v>2.8044647124409236E-5</v>
      </c>
    </row>
    <row r="548" spans="1:10" x14ac:dyDescent="0.15">
      <c r="A548" s="41" t="s">
        <v>45</v>
      </c>
      <c r="B548" s="95" t="s">
        <v>804</v>
      </c>
      <c r="C548" s="6">
        <v>0.32804870000000003</v>
      </c>
      <c r="D548" s="6">
        <v>0.1261341</v>
      </c>
      <c r="E548" s="9">
        <f t="shared" si="94"/>
        <v>1.6007931241432733</v>
      </c>
      <c r="F548" s="18">
        <f t="shared" si="92"/>
        <v>1.2879946380757635E-5</v>
      </c>
      <c r="G548" s="3">
        <f>C548/21</f>
        <v>1.5621366666666667E-2</v>
      </c>
      <c r="H548" s="3">
        <f t="shared" si="96"/>
        <v>5.733368181818182E-3</v>
      </c>
      <c r="I548" s="9">
        <f t="shared" si="95"/>
        <v>1.7246404157691431</v>
      </c>
      <c r="J548" s="18">
        <f t="shared" si="93"/>
        <v>1.2768759585922329E-5</v>
      </c>
    </row>
    <row r="549" spans="1:10" x14ac:dyDescent="0.15">
      <c r="A549" s="41" t="s">
        <v>246</v>
      </c>
      <c r="B549" s="95" t="s">
        <v>216</v>
      </c>
      <c r="C549" s="6">
        <v>0.91966939999999997</v>
      </c>
      <c r="D549" s="6"/>
      <c r="F549" s="18">
        <f t="shared" si="92"/>
        <v>3.6108335622191287E-5</v>
      </c>
      <c r="G549" s="3">
        <f>C549/17</f>
        <v>5.4098199999999999E-2</v>
      </c>
      <c r="H549" s="3"/>
      <c r="J549" s="18">
        <f t="shared" si="93"/>
        <v>4.4219364705466014E-5</v>
      </c>
    </row>
    <row r="550" spans="1:10" x14ac:dyDescent="0.15">
      <c r="A550" s="41" t="s">
        <v>786</v>
      </c>
      <c r="B550" s="95" t="s">
        <v>805</v>
      </c>
      <c r="C550" s="6">
        <v>3.1140159999999999</v>
      </c>
      <c r="D550" s="6">
        <v>1.4440649999999999</v>
      </c>
      <c r="E550" s="9">
        <f t="shared" si="94"/>
        <v>1.1564237066891034</v>
      </c>
      <c r="F550" s="18">
        <f t="shared" si="92"/>
        <v>1.2226342951159801E-4</v>
      </c>
      <c r="G550" s="3">
        <f>C550/21</f>
        <v>0.14828647619047619</v>
      </c>
      <c r="H550" s="3">
        <f t="shared" si="96"/>
        <v>6.5639318181818174E-2</v>
      </c>
      <c r="I550" s="9">
        <f t="shared" si="95"/>
        <v>1.2591105498647752</v>
      </c>
      <c r="J550" s="18">
        <f t="shared" si="93"/>
        <v>1.2120798421306198E-4</v>
      </c>
    </row>
    <row r="551" spans="1:10" x14ac:dyDescent="0.15">
      <c r="A551" s="41" t="s">
        <v>230</v>
      </c>
      <c r="B551" s="95" t="s">
        <v>226</v>
      </c>
      <c r="C551" s="6">
        <v>0.3864976</v>
      </c>
      <c r="D551" s="6"/>
      <c r="F551" s="18">
        <f t="shared" si="92"/>
        <v>1.5174784610612727E-5</v>
      </c>
      <c r="G551" s="3">
        <f>C551/17</f>
        <v>2.2735152941176472E-2</v>
      </c>
      <c r="H551" s="3"/>
      <c r="J551" s="18">
        <f t="shared" si="93"/>
        <v>1.8583502215238785E-5</v>
      </c>
    </row>
    <row r="552" spans="1:10" x14ac:dyDescent="0.15">
      <c r="A552" s="41" t="s">
        <v>751</v>
      </c>
      <c r="B552" s="95" t="s">
        <v>822</v>
      </c>
      <c r="C552" s="6">
        <v>1.5755760000000001</v>
      </c>
      <c r="D552" s="6"/>
      <c r="F552" s="18">
        <f t="shared" si="92"/>
        <v>6.1860737136920792E-5</v>
      </c>
      <c r="G552" s="3">
        <f>C552/17</f>
        <v>9.2680941176470591E-2</v>
      </c>
      <c r="H552" s="3"/>
      <c r="J552" s="18">
        <f t="shared" si="93"/>
        <v>7.575653790936104E-5</v>
      </c>
    </row>
    <row r="553" spans="1:10" x14ac:dyDescent="0.15">
      <c r="A553" s="41" t="s">
        <v>506</v>
      </c>
      <c r="B553" s="41" t="s">
        <v>956</v>
      </c>
      <c r="C553" s="6">
        <v>3.9883109999999999</v>
      </c>
      <c r="D553" s="6">
        <v>10.35191</v>
      </c>
      <c r="E553" s="9">
        <f>C553/D553-1</f>
        <v>-0.61472704071036166</v>
      </c>
      <c r="F553" s="18">
        <f t="shared" si="92"/>
        <v>1.565902618415676E-4</v>
      </c>
      <c r="G553" s="3">
        <f>C553/21</f>
        <v>0.18991957142857144</v>
      </c>
      <c r="H553" s="3">
        <f t="shared" si="96"/>
        <v>0.47054136363636362</v>
      </c>
      <c r="I553" s="9">
        <f t="shared" si="95"/>
        <v>-0.59638070931561693</v>
      </c>
      <c r="J553" s="18">
        <f t="shared" si="93"/>
        <v>1.5523848841007286E-4</v>
      </c>
    </row>
    <row r="554" spans="1:10" x14ac:dyDescent="0.15">
      <c r="A554" s="41" t="s">
        <v>673</v>
      </c>
      <c r="B554" s="41" t="s">
        <v>957</v>
      </c>
      <c r="C554" s="11">
        <v>6.3260990000000001</v>
      </c>
      <c r="D554" s="11">
        <v>2.0985849999999999</v>
      </c>
      <c r="E554" s="9">
        <f>C554/D554-1</f>
        <v>2.014459266601067</v>
      </c>
      <c r="F554" s="18">
        <f t="shared" si="92"/>
        <v>2.4837719496941912E-4</v>
      </c>
      <c r="G554" s="3">
        <f t="shared" ref="G554:G587" si="98">C554/21</f>
        <v>0.30124280952380955</v>
      </c>
      <c r="H554" s="3">
        <f t="shared" si="96"/>
        <v>9.5390227272727265E-2</v>
      </c>
      <c r="I554" s="9">
        <f t="shared" si="95"/>
        <v>2.1580049459630231</v>
      </c>
      <c r="J554" s="18">
        <f t="shared" si="93"/>
        <v>2.4623306615067722E-4</v>
      </c>
    </row>
    <row r="555" spans="1:10" x14ac:dyDescent="0.15">
      <c r="A555" s="41" t="s">
        <v>612</v>
      </c>
      <c r="B555" s="41" t="s">
        <v>958</v>
      </c>
      <c r="C555" s="11">
        <v>0.67251969999999994</v>
      </c>
      <c r="D555" s="11">
        <v>2.1870440000000002</v>
      </c>
      <c r="E555" s="9">
        <f>C555/D555-1</f>
        <v>-0.69249832193590988</v>
      </c>
      <c r="F555" s="18">
        <f t="shared" si="92"/>
        <v>2.6404670026137E-5</v>
      </c>
      <c r="G555" s="3">
        <f t="shared" si="98"/>
        <v>3.2024747619047618E-2</v>
      </c>
      <c r="H555" s="3">
        <f t="shared" si="96"/>
        <v>9.9411090909090921E-2</v>
      </c>
      <c r="I555" s="9">
        <f t="shared" si="95"/>
        <v>-0.67785538488523889</v>
      </c>
      <c r="J555" s="18">
        <f t="shared" si="93"/>
        <v>2.6176730363804546E-5</v>
      </c>
    </row>
    <row r="556" spans="1:10" x14ac:dyDescent="0.15">
      <c r="A556" s="41" t="s">
        <v>674</v>
      </c>
      <c r="B556" s="41" t="s">
        <v>959</v>
      </c>
      <c r="C556" s="11">
        <v>0.70362000000000002</v>
      </c>
      <c r="D556" s="11">
        <v>3.9238909999999998</v>
      </c>
      <c r="E556" s="9">
        <f>C556/D556-1</f>
        <v>-0.82068309236928338</v>
      </c>
      <c r="F556" s="18">
        <f t="shared" si="92"/>
        <v>2.7625739325986314E-5</v>
      </c>
      <c r="G556" s="3">
        <f t="shared" si="98"/>
        <v>3.3505714285714285E-2</v>
      </c>
      <c r="H556" s="3">
        <f t="shared" si="96"/>
        <v>0.17835868181818182</v>
      </c>
      <c r="I556" s="9">
        <f t="shared" si="95"/>
        <v>-0.81214419200591603</v>
      </c>
      <c r="J556" s="18">
        <f t="shared" si="93"/>
        <v>2.738725872057005E-5</v>
      </c>
    </row>
    <row r="557" spans="1:10" x14ac:dyDescent="0.15">
      <c r="A557" s="41" t="s">
        <v>507</v>
      </c>
      <c r="B557" s="41" t="s">
        <v>1021</v>
      </c>
      <c r="C557" s="11">
        <v>19.48967</v>
      </c>
      <c r="D557" s="11">
        <v>16.346620000000001</v>
      </c>
      <c r="E557" s="9">
        <f t="shared" ref="E557:E629" si="99">C557/D557-1</f>
        <v>0.19227522264541519</v>
      </c>
      <c r="F557" s="18">
        <f t="shared" si="92"/>
        <v>7.6520926490079258E-4</v>
      </c>
      <c r="G557" s="3">
        <f t="shared" si="98"/>
        <v>0.92807952380952385</v>
      </c>
      <c r="H557" s="3">
        <f t="shared" si="96"/>
        <v>0.74302818181818187</v>
      </c>
      <c r="I557" s="9">
        <f t="shared" si="95"/>
        <v>0.24905023324757791</v>
      </c>
      <c r="J557" s="18">
        <f t="shared" si="93"/>
        <v>7.5860355684678174E-4</v>
      </c>
    </row>
    <row r="558" spans="1:10" x14ac:dyDescent="0.15">
      <c r="A558" s="41" t="s">
        <v>675</v>
      </c>
      <c r="B558" s="41" t="s">
        <v>1022</v>
      </c>
      <c r="C558" s="11">
        <v>16.316500000000001</v>
      </c>
      <c r="D558" s="11">
        <v>52.021819999999998</v>
      </c>
      <c r="E558" s="9">
        <f>C558/D558-1</f>
        <v>-0.6863527650512804</v>
      </c>
      <c r="F558" s="18">
        <f t="shared" si="92"/>
        <v>6.4062331331180987E-4</v>
      </c>
      <c r="G558" s="3">
        <f t="shared" si="98"/>
        <v>0.77697619047619049</v>
      </c>
      <c r="H558" s="3">
        <f t="shared" si="96"/>
        <v>2.3646281818181816</v>
      </c>
      <c r="I558" s="9">
        <f t="shared" si="95"/>
        <v>-0.67141718243467463</v>
      </c>
      <c r="J558" s="18">
        <f t="shared" si="93"/>
        <v>6.3509309984676572E-4</v>
      </c>
    </row>
    <row r="559" spans="1:10" x14ac:dyDescent="0.15">
      <c r="A559" s="41" t="s">
        <v>508</v>
      </c>
      <c r="B559" s="41" t="s">
        <v>960</v>
      </c>
      <c r="C559" s="6">
        <v>23.78388</v>
      </c>
      <c r="D559" s="6">
        <v>5.7333360000000004</v>
      </c>
      <c r="E559" s="9">
        <f t="shared" si="99"/>
        <v>3.1483492333259377</v>
      </c>
      <c r="F559" s="18">
        <f t="shared" si="92"/>
        <v>9.3380982496310409E-4</v>
      </c>
      <c r="G559" s="3">
        <f t="shared" si="98"/>
        <v>1.1325657142857142</v>
      </c>
      <c r="H559" s="3">
        <f t="shared" si="96"/>
        <v>0.26060618181818185</v>
      </c>
      <c r="I559" s="9">
        <f t="shared" si="95"/>
        <v>3.3458896730081245</v>
      </c>
      <c r="J559" s="18">
        <f t="shared" si="93"/>
        <v>9.2574866396491224E-4</v>
      </c>
    </row>
    <row r="560" spans="1:10" x14ac:dyDescent="0.15">
      <c r="A560" s="41" t="s">
        <v>616</v>
      </c>
      <c r="B560" s="41" t="s">
        <v>961</v>
      </c>
      <c r="C560" s="11">
        <v>1.2994509999999999</v>
      </c>
      <c r="D560" s="11">
        <v>7.6178239999999997</v>
      </c>
      <c r="E560" s="9">
        <f t="shared" si="99"/>
        <v>-0.82941966104756426</v>
      </c>
      <c r="F560" s="18">
        <f t="shared" si="92"/>
        <v>5.1019434627913128E-5</v>
      </c>
      <c r="G560" s="3">
        <f t="shared" si="98"/>
        <v>6.1878619047619043E-2</v>
      </c>
      <c r="H560" s="3">
        <f t="shared" si="96"/>
        <v>0.34626472727272728</v>
      </c>
      <c r="I560" s="9">
        <f t="shared" si="95"/>
        <v>-0.82129678776411497</v>
      </c>
      <c r="J560" s="18">
        <f t="shared" si="93"/>
        <v>5.0579006753224002E-5</v>
      </c>
    </row>
    <row r="561" spans="1:10" x14ac:dyDescent="0.15">
      <c r="A561" s="41" t="s">
        <v>676</v>
      </c>
      <c r="B561" s="41" t="s">
        <v>962</v>
      </c>
      <c r="C561" s="11">
        <v>0.27520329999999998</v>
      </c>
      <c r="D561" s="11">
        <v>0.97790119999999991</v>
      </c>
      <c r="E561" s="9">
        <f t="shared" si="99"/>
        <v>-0.71857760272714666</v>
      </c>
      <c r="F561" s="18">
        <f t="shared" si="92"/>
        <v>1.0805114447359666E-5</v>
      </c>
      <c r="G561" s="3">
        <f t="shared" si="98"/>
        <v>1.3104919047619047E-2</v>
      </c>
      <c r="H561" s="3">
        <f t="shared" si="96"/>
        <v>4.4450054545454538E-2</v>
      </c>
      <c r="I561" s="9">
        <f t="shared" si="95"/>
        <v>-0.70517653619034415</v>
      </c>
      <c r="J561" s="18">
        <f t="shared" si="93"/>
        <v>1.0711838745138933E-5</v>
      </c>
    </row>
    <row r="562" spans="1:10" x14ac:dyDescent="0.15">
      <c r="A562" s="41" t="s">
        <v>693</v>
      </c>
      <c r="B562" s="41" t="s">
        <v>963</v>
      </c>
      <c r="C562" s="11">
        <v>8.3836580000000005</v>
      </c>
      <c r="D562" s="11">
        <v>6.9883620000000004</v>
      </c>
      <c r="E562" s="9">
        <f t="shared" si="99"/>
        <v>0.19965994892651517</v>
      </c>
      <c r="F562" s="18">
        <f t="shared" si="92"/>
        <v>3.291616931102296E-4</v>
      </c>
      <c r="G562" s="3">
        <f t="shared" si="98"/>
        <v>0.39922180952380953</v>
      </c>
      <c r="H562" s="3">
        <f t="shared" si="96"/>
        <v>0.31765281818181818</v>
      </c>
      <c r="I562" s="9">
        <f t="shared" si="95"/>
        <v>0.25678661316111118</v>
      </c>
      <c r="J562" s="18">
        <f t="shared" si="93"/>
        <v>3.2632018798609604E-4</v>
      </c>
    </row>
    <row r="563" spans="1:10" x14ac:dyDescent="0.15">
      <c r="A563" s="41" t="s">
        <v>677</v>
      </c>
      <c r="B563" s="41" t="s">
        <v>964</v>
      </c>
      <c r="C563" s="11">
        <v>0.70703490000000002</v>
      </c>
      <c r="D563" s="11">
        <v>2.7775409999999998</v>
      </c>
      <c r="E563" s="9">
        <f t="shared" si="99"/>
        <v>-0.74544573779468959</v>
      </c>
      <c r="F563" s="18">
        <f t="shared" si="92"/>
        <v>2.7759816153285579E-5</v>
      </c>
      <c r="G563" s="3">
        <f t="shared" si="98"/>
        <v>3.3668328571428575E-2</v>
      </c>
      <c r="H563" s="3">
        <f t="shared" si="96"/>
        <v>0.12625186363636362</v>
      </c>
      <c r="I563" s="9">
        <f t="shared" si="95"/>
        <v>-0.73332410626110334</v>
      </c>
      <c r="J563" s="18">
        <f t="shared" si="93"/>
        <v>2.7520178122811145E-5</v>
      </c>
    </row>
    <row r="564" spans="1:10" x14ac:dyDescent="0.15">
      <c r="A564" s="41" t="s">
        <v>532</v>
      </c>
      <c r="B564" s="41" t="s">
        <v>965</v>
      </c>
      <c r="C564" s="11">
        <v>4.2064519999999996</v>
      </c>
      <c r="D564" s="11">
        <v>3.2940360000000002</v>
      </c>
      <c r="E564" s="9">
        <f t="shared" si="99"/>
        <v>0.27699029397371477</v>
      </c>
      <c r="F564" s="18">
        <f t="shared" si="92"/>
        <v>1.65154979163858E-4</v>
      </c>
      <c r="G564" s="3">
        <f t="shared" si="98"/>
        <v>0.20030723809523807</v>
      </c>
      <c r="H564" s="3">
        <f t="shared" si="96"/>
        <v>0.14972890909090911</v>
      </c>
      <c r="I564" s="9">
        <f t="shared" si="95"/>
        <v>0.33779935559151042</v>
      </c>
      <c r="J564" s="18">
        <f t="shared" si="93"/>
        <v>1.6372927037272864E-4</v>
      </c>
    </row>
    <row r="565" spans="1:10" x14ac:dyDescent="0.15">
      <c r="A565" s="41" t="s">
        <v>517</v>
      </c>
      <c r="B565" s="41" t="s">
        <v>966</v>
      </c>
      <c r="C565" s="6">
        <v>2.9497390000000001</v>
      </c>
      <c r="D565" s="6">
        <v>3.244837</v>
      </c>
      <c r="E565" s="9">
        <f t="shared" si="99"/>
        <v>-9.0943859429610807E-2</v>
      </c>
      <c r="F565" s="18">
        <f t="shared" si="92"/>
        <v>1.1581353670119602E-4</v>
      </c>
      <c r="G565" s="3">
        <f t="shared" si="98"/>
        <v>0.1404637619047619</v>
      </c>
      <c r="H565" s="3">
        <f t="shared" si="96"/>
        <v>0.14749259090909092</v>
      </c>
      <c r="I565" s="9">
        <f t="shared" si="95"/>
        <v>-4.7655471783401904E-2</v>
      </c>
      <c r="J565" s="18">
        <f t="shared" si="93"/>
        <v>1.1481377043170402E-4</v>
      </c>
    </row>
    <row r="566" spans="1:10" x14ac:dyDescent="0.15">
      <c r="A566" s="41" t="s">
        <v>615</v>
      </c>
      <c r="B566" s="41" t="s">
        <v>967</v>
      </c>
      <c r="C566" s="11">
        <v>4.1256089999999999</v>
      </c>
      <c r="D566" s="11">
        <v>4.9422680000000003</v>
      </c>
      <c r="E566" s="9">
        <f t="shared" si="99"/>
        <v>-0.1652397239486002</v>
      </c>
      <c r="F566" s="18">
        <f t="shared" si="92"/>
        <v>1.6198089706793875E-4</v>
      </c>
      <c r="G566" s="3">
        <f t="shared" si="98"/>
        <v>0.19645757142857143</v>
      </c>
      <c r="H566" s="3">
        <f t="shared" si="96"/>
        <v>0.22464854545454546</v>
      </c>
      <c r="I566" s="9">
        <f t="shared" si="95"/>
        <v>-0.12548923461281924</v>
      </c>
      <c r="J566" s="18">
        <f t="shared" si="93"/>
        <v>1.605825887025842E-4</v>
      </c>
    </row>
    <row r="567" spans="1:10" x14ac:dyDescent="0.15">
      <c r="A567" s="41" t="s">
        <v>550</v>
      </c>
      <c r="B567" s="41" t="s">
        <v>427</v>
      </c>
      <c r="C567" s="6">
        <v>37.982529999999997</v>
      </c>
      <c r="D567" s="6">
        <v>45.658929999999998</v>
      </c>
      <c r="E567" s="9">
        <f t="shared" si="99"/>
        <v>-0.16812483341155826</v>
      </c>
      <c r="F567" s="18">
        <f t="shared" si="92"/>
        <v>1.4912814768219419E-3</v>
      </c>
      <c r="G567" s="3">
        <f t="shared" si="98"/>
        <v>1.8086919047619046</v>
      </c>
      <c r="H567" s="3">
        <f t="shared" si="96"/>
        <v>2.0754059090909092</v>
      </c>
      <c r="I567" s="9">
        <f t="shared" si="95"/>
        <v>-0.12851173024068019</v>
      </c>
      <c r="J567" s="18">
        <f t="shared" si="93"/>
        <v>1.4784079133222669E-3</v>
      </c>
    </row>
    <row r="568" spans="1:10" x14ac:dyDescent="0.15">
      <c r="A568" s="41" t="s">
        <v>524</v>
      </c>
      <c r="B568" s="41" t="s">
        <v>968</v>
      </c>
      <c r="C568" s="6">
        <v>18.353159999999999</v>
      </c>
      <c r="D568" s="6">
        <v>18.108789999999999</v>
      </c>
      <c r="E568" s="9">
        <f t="shared" si="99"/>
        <v>1.3494551540991884E-2</v>
      </c>
      <c r="F568" s="18">
        <f t="shared" ref="F568:F598" si="100">C568/$C$1119</f>
        <v>7.2058726865086118E-4</v>
      </c>
      <c r="G568" s="3">
        <f t="shared" si="98"/>
        <v>0.87395999999999996</v>
      </c>
      <c r="H568" s="3">
        <f t="shared" si="96"/>
        <v>0.8231268181818181</v>
      </c>
      <c r="I568" s="9">
        <f t="shared" si="95"/>
        <v>6.1756196852467804E-2</v>
      </c>
      <c r="J568" s="18">
        <f t="shared" ref="J568:J597" si="101">G568/$G$1119</f>
        <v>7.1436676225806182E-4</v>
      </c>
    </row>
    <row r="569" spans="1:10" x14ac:dyDescent="0.15">
      <c r="A569" s="41" t="s">
        <v>545</v>
      </c>
      <c r="B569" s="41" t="s">
        <v>969</v>
      </c>
      <c r="C569" s="6">
        <v>6.4151160000000003</v>
      </c>
      <c r="D569" s="6">
        <v>4.6974280000000004</v>
      </c>
      <c r="E569" s="9">
        <f t="shared" si="99"/>
        <v>0.36566563659943263</v>
      </c>
      <c r="F569" s="18">
        <f t="shared" si="100"/>
        <v>2.5187220710321483E-4</v>
      </c>
      <c r="G569" s="3">
        <f t="shared" si="98"/>
        <v>0.3054817142857143</v>
      </c>
      <c r="H569" s="3">
        <f t="shared" si="96"/>
        <v>0.21351945454545457</v>
      </c>
      <c r="I569" s="9">
        <f t="shared" si="95"/>
        <v>0.43069733358035789</v>
      </c>
      <c r="J569" s="18">
        <f t="shared" si="101"/>
        <v>2.4969790741375812E-4</v>
      </c>
    </row>
    <row r="570" spans="1:10" x14ac:dyDescent="0.15">
      <c r="A570" s="41" t="s">
        <v>542</v>
      </c>
      <c r="B570" s="41" t="s">
        <v>970</v>
      </c>
      <c r="C570" s="6">
        <v>6.4256500000000001</v>
      </c>
      <c r="D570" s="6">
        <v>8.5812399999999993</v>
      </c>
      <c r="E570" s="9">
        <f t="shared" si="99"/>
        <v>-0.25119796206608824</v>
      </c>
      <c r="F570" s="18">
        <f t="shared" si="100"/>
        <v>2.522857961684204E-4</v>
      </c>
      <c r="G570" s="3">
        <f t="shared" si="98"/>
        <v>0.30598333333333333</v>
      </c>
      <c r="H570" s="3">
        <f t="shared" si="96"/>
        <v>0.39005636363636359</v>
      </c>
      <c r="I570" s="9">
        <f t="shared" si="95"/>
        <v>-0.2155407221644734</v>
      </c>
      <c r="J570" s="18">
        <f t="shared" si="101"/>
        <v>2.501079261502387E-4</v>
      </c>
    </row>
    <row r="571" spans="1:10" x14ac:dyDescent="0.15">
      <c r="A571" s="41" t="s">
        <v>543</v>
      </c>
      <c r="B571" s="41" t="s">
        <v>971</v>
      </c>
      <c r="C571" s="6">
        <v>7.1111550000000001</v>
      </c>
      <c r="D571" s="6">
        <v>13.10422</v>
      </c>
      <c r="E571" s="9">
        <f t="shared" si="99"/>
        <v>-0.45733855200843698</v>
      </c>
      <c r="F571" s="18">
        <f t="shared" si="100"/>
        <v>2.7920029893505614E-4</v>
      </c>
      <c r="G571" s="3">
        <f t="shared" si="98"/>
        <v>0.33862642857142855</v>
      </c>
      <c r="H571" s="3">
        <f t="shared" si="96"/>
        <v>0.59564636363636358</v>
      </c>
      <c r="I571" s="9">
        <f t="shared" si="95"/>
        <v>-0.43149753067550534</v>
      </c>
      <c r="J571" s="18">
        <f t="shared" si="101"/>
        <v>2.7679008809737543E-4</v>
      </c>
    </row>
    <row r="572" spans="1:10" x14ac:dyDescent="0.15">
      <c r="A572" s="41" t="s">
        <v>525</v>
      </c>
      <c r="B572" s="41" t="s">
        <v>972</v>
      </c>
      <c r="C572" s="6">
        <v>4.7316779999999996</v>
      </c>
      <c r="D572" s="6">
        <v>7.8301670000000003</v>
      </c>
      <c r="E572" s="9">
        <f t="shared" si="99"/>
        <v>-0.39571173897057377</v>
      </c>
      <c r="F572" s="18">
        <f t="shared" si="100"/>
        <v>1.8577655979435526E-4</v>
      </c>
      <c r="G572" s="3">
        <f t="shared" si="98"/>
        <v>0.22531799999999999</v>
      </c>
      <c r="H572" s="3">
        <f t="shared" si="96"/>
        <v>0.35591668181818181</v>
      </c>
      <c r="I572" s="9">
        <f t="shared" si="95"/>
        <v>-0.366936107492982</v>
      </c>
      <c r="J572" s="18">
        <f t="shared" si="101"/>
        <v>1.8417283415540981E-4</v>
      </c>
    </row>
    <row r="573" spans="1:10" x14ac:dyDescent="0.15">
      <c r="A573" s="41" t="s">
        <v>441</v>
      </c>
      <c r="B573" s="41" t="s">
        <v>428</v>
      </c>
      <c r="C573" s="6">
        <v>13.974270000000001</v>
      </c>
      <c r="D573" s="6">
        <v>19.767219999999998</v>
      </c>
      <c r="E573" s="9">
        <f t="shared" si="99"/>
        <v>-0.29305840679670681</v>
      </c>
      <c r="F573" s="18">
        <f t="shared" si="100"/>
        <v>5.4866197704862103E-4</v>
      </c>
      <c r="G573" s="3">
        <f t="shared" si="98"/>
        <v>0.66544142857142863</v>
      </c>
      <c r="H573" s="3">
        <f t="shared" si="96"/>
        <v>0.89850999999999992</v>
      </c>
      <c r="I573" s="9">
        <f t="shared" si="95"/>
        <v>-0.25939452140607377</v>
      </c>
      <c r="J573" s="18">
        <f t="shared" si="101"/>
        <v>5.4392562451479557E-4</v>
      </c>
    </row>
    <row r="574" spans="1:10" x14ac:dyDescent="0.15">
      <c r="A574" s="41" t="s">
        <v>322</v>
      </c>
      <c r="B574" s="41" t="s">
        <v>973</v>
      </c>
      <c r="C574" s="11">
        <v>1186.27</v>
      </c>
      <c r="D574" s="11">
        <v>1565.4159999999999</v>
      </c>
      <c r="E574" s="9">
        <f t="shared" si="99"/>
        <v>-0.24220143399581961</v>
      </c>
      <c r="F574" s="18">
        <f t="shared" si="100"/>
        <v>4.6575688283786394E-2</v>
      </c>
      <c r="G574" s="3">
        <f t="shared" si="98"/>
        <v>56.489047619047618</v>
      </c>
      <c r="H574" s="3">
        <f t="shared" si="96"/>
        <v>71.155272727272731</v>
      </c>
      <c r="I574" s="9">
        <f t="shared" si="95"/>
        <v>-0.20611578799562058</v>
      </c>
      <c r="J574" s="18">
        <f t="shared" si="101"/>
        <v>4.6173621276329034E-2</v>
      </c>
    </row>
    <row r="575" spans="1:10" x14ac:dyDescent="0.15">
      <c r="A575" s="41" t="s">
        <v>367</v>
      </c>
      <c r="B575" s="41" t="s">
        <v>1023</v>
      </c>
      <c r="C575" s="11">
        <v>137.9924</v>
      </c>
      <c r="D575" s="11">
        <v>254.9462</v>
      </c>
      <c r="E575" s="9">
        <f t="shared" si="99"/>
        <v>-0.45873913790438925</v>
      </c>
      <c r="F575" s="18">
        <f t="shared" si="100"/>
        <v>5.4178989672937572E-3</v>
      </c>
      <c r="G575" s="3">
        <f t="shared" si="98"/>
        <v>6.5710666666666668</v>
      </c>
      <c r="H575" s="3">
        <f t="shared" si="96"/>
        <v>11.588463636363636</v>
      </c>
      <c r="I575" s="9">
        <f t="shared" si="95"/>
        <v>-0.43296481113793162</v>
      </c>
      <c r="J575" s="18">
        <f t="shared" si="101"/>
        <v>5.3711286777982309E-3</v>
      </c>
    </row>
    <row r="576" spans="1:10" x14ac:dyDescent="0.15">
      <c r="A576" s="41" t="s">
        <v>717</v>
      </c>
      <c r="B576" s="41" t="s">
        <v>1024</v>
      </c>
      <c r="C576" s="11">
        <v>8.6713109999999993</v>
      </c>
      <c r="D576" s="11">
        <v>28.638719999999999</v>
      </c>
      <c r="E576" s="9">
        <f t="shared" si="99"/>
        <v>-0.69721722898230087</v>
      </c>
      <c r="F576" s="18">
        <f t="shared" si="100"/>
        <v>3.4045561141036025E-4</v>
      </c>
      <c r="G576" s="3">
        <f t="shared" si="98"/>
        <v>0.41291957142857139</v>
      </c>
      <c r="H576" s="3">
        <f t="shared" si="96"/>
        <v>1.30176</v>
      </c>
      <c r="I576" s="9">
        <f t="shared" si="95"/>
        <v>-0.68279900179098196</v>
      </c>
      <c r="J576" s="18">
        <f t="shared" si="101"/>
        <v>3.375166109597865E-4</v>
      </c>
    </row>
    <row r="577" spans="1:10" x14ac:dyDescent="0.15">
      <c r="A577" s="41" t="s">
        <v>640</v>
      </c>
      <c r="B577" s="41" t="s">
        <v>974</v>
      </c>
      <c r="C577" s="6">
        <v>1.29816</v>
      </c>
      <c r="D577" s="6">
        <v>19.311229999999998</v>
      </c>
      <c r="E577" s="9">
        <f t="shared" si="99"/>
        <v>-0.93277693859997524</v>
      </c>
      <c r="F577" s="18">
        <f t="shared" si="100"/>
        <v>5.0968746998980119E-5</v>
      </c>
      <c r="G577" s="3">
        <f t="shared" si="98"/>
        <v>6.1817142857142855E-2</v>
      </c>
      <c r="H577" s="3">
        <f t="shared" si="96"/>
        <v>0.87778318181818171</v>
      </c>
      <c r="I577" s="9">
        <f t="shared" si="95"/>
        <v>-0.92957584043806929</v>
      </c>
      <c r="J577" s="18">
        <f t="shared" si="101"/>
        <v>5.0528756687836076E-5</v>
      </c>
    </row>
    <row r="578" spans="1:10" x14ac:dyDescent="0.15">
      <c r="A578" s="41" t="s">
        <v>641</v>
      </c>
      <c r="B578" s="41" t="s">
        <v>975</v>
      </c>
      <c r="C578" s="6">
        <v>3.7744810000000002</v>
      </c>
      <c r="D578" s="6">
        <v>2.021074</v>
      </c>
      <c r="E578" s="9">
        <f t="shared" si="99"/>
        <v>0.86756199921427912</v>
      </c>
      <c r="F578" s="18">
        <f t="shared" si="100"/>
        <v>1.4819480429335174E-4</v>
      </c>
      <c r="G578" s="3">
        <f t="shared" si="98"/>
        <v>0.17973719047619049</v>
      </c>
      <c r="H578" s="3">
        <f t="shared" si="96"/>
        <v>9.1867000000000004E-2</v>
      </c>
      <c r="I578" s="9">
        <f t="shared" si="95"/>
        <v>0.95649352298638779</v>
      </c>
      <c r="J578" s="18">
        <f t="shared" si="101"/>
        <v>1.4691550507784881E-4</v>
      </c>
    </row>
    <row r="579" spans="1:10" x14ac:dyDescent="0.15">
      <c r="A579" s="41" t="s">
        <v>709</v>
      </c>
      <c r="B579" s="41" t="s">
        <v>1025</v>
      </c>
      <c r="C579" s="6">
        <v>6.118366</v>
      </c>
      <c r="D579" s="6">
        <v>9.3534159999999993</v>
      </c>
      <c r="E579" s="9">
        <f t="shared" si="99"/>
        <v>-0.34586829025887433</v>
      </c>
      <c r="F579" s="18">
        <f t="shared" si="100"/>
        <v>2.402211196625701E-4</v>
      </c>
      <c r="G579" s="3">
        <f t="shared" si="98"/>
        <v>0.29135076190476189</v>
      </c>
      <c r="H579" s="3">
        <f t="shared" si="96"/>
        <v>0.42515527272727272</v>
      </c>
      <c r="I579" s="9">
        <f t="shared" si="95"/>
        <v>-0.31471916122358268</v>
      </c>
      <c r="J579" s="18">
        <f t="shared" si="101"/>
        <v>2.3814739858039752E-4</v>
      </c>
    </row>
    <row r="580" spans="1:10" x14ac:dyDescent="0.15">
      <c r="A580" s="41" t="s">
        <v>639</v>
      </c>
      <c r="B580" s="41" t="s">
        <v>976</v>
      </c>
      <c r="C580" s="6">
        <v>1.4911380000000001</v>
      </c>
      <c r="D580" s="6">
        <v>1.5223450000000001</v>
      </c>
      <c r="E580" s="9">
        <f t="shared" si="99"/>
        <v>-2.0499295494779468E-2</v>
      </c>
      <c r="F580" s="18">
        <f t="shared" si="100"/>
        <v>5.8545507073523466E-5</v>
      </c>
      <c r="G580" s="3">
        <f t="shared" si="98"/>
        <v>7.1006571428571433E-2</v>
      </c>
      <c r="H580" s="3">
        <f t="shared" si="96"/>
        <v>6.9197500000000009E-2</v>
      </c>
      <c r="I580" s="9">
        <f t="shared" si="95"/>
        <v>2.6143595195945224E-2</v>
      </c>
      <c r="J580" s="18">
        <f t="shared" si="101"/>
        <v>5.8040109994135172E-5</v>
      </c>
    </row>
    <row r="581" spans="1:10" x14ac:dyDescent="0.15">
      <c r="A581" s="41" t="s">
        <v>678</v>
      </c>
      <c r="B581" s="41" t="s">
        <v>1026</v>
      </c>
      <c r="C581" s="11">
        <v>32.780889999999999</v>
      </c>
      <c r="D581" s="11">
        <v>31.017099999999999</v>
      </c>
      <c r="E581" s="9">
        <f t="shared" si="99"/>
        <v>5.6865084098771224E-2</v>
      </c>
      <c r="F581" s="18">
        <f t="shared" si="100"/>
        <v>1.28705312812858E-3</v>
      </c>
      <c r="G581" s="3">
        <f t="shared" si="98"/>
        <v>1.5609947619047619</v>
      </c>
      <c r="H581" s="3">
        <f t="shared" si="96"/>
        <v>1.4098681818181817</v>
      </c>
      <c r="I581" s="9">
        <f t="shared" si="95"/>
        <v>0.1071919928653795</v>
      </c>
      <c r="J581" s="18">
        <f t="shared" si="101"/>
        <v>1.275942576277746E-3</v>
      </c>
    </row>
    <row r="582" spans="1:10" x14ac:dyDescent="0.15">
      <c r="A582" s="41" t="s">
        <v>529</v>
      </c>
      <c r="B582" s="41" t="s">
        <v>1027</v>
      </c>
      <c r="C582" s="6">
        <v>40.939329999999998</v>
      </c>
      <c r="D582" s="6">
        <v>52.562690000000003</v>
      </c>
      <c r="E582" s="9">
        <f t="shared" si="99"/>
        <v>-0.22113327913773062</v>
      </c>
      <c r="F582" s="18">
        <f t="shared" si="100"/>
        <v>1.6073722446214309E-3</v>
      </c>
      <c r="G582" s="3">
        <f t="shared" si="98"/>
        <v>1.9494919047619046</v>
      </c>
      <c r="H582" s="3">
        <f t="shared" si="96"/>
        <v>2.3892131818181821</v>
      </c>
      <c r="I582" s="9">
        <f t="shared" si="95"/>
        <v>-0.18404438766809883</v>
      </c>
      <c r="J582" s="18">
        <f t="shared" si="101"/>
        <v>1.5934965216406513E-3</v>
      </c>
    </row>
    <row r="583" spans="1:10" x14ac:dyDescent="0.15">
      <c r="A583" s="41" t="s">
        <v>530</v>
      </c>
      <c r="B583" s="41" t="s">
        <v>977</v>
      </c>
      <c r="C583" s="6">
        <v>6.2915869999999998</v>
      </c>
      <c r="D583" s="6">
        <v>33.803109999999997</v>
      </c>
      <c r="E583" s="9">
        <f t="shared" si="99"/>
        <v>-0.81387549843786555</v>
      </c>
      <c r="F583" s="18">
        <f t="shared" si="100"/>
        <v>2.4702217448162962E-4</v>
      </c>
      <c r="G583" s="3">
        <f t="shared" si="98"/>
        <v>0.29959938095238092</v>
      </c>
      <c r="H583" s="3">
        <f t="shared" si="96"/>
        <v>1.5365049999999998</v>
      </c>
      <c r="I583" s="9">
        <f t="shared" si="95"/>
        <v>-0.80501242693490682</v>
      </c>
      <c r="J583" s="18">
        <f t="shared" si="101"/>
        <v>2.4488974294644149E-4</v>
      </c>
    </row>
    <row r="584" spans="1:10" x14ac:dyDescent="0.15">
      <c r="A584" s="41" t="s">
        <v>643</v>
      </c>
      <c r="B584" s="41" t="s">
        <v>978</v>
      </c>
      <c r="C584" s="6">
        <v>4.1433169999999997</v>
      </c>
      <c r="D584" s="6">
        <v>11.41771</v>
      </c>
      <c r="E584" s="9">
        <f t="shared" si="99"/>
        <v>-0.63711488555936358</v>
      </c>
      <c r="F584" s="18">
        <f t="shared" si="100"/>
        <v>1.6267615387130499E-4</v>
      </c>
      <c r="G584" s="3">
        <f t="shared" si="98"/>
        <v>0.19730080952380952</v>
      </c>
      <c r="H584" s="3">
        <f t="shared" si="96"/>
        <v>0.51898681818181813</v>
      </c>
      <c r="I584" s="9">
        <f t="shared" si="95"/>
        <v>-0.61983464201457128</v>
      </c>
      <c r="J584" s="18">
        <f t="shared" si="101"/>
        <v>1.6127184366609268E-4</v>
      </c>
    </row>
    <row r="585" spans="1:10" x14ac:dyDescent="0.15">
      <c r="A585" s="41" t="s">
        <v>373</v>
      </c>
      <c r="B585" s="41" t="s">
        <v>979</v>
      </c>
      <c r="C585" s="11">
        <v>48.879770000000001</v>
      </c>
      <c r="D585" s="11">
        <v>33.380780000000001</v>
      </c>
      <c r="E585" s="9">
        <f t="shared" si="99"/>
        <v>0.46430880285002329</v>
      </c>
      <c r="F585" s="18">
        <f t="shared" si="100"/>
        <v>1.9191321797762514E-3</v>
      </c>
      <c r="G585" s="3">
        <f t="shared" si="98"/>
        <v>2.3276080952380953</v>
      </c>
      <c r="H585" s="3">
        <f t="shared" si="96"/>
        <v>1.5173081818181819</v>
      </c>
      <c r="I585" s="9">
        <f t="shared" si="95"/>
        <v>0.53403779346192914</v>
      </c>
      <c r="J585" s="18">
        <f t="shared" si="101"/>
        <v>1.9025651732354943E-3</v>
      </c>
    </row>
    <row r="586" spans="1:10" x14ac:dyDescent="0.15">
      <c r="A586" s="41" t="s">
        <v>371</v>
      </c>
      <c r="B586" s="41" t="s">
        <v>980</v>
      </c>
      <c r="C586" s="6">
        <v>13.501060000000001</v>
      </c>
      <c r="D586" s="6">
        <v>17.360769999999999</v>
      </c>
      <c r="E586" s="9">
        <f t="shared" si="99"/>
        <v>-0.22232366421535443</v>
      </c>
      <c r="F586" s="18">
        <f t="shared" si="100"/>
        <v>5.3008266420013757E-4</v>
      </c>
      <c r="G586" s="3">
        <f t="shared" si="98"/>
        <v>0.64290761904761906</v>
      </c>
      <c r="H586" s="3">
        <f t="shared" si="96"/>
        <v>0.78912590909090907</v>
      </c>
      <c r="I586" s="9">
        <f t="shared" si="95"/>
        <v>-0.18529145774941902</v>
      </c>
      <c r="J586" s="18">
        <f t="shared" si="101"/>
        <v>5.2550669853321328E-4</v>
      </c>
    </row>
    <row r="587" spans="1:10" x14ac:dyDescent="0.15">
      <c r="A587" s="41" t="s">
        <v>370</v>
      </c>
      <c r="B587" s="41" t="s">
        <v>981</v>
      </c>
      <c r="C587" s="6">
        <v>7.7039970000000002</v>
      </c>
      <c r="D587" s="6">
        <v>5.957554</v>
      </c>
      <c r="E587" s="9">
        <f t="shared" si="99"/>
        <v>0.29314765757893269</v>
      </c>
      <c r="F587" s="18">
        <f t="shared" si="100"/>
        <v>3.0247663922313263E-4</v>
      </c>
      <c r="G587" s="3">
        <f t="shared" si="98"/>
        <v>0.36685699999999999</v>
      </c>
      <c r="H587" s="3">
        <f t="shared" si="96"/>
        <v>0.27079790909090912</v>
      </c>
      <c r="I587" s="9">
        <f t="shared" si="95"/>
        <v>0.35472611746364358</v>
      </c>
      <c r="J587" s="18">
        <f t="shared" si="101"/>
        <v>2.998654941893288E-4</v>
      </c>
    </row>
    <row r="588" spans="1:10" x14ac:dyDescent="0.15">
      <c r="A588" s="41" t="s">
        <v>240</v>
      </c>
      <c r="B588" s="95" t="s">
        <v>238</v>
      </c>
      <c r="C588" s="6">
        <v>12.19309</v>
      </c>
      <c r="D588" s="6"/>
      <c r="F588" s="18">
        <f t="shared" si="100"/>
        <v>4.7872875404094599E-4</v>
      </c>
      <c r="G588" s="3">
        <f>C588/10</f>
        <v>1.219309</v>
      </c>
      <c r="H588" s="3"/>
      <c r="J588" s="18">
        <f t="shared" si="101"/>
        <v>9.9665181761421015E-4</v>
      </c>
    </row>
    <row r="589" spans="1:10" x14ac:dyDescent="0.15">
      <c r="A589" s="41" t="s">
        <v>492</v>
      </c>
      <c r="B589" s="41" t="s">
        <v>982</v>
      </c>
      <c r="C589" s="6">
        <v>9.4851690000000008</v>
      </c>
      <c r="D589" s="6">
        <v>27.561499999999999</v>
      </c>
      <c r="E589" s="9">
        <f t="shared" si="99"/>
        <v>-0.65585439834551817</v>
      </c>
      <c r="F589" s="18">
        <f t="shared" si="100"/>
        <v>3.7240954813240994E-4</v>
      </c>
      <c r="G589" s="3">
        <f>C589/21</f>
        <v>0.45167471428571432</v>
      </c>
      <c r="H589" s="3">
        <f t="shared" si="96"/>
        <v>1.2527954545454545</v>
      </c>
      <c r="I589" s="9">
        <f t="shared" si="95"/>
        <v>-0.63946651255244757</v>
      </c>
      <c r="J589" s="18">
        <f t="shared" si="101"/>
        <v>3.6919470369138277E-4</v>
      </c>
    </row>
    <row r="590" spans="1:10" x14ac:dyDescent="0.15">
      <c r="A590" s="41" t="s">
        <v>520</v>
      </c>
      <c r="B590" s="41" t="s">
        <v>983</v>
      </c>
      <c r="C590" s="6">
        <v>46.653210000000001</v>
      </c>
      <c r="D590" s="6">
        <v>65.721559999999997</v>
      </c>
      <c r="E590" s="9">
        <f t="shared" si="99"/>
        <v>-0.29013842641592802</v>
      </c>
      <c r="F590" s="18">
        <f t="shared" si="100"/>
        <v>1.8317123137211817E-3</v>
      </c>
      <c r="G590" s="3">
        <f t="shared" ref="G590:G605" si="102">C590/21</f>
        <v>2.2215814285714286</v>
      </c>
      <c r="H590" s="3">
        <f t="shared" si="96"/>
        <v>2.9873436363636361</v>
      </c>
      <c r="I590" s="9">
        <f t="shared" si="95"/>
        <v>-0.25633549434049596</v>
      </c>
      <c r="J590" s="18">
        <f t="shared" si="101"/>
        <v>1.8158999636381655E-3</v>
      </c>
    </row>
    <row r="591" spans="1:10" x14ac:dyDescent="0.15">
      <c r="A591" s="41" t="s">
        <v>531</v>
      </c>
      <c r="B591" s="41" t="s">
        <v>984</v>
      </c>
      <c r="C591" s="6">
        <v>11.84939</v>
      </c>
      <c r="D591" s="6">
        <v>20.908539999999999</v>
      </c>
      <c r="E591" s="9">
        <f t="shared" si="99"/>
        <v>-0.43327511150945974</v>
      </c>
      <c r="F591" s="18">
        <f t="shared" si="100"/>
        <v>4.6523430162864749E-4</v>
      </c>
      <c r="G591" s="3">
        <f t="shared" si="102"/>
        <v>0.56425666666666663</v>
      </c>
      <c r="H591" s="3">
        <f t="shared" ref="H591:H649" si="103">D591/22</f>
        <v>0.95038818181818174</v>
      </c>
      <c r="I591" s="9">
        <f t="shared" si="95"/>
        <v>-0.4062882120575293</v>
      </c>
      <c r="J591" s="18">
        <f t="shared" si="101"/>
        <v>4.6121814276304759E-4</v>
      </c>
    </row>
    <row r="592" spans="1:10" x14ac:dyDescent="0.15">
      <c r="A592" s="41" t="s">
        <v>522</v>
      </c>
      <c r="B592" s="41" t="s">
        <v>985</v>
      </c>
      <c r="C592" s="6">
        <v>17.60003</v>
      </c>
      <c r="D592" s="6">
        <v>36.491300000000003</v>
      </c>
      <c r="E592" s="9">
        <f t="shared" si="99"/>
        <v>-0.51769243627933237</v>
      </c>
      <c r="F592" s="18">
        <f t="shared" si="100"/>
        <v>6.9101765286594874E-4</v>
      </c>
      <c r="G592" s="3">
        <f t="shared" si="102"/>
        <v>0.83809666666666671</v>
      </c>
      <c r="H592" s="3">
        <f t="shared" si="103"/>
        <v>1.6586954545454546</v>
      </c>
      <c r="I592" s="9">
        <f t="shared" si="95"/>
        <v>-0.49472540943549104</v>
      </c>
      <c r="J592" s="18">
        <f t="shared" si="101"/>
        <v>6.8505240769135974E-4</v>
      </c>
    </row>
    <row r="593" spans="1:10" x14ac:dyDescent="0.15">
      <c r="A593" s="41" t="s">
        <v>183</v>
      </c>
      <c r="B593" s="41" t="s">
        <v>184</v>
      </c>
      <c r="C593" s="6">
        <v>1.608949</v>
      </c>
      <c r="D593" s="6">
        <v>1.696518</v>
      </c>
      <c r="E593" s="9">
        <f t="shared" si="99"/>
        <v>-5.1616900026996482E-2</v>
      </c>
      <c r="F593" s="18">
        <f t="shared" si="100"/>
        <v>6.317103786533406E-5</v>
      </c>
      <c r="G593" s="3">
        <f t="shared" si="102"/>
        <v>7.6616619047619045E-2</v>
      </c>
      <c r="H593" s="3">
        <f t="shared" si="103"/>
        <v>7.7114454545454542E-2</v>
      </c>
      <c r="I593" s="9">
        <f t="shared" si="95"/>
        <v>-6.4558000282820549E-3</v>
      </c>
      <c r="J593" s="18">
        <f t="shared" si="101"/>
        <v>6.2625710655186693E-5</v>
      </c>
    </row>
    <row r="594" spans="1:10" x14ac:dyDescent="0.15">
      <c r="A594" s="41" t="s">
        <v>794</v>
      </c>
      <c r="B594" s="41" t="s">
        <v>929</v>
      </c>
      <c r="C594" s="6">
        <v>0.46161740000000001</v>
      </c>
      <c r="D594" s="6">
        <v>0.49961940000000005</v>
      </c>
      <c r="E594" s="9">
        <f t="shared" si="99"/>
        <v>-7.6061898316998944E-2</v>
      </c>
      <c r="F594" s="18">
        <f t="shared" si="100"/>
        <v>1.8124160712798888E-5</v>
      </c>
      <c r="G594" s="3">
        <f t="shared" si="102"/>
        <v>2.1981780952380951E-2</v>
      </c>
      <c r="H594" s="3">
        <f t="shared" si="103"/>
        <v>2.270997272727273E-2</v>
      </c>
      <c r="I594" s="9">
        <f t="shared" si="95"/>
        <v>-3.2064845855903745E-2</v>
      </c>
      <c r="J594" s="18">
        <f t="shared" si="101"/>
        <v>1.7967702969950929E-5</v>
      </c>
    </row>
    <row r="595" spans="1:10" x14ac:dyDescent="0.15">
      <c r="A595" s="41" t="s">
        <v>614</v>
      </c>
      <c r="B595" s="41" t="s">
        <v>986</v>
      </c>
      <c r="C595" s="11">
        <v>51.860169999999997</v>
      </c>
      <c r="D595" s="11">
        <v>57.331200000000003</v>
      </c>
      <c r="E595" s="9">
        <f t="shared" si="99"/>
        <v>-9.5428492688100164E-2</v>
      </c>
      <c r="F595" s="18">
        <f t="shared" si="100"/>
        <v>2.0361495378490315E-3</v>
      </c>
      <c r="G595" s="3">
        <f t="shared" si="102"/>
        <v>2.4695319047619044</v>
      </c>
      <c r="H595" s="3">
        <f t="shared" si="103"/>
        <v>2.6059636363636365</v>
      </c>
      <c r="I595" s="9">
        <f t="shared" si="95"/>
        <v>-5.2353659006581177E-2</v>
      </c>
      <c r="J595" s="18">
        <f t="shared" si="101"/>
        <v>2.0185723729893197E-3</v>
      </c>
    </row>
    <row r="596" spans="1:10" x14ac:dyDescent="0.15">
      <c r="A596" s="41" t="s">
        <v>372</v>
      </c>
      <c r="B596" s="41" t="s">
        <v>987</v>
      </c>
      <c r="C596" s="11">
        <v>39.09113</v>
      </c>
      <c r="D596" s="11">
        <v>51.516219999999997</v>
      </c>
      <c r="E596" s="9">
        <f t="shared" si="99"/>
        <v>-0.24118792100817954</v>
      </c>
      <c r="F596" s="18">
        <f t="shared" si="100"/>
        <v>1.5348076622868072E-3</v>
      </c>
      <c r="G596" s="3">
        <f t="shared" si="102"/>
        <v>1.8614823809523808</v>
      </c>
      <c r="H596" s="3">
        <f t="shared" si="103"/>
        <v>2.3416463636363636</v>
      </c>
      <c r="I596" s="9">
        <f t="shared" si="95"/>
        <v>-0.20505401248475952</v>
      </c>
      <c r="J596" s="18">
        <f t="shared" si="101"/>
        <v>1.5215583567684795E-3</v>
      </c>
    </row>
    <row r="597" spans="1:10" x14ac:dyDescent="0.15">
      <c r="A597" s="41" t="s">
        <v>521</v>
      </c>
      <c r="B597" s="41" t="s">
        <v>988</v>
      </c>
      <c r="C597" s="6">
        <v>2.7476820000000002</v>
      </c>
      <c r="D597" s="6">
        <v>6.5269269999999997</v>
      </c>
      <c r="E597" s="9">
        <f t="shared" si="99"/>
        <v>-0.57902363547194557</v>
      </c>
      <c r="F597" s="18">
        <f t="shared" si="100"/>
        <v>1.078803142075335E-4</v>
      </c>
      <c r="G597" s="3">
        <f t="shared" si="102"/>
        <v>0.13084200000000001</v>
      </c>
      <c r="H597" s="3">
        <f t="shared" si="103"/>
        <v>0.29667850000000001</v>
      </c>
      <c r="I597" s="9">
        <f t="shared" si="95"/>
        <v>-0.55897714192299075</v>
      </c>
      <c r="J597" s="18">
        <f t="shared" si="101"/>
        <v>1.0694903188632127E-4</v>
      </c>
    </row>
    <row r="598" spans="1:10" x14ac:dyDescent="0.15">
      <c r="A598" s="41" t="s">
        <v>93</v>
      </c>
      <c r="B598" s="41" t="s">
        <v>95</v>
      </c>
      <c r="C598" s="6">
        <v>1.165551</v>
      </c>
      <c r="D598" s="6">
        <v>3.889723</v>
      </c>
      <c r="E598" s="9">
        <f t="shared" si="99"/>
        <v>-0.70035115611060217</v>
      </c>
      <c r="F598" s="18">
        <f t="shared" si="100"/>
        <v>4.5762212695976053E-5</v>
      </c>
      <c r="G598" s="3">
        <f t="shared" si="102"/>
        <v>5.5502428571428571E-2</v>
      </c>
      <c r="H598" s="3">
        <f t="shared" si="103"/>
        <v>0.1768055909090909</v>
      </c>
      <c r="I598" s="9">
        <f t="shared" si="95"/>
        <v>-0.6860821635444404</v>
      </c>
      <c r="J598" s="18">
        <f t="shared" ref="J598:J650" si="104">G598/$G$1119</f>
        <v>4.5367168058069903E-5</v>
      </c>
    </row>
    <row r="599" spans="1:10" x14ac:dyDescent="0.15">
      <c r="A599" s="41" t="s">
        <v>613</v>
      </c>
      <c r="B599" s="41" t="s">
        <v>989</v>
      </c>
      <c r="C599" s="11">
        <v>6.4450529999999997</v>
      </c>
      <c r="D599" s="11">
        <v>4.0853890000000002</v>
      </c>
      <c r="E599" s="9">
        <f t="shared" si="99"/>
        <v>0.57758612460159831</v>
      </c>
      <c r="F599" s="18">
        <f t="shared" ref="F599:F650" si="105">C599/$C$1119</f>
        <v>2.5304760256980477E-4</v>
      </c>
      <c r="G599" s="3">
        <f t="shared" si="102"/>
        <v>0.30690728571428572</v>
      </c>
      <c r="H599" s="3">
        <f t="shared" si="103"/>
        <v>0.18569950000000002</v>
      </c>
      <c r="I599" s="9">
        <f t="shared" si="95"/>
        <v>0.65270927339215068</v>
      </c>
      <c r="J599" s="18">
        <f t="shared" si="104"/>
        <v>2.5086315621896218E-4</v>
      </c>
    </row>
    <row r="600" spans="1:10" x14ac:dyDescent="0.15">
      <c r="A600" s="41" t="s">
        <v>493</v>
      </c>
      <c r="B600" s="41" t="s">
        <v>990</v>
      </c>
      <c r="C600" s="6">
        <v>14.17206</v>
      </c>
      <c r="D600" s="6">
        <v>23.572030000000002</v>
      </c>
      <c r="E600" s="9">
        <f t="shared" si="99"/>
        <v>-0.39877643121954287</v>
      </c>
      <c r="F600" s="18">
        <f t="shared" si="105"/>
        <v>5.5642766730939651E-4</v>
      </c>
      <c r="G600" s="3">
        <f t="shared" si="102"/>
        <v>0.67486000000000002</v>
      </c>
      <c r="H600" s="3">
        <f t="shared" si="103"/>
        <v>1.0714559090909093</v>
      </c>
      <c r="I600" s="9">
        <f t="shared" ref="I600:I649" si="106">G600/H600-1</f>
        <v>-0.37014673746809257</v>
      </c>
      <c r="J600" s="18">
        <f t="shared" si="104"/>
        <v>5.5162427705784662E-4</v>
      </c>
    </row>
    <row r="601" spans="1:10" x14ac:dyDescent="0.15">
      <c r="A601" s="41" t="s">
        <v>642</v>
      </c>
      <c r="B601" s="41" t="s">
        <v>991</v>
      </c>
      <c r="C601" s="6">
        <v>37.164169999999999</v>
      </c>
      <c r="D601" s="6">
        <v>57.247250000000001</v>
      </c>
      <c r="E601" s="9">
        <f t="shared" si="99"/>
        <v>-0.35081300848512376</v>
      </c>
      <c r="F601" s="18">
        <f t="shared" si="105"/>
        <v>1.4591507812265721E-3</v>
      </c>
      <c r="G601" s="3">
        <f t="shared" si="102"/>
        <v>1.769722380952381</v>
      </c>
      <c r="H601" s="3">
        <f t="shared" si="103"/>
        <v>2.6021477272727274</v>
      </c>
      <c r="I601" s="9">
        <f t="shared" si="106"/>
        <v>-0.3198993422225106</v>
      </c>
      <c r="J601" s="18">
        <f t="shared" si="104"/>
        <v>1.4465545875973508E-3</v>
      </c>
    </row>
    <row r="602" spans="1:10" x14ac:dyDescent="0.15">
      <c r="A602" s="41" t="s">
        <v>179</v>
      </c>
      <c r="B602" s="41" t="s">
        <v>180</v>
      </c>
      <c r="C602" s="6">
        <v>2.431095</v>
      </c>
      <c r="D602" s="6">
        <v>7.2448E-4</v>
      </c>
      <c r="E602" s="9">
        <f t="shared" si="99"/>
        <v>3354.6412875441697</v>
      </c>
      <c r="F602" s="18">
        <f t="shared" si="105"/>
        <v>9.5450380527427727E-5</v>
      </c>
      <c r="G602" s="3">
        <f t="shared" si="102"/>
        <v>0.11576642857142858</v>
      </c>
      <c r="H602" s="3">
        <f t="shared" si="103"/>
        <v>3.293090909090909E-5</v>
      </c>
      <c r="I602" s="9">
        <f t="shared" si="106"/>
        <v>3514.4337298081778</v>
      </c>
      <c r="J602" s="18">
        <f t="shared" si="104"/>
        <v>9.4626400243432891E-5</v>
      </c>
    </row>
    <row r="603" spans="1:10" x14ac:dyDescent="0.15">
      <c r="A603" s="41" t="s">
        <v>494</v>
      </c>
      <c r="B603" s="41" t="s">
        <v>992</v>
      </c>
      <c r="C603" s="6">
        <v>37.173729999999999</v>
      </c>
      <c r="D603" s="6">
        <v>55.196579999999997</v>
      </c>
      <c r="E603" s="9">
        <f t="shared" si="99"/>
        <v>-0.32652113591095677</v>
      </c>
      <c r="F603" s="18">
        <f t="shared" si="105"/>
        <v>1.4595261288118545E-3</v>
      </c>
      <c r="G603" s="3">
        <f t="shared" si="102"/>
        <v>1.7701776190476191</v>
      </c>
      <c r="H603" s="3">
        <f t="shared" si="103"/>
        <v>2.5089354545454543</v>
      </c>
      <c r="I603" s="9">
        <f t="shared" si="106"/>
        <v>-0.29445071381147847</v>
      </c>
      <c r="J603" s="18">
        <f t="shared" si="104"/>
        <v>1.4469266949754364E-3</v>
      </c>
    </row>
    <row r="604" spans="1:10" x14ac:dyDescent="0.15">
      <c r="A604" s="41" t="s">
        <v>181</v>
      </c>
      <c r="B604" s="41" t="s">
        <v>182</v>
      </c>
      <c r="C604" s="6">
        <v>0.38369379999999997</v>
      </c>
      <c r="D604" s="6">
        <v>1.3226249999999999</v>
      </c>
      <c r="E604" s="9">
        <f t="shared" si="99"/>
        <v>-0.70989978262924103</v>
      </c>
      <c r="F604" s="18">
        <f t="shared" si="105"/>
        <v>1.5064700974669745E-5</v>
      </c>
      <c r="G604" s="3">
        <f t="shared" si="102"/>
        <v>1.8271133333333332E-2</v>
      </c>
      <c r="H604" s="3">
        <f t="shared" si="103"/>
        <v>6.0119318181818177E-2</v>
      </c>
      <c r="I604" s="9">
        <f t="shared" si="106"/>
        <v>-0.69608548656396685</v>
      </c>
      <c r="J604" s="18">
        <f t="shared" si="104"/>
        <v>1.4934654174239875E-5</v>
      </c>
    </row>
    <row r="605" spans="1:10" x14ac:dyDescent="0.15">
      <c r="A605" s="41" t="s">
        <v>345</v>
      </c>
      <c r="B605" s="41" t="s">
        <v>993</v>
      </c>
      <c r="C605" s="6">
        <v>133.57990000000001</v>
      </c>
      <c r="D605" s="6">
        <v>127.9409</v>
      </c>
      <c r="E605" s="9">
        <f t="shared" si="99"/>
        <v>4.4075037771346137E-2</v>
      </c>
      <c r="F605" s="18">
        <f t="shared" si="105"/>
        <v>5.2446540697980715E-3</v>
      </c>
      <c r="G605" s="3">
        <f t="shared" si="102"/>
        <v>6.3609476190476197</v>
      </c>
      <c r="H605" s="3">
        <f t="shared" si="103"/>
        <v>5.8154954545454549</v>
      </c>
      <c r="I605" s="9">
        <f t="shared" si="106"/>
        <v>9.3792896712838747E-2</v>
      </c>
      <c r="J605" s="18">
        <f t="shared" si="104"/>
        <v>5.1993793257267785E-3</v>
      </c>
    </row>
    <row r="606" spans="1:10" x14ac:dyDescent="0.15">
      <c r="A606" s="41" t="s">
        <v>239</v>
      </c>
      <c r="B606" s="41" t="s">
        <v>241</v>
      </c>
      <c r="C606" s="6">
        <v>1.7109650000000001</v>
      </c>
      <c r="D606" s="6"/>
      <c r="F606" s="18">
        <f t="shared" si="105"/>
        <v>6.7176420633134601E-5</v>
      </c>
      <c r="G606" s="3">
        <f>C606/10</f>
        <v>0.17109650000000001</v>
      </c>
      <c r="H606" s="3"/>
      <c r="J606" s="18">
        <f t="shared" si="104"/>
        <v>1.3985268517859682E-4</v>
      </c>
    </row>
    <row r="607" spans="1:10" x14ac:dyDescent="0.15">
      <c r="A607" s="41" t="s">
        <v>795</v>
      </c>
      <c r="B607" s="41" t="s">
        <v>930</v>
      </c>
      <c r="C607" s="11">
        <v>2.7835640000000001</v>
      </c>
      <c r="D607" s="11">
        <v>5.901796</v>
      </c>
      <c r="E607" s="9">
        <f t="shared" si="99"/>
        <v>-0.52835306405033311</v>
      </c>
      <c r="F607" s="18">
        <f t="shared" si="105"/>
        <v>1.0928912404593355E-4</v>
      </c>
      <c r="G607" s="3">
        <f>C607/21</f>
        <v>0.13255066666666668</v>
      </c>
      <c r="H607" s="3">
        <f t="shared" si="103"/>
        <v>0.26826345454545453</v>
      </c>
      <c r="I607" s="9">
        <f t="shared" si="106"/>
        <v>-0.50589368614796792</v>
      </c>
      <c r="J607" s="18">
        <f t="shared" si="104"/>
        <v>1.0834568010185166E-4</v>
      </c>
    </row>
    <row r="608" spans="1:10" x14ac:dyDescent="0.15">
      <c r="A608" s="41" t="s">
        <v>707</v>
      </c>
      <c r="B608" s="41" t="s">
        <v>994</v>
      </c>
      <c r="C608" s="6">
        <v>8.5759050000000006</v>
      </c>
      <c r="D608" s="6">
        <v>7.8538069999999998</v>
      </c>
      <c r="E608" s="9">
        <f t="shared" si="99"/>
        <v>9.1942417225175044E-2</v>
      </c>
      <c r="F608" s="18">
        <f t="shared" si="105"/>
        <v>3.3670975244368075E-4</v>
      </c>
      <c r="G608" s="3">
        <f t="shared" ref="G608:G649" si="107">C608/21</f>
        <v>0.40837642857142858</v>
      </c>
      <c r="H608" s="3">
        <f t="shared" si="103"/>
        <v>0.35699122727272725</v>
      </c>
      <c r="I608" s="9">
        <f t="shared" si="106"/>
        <v>0.14393967518827866</v>
      </c>
      <c r="J608" s="18">
        <f t="shared" si="104"/>
        <v>3.3380308831191597E-4</v>
      </c>
    </row>
    <row r="609" spans="1:10" x14ac:dyDescent="0.15">
      <c r="A609" s="41" t="s">
        <v>708</v>
      </c>
      <c r="B609" s="41" t="s">
        <v>995</v>
      </c>
      <c r="C609" s="6">
        <v>3.0706859999999998</v>
      </c>
      <c r="D609" s="6">
        <v>3.5930200000000001</v>
      </c>
      <c r="E609" s="9">
        <f t="shared" si="99"/>
        <v>-0.14537464305792902</v>
      </c>
      <c r="F609" s="18">
        <f t="shared" si="105"/>
        <v>1.2056219406491515E-4</v>
      </c>
      <c r="G609" s="3">
        <f t="shared" si="107"/>
        <v>0.14622314285714286</v>
      </c>
      <c r="H609" s="3">
        <f t="shared" si="103"/>
        <v>0.16331909090909091</v>
      </c>
      <c r="I609" s="9">
        <f t="shared" si="106"/>
        <v>-0.104678197489259</v>
      </c>
      <c r="J609" s="18">
        <f t="shared" si="104"/>
        <v>1.1952143476824474E-4</v>
      </c>
    </row>
    <row r="610" spans="1:10" x14ac:dyDescent="0.15">
      <c r="A610" s="41" t="s">
        <v>92</v>
      </c>
      <c r="B610" s="41" t="s">
        <v>94</v>
      </c>
      <c r="C610" s="6">
        <v>1.120654</v>
      </c>
      <c r="D610" s="6">
        <v>1.242545</v>
      </c>
      <c r="E610" s="9">
        <f t="shared" si="99"/>
        <v>-9.8097855610863149E-2</v>
      </c>
      <c r="F610" s="18">
        <f t="shared" si="105"/>
        <v>4.399945322563865E-5</v>
      </c>
      <c r="G610" s="3">
        <f t="shared" si="107"/>
        <v>5.3364476190476191E-2</v>
      </c>
      <c r="H610" s="3">
        <f t="shared" si="103"/>
        <v>5.6479318181818179E-2</v>
      </c>
      <c r="I610" s="9">
        <f t="shared" si="106"/>
        <v>-5.5150134449475696E-2</v>
      </c>
      <c r="J610" s="18">
        <f t="shared" si="104"/>
        <v>4.3619625698873983E-5</v>
      </c>
    </row>
    <row r="611" spans="1:10" x14ac:dyDescent="0.15">
      <c r="A611" s="41" t="s">
        <v>796</v>
      </c>
      <c r="B611" s="41" t="s">
        <v>931</v>
      </c>
      <c r="C611" s="6">
        <v>2.9952000000000001E-4</v>
      </c>
      <c r="D611" s="6">
        <v>0</v>
      </c>
      <c r="F611" s="18">
        <f t="shared" si="105"/>
        <v>1.175984401085731E-8</v>
      </c>
      <c r="G611" s="3">
        <f t="shared" si="107"/>
        <v>1.4262857142857142E-5</v>
      </c>
      <c r="H611" s="3">
        <f t="shared" si="103"/>
        <v>0</v>
      </c>
      <c r="J611" s="18">
        <f t="shared" si="104"/>
        <v>1.1658326556927236E-8</v>
      </c>
    </row>
    <row r="612" spans="1:10" x14ac:dyDescent="0.15">
      <c r="A612" s="41" t="s">
        <v>97</v>
      </c>
      <c r="B612" s="41" t="s">
        <v>101</v>
      </c>
      <c r="C612" s="6">
        <v>0.90365069999999992</v>
      </c>
      <c r="D612" s="6">
        <v>0.91964060000000003</v>
      </c>
      <c r="E612" s="9">
        <f t="shared" si="99"/>
        <v>-1.7387118402558688E-2</v>
      </c>
      <c r="F612" s="18">
        <f t="shared" si="105"/>
        <v>3.5479404621734823E-5</v>
      </c>
      <c r="G612" s="3">
        <f t="shared" si="107"/>
        <v>4.3030985714285708E-2</v>
      </c>
      <c r="H612" s="3">
        <f t="shared" si="103"/>
        <v>4.1801845454545454E-2</v>
      </c>
      <c r="I612" s="9">
        <f t="shared" si="106"/>
        <v>2.9403971197319523E-2</v>
      </c>
      <c r="J612" s="18">
        <f t="shared" si="104"/>
        <v>3.5173126849612334E-5</v>
      </c>
    </row>
    <row r="613" spans="1:10" x14ac:dyDescent="0.15">
      <c r="A613" s="41" t="s">
        <v>706</v>
      </c>
      <c r="B613" s="41" t="s">
        <v>98</v>
      </c>
      <c r="C613" s="6">
        <v>3.8474140000000001</v>
      </c>
      <c r="D613" s="6">
        <v>2.5747179999999998</v>
      </c>
      <c r="E613" s="9">
        <f t="shared" si="99"/>
        <v>0.49430500738333305</v>
      </c>
      <c r="F613" s="18">
        <f t="shared" si="105"/>
        <v>1.5105832159851952E-4</v>
      </c>
      <c r="G613" s="3">
        <f t="shared" si="107"/>
        <v>0.18321019047619047</v>
      </c>
      <c r="H613" s="3">
        <f t="shared" si="103"/>
        <v>0.11703263636363635</v>
      </c>
      <c r="I613" s="9">
        <f t="shared" si="106"/>
        <v>0.56546238868730114</v>
      </c>
      <c r="J613" s="18">
        <f t="shared" si="104"/>
        <v>1.4975430292365666E-4</v>
      </c>
    </row>
    <row r="614" spans="1:10" x14ac:dyDescent="0.15">
      <c r="A614" s="41" t="s">
        <v>1084</v>
      </c>
      <c r="B614" s="41" t="s">
        <v>1087</v>
      </c>
      <c r="C614" s="6">
        <v>1.5037689999999999</v>
      </c>
      <c r="D614" s="6">
        <v>1.4054930000000001</v>
      </c>
      <c r="E614" s="9">
        <f t="shared" si="99"/>
        <v>6.9922795773440294E-2</v>
      </c>
      <c r="F614" s="18">
        <f t="shared" si="105"/>
        <v>5.9041429181232924E-5</v>
      </c>
      <c r="G614" s="3">
        <f t="shared" si="107"/>
        <v>7.1608047619047613E-2</v>
      </c>
      <c r="H614" s="3">
        <f t="shared" si="103"/>
        <v>6.3886045454545459E-2</v>
      </c>
      <c r="I614" s="9">
        <f t="shared" si="106"/>
        <v>0.12087150033408012</v>
      </c>
      <c r="J614" s="18">
        <f t="shared" si="104"/>
        <v>5.8531751028925986E-5</v>
      </c>
    </row>
    <row r="615" spans="1:10" x14ac:dyDescent="0.15">
      <c r="A615" s="41" t="s">
        <v>1085</v>
      </c>
      <c r="B615" s="41" t="s">
        <v>1086</v>
      </c>
      <c r="C615" s="6">
        <v>1.9532929999999999</v>
      </c>
      <c r="D615" s="6">
        <v>1.403592</v>
      </c>
      <c r="E615" s="9">
        <f t="shared" si="99"/>
        <v>0.39163873832281748</v>
      </c>
      <c r="F615" s="18">
        <f t="shared" si="105"/>
        <v>7.669077519864952E-5</v>
      </c>
      <c r="G615" s="3">
        <f t="shared" si="107"/>
        <v>9.3013952380952378E-2</v>
      </c>
      <c r="H615" s="3">
        <f t="shared" si="103"/>
        <v>6.3799636363636364E-2</v>
      </c>
      <c r="I615" s="9">
        <f t="shared" si="106"/>
        <v>0.45790724967152308</v>
      </c>
      <c r="J615" s="18">
        <f t="shared" si="104"/>
        <v>7.6028738165598522E-5</v>
      </c>
    </row>
    <row r="616" spans="1:10" x14ac:dyDescent="0.15">
      <c r="A616" s="41" t="s">
        <v>723</v>
      </c>
      <c r="B616" s="41" t="s">
        <v>1028</v>
      </c>
      <c r="C616" s="6">
        <v>31.276140000000002</v>
      </c>
      <c r="D616" s="6">
        <v>54.628970000000002</v>
      </c>
      <c r="E616" s="9">
        <f t="shared" si="99"/>
        <v>-0.42748069385163223</v>
      </c>
      <c r="F616" s="18">
        <f t="shared" si="105"/>
        <v>1.2279731826313259E-3</v>
      </c>
      <c r="G616" s="3">
        <f t="shared" si="107"/>
        <v>1.4893400000000001</v>
      </c>
      <c r="H616" s="3">
        <f t="shared" si="103"/>
        <v>2.4831350000000003</v>
      </c>
      <c r="I616" s="9">
        <f t="shared" si="106"/>
        <v>-0.40021786974932905</v>
      </c>
      <c r="J616" s="18">
        <f t="shared" si="104"/>
        <v>1.2173726414268639E-3</v>
      </c>
    </row>
    <row r="617" spans="1:10" x14ac:dyDescent="0.15">
      <c r="A617" s="41" t="s">
        <v>724</v>
      </c>
      <c r="B617" s="41" t="s">
        <v>1029</v>
      </c>
      <c r="C617" s="6">
        <v>2.088438</v>
      </c>
      <c r="D617" s="6">
        <v>1.429343</v>
      </c>
      <c r="E617" s="9">
        <f t="shared" si="99"/>
        <v>0.46111745046500374</v>
      </c>
      <c r="F617" s="18">
        <f t="shared" si="105"/>
        <v>8.1996878693732704E-5</v>
      </c>
      <c r="G617" s="3">
        <f t="shared" si="107"/>
        <v>9.9449428571428578E-2</v>
      </c>
      <c r="H617" s="3">
        <f t="shared" si="103"/>
        <v>6.4970136363636369E-2</v>
      </c>
      <c r="I617" s="9">
        <f t="shared" si="106"/>
        <v>0.53069447191571828</v>
      </c>
      <c r="J617" s="18">
        <f t="shared" si="104"/>
        <v>8.1289036451308782E-5</v>
      </c>
    </row>
    <row r="618" spans="1:10" x14ac:dyDescent="0.15">
      <c r="A618" s="41" t="s">
        <v>725</v>
      </c>
      <c r="B618" s="41" t="s">
        <v>1030</v>
      </c>
      <c r="C618" s="6">
        <v>9.4696049999999996</v>
      </c>
      <c r="D618" s="6">
        <v>17.66743</v>
      </c>
      <c r="E618" s="9">
        <f t="shared" si="99"/>
        <v>-0.46400778155057076</v>
      </c>
      <c r="F618" s="18">
        <f t="shared" si="105"/>
        <v>3.7179846969963417E-4</v>
      </c>
      <c r="G618" s="3">
        <f t="shared" si="107"/>
        <v>0.45093357142857143</v>
      </c>
      <c r="H618" s="3">
        <f t="shared" si="103"/>
        <v>0.80306500000000003</v>
      </c>
      <c r="I618" s="9">
        <f t="shared" si="106"/>
        <v>-0.43848434257678837</v>
      </c>
      <c r="J618" s="18">
        <f t="shared" si="104"/>
        <v>3.6858890042438218E-4</v>
      </c>
    </row>
    <row r="619" spans="1:10" x14ac:dyDescent="0.15">
      <c r="A619" s="41" t="s">
        <v>702</v>
      </c>
      <c r="B619" s="41" t="s">
        <v>878</v>
      </c>
      <c r="C619" s="6">
        <v>7.8043900000000005E-3</v>
      </c>
      <c r="D619" s="6">
        <v>2.8433029999999998E-2</v>
      </c>
      <c r="E619" s="9">
        <f t="shared" si="99"/>
        <v>-0.72551676694323464</v>
      </c>
      <c r="F619" s="18">
        <f t="shared" si="105"/>
        <v>3.0641829927849452E-7</v>
      </c>
      <c r="G619" s="3">
        <f t="shared" si="107"/>
        <v>3.7163761904761907E-4</v>
      </c>
      <c r="H619" s="3">
        <f t="shared" ref="H619:H622" si="108">D619/14</f>
        <v>2.0309307142857141E-3</v>
      </c>
      <c r="I619" s="9">
        <f t="shared" si="106"/>
        <v>-0.8170111779621565</v>
      </c>
      <c r="J619" s="18">
        <f t="shared" si="104"/>
        <v>3.0377312766298533E-7</v>
      </c>
    </row>
    <row r="620" spans="1:10" x14ac:dyDescent="0.15">
      <c r="A620" s="41" t="s">
        <v>703</v>
      </c>
      <c r="B620" s="41" t="s">
        <v>879</v>
      </c>
      <c r="C620" s="6">
        <v>1.69304E-3</v>
      </c>
      <c r="D620" s="6">
        <v>0</v>
      </c>
      <c r="F620" s="18">
        <f t="shared" si="105"/>
        <v>6.6472643910730028E-8</v>
      </c>
      <c r="G620" s="3">
        <f t="shared" si="107"/>
        <v>8.0620952380952378E-5</v>
      </c>
      <c r="H620" s="3">
        <f t="shared" si="108"/>
        <v>0</v>
      </c>
      <c r="J620" s="18">
        <f t="shared" si="104"/>
        <v>6.5898815417802102E-8</v>
      </c>
    </row>
    <row r="621" spans="1:10" x14ac:dyDescent="0.15">
      <c r="A621" s="41" t="s">
        <v>704</v>
      </c>
      <c r="B621" s="41" t="s">
        <v>880</v>
      </c>
      <c r="C621" s="6">
        <v>0.3268141</v>
      </c>
      <c r="D621" s="6">
        <v>0</v>
      </c>
      <c r="F621" s="18">
        <f t="shared" si="105"/>
        <v>1.2831473145528585E-5</v>
      </c>
      <c r="G621" s="3">
        <f t="shared" si="107"/>
        <v>1.556257619047619E-2</v>
      </c>
      <c r="H621" s="3">
        <f t="shared" si="108"/>
        <v>0</v>
      </c>
      <c r="J621" s="18">
        <f t="shared" si="104"/>
        <v>1.2720704798371639E-5</v>
      </c>
    </row>
    <row r="622" spans="1:10" x14ac:dyDescent="0.15">
      <c r="A622" s="41" t="s">
        <v>701</v>
      </c>
      <c r="B622" s="41" t="s">
        <v>881</v>
      </c>
      <c r="C622" s="6">
        <v>0.13664720000000002</v>
      </c>
      <c r="D622" s="6">
        <v>0</v>
      </c>
      <c r="F622" s="18">
        <f t="shared" si="105"/>
        <v>5.3650833217161499E-6</v>
      </c>
      <c r="G622" s="3">
        <f t="shared" si="107"/>
        <v>6.5070095238095246E-3</v>
      </c>
      <c r="H622" s="3">
        <f t="shared" si="108"/>
        <v>0</v>
      </c>
      <c r="J622" s="18">
        <f t="shared" si="104"/>
        <v>5.3187689659780569E-6</v>
      </c>
    </row>
    <row r="623" spans="1:10" x14ac:dyDescent="0.15">
      <c r="A623" s="41" t="s">
        <v>653</v>
      </c>
      <c r="B623" s="41" t="s">
        <v>887</v>
      </c>
      <c r="C623" s="6">
        <v>8.2046600000000005</v>
      </c>
      <c r="D623" s="6">
        <v>7.8968999999999996</v>
      </c>
      <c r="E623" s="9">
        <f t="shared" si="99"/>
        <v>3.8972254935481176E-2</v>
      </c>
      <c r="F623" s="18">
        <f t="shared" si="105"/>
        <v>3.2213381998571225E-4</v>
      </c>
      <c r="G623" s="3">
        <f t="shared" si="107"/>
        <v>0.39069809523809529</v>
      </c>
      <c r="H623" s="3">
        <f t="shared" si="103"/>
        <v>0.35894999999999999</v>
      </c>
      <c r="I623" s="9">
        <f t="shared" si="106"/>
        <v>8.8447124218123063E-2</v>
      </c>
      <c r="J623" s="18">
        <f t="shared" si="104"/>
        <v>3.1935298333519844E-4</v>
      </c>
    </row>
    <row r="624" spans="1:10" x14ac:dyDescent="0.15">
      <c r="A624" s="41" t="s">
        <v>528</v>
      </c>
      <c r="B624" s="41" t="s">
        <v>883</v>
      </c>
      <c r="C624" s="6">
        <v>0.13912749999999999</v>
      </c>
      <c r="D624" s="6">
        <v>3.305904</v>
      </c>
      <c r="E624" s="9">
        <f t="shared" si="99"/>
        <v>-0.95791544461061184</v>
      </c>
      <c r="F624" s="18">
        <f t="shared" si="105"/>
        <v>5.4624656037010888E-6</v>
      </c>
      <c r="G624" s="3">
        <f t="shared" si="107"/>
        <v>6.6251190476190472E-3</v>
      </c>
      <c r="H624" s="3">
        <f t="shared" si="103"/>
        <v>0.15026836363636364</v>
      </c>
      <c r="I624" s="9">
        <f t="shared" si="106"/>
        <v>-0.95591141816349812</v>
      </c>
      <c r="J624" s="18">
        <f t="shared" si="104"/>
        <v>5.4153105904410189E-6</v>
      </c>
    </row>
    <row r="625" spans="1:10" x14ac:dyDescent="0.15">
      <c r="A625" s="41" t="s">
        <v>734</v>
      </c>
      <c r="B625" s="41" t="s">
        <v>209</v>
      </c>
      <c r="C625" s="6">
        <v>0.14102320000000002</v>
      </c>
      <c r="D625" s="6">
        <v>1.223195E-2</v>
      </c>
      <c r="E625" s="9">
        <f t="shared" si="99"/>
        <v>10.529085714052135</v>
      </c>
      <c r="F625" s="18">
        <f t="shared" si="105"/>
        <v>5.5368951452722109E-6</v>
      </c>
      <c r="G625" s="3">
        <f t="shared" si="107"/>
        <v>6.7153904761904767E-3</v>
      </c>
      <c r="H625" s="3">
        <f>D625/14</f>
        <v>8.7371071428571432E-4</v>
      </c>
      <c r="I625" s="9">
        <f t="shared" si="106"/>
        <v>6.686057142701423</v>
      </c>
      <c r="J625" s="18">
        <f t="shared" si="104"/>
        <v>5.4890976151938477E-6</v>
      </c>
    </row>
    <row r="626" spans="1:10" x14ac:dyDescent="0.15">
      <c r="A626" s="41" t="s">
        <v>798</v>
      </c>
      <c r="B626" s="41" t="s">
        <v>208</v>
      </c>
      <c r="C626" s="6">
        <v>0.43222679999999997</v>
      </c>
      <c r="D626" s="6">
        <v>0</v>
      </c>
      <c r="F626" s="18">
        <f t="shared" si="105"/>
        <v>1.6970218166773569E-5</v>
      </c>
      <c r="G626" s="3">
        <f t="shared" si="107"/>
        <v>2.0582228571428569E-2</v>
      </c>
      <c r="H626" s="3">
        <f>D626/14</f>
        <v>0</v>
      </c>
      <c r="J626" s="18">
        <f t="shared" si="104"/>
        <v>1.6823721891879263E-5</v>
      </c>
    </row>
    <row r="627" spans="1:10" x14ac:dyDescent="0.15">
      <c r="A627" s="41" t="s">
        <v>689</v>
      </c>
      <c r="B627" s="41" t="s">
        <v>891</v>
      </c>
      <c r="C627" s="6">
        <v>5.2329129999999995E-2</v>
      </c>
      <c r="D627" s="6">
        <v>0.31144159999999999</v>
      </c>
      <c r="E627" s="9">
        <f t="shared" si="99"/>
        <v>-0.83197771267550646</v>
      </c>
      <c r="F627" s="18">
        <f t="shared" si="105"/>
        <v>2.0545619859237231E-6</v>
      </c>
      <c r="G627" s="3">
        <f t="shared" si="107"/>
        <v>2.4918633333333331E-3</v>
      </c>
      <c r="H627" s="3">
        <f t="shared" si="103"/>
        <v>1.4156436363636364E-2</v>
      </c>
      <c r="I627" s="9">
        <f t="shared" si="106"/>
        <v>-0.82397665137434006</v>
      </c>
      <c r="J627" s="18">
        <f t="shared" si="104"/>
        <v>2.0368258746657909E-6</v>
      </c>
    </row>
    <row r="628" spans="1:10" x14ac:dyDescent="0.15">
      <c r="A628" s="41" t="s">
        <v>617</v>
      </c>
      <c r="B628" s="41" t="s">
        <v>99</v>
      </c>
      <c r="C628" s="6">
        <v>4.2074290000000003</v>
      </c>
      <c r="D628" s="6">
        <v>4.5912920000000002</v>
      </c>
      <c r="E628" s="9">
        <f t="shared" si="99"/>
        <v>-8.3606749472697417E-2</v>
      </c>
      <c r="F628" s="18">
        <f t="shared" si="105"/>
        <v>1.6519333843068029E-4</v>
      </c>
      <c r="G628" s="3">
        <f t="shared" si="107"/>
        <v>0.20035376190476192</v>
      </c>
      <c r="H628" s="3">
        <f t="shared" si="103"/>
        <v>0.20869509090909091</v>
      </c>
      <c r="I628" s="9">
        <f t="shared" si="106"/>
        <v>-3.9968975638063897E-2</v>
      </c>
      <c r="J628" s="18">
        <f t="shared" si="104"/>
        <v>1.6376729850122132E-4</v>
      </c>
    </row>
    <row r="629" spans="1:10" x14ac:dyDescent="0.15">
      <c r="A629" s="41" t="s">
        <v>735</v>
      </c>
      <c r="B629" s="41" t="s">
        <v>1005</v>
      </c>
      <c r="C629" s="6">
        <v>1.0162739999999999</v>
      </c>
      <c r="D629" s="6">
        <v>0.40472579999999997</v>
      </c>
      <c r="E629" s="9">
        <f t="shared" si="99"/>
        <v>1.5110185710918356</v>
      </c>
      <c r="F629" s="18">
        <f t="shared" si="105"/>
        <v>3.9901254381310094E-5</v>
      </c>
      <c r="G629" s="3">
        <f t="shared" si="107"/>
        <v>4.8393999999999993E-2</v>
      </c>
      <c r="H629" s="3">
        <f t="shared" si="103"/>
        <v>1.839662727272727E-2</v>
      </c>
      <c r="I629" s="9">
        <f t="shared" si="106"/>
        <v>1.6305908840009704</v>
      </c>
      <c r="J629" s="18">
        <f t="shared" si="104"/>
        <v>3.9556804765340107E-5</v>
      </c>
    </row>
    <row r="630" spans="1:10" x14ac:dyDescent="0.15">
      <c r="A630" s="41" t="s">
        <v>96</v>
      </c>
      <c r="B630" s="41" t="s">
        <v>100</v>
      </c>
      <c r="C630" s="6">
        <v>2.516709E-2</v>
      </c>
      <c r="D630" s="6">
        <v>3.1040069999999999E-2</v>
      </c>
      <c r="E630" s="9">
        <f>C630/D630-1</f>
        <v>-0.18920640320720927</v>
      </c>
      <c r="F630" s="18">
        <f t="shared" si="105"/>
        <v>9.8811783055290753E-7</v>
      </c>
      <c r="G630" s="3">
        <f t="shared" si="107"/>
        <v>1.1984328571428571E-3</v>
      </c>
      <c r="H630" s="3">
        <f t="shared" si="103"/>
        <v>1.4109122727272727E-3</v>
      </c>
      <c r="I630" s="9">
        <f t="shared" si="106"/>
        <v>-0.1505971843123145</v>
      </c>
      <c r="J630" s="18">
        <f t="shared" si="104"/>
        <v>9.7958785292327003E-7</v>
      </c>
    </row>
    <row r="631" spans="1:10" x14ac:dyDescent="0.15">
      <c r="A631" s="52" t="s">
        <v>126</v>
      </c>
      <c r="B631" s="41" t="s">
        <v>110</v>
      </c>
      <c r="C631" s="11">
        <v>0.17209679999999999</v>
      </c>
      <c r="D631" s="11">
        <v>1.2783E-4</v>
      </c>
      <c r="E631" s="9">
        <f t="shared" ref="E631:E649" si="109">C631/D631-1</f>
        <v>1345.2942971133537</v>
      </c>
      <c r="F631" s="18">
        <f t="shared" si="105"/>
        <v>6.7569161417191111E-6</v>
      </c>
      <c r="G631" s="3">
        <f t="shared" si="107"/>
        <v>8.1950857142857134E-3</v>
      </c>
      <c r="H631" s="3">
        <f t="shared" si="103"/>
        <v>5.8104545454545453E-6</v>
      </c>
      <c r="I631" s="9">
        <f t="shared" si="106"/>
        <v>1409.4035493568465</v>
      </c>
      <c r="J631" s="18">
        <f t="shared" si="104"/>
        <v>6.6985867180895932E-6</v>
      </c>
    </row>
    <row r="632" spans="1:10" x14ac:dyDescent="0.15">
      <c r="A632" s="52" t="s">
        <v>123</v>
      </c>
      <c r="B632" s="41" t="s">
        <v>108</v>
      </c>
      <c r="C632" s="11">
        <v>0.13701949999999999</v>
      </c>
      <c r="D632" s="11">
        <v>1.53174E-3</v>
      </c>
      <c r="E632" s="9">
        <f t="shared" si="109"/>
        <v>88.453497329834036</v>
      </c>
      <c r="F632" s="18">
        <f t="shared" si="105"/>
        <v>5.3797006759003168E-6</v>
      </c>
      <c r="G632" s="3">
        <f t="shared" si="107"/>
        <v>6.5247380952380947E-3</v>
      </c>
      <c r="H632" s="3">
        <f t="shared" si="103"/>
        <v>6.9624545454545459E-5</v>
      </c>
      <c r="I632" s="9">
        <f t="shared" si="106"/>
        <v>92.713187678873751</v>
      </c>
      <c r="J632" s="18">
        <f t="shared" si="104"/>
        <v>5.3332601351058073E-6</v>
      </c>
    </row>
    <row r="633" spans="1:10" x14ac:dyDescent="0.15">
      <c r="A633" s="52" t="s">
        <v>157</v>
      </c>
      <c r="B633" s="41" t="s">
        <v>175</v>
      </c>
      <c r="C633" s="11">
        <v>2.6662399999999998E-3</v>
      </c>
      <c r="D633" s="11">
        <v>1.2604000000000001E-4</v>
      </c>
      <c r="E633" s="9">
        <f t="shared" si="109"/>
        <v>20.153919390669625</v>
      </c>
      <c r="F633" s="18">
        <f t="shared" si="105"/>
        <v>1.046827139940845E-7</v>
      </c>
      <c r="G633" s="3">
        <f t="shared" si="107"/>
        <v>1.2696380952380952E-4</v>
      </c>
      <c r="H633" s="3">
        <f t="shared" si="103"/>
        <v>5.7290909090909094E-6</v>
      </c>
      <c r="I633" s="9">
        <f t="shared" si="106"/>
        <v>21.161248885463419</v>
      </c>
      <c r="J633" s="18">
        <f t="shared" si="104"/>
        <v>1.0377903511999757E-7</v>
      </c>
    </row>
    <row r="634" spans="1:10" x14ac:dyDescent="0.15">
      <c r="A634" s="52" t="s">
        <v>127</v>
      </c>
      <c r="B634" s="41" t="s">
        <v>109</v>
      </c>
      <c r="C634" s="11">
        <v>0</v>
      </c>
      <c r="D634" s="11">
        <v>4.8870600000000004E-3</v>
      </c>
      <c r="E634" s="9">
        <f t="shared" si="109"/>
        <v>-1</v>
      </c>
      <c r="F634" s="18">
        <f t="shared" si="105"/>
        <v>0</v>
      </c>
      <c r="G634" s="3">
        <f t="shared" si="107"/>
        <v>0</v>
      </c>
      <c r="H634" s="3">
        <f t="shared" si="103"/>
        <v>2.2213909090909093E-4</v>
      </c>
      <c r="I634" s="9">
        <f t="shared" si="106"/>
        <v>-1</v>
      </c>
      <c r="J634" s="18">
        <f t="shared" si="104"/>
        <v>0</v>
      </c>
    </row>
    <row r="635" spans="1:10" x14ac:dyDescent="0.15">
      <c r="A635" s="52" t="s">
        <v>1075</v>
      </c>
      <c r="B635" s="41" t="s">
        <v>447</v>
      </c>
      <c r="C635" s="11">
        <v>1.0192369999999999</v>
      </c>
      <c r="D635" s="11">
        <v>2.0096810000000001</v>
      </c>
      <c r="E635" s="9">
        <f t="shared" si="109"/>
        <v>-0.49283642528341565</v>
      </c>
      <c r="F635" s="18">
        <f t="shared" si="105"/>
        <v>4.0017588575367826E-5</v>
      </c>
      <c r="G635" s="3">
        <f t="shared" si="107"/>
        <v>4.8535095238095238E-2</v>
      </c>
      <c r="H635" s="3">
        <f t="shared" si="103"/>
        <v>9.1349136363636368E-2</v>
      </c>
      <c r="I635" s="9">
        <f t="shared" si="106"/>
        <v>-0.46868577886834017</v>
      </c>
      <c r="J635" s="18">
        <f t="shared" si="104"/>
        <v>3.9672134698527128E-5</v>
      </c>
    </row>
    <row r="636" spans="1:10" x14ac:dyDescent="0.15">
      <c r="A636" s="52" t="s">
        <v>124</v>
      </c>
      <c r="B636" s="41" t="s">
        <v>112</v>
      </c>
      <c r="C636" s="11">
        <v>9.6423299999999993E-3</v>
      </c>
      <c r="D636" s="11">
        <v>1.87295E-3</v>
      </c>
      <c r="E636" s="9">
        <f t="shared" si="109"/>
        <v>4.1482047038094985</v>
      </c>
      <c r="F636" s="18">
        <f t="shared" si="105"/>
        <v>3.785800504180347E-7</v>
      </c>
      <c r="G636" s="3">
        <f t="shared" si="107"/>
        <v>4.5915857142857138E-4</v>
      </c>
      <c r="H636" s="3">
        <f t="shared" si="103"/>
        <v>8.5134090909090912E-5</v>
      </c>
      <c r="I636" s="9">
        <f t="shared" si="106"/>
        <v>4.3933573087528073</v>
      </c>
      <c r="J636" s="18">
        <f t="shared" si="104"/>
        <v>3.7531193880093544E-7</v>
      </c>
    </row>
    <row r="637" spans="1:10" x14ac:dyDescent="0.15">
      <c r="A637" s="52" t="s">
        <v>125</v>
      </c>
      <c r="B637" s="95" t="s">
        <v>176</v>
      </c>
      <c r="C637" s="11">
        <v>1.5669999999999999E-4</v>
      </c>
      <c r="D637" s="11">
        <v>0.70133390000000007</v>
      </c>
      <c r="E637" s="9">
        <f t="shared" si="109"/>
        <v>-0.99977656862159381</v>
      </c>
      <c r="F637" s="18">
        <f t="shared" si="105"/>
        <v>6.1524023654558634E-9</v>
      </c>
      <c r="G637" s="3">
        <f t="shared" si="107"/>
        <v>7.4619047619047611E-6</v>
      </c>
      <c r="H637" s="3">
        <f t="shared" si="103"/>
        <v>3.1878813636363641E-2</v>
      </c>
      <c r="I637" s="9">
        <f t="shared" si="106"/>
        <v>-0.99976592903214589</v>
      </c>
      <c r="J637" s="18">
        <f t="shared" si="104"/>
        <v>6.0992914378689157E-9</v>
      </c>
    </row>
    <row r="638" spans="1:10" x14ac:dyDescent="0.15">
      <c r="A638" s="52" t="s">
        <v>122</v>
      </c>
      <c r="B638" s="95" t="s">
        <v>113</v>
      </c>
      <c r="C638" s="11">
        <v>0.1745468</v>
      </c>
      <c r="D638" s="11">
        <v>1.667932</v>
      </c>
      <c r="E638" s="9">
        <f t="shared" si="109"/>
        <v>-0.89535136924047265</v>
      </c>
      <c r="F638" s="18">
        <f t="shared" si="105"/>
        <v>6.8531087760226651E-6</v>
      </c>
      <c r="G638" s="3">
        <f t="shared" si="107"/>
        <v>8.3117523809523811E-3</v>
      </c>
      <c r="H638" s="3">
        <f t="shared" si="103"/>
        <v>7.5815090909090901E-2</v>
      </c>
      <c r="I638" s="9">
        <f t="shared" si="106"/>
        <v>-0.8903681011090665</v>
      </c>
      <c r="J638" s="18">
        <f t="shared" si="104"/>
        <v>6.7939489645655279E-6</v>
      </c>
    </row>
    <row r="639" spans="1:10" x14ac:dyDescent="0.15">
      <c r="A639" s="52" t="s">
        <v>177</v>
      </c>
      <c r="B639" s="95" t="s">
        <v>178</v>
      </c>
      <c r="C639" s="11">
        <v>8.2348000000000002E-4</v>
      </c>
      <c r="D639" s="11">
        <v>2.1924499999999999E-3</v>
      </c>
      <c r="E639" s="9">
        <f t="shared" si="109"/>
        <v>-0.62440192478733836</v>
      </c>
      <c r="F639" s="18">
        <f t="shared" si="105"/>
        <v>3.2331718569914456E-8</v>
      </c>
      <c r="G639" s="3">
        <f t="shared" si="107"/>
        <v>3.9213333333333333E-5</v>
      </c>
      <c r="H639" s="3">
        <f t="shared" si="103"/>
        <v>9.9656818181818177E-5</v>
      </c>
      <c r="I639" s="9">
        <f t="shared" si="106"/>
        <v>-0.60651630215816399</v>
      </c>
      <c r="J639" s="18">
        <f t="shared" si="104"/>
        <v>3.2052613358368193E-8</v>
      </c>
    </row>
    <row r="640" spans="1:10" x14ac:dyDescent="0.15">
      <c r="A640" s="52" t="s">
        <v>121</v>
      </c>
      <c r="B640" s="41" t="s">
        <v>114</v>
      </c>
      <c r="C640" s="11">
        <v>1.961336</v>
      </c>
      <c r="D640" s="11">
        <v>2.0504799999999999E-3</v>
      </c>
      <c r="E640" s="9">
        <f t="shared" si="109"/>
        <v>955.52530139284465</v>
      </c>
      <c r="F640" s="18">
        <f t="shared" si="105"/>
        <v>7.7006561875263196E-5</v>
      </c>
      <c r="G640" s="3">
        <f t="shared" si="107"/>
        <v>9.3396952380952386E-2</v>
      </c>
      <c r="H640" s="3">
        <f t="shared" si="103"/>
        <v>9.3203636363636355E-5</v>
      </c>
      <c r="I640" s="9">
        <f t="shared" si="106"/>
        <v>1001.0741252686945</v>
      </c>
      <c r="J640" s="18">
        <f t="shared" si="104"/>
        <v>7.6341798797600961E-5</v>
      </c>
    </row>
    <row r="641" spans="1:10" x14ac:dyDescent="0.15">
      <c r="A641" s="52" t="s">
        <v>120</v>
      </c>
      <c r="B641" s="41" t="s">
        <v>115</v>
      </c>
      <c r="C641" s="11">
        <v>2.0350099999999999E-2</v>
      </c>
      <c r="D641" s="11">
        <v>7.6091249999999999E-2</v>
      </c>
      <c r="E641" s="9">
        <f t="shared" si="109"/>
        <v>-0.73255663430420714</v>
      </c>
      <c r="F641" s="18">
        <f t="shared" si="105"/>
        <v>7.9899172544520342E-7</v>
      </c>
      <c r="G641" s="3">
        <f t="shared" si="107"/>
        <v>9.6905238095238095E-4</v>
      </c>
      <c r="H641" s="3">
        <f t="shared" si="103"/>
        <v>3.4586931818181817E-3</v>
      </c>
      <c r="I641" s="9">
        <f t="shared" si="106"/>
        <v>-0.71982123593774072</v>
      </c>
      <c r="J641" s="18">
        <f t="shared" si="104"/>
        <v>7.9209438857547056E-7</v>
      </c>
    </row>
    <row r="642" spans="1:10" x14ac:dyDescent="0.15">
      <c r="A642" s="52" t="s">
        <v>119</v>
      </c>
      <c r="B642" s="41" t="s">
        <v>116</v>
      </c>
      <c r="C642" s="11">
        <v>0.17101949999999999</v>
      </c>
      <c r="D642" s="11">
        <v>0</v>
      </c>
      <c r="F642" s="18">
        <f t="shared" si="105"/>
        <v>6.7146188662353486E-6</v>
      </c>
      <c r="G642" s="3">
        <f t="shared" si="107"/>
        <v>8.1437857142857145E-3</v>
      </c>
      <c r="H642" s="3">
        <f t="shared" si="103"/>
        <v>0</v>
      </c>
      <c r="J642" s="18">
        <f t="shared" si="104"/>
        <v>6.6566545759963193E-6</v>
      </c>
    </row>
    <row r="643" spans="1:10" x14ac:dyDescent="0.15">
      <c r="A643" s="52" t="s">
        <v>118</v>
      </c>
      <c r="B643" s="41" t="s">
        <v>117</v>
      </c>
      <c r="C643" s="11">
        <v>0.22204370000000001</v>
      </c>
      <c r="D643" s="11">
        <v>1.3340639999999999</v>
      </c>
      <c r="E643" s="9">
        <f t="shared" si="109"/>
        <v>-0.83355843497763227</v>
      </c>
      <c r="F643" s="18">
        <f t="shared" si="105"/>
        <v>8.7179462993910162E-6</v>
      </c>
      <c r="G643" s="3">
        <f t="shared" si="107"/>
        <v>1.0573509523809524E-2</v>
      </c>
      <c r="H643" s="3">
        <f t="shared" si="103"/>
        <v>6.0639272727272722E-2</v>
      </c>
      <c r="I643" s="9">
        <f t="shared" si="106"/>
        <v>-0.82563264616704335</v>
      </c>
      <c r="J643" s="18">
        <f t="shared" si="104"/>
        <v>8.6426881827870723E-6</v>
      </c>
    </row>
    <row r="644" spans="1:10" x14ac:dyDescent="0.15">
      <c r="A644" s="41" t="s">
        <v>1097</v>
      </c>
      <c r="B644" s="41" t="s">
        <v>1100</v>
      </c>
      <c r="C644" s="6">
        <v>0</v>
      </c>
      <c r="D644" s="6">
        <v>0.33184049999999998</v>
      </c>
      <c r="E644" s="9">
        <f t="shared" si="109"/>
        <v>-1</v>
      </c>
      <c r="F644" s="18">
        <f t="shared" si="105"/>
        <v>0</v>
      </c>
      <c r="G644" s="3">
        <f t="shared" si="107"/>
        <v>0</v>
      </c>
      <c r="H644" s="3">
        <f t="shared" si="103"/>
        <v>1.508365909090909E-2</v>
      </c>
      <c r="I644" s="9">
        <f t="shared" si="106"/>
        <v>-1</v>
      </c>
      <c r="J644" s="18">
        <f t="shared" si="104"/>
        <v>0</v>
      </c>
    </row>
    <row r="645" spans="1:10" x14ac:dyDescent="0.15">
      <c r="A645" s="41" t="s">
        <v>1098</v>
      </c>
      <c r="B645" s="41" t="s">
        <v>1101</v>
      </c>
      <c r="C645" s="6">
        <v>0</v>
      </c>
      <c r="D645" s="6">
        <v>0.23843220000000001</v>
      </c>
      <c r="E645" s="9">
        <f t="shared" si="109"/>
        <v>-1</v>
      </c>
      <c r="F645" s="18">
        <f t="shared" si="105"/>
        <v>0</v>
      </c>
      <c r="G645" s="3">
        <f t="shared" si="107"/>
        <v>0</v>
      </c>
      <c r="H645" s="3">
        <f t="shared" si="103"/>
        <v>1.0837827272727273E-2</v>
      </c>
      <c r="I645" s="9">
        <f t="shared" si="106"/>
        <v>-1</v>
      </c>
      <c r="J645" s="18">
        <f t="shared" si="104"/>
        <v>0</v>
      </c>
    </row>
    <row r="646" spans="1:10" x14ac:dyDescent="0.15">
      <c r="A646" s="41" t="s">
        <v>1099</v>
      </c>
      <c r="B646" s="41" t="s">
        <v>1102</v>
      </c>
      <c r="C646" s="6">
        <v>0</v>
      </c>
      <c r="D646" s="6">
        <v>0.33958470000000002</v>
      </c>
      <c r="E646" s="9">
        <f t="shared" si="109"/>
        <v>-1</v>
      </c>
      <c r="F646" s="18">
        <f t="shared" si="105"/>
        <v>0</v>
      </c>
      <c r="G646" s="3">
        <f t="shared" si="107"/>
        <v>0</v>
      </c>
      <c r="H646" s="3">
        <f t="shared" si="103"/>
        <v>1.5435668181818183E-2</v>
      </c>
      <c r="I646" s="9">
        <f t="shared" si="106"/>
        <v>-1</v>
      </c>
      <c r="J646" s="18">
        <f t="shared" si="104"/>
        <v>0</v>
      </c>
    </row>
    <row r="647" spans="1:10" x14ac:dyDescent="0.15">
      <c r="A647" s="41" t="s">
        <v>63</v>
      </c>
      <c r="B647" s="41" t="s">
        <v>89</v>
      </c>
      <c r="C647" s="6">
        <v>0</v>
      </c>
      <c r="D647" s="6">
        <v>0.47512959999999999</v>
      </c>
      <c r="E647" s="9">
        <f t="shared" si="109"/>
        <v>-1</v>
      </c>
      <c r="F647" s="18">
        <f t="shared" si="105"/>
        <v>0</v>
      </c>
      <c r="G647" s="3">
        <f t="shared" si="107"/>
        <v>0</v>
      </c>
      <c r="H647" s="3">
        <f t="shared" si="103"/>
        <v>2.1596799999999999E-2</v>
      </c>
      <c r="I647" s="9">
        <f t="shared" si="106"/>
        <v>-1</v>
      </c>
      <c r="J647" s="18">
        <f t="shared" si="104"/>
        <v>0</v>
      </c>
    </row>
    <row r="648" spans="1:10" x14ac:dyDescent="0.15">
      <c r="A648" s="41" t="s">
        <v>87</v>
      </c>
      <c r="B648" s="41" t="s">
        <v>90</v>
      </c>
      <c r="C648" s="6">
        <v>3.1226449999999999E-2</v>
      </c>
      <c r="D648" s="6">
        <v>0.3642898</v>
      </c>
      <c r="E648" s="9">
        <f t="shared" si="109"/>
        <v>-0.91428129472743958</v>
      </c>
      <c r="F648" s="18">
        <f t="shared" si="105"/>
        <v>1.226022238958451E-6</v>
      </c>
      <c r="G648" s="3">
        <f t="shared" si="107"/>
        <v>1.4869738095238095E-3</v>
      </c>
      <c r="H648" s="3">
        <f t="shared" si="103"/>
        <v>1.6558627272727274E-2</v>
      </c>
      <c r="I648" s="9">
        <f t="shared" si="106"/>
        <v>-0.91019945161922233</v>
      </c>
      <c r="J648" s="18">
        <f t="shared" si="104"/>
        <v>1.2154385393748682E-6</v>
      </c>
    </row>
    <row r="649" spans="1:10" x14ac:dyDescent="0.15">
      <c r="A649" s="41" t="s">
        <v>88</v>
      </c>
      <c r="B649" s="41" t="s">
        <v>91</v>
      </c>
      <c r="C649" s="6">
        <v>0</v>
      </c>
      <c r="D649" s="6">
        <v>0.3178028</v>
      </c>
      <c r="E649" s="9">
        <f t="shared" si="109"/>
        <v>-1</v>
      </c>
      <c r="F649" s="18">
        <f t="shared" si="105"/>
        <v>0</v>
      </c>
      <c r="G649" s="3">
        <f t="shared" si="107"/>
        <v>0</v>
      </c>
      <c r="H649" s="3">
        <f t="shared" si="103"/>
        <v>1.4445581818181818E-2</v>
      </c>
      <c r="I649" s="9">
        <f t="shared" si="106"/>
        <v>-1</v>
      </c>
      <c r="J649" s="18">
        <f t="shared" si="104"/>
        <v>0</v>
      </c>
    </row>
    <row r="650" spans="1:10" x14ac:dyDescent="0.15">
      <c r="A650" s="34"/>
      <c r="B650" s="34"/>
      <c r="C650" s="36">
        <f>SUM(C526:C649)</f>
        <v>2240.8782005499997</v>
      </c>
      <c r="D650" s="36">
        <f>SUM(D526:D649)</f>
        <v>2984.0106721299985</v>
      </c>
      <c r="E650" s="27">
        <f>C650/D650-1</f>
        <v>-0.24903814135810309</v>
      </c>
      <c r="F650" s="28">
        <f t="shared" si="105"/>
        <v>8.7982031536453731E-2</v>
      </c>
      <c r="G650" s="36">
        <f>SUM(G526:G649)</f>
        <v>107.48606413313726</v>
      </c>
      <c r="H650" s="36">
        <f>SUM(H526:H649)</f>
        <v>135.63790496642855</v>
      </c>
      <c r="I650" s="27">
        <f>G650/H650-1</f>
        <v>-0.20755142775361424</v>
      </c>
      <c r="J650" s="28">
        <f t="shared" si="104"/>
        <v>8.785810749079094E-2</v>
      </c>
    </row>
    <row r="651" spans="1:10" x14ac:dyDescent="0.15">
      <c r="A651" s="8"/>
      <c r="B651" s="8"/>
      <c r="C651" s="4"/>
      <c r="D651" s="4"/>
      <c r="E651" s="5"/>
      <c r="F651" s="5"/>
      <c r="G651" s="4"/>
      <c r="H651" s="4"/>
      <c r="I651" s="5"/>
      <c r="J651" s="5"/>
    </row>
    <row r="652" spans="1:10" ht="13" x14ac:dyDescent="0.15">
      <c r="A652" s="38" t="s">
        <v>355</v>
      </c>
      <c r="B652" s="38" t="s">
        <v>381</v>
      </c>
      <c r="C652" s="125" t="s">
        <v>353</v>
      </c>
      <c r="D652" s="126"/>
      <c r="E652" s="126"/>
      <c r="F652" s="127"/>
      <c r="G652" s="128" t="s">
        <v>350</v>
      </c>
      <c r="H652" s="126"/>
      <c r="I652" s="126"/>
      <c r="J652" s="127"/>
    </row>
    <row r="653" spans="1:10" ht="24" x14ac:dyDescent="0.15">
      <c r="A653" s="20"/>
      <c r="B653" s="20"/>
      <c r="C653" s="14" t="s">
        <v>213</v>
      </c>
      <c r="D653" s="12" t="s">
        <v>189</v>
      </c>
      <c r="E653" s="12" t="s">
        <v>352</v>
      </c>
      <c r="F653" s="17" t="s">
        <v>351</v>
      </c>
      <c r="G653" s="14" t="s">
        <v>213</v>
      </c>
      <c r="H653" s="12" t="s">
        <v>189</v>
      </c>
      <c r="I653" s="12" t="s">
        <v>352</v>
      </c>
      <c r="J653" s="17" t="s">
        <v>351</v>
      </c>
    </row>
    <row r="654" spans="1:10" x14ac:dyDescent="0.15">
      <c r="A654" s="41" t="s">
        <v>50</v>
      </c>
      <c r="B654" s="43" t="s">
        <v>799</v>
      </c>
      <c r="C654" s="11">
        <v>4.5013023251691804</v>
      </c>
      <c r="D654" s="11">
        <v>19.0373279451576</v>
      </c>
      <c r="E654" s="9">
        <f>C654/D654-1</f>
        <v>-0.76355388013819725</v>
      </c>
      <c r="F654" s="18">
        <f t="shared" ref="F654:F772" si="110">C654/$C$1119</f>
        <v>1.7673148100193266E-4</v>
      </c>
      <c r="G654" s="3">
        <f t="shared" ref="G654:G717" si="111">C654/21</f>
        <v>0.21434772976996097</v>
      </c>
      <c r="H654" s="3">
        <f>D654/22</f>
        <v>0.86533308841625456</v>
      </c>
      <c r="I654" s="9">
        <f>G654/H654-1</f>
        <v>-0.7522945410971591</v>
      </c>
      <c r="J654" s="18">
        <f t="shared" ref="J654:J684" si="112">G654/$G$1119</f>
        <v>1.7520583746754198E-4</v>
      </c>
    </row>
    <row r="655" spans="1:10" x14ac:dyDescent="0.15">
      <c r="A655" s="41" t="s">
        <v>285</v>
      </c>
      <c r="B655" s="41" t="s">
        <v>800</v>
      </c>
      <c r="C655" s="11">
        <v>3.1997530828823497</v>
      </c>
      <c r="D655" s="11">
        <v>30.575713480868099</v>
      </c>
      <c r="E655" s="9">
        <f>C655/D655-1</f>
        <v>-0.89534984735893386</v>
      </c>
      <c r="F655" s="18">
        <f t="shared" ref="F655:F664" si="113">C655/$C$1119</f>
        <v>1.2562966455647773E-4</v>
      </c>
      <c r="G655" s="3">
        <f t="shared" si="111"/>
        <v>0.15236919442296903</v>
      </c>
      <c r="H655" s="3">
        <f t="shared" ref="H655:H718" si="114">D655/22</f>
        <v>1.3898051582212771</v>
      </c>
      <c r="I655" s="9">
        <f>G655/H655-1</f>
        <v>-0.89036650675697837</v>
      </c>
      <c r="J655" s="18">
        <f t="shared" si="112"/>
        <v>1.2454516006202287E-4</v>
      </c>
    </row>
    <row r="656" spans="1:10" x14ac:dyDescent="0.15">
      <c r="A656" s="41" t="s">
        <v>291</v>
      </c>
      <c r="B656" s="41" t="s">
        <v>807</v>
      </c>
      <c r="C656" s="11">
        <v>1.07861025609137</v>
      </c>
      <c r="D656" s="11">
        <v>1.96392622957464</v>
      </c>
      <c r="E656" s="9">
        <f t="shared" ref="E656:E778" si="115">C656/D656-1</f>
        <v>-0.45078881281351268</v>
      </c>
      <c r="F656" s="18">
        <f t="shared" si="113"/>
        <v>4.2348719151126353E-5</v>
      </c>
      <c r="G656" s="3">
        <f t="shared" si="111"/>
        <v>5.1362393147208092E-2</v>
      </c>
      <c r="H656" s="3">
        <f t="shared" si="114"/>
        <v>8.926937407157455E-2</v>
      </c>
      <c r="I656" s="9">
        <f t="shared" ref="I656:I778" si="116">G656/H656-1</f>
        <v>-0.42463589913796562</v>
      </c>
      <c r="J656" s="18">
        <f t="shared" si="112"/>
        <v>4.198314167055324E-5</v>
      </c>
    </row>
    <row r="657" spans="1:12" x14ac:dyDescent="0.15">
      <c r="A657" s="41" t="s">
        <v>287</v>
      </c>
      <c r="B657" s="41" t="s">
        <v>808</v>
      </c>
      <c r="C657" s="11">
        <v>0.13045104736024801</v>
      </c>
      <c r="D657" s="11">
        <v>1.07393803950551</v>
      </c>
      <c r="E657" s="9">
        <f>C657/D657-1</f>
        <v>-0.87853019209533389</v>
      </c>
      <c r="F657" s="18">
        <f t="shared" si="113"/>
        <v>5.121808119689756E-6</v>
      </c>
      <c r="G657" s="3">
        <f t="shared" si="111"/>
        <v>6.2119546362022866E-3</v>
      </c>
      <c r="H657" s="3">
        <f t="shared" si="114"/>
        <v>4.8815365432068637E-2</v>
      </c>
      <c r="I657" s="9">
        <f>G657/H657-1</f>
        <v>-0.87274591552844505</v>
      </c>
      <c r="J657" s="18">
        <f t="shared" si="112"/>
        <v>5.0775938495557963E-6</v>
      </c>
      <c r="L657" s="3"/>
    </row>
    <row r="658" spans="1:12" x14ac:dyDescent="0.15">
      <c r="A658" s="41" t="s">
        <v>288</v>
      </c>
      <c r="B658" s="41" t="s">
        <v>809</v>
      </c>
      <c r="C658" s="11">
        <v>4.4601685205314004E-2</v>
      </c>
      <c r="D658" s="11">
        <v>1.0798298663629902</v>
      </c>
      <c r="E658" s="9">
        <f t="shared" si="115"/>
        <v>-0.95869563660473811</v>
      </c>
      <c r="F658" s="18">
        <f t="shared" si="113"/>
        <v>1.7511647323579559E-6</v>
      </c>
      <c r="G658" s="3">
        <f t="shared" si="111"/>
        <v>2.1238897716816191E-3</v>
      </c>
      <c r="H658" s="3">
        <f t="shared" si="114"/>
        <v>4.908317574377228E-2</v>
      </c>
      <c r="I658" s="9">
        <f t="shared" si="116"/>
        <v>-0.9567287621573447</v>
      </c>
      <c r="J658" s="18">
        <f t="shared" si="112"/>
        <v>1.7360477133841508E-6</v>
      </c>
    </row>
    <row r="659" spans="1:12" x14ac:dyDescent="0.15">
      <c r="A659" s="41" t="s">
        <v>298</v>
      </c>
      <c r="B659" s="41" t="s">
        <v>911</v>
      </c>
      <c r="C659" s="11">
        <v>1.7672482388266799</v>
      </c>
      <c r="D659" s="11">
        <v>3.0246461835491996</v>
      </c>
      <c r="E659" s="9">
        <f t="shared" si="115"/>
        <v>-0.41571736607124599</v>
      </c>
      <c r="F659" s="18">
        <f t="shared" si="113"/>
        <v>6.9386230024920067E-5</v>
      </c>
      <c r="G659" s="3">
        <f t="shared" si="111"/>
        <v>8.4154678039365716E-2</v>
      </c>
      <c r="H659" s="3">
        <f t="shared" si="114"/>
        <v>0.13748391743405453</v>
      </c>
      <c r="I659" s="9">
        <f t="shared" si="116"/>
        <v>-0.38789438350321004</v>
      </c>
      <c r="J659" s="18">
        <f t="shared" si="112"/>
        <v>6.8787249851081628E-5</v>
      </c>
    </row>
    <row r="660" spans="1:12" x14ac:dyDescent="0.15">
      <c r="A660" s="41" t="s">
        <v>297</v>
      </c>
      <c r="B660" s="41" t="s">
        <v>919</v>
      </c>
      <c r="C660" s="11">
        <v>4.6559938949216102</v>
      </c>
      <c r="D660" s="11">
        <v>6.0342549701175905</v>
      </c>
      <c r="E660" s="9">
        <f t="shared" si="115"/>
        <v>-0.22840617143645847</v>
      </c>
      <c r="F660" s="18">
        <f t="shared" si="113"/>
        <v>1.8280502777705027E-4</v>
      </c>
      <c r="G660" s="3">
        <f t="shared" si="111"/>
        <v>0.22171399499626715</v>
      </c>
      <c r="H660" s="3">
        <f t="shared" si="114"/>
        <v>0.27428431682352683</v>
      </c>
      <c r="I660" s="9">
        <f t="shared" si="116"/>
        <v>-0.19166360817152794</v>
      </c>
      <c r="J660" s="18">
        <f t="shared" si="112"/>
        <v>1.8122695403998294E-4</v>
      </c>
    </row>
    <row r="661" spans="1:12" x14ac:dyDescent="0.15">
      <c r="A661" s="41" t="s">
        <v>293</v>
      </c>
      <c r="B661" s="41" t="s">
        <v>918</v>
      </c>
      <c r="C661" s="11">
        <v>0.94266189995500704</v>
      </c>
      <c r="D661" s="11">
        <v>1.15789214694126</v>
      </c>
      <c r="E661" s="9">
        <f t="shared" si="115"/>
        <v>-0.18588108361803368</v>
      </c>
      <c r="F661" s="18">
        <f t="shared" si="113"/>
        <v>3.7011074046638831E-5</v>
      </c>
      <c r="G661" s="3">
        <f t="shared" si="111"/>
        <v>4.4888661902619385E-2</v>
      </c>
      <c r="H661" s="3">
        <f t="shared" si="114"/>
        <v>5.2631461224602723E-2</v>
      </c>
      <c r="I661" s="9">
        <f t="shared" si="116"/>
        <v>-0.14711351617127333</v>
      </c>
      <c r="J661" s="18">
        <f t="shared" si="112"/>
        <v>3.6691574059992472E-5</v>
      </c>
    </row>
    <row r="662" spans="1:12" x14ac:dyDescent="0.15">
      <c r="A662" s="41" t="s">
        <v>295</v>
      </c>
      <c r="B662" s="41" t="s">
        <v>917</v>
      </c>
      <c r="C662" s="11">
        <v>0.15114550429031501</v>
      </c>
      <c r="D662" s="11">
        <v>0.41684553116005207</v>
      </c>
      <c r="E662" s="9">
        <f t="shared" si="115"/>
        <v>-0.6374064419745904</v>
      </c>
      <c r="F662" s="18">
        <f t="shared" si="113"/>
        <v>5.9343200901324411E-6</v>
      </c>
      <c r="G662" s="3">
        <f t="shared" si="111"/>
        <v>7.1974049662054769E-3</v>
      </c>
      <c r="H662" s="3">
        <f t="shared" si="114"/>
        <v>1.894752414363873E-2</v>
      </c>
      <c r="I662" s="9">
        <f t="shared" si="116"/>
        <v>-0.62014008206861848</v>
      </c>
      <c r="J662" s="18">
        <f t="shared" si="112"/>
        <v>5.8830917689234076E-6</v>
      </c>
    </row>
    <row r="663" spans="1:12" x14ac:dyDescent="0.15">
      <c r="A663" s="41" t="s">
        <v>294</v>
      </c>
      <c r="B663" s="41" t="s">
        <v>916</v>
      </c>
      <c r="C663" s="11">
        <v>0.43158935806760401</v>
      </c>
      <c r="D663" s="11">
        <v>0.53613477315089497</v>
      </c>
      <c r="E663" s="9">
        <f t="shared" si="115"/>
        <v>-0.19499838532925506</v>
      </c>
      <c r="F663" s="18">
        <f t="shared" si="113"/>
        <v>1.6945190730572464E-5</v>
      </c>
      <c r="G663" s="3">
        <f t="shared" si="111"/>
        <v>2.0551874193695429E-2</v>
      </c>
      <c r="H663" s="3">
        <f t="shared" si="114"/>
        <v>2.4369762415949771E-2</v>
      </c>
      <c r="I663" s="9">
        <f t="shared" si="116"/>
        <v>-0.15666497510683863</v>
      </c>
      <c r="J663" s="18">
        <f t="shared" si="112"/>
        <v>1.6798910506299165E-5</v>
      </c>
    </row>
    <row r="664" spans="1:12" x14ac:dyDescent="0.15">
      <c r="A664" s="41" t="s">
        <v>292</v>
      </c>
      <c r="B664" s="41" t="s">
        <v>915</v>
      </c>
      <c r="C664" s="11">
        <v>0.80735872341583792</v>
      </c>
      <c r="D664" s="11">
        <v>1.7938401792977898</v>
      </c>
      <c r="E664" s="9">
        <f t="shared" si="115"/>
        <v>-0.54992717147640002</v>
      </c>
      <c r="F664" s="18">
        <f t="shared" si="113"/>
        <v>3.1698760176866801E-5</v>
      </c>
      <c r="G664" s="3">
        <f t="shared" si="111"/>
        <v>3.8445653495992285E-2</v>
      </c>
      <c r="H664" s="3">
        <f t="shared" si="114"/>
        <v>8.1538189968081362E-2</v>
      </c>
      <c r="I664" s="9">
        <f t="shared" si="116"/>
        <v>-0.52849513202289533</v>
      </c>
      <c r="J664" s="18">
        <f t="shared" si="112"/>
        <v>3.1425119010970002E-5</v>
      </c>
    </row>
    <row r="665" spans="1:12" x14ac:dyDescent="0.15">
      <c r="A665" s="41" t="s">
        <v>756</v>
      </c>
      <c r="B665" s="41" t="s">
        <v>801</v>
      </c>
      <c r="C665" s="11">
        <v>0.25236661995341603</v>
      </c>
      <c r="D665" s="11">
        <v>1.63978832176756</v>
      </c>
      <c r="E665" s="9">
        <f t="shared" si="115"/>
        <v>-0.84609805021578333</v>
      </c>
      <c r="F665" s="18">
        <f t="shared" si="110"/>
        <v>9.9084938708583147E-6</v>
      </c>
      <c r="G665" s="3">
        <f t="shared" si="111"/>
        <v>1.2017458093019811E-2</v>
      </c>
      <c r="H665" s="3">
        <f t="shared" si="114"/>
        <v>7.4535832807616359E-2</v>
      </c>
      <c r="I665" s="9">
        <f t="shared" si="116"/>
        <v>-0.83876938594034445</v>
      </c>
      <c r="J665" s="18">
        <f t="shared" si="112"/>
        <v>9.8229582915493883E-6</v>
      </c>
      <c r="K665" s="3"/>
    </row>
    <row r="666" spans="1:12" x14ac:dyDescent="0.15">
      <c r="A666" s="41" t="s">
        <v>283</v>
      </c>
      <c r="B666" s="41" t="s">
        <v>802</v>
      </c>
      <c r="C666" s="11">
        <v>3.8812699723602503E-2</v>
      </c>
      <c r="D666" s="11">
        <v>0.73465383385711391</v>
      </c>
      <c r="E666" s="9">
        <f>C666/D666-1</f>
        <v>-0.94716872364249938</v>
      </c>
      <c r="F666" s="18">
        <f t="shared" si="110"/>
        <v>1.5238758493249535E-6</v>
      </c>
      <c r="G666" s="3">
        <f t="shared" si="111"/>
        <v>1.848223796362024E-3</v>
      </c>
      <c r="H666" s="3">
        <f t="shared" si="114"/>
        <v>3.3393356084414266E-2</v>
      </c>
      <c r="I666" s="9">
        <f>G666/H666-1</f>
        <v>-0.94465294857785653</v>
      </c>
      <c r="J666" s="18">
        <f t="shared" si="112"/>
        <v>1.5107209132402426E-6</v>
      </c>
    </row>
    <row r="667" spans="1:12" x14ac:dyDescent="0.15">
      <c r="A667" s="41" t="s">
        <v>289</v>
      </c>
      <c r="B667" s="41" t="s">
        <v>914</v>
      </c>
      <c r="C667" s="11">
        <v>0.96614478494900713</v>
      </c>
      <c r="D667" s="11">
        <v>0.97186845863669113</v>
      </c>
      <c r="E667" s="9">
        <f t="shared" si="115"/>
        <v>-5.8893501860457498E-3</v>
      </c>
      <c r="F667" s="18">
        <f t="shared" si="110"/>
        <v>3.7933066115463423E-5</v>
      </c>
      <c r="G667" s="3">
        <f t="shared" si="111"/>
        <v>4.6006894521381292E-2</v>
      </c>
      <c r="H667" s="3">
        <f t="shared" si="114"/>
        <v>4.4175839028940504E-2</v>
      </c>
      <c r="I667" s="9">
        <f t="shared" si="116"/>
        <v>4.1449252186047447E-2</v>
      </c>
      <c r="J667" s="18">
        <f t="shared" si="112"/>
        <v>3.7605606985202203E-5</v>
      </c>
    </row>
    <row r="668" spans="1:12" x14ac:dyDescent="0.15">
      <c r="A668" s="41" t="s">
        <v>296</v>
      </c>
      <c r="B668" s="41" t="s">
        <v>913</v>
      </c>
      <c r="C668" s="11">
        <v>0.27099811759402997</v>
      </c>
      <c r="D668" s="11">
        <v>1.20175166304415</v>
      </c>
      <c r="E668" s="9">
        <f t="shared" si="115"/>
        <v>-0.77449740580548376</v>
      </c>
      <c r="F668" s="18">
        <f>C668/$C$1119</f>
        <v>1.064000931537713E-5</v>
      </c>
      <c r="G668" s="3">
        <f t="shared" si="111"/>
        <v>1.290467226638238E-2</v>
      </c>
      <c r="H668" s="3">
        <f t="shared" si="114"/>
        <v>5.4625075592915913E-2</v>
      </c>
      <c r="I668" s="9">
        <f t="shared" si="116"/>
        <v>-0.76375918703431633</v>
      </c>
      <c r="J668" s="18">
        <f t="shared" si="112"/>
        <v>1.054815889163919E-5</v>
      </c>
    </row>
    <row r="669" spans="1:12" x14ac:dyDescent="0.15">
      <c r="A669" s="41" t="s">
        <v>284</v>
      </c>
      <c r="B669" s="41" t="s">
        <v>803</v>
      </c>
      <c r="C669" s="11">
        <v>0.33887148791221</v>
      </c>
      <c r="D669" s="11">
        <v>1.34133109931177</v>
      </c>
      <c r="E669" s="9">
        <f t="shared" si="115"/>
        <v>-0.74736179002627823</v>
      </c>
      <c r="F669" s="18">
        <f t="shared" si="110"/>
        <v>1.330487392352667E-5</v>
      </c>
      <c r="G669" s="3">
        <f t="shared" si="111"/>
        <v>1.6136737519629046E-2</v>
      </c>
      <c r="H669" s="3">
        <f t="shared" si="114"/>
        <v>6.0969595423262274E-2</v>
      </c>
      <c r="I669" s="9">
        <f t="shared" si="116"/>
        <v>-0.73533139907514866</v>
      </c>
      <c r="J669" s="18">
        <f t="shared" si="112"/>
        <v>1.319001891997985E-5</v>
      </c>
    </row>
    <row r="670" spans="1:12" x14ac:dyDescent="0.15">
      <c r="A670" s="41" t="s">
        <v>282</v>
      </c>
      <c r="B670" s="41" t="s">
        <v>804</v>
      </c>
      <c r="C670" s="11">
        <v>1.7813895189740299</v>
      </c>
      <c r="D670" s="11">
        <v>1.0287746538822</v>
      </c>
      <c r="E670" s="9">
        <f t="shared" si="115"/>
        <v>0.73156435401256314</v>
      </c>
      <c r="F670" s="18">
        <f t="shared" si="110"/>
        <v>6.9941449204429513E-5</v>
      </c>
      <c r="G670" s="3">
        <f t="shared" si="111"/>
        <v>8.482807233209666E-2</v>
      </c>
      <c r="H670" s="3">
        <f t="shared" si="114"/>
        <v>4.6762484267372728E-2</v>
      </c>
      <c r="I670" s="9">
        <f t="shared" si="116"/>
        <v>0.81401979944173286</v>
      </c>
      <c r="J670" s="18">
        <f t="shared" si="112"/>
        <v>6.933767607267216E-5</v>
      </c>
      <c r="K670" s="3"/>
    </row>
    <row r="671" spans="1:12" x14ac:dyDescent="0.15">
      <c r="A671" s="41" t="s">
        <v>786</v>
      </c>
      <c r="B671" s="41" t="s">
        <v>912</v>
      </c>
      <c r="C671" s="11">
        <v>1.6828555484146202</v>
      </c>
      <c r="D671" s="11">
        <v>3.0535044543441998</v>
      </c>
      <c r="E671" s="9">
        <f t="shared" si="115"/>
        <v>-0.44887732322760066</v>
      </c>
      <c r="F671" s="18">
        <f>C671/$C$1119</f>
        <v>6.6072778920144449E-5</v>
      </c>
      <c r="G671" s="3">
        <f t="shared" si="111"/>
        <v>8.013597849593429E-2</v>
      </c>
      <c r="H671" s="3">
        <f t="shared" si="114"/>
        <v>0.13879565701564545</v>
      </c>
      <c r="I671" s="9">
        <f t="shared" si="116"/>
        <v>-0.42263338623843882</v>
      </c>
      <c r="J671" s="18">
        <f t="shared" si="112"/>
        <v>6.5502402282166519E-5</v>
      </c>
    </row>
    <row r="672" spans="1:12" x14ac:dyDescent="0.15">
      <c r="A672" s="41" t="s">
        <v>286</v>
      </c>
      <c r="B672" s="41" t="s">
        <v>805</v>
      </c>
      <c r="C672" s="11">
        <v>0.27574950310558999</v>
      </c>
      <c r="D672" s="11">
        <v>1.0239373848786799</v>
      </c>
      <c r="E672" s="9">
        <f>C672/D672-1</f>
        <v>-0.73069690864128201</v>
      </c>
      <c r="F672" s="18">
        <f t="shared" si="110"/>
        <v>1.0826559637397008E-5</v>
      </c>
      <c r="G672" s="3">
        <f t="shared" si="111"/>
        <v>1.3130928719313808E-2</v>
      </c>
      <c r="H672" s="3">
        <f t="shared" si="114"/>
        <v>4.6542608403576359E-2</v>
      </c>
      <c r="I672" s="9">
        <f>G672/H672-1</f>
        <v>-0.7178729519099144</v>
      </c>
      <c r="J672" s="18">
        <f t="shared" si="112"/>
        <v>1.0733098808478195E-5</v>
      </c>
    </row>
    <row r="673" spans="1:10" x14ac:dyDescent="0.15">
      <c r="A673" s="41" t="s">
        <v>290</v>
      </c>
      <c r="B673" s="41" t="s">
        <v>822</v>
      </c>
      <c r="C673" s="11">
        <v>6.2038057169896907</v>
      </c>
      <c r="D673" s="11">
        <v>2.4770546528193202</v>
      </c>
      <c r="E673" s="9">
        <f t="shared" si="115"/>
        <v>1.5045090183733643</v>
      </c>
      <c r="F673" s="18">
        <f>C673/$C$1119</f>
        <v>2.43575679438647E-4</v>
      </c>
      <c r="G673" s="3">
        <f t="shared" si="111"/>
        <v>0.29541931985665193</v>
      </c>
      <c r="H673" s="3">
        <f t="shared" si="114"/>
        <v>0.11259339330996911</v>
      </c>
      <c r="I673" s="9">
        <f t="shared" si="116"/>
        <v>1.6237713525816195</v>
      </c>
      <c r="J673" s="18">
        <f t="shared" si="112"/>
        <v>2.4147299994790972E-4</v>
      </c>
    </row>
    <row r="674" spans="1:10" x14ac:dyDescent="0.15">
      <c r="A674" s="41" t="s">
        <v>722</v>
      </c>
      <c r="B674" s="41" t="s">
        <v>806</v>
      </c>
      <c r="C674" s="11">
        <v>2.5230553822157002</v>
      </c>
      <c r="D674" s="11">
        <v>2.5967833439533199</v>
      </c>
      <c r="E674" s="9">
        <f t="shared" si="115"/>
        <v>-2.8392034287071821E-2</v>
      </c>
      <c r="F674" s="18">
        <f t="shared" si="110"/>
        <v>9.9060956615954206E-5</v>
      </c>
      <c r="G674" s="3">
        <f t="shared" si="111"/>
        <v>0.12014549439122382</v>
      </c>
      <c r="H674" s="3">
        <f t="shared" si="114"/>
        <v>0.11803560654333273</v>
      </c>
      <c r="I674" s="9">
        <f t="shared" si="116"/>
        <v>1.7875011699258092E-2</v>
      </c>
      <c r="J674" s="18">
        <f t="shared" si="112"/>
        <v>9.8205807849504196E-5</v>
      </c>
    </row>
    <row r="675" spans="1:10" x14ac:dyDescent="0.15">
      <c r="A675" s="41" t="s">
        <v>679</v>
      </c>
      <c r="B675" s="41" t="s">
        <v>1032</v>
      </c>
      <c r="C675" s="11">
        <v>0.71144901009412598</v>
      </c>
      <c r="D675" s="11">
        <v>0.814097596514744</v>
      </c>
      <c r="E675" s="9">
        <f t="shared" si="115"/>
        <v>-0.1260887967979144</v>
      </c>
      <c r="F675" s="18">
        <f t="shared" si="110"/>
        <v>2.7933124266779411E-5</v>
      </c>
      <c r="G675" s="3">
        <f t="shared" si="111"/>
        <v>3.3878524290196478E-2</v>
      </c>
      <c r="H675" s="3">
        <f t="shared" si="114"/>
        <v>3.7004436205215638E-2</v>
      </c>
      <c r="I675" s="9">
        <f t="shared" si="116"/>
        <v>-8.4473977597814942E-2</v>
      </c>
      <c r="J675" s="18">
        <f t="shared" si="112"/>
        <v>2.7691990145165409E-5</v>
      </c>
    </row>
    <row r="676" spans="1:10" x14ac:dyDescent="0.15">
      <c r="A676" s="41" t="s">
        <v>278</v>
      </c>
      <c r="B676" s="41" t="s">
        <v>53</v>
      </c>
      <c r="C676" s="11">
        <v>5.9260468842414502</v>
      </c>
      <c r="D676" s="11">
        <v>3.94556569705541</v>
      </c>
      <c r="E676" s="9">
        <f t="shared" si="115"/>
        <v>0.5019511368582914</v>
      </c>
      <c r="F676" s="18">
        <f t="shared" si="110"/>
        <v>2.3267022889859255E-4</v>
      </c>
      <c r="G676" s="3">
        <f t="shared" si="111"/>
        <v>0.28219270877340241</v>
      </c>
      <c r="H676" s="3">
        <f t="shared" si="114"/>
        <v>0.17934389532070047</v>
      </c>
      <c r="I676" s="9">
        <f t="shared" si="116"/>
        <v>0.57347261956582907</v>
      </c>
      <c r="J676" s="18">
        <f t="shared" si="112"/>
        <v>2.3066169126651978E-4</v>
      </c>
    </row>
    <row r="677" spans="1:10" x14ac:dyDescent="0.15">
      <c r="A677" s="41" t="s">
        <v>506</v>
      </c>
      <c r="B677" s="41" t="s">
        <v>956</v>
      </c>
      <c r="C677" s="11">
        <v>0.47467591017857103</v>
      </c>
      <c r="D677" s="11">
        <v>0.65993811238148403</v>
      </c>
      <c r="E677" s="9">
        <f t="shared" si="115"/>
        <v>-0.2807266298568013</v>
      </c>
      <c r="F677" s="18">
        <f t="shared" si="110"/>
        <v>1.8636867853270936E-5</v>
      </c>
      <c r="G677" s="3">
        <f t="shared" si="111"/>
        <v>2.2603614770408145E-2</v>
      </c>
      <c r="H677" s="3">
        <f t="shared" si="114"/>
        <v>2.9997186926431094E-2</v>
      </c>
      <c r="I677" s="9">
        <f t="shared" si="116"/>
        <v>-0.24647551699283943</v>
      </c>
      <c r="J677" s="18">
        <f t="shared" si="112"/>
        <v>1.8475984139851903E-5</v>
      </c>
    </row>
    <row r="678" spans="1:10" x14ac:dyDescent="0.15">
      <c r="A678" s="41" t="s">
        <v>276</v>
      </c>
      <c r="B678" s="41" t="s">
        <v>957</v>
      </c>
      <c r="C678" s="11">
        <v>15.8294677345061</v>
      </c>
      <c r="D678" s="11">
        <v>3.0698983207581598</v>
      </c>
      <c r="E678" s="9">
        <f t="shared" si="115"/>
        <v>4.1563491948478486</v>
      </c>
      <c r="F678" s="18">
        <f t="shared" si="110"/>
        <v>6.2150130653275436E-4</v>
      </c>
      <c r="G678" s="3">
        <f t="shared" si="111"/>
        <v>0.75378417783362384</v>
      </c>
      <c r="H678" s="3">
        <f t="shared" si="114"/>
        <v>0.13954083276173454</v>
      </c>
      <c r="I678" s="9">
        <f t="shared" si="116"/>
        <v>4.4018896326977464</v>
      </c>
      <c r="J678" s="18">
        <f t="shared" si="112"/>
        <v>6.1613616476767919E-4</v>
      </c>
    </row>
    <row r="679" spans="1:10" x14ac:dyDescent="0.15">
      <c r="A679" s="41" t="s">
        <v>612</v>
      </c>
      <c r="B679" s="41" t="s">
        <v>958</v>
      </c>
      <c r="C679" s="11">
        <v>2.7732119417798899</v>
      </c>
      <c r="D679" s="11">
        <v>4.2339850088397499</v>
      </c>
      <c r="E679" s="9">
        <f t="shared" si="115"/>
        <v>-0.34501139328789443</v>
      </c>
      <c r="F679" s="18">
        <f t="shared" si="110"/>
        <v>1.0888267843342083E-4</v>
      </c>
      <c r="G679" s="3">
        <f t="shared" si="111"/>
        <v>0.1320577115133281</v>
      </c>
      <c r="H679" s="3">
        <f t="shared" si="114"/>
        <v>0.19245386403817044</v>
      </c>
      <c r="I679" s="9">
        <f t="shared" si="116"/>
        <v>-0.31382145963493691</v>
      </c>
      <c r="J679" s="18">
        <f t="shared" si="112"/>
        <v>1.0794274315184375E-4</v>
      </c>
    </row>
    <row r="680" spans="1:10" x14ac:dyDescent="0.15">
      <c r="A680" s="41" t="s">
        <v>273</v>
      </c>
      <c r="B680" s="41" t="s">
        <v>959</v>
      </c>
      <c r="C680" s="11">
        <v>2.1537457143423597</v>
      </c>
      <c r="D680" s="11">
        <v>3.8996939981127099</v>
      </c>
      <c r="E680" s="9">
        <f t="shared" si="115"/>
        <v>-0.44771417568027561</v>
      </c>
      <c r="F680" s="18">
        <f t="shared" si="110"/>
        <v>8.4561009747992106E-5</v>
      </c>
      <c r="G680" s="3">
        <f t="shared" si="111"/>
        <v>0.10255931973058856</v>
      </c>
      <c r="H680" s="3">
        <f t="shared" si="114"/>
        <v>0.17725881809603228</v>
      </c>
      <c r="I680" s="9">
        <f t="shared" si="116"/>
        <v>-0.42141485071266971</v>
      </c>
      <c r="J680" s="18">
        <f t="shared" si="112"/>
        <v>8.3831032513307141E-5</v>
      </c>
    </row>
    <row r="681" spans="1:10" x14ac:dyDescent="0.15">
      <c r="A681" s="41" t="s">
        <v>615</v>
      </c>
      <c r="B681" s="41" t="s">
        <v>967</v>
      </c>
      <c r="C681" s="11">
        <v>1.9243652829441</v>
      </c>
      <c r="D681" s="11">
        <v>2.2931212547819104</v>
      </c>
      <c r="E681" s="9">
        <f t="shared" si="115"/>
        <v>-0.16080962621092676</v>
      </c>
      <c r="F681" s="18">
        <f t="shared" si="110"/>
        <v>7.5555006501508768E-5</v>
      </c>
      <c r="G681" s="3">
        <f t="shared" si="111"/>
        <v>9.1636442044957148E-2</v>
      </c>
      <c r="H681" s="3">
        <f t="shared" si="114"/>
        <v>0.10423278430826866</v>
      </c>
      <c r="I681" s="9">
        <f t="shared" si="116"/>
        <v>-0.1208481798400185</v>
      </c>
      <c r="J681" s="18">
        <f t="shared" si="112"/>
        <v>7.4902774049732902E-5</v>
      </c>
    </row>
    <row r="682" spans="1:10" x14ac:dyDescent="0.15">
      <c r="A682" s="41" t="s">
        <v>252</v>
      </c>
      <c r="B682" s="41" t="s">
        <v>386</v>
      </c>
      <c r="C682" s="11">
        <v>24.47813704</v>
      </c>
      <c r="D682" s="11">
        <v>8.4963007499999996</v>
      </c>
      <c r="E682" s="9">
        <f t="shared" si="115"/>
        <v>1.8810346714715815</v>
      </c>
      <c r="F682" s="18">
        <f>C682/$C$1119</f>
        <v>9.6106795294734399E-4</v>
      </c>
      <c r="G682" s="3">
        <f t="shared" si="111"/>
        <v>1.1656255733333334</v>
      </c>
      <c r="H682" s="3">
        <f t="shared" si="114"/>
        <v>0.3861954886363636</v>
      </c>
      <c r="I682" s="9">
        <f t="shared" si="116"/>
        <v>2.0182267986845144</v>
      </c>
      <c r="J682" s="18">
        <f t="shared" si="112"/>
        <v>9.5277148476741538E-4</v>
      </c>
    </row>
    <row r="683" spans="1:10" x14ac:dyDescent="0.15">
      <c r="A683" s="41" t="s">
        <v>260</v>
      </c>
      <c r="B683" s="41" t="s">
        <v>427</v>
      </c>
      <c r="C683" s="11">
        <v>60.223733383333304</v>
      </c>
      <c r="D683" s="11">
        <v>114.33729752443699</v>
      </c>
      <c r="E683" s="9">
        <f t="shared" si="115"/>
        <v>-0.47328006969500169</v>
      </c>
      <c r="F683" s="18">
        <f t="shared" si="110"/>
        <v>2.3645222700970202E-3</v>
      </c>
      <c r="G683" s="3">
        <f t="shared" si="111"/>
        <v>2.8677968277777763</v>
      </c>
      <c r="H683" s="3">
        <f t="shared" si="114"/>
        <v>5.1971498874744091</v>
      </c>
      <c r="I683" s="9">
        <f t="shared" si="116"/>
        <v>-0.44819816825190661</v>
      </c>
      <c r="J683" s="18">
        <f t="shared" si="112"/>
        <v>2.3441104108581062E-3</v>
      </c>
    </row>
    <row r="684" spans="1:10" x14ac:dyDescent="0.15">
      <c r="A684" s="41" t="s">
        <v>524</v>
      </c>
      <c r="B684" s="41" t="s">
        <v>968</v>
      </c>
      <c r="C684" s="11">
        <v>4.2719440993788806E-2</v>
      </c>
      <c r="D684" s="11">
        <v>6.2719360091738702E-2</v>
      </c>
      <c r="E684" s="9">
        <f t="shared" si="115"/>
        <v>-0.31887951453420926</v>
      </c>
      <c r="F684" s="18">
        <f t="shared" si="110"/>
        <v>1.677263495986844E-6</v>
      </c>
      <c r="G684" s="3">
        <f t="shared" si="111"/>
        <v>2.034259094942324E-3</v>
      </c>
      <c r="H684" s="3">
        <f t="shared" si="114"/>
        <v>2.8508800041699409E-3</v>
      </c>
      <c r="I684" s="9">
        <f t="shared" si="116"/>
        <v>-0.28644520570250498</v>
      </c>
      <c r="J684" s="18">
        <f t="shared" si="112"/>
        <v>1.6627844332097158E-6</v>
      </c>
    </row>
    <row r="685" spans="1:10" x14ac:dyDescent="0.15">
      <c r="A685" s="41" t="s">
        <v>265</v>
      </c>
      <c r="B685" s="41" t="s">
        <v>969</v>
      </c>
      <c r="C685" s="11">
        <v>0.55327309844720507</v>
      </c>
      <c r="D685" s="11">
        <v>0.48294280264725098</v>
      </c>
      <c r="E685" s="9">
        <f t="shared" si="115"/>
        <v>0.14562862395803089</v>
      </c>
      <c r="F685" s="18">
        <f t="shared" si="110"/>
        <v>2.172277421588819E-5</v>
      </c>
      <c r="G685" s="3">
        <f t="shared" si="111"/>
        <v>2.634633802129548E-2</v>
      </c>
      <c r="H685" s="3">
        <f t="shared" si="114"/>
        <v>2.1951945574875044E-2</v>
      </c>
      <c r="I685" s="9">
        <f t="shared" si="116"/>
        <v>0.20018236795603261</v>
      </c>
      <c r="J685" s="18">
        <f t="shared" ref="J685:J690" si="117">G685/$G$1119</f>
        <v>2.1535251258214704E-5</v>
      </c>
    </row>
    <row r="686" spans="1:10" x14ac:dyDescent="0.15">
      <c r="A686" s="41" t="s">
        <v>542</v>
      </c>
      <c r="B686" s="41" t="s">
        <v>970</v>
      </c>
      <c r="C686" s="11">
        <v>0.68943213733226005</v>
      </c>
      <c r="D686" s="11">
        <v>0.71728651990654402</v>
      </c>
      <c r="E686" s="9">
        <f t="shared" si="115"/>
        <v>-3.8832993233879787E-2</v>
      </c>
      <c r="F686" s="18">
        <f t="shared" si="110"/>
        <v>2.7068691209599803E-5</v>
      </c>
      <c r="G686" s="3">
        <f t="shared" si="111"/>
        <v>3.2830101777726668E-2</v>
      </c>
      <c r="H686" s="3">
        <f t="shared" si="114"/>
        <v>3.2603932723024726E-2</v>
      </c>
      <c r="I686" s="9">
        <f t="shared" si="116"/>
        <v>6.9368642311735673E-3</v>
      </c>
      <c r="J686" s="18">
        <f t="shared" si="117"/>
        <v>2.6835019350493433E-5</v>
      </c>
    </row>
    <row r="687" spans="1:10" x14ac:dyDescent="0.15">
      <c r="A687" s="41" t="s">
        <v>266</v>
      </c>
      <c r="B687" s="41" t="s">
        <v>971</v>
      </c>
      <c r="C687" s="11">
        <v>0.67523323252770096</v>
      </c>
      <c r="D687" s="11">
        <v>0.92612069912314809</v>
      </c>
      <c r="E687" s="9">
        <f t="shared" si="115"/>
        <v>-0.27090147842823042</v>
      </c>
      <c r="F687" s="18">
        <f t="shared" si="110"/>
        <v>2.6511209553527994E-5</v>
      </c>
      <c r="G687" s="3">
        <f t="shared" si="111"/>
        <v>3.2153963453700043E-2</v>
      </c>
      <c r="H687" s="3">
        <f t="shared" si="114"/>
        <v>4.2096395414688549E-2</v>
      </c>
      <c r="I687" s="9">
        <f t="shared" si="116"/>
        <v>-0.23618250121052708</v>
      </c>
      <c r="J687" s="18">
        <f t="shared" si="117"/>
        <v>2.6282350183284988E-5</v>
      </c>
    </row>
    <row r="688" spans="1:10" x14ac:dyDescent="0.15">
      <c r="A688" s="41" t="s">
        <v>525</v>
      </c>
      <c r="B688" s="41" t="s">
        <v>972</v>
      </c>
      <c r="C688" s="11">
        <v>0.54606647593407298</v>
      </c>
      <c r="D688" s="11">
        <v>9.4534017858083103E-2</v>
      </c>
      <c r="E688" s="9">
        <f t="shared" si="115"/>
        <v>4.7764018530751757</v>
      </c>
      <c r="F688" s="18">
        <f t="shared" si="110"/>
        <v>2.1439825642839429E-5</v>
      </c>
      <c r="G688" s="3">
        <f t="shared" si="111"/>
        <v>2.6003165520670141E-2</v>
      </c>
      <c r="H688" s="3">
        <f t="shared" si="114"/>
        <v>4.29700081173105E-3</v>
      </c>
      <c r="I688" s="9">
        <f t="shared" si="116"/>
        <v>5.0514686079835176</v>
      </c>
      <c r="J688" s="18">
        <f t="shared" si="117"/>
        <v>2.1254745253171309E-5</v>
      </c>
    </row>
    <row r="689" spans="1:10" x14ac:dyDescent="0.15">
      <c r="A689" s="41" t="s">
        <v>1119</v>
      </c>
      <c r="B689" s="41" t="s">
        <v>394</v>
      </c>
      <c r="C689" s="11">
        <v>0.51143706</v>
      </c>
      <c r="D689" s="11">
        <v>1.8890847</v>
      </c>
      <c r="E689" s="9">
        <f t="shared" si="115"/>
        <v>-0.72926726895834793</v>
      </c>
      <c r="F689" s="18">
        <f t="shared" si="110"/>
        <v>2.0080195135454962E-5</v>
      </c>
      <c r="G689" s="3">
        <f t="shared" si="111"/>
        <v>2.4354145714285715E-2</v>
      </c>
      <c r="H689" s="3">
        <f t="shared" si="114"/>
        <v>8.5867486363636364E-2</v>
      </c>
      <c r="I689" s="9">
        <f t="shared" si="116"/>
        <v>-0.71637523414684068</v>
      </c>
      <c r="J689" s="18">
        <f t="shared" si="117"/>
        <v>1.9906851825570206E-5</v>
      </c>
    </row>
    <row r="690" spans="1:10" x14ac:dyDescent="0.15">
      <c r="A690" s="41" t="s">
        <v>259</v>
      </c>
      <c r="B690" s="41" t="s">
        <v>428</v>
      </c>
      <c r="C690" s="11">
        <v>23.309068697937299</v>
      </c>
      <c r="D690" s="11">
        <v>12.211650449569401</v>
      </c>
      <c r="E690" s="9">
        <f t="shared" si="115"/>
        <v>0.90875662501125776</v>
      </c>
      <c r="F690" s="18">
        <f t="shared" si="110"/>
        <v>9.1516764131309935E-4</v>
      </c>
      <c r="G690" s="3">
        <f t="shared" si="111"/>
        <v>1.1099556522827285</v>
      </c>
      <c r="H690" s="3">
        <f t="shared" si="114"/>
        <v>0.55507502043497281</v>
      </c>
      <c r="I690" s="9">
        <f t="shared" si="116"/>
        <v>0.99964979763084139</v>
      </c>
      <c r="J690" s="18">
        <f t="shared" si="117"/>
        <v>9.0726740991721347E-4</v>
      </c>
    </row>
    <row r="691" spans="1:10" x14ac:dyDescent="0.15">
      <c r="A691" s="41" t="s">
        <v>263</v>
      </c>
      <c r="B691" s="41" t="s">
        <v>960</v>
      </c>
      <c r="C691" s="11">
        <v>9.7186392890690892E-2</v>
      </c>
      <c r="D691" s="11">
        <v>9.777368197432211E-2</v>
      </c>
      <c r="E691" s="9">
        <f t="shared" si="115"/>
        <v>-6.0066172386292749E-3</v>
      </c>
      <c r="F691" s="18">
        <f t="shared" si="110"/>
        <v>3.8157612859656006E-6</v>
      </c>
      <c r="G691" s="3">
        <f t="shared" si="111"/>
        <v>4.6279234709852802E-3</v>
      </c>
      <c r="H691" s="3">
        <f t="shared" si="114"/>
        <v>4.444258271560096E-3</v>
      </c>
      <c r="I691" s="9">
        <f t="shared" si="116"/>
        <v>4.1326400988102474E-2</v>
      </c>
      <c r="J691" s="18">
        <f t="shared" ref="J691:J697" si="118">G691/$G$1119</f>
        <v>3.7828215318159251E-6</v>
      </c>
    </row>
    <row r="692" spans="1:10" x14ac:dyDescent="0.15">
      <c r="A692" s="41" t="s">
        <v>269</v>
      </c>
      <c r="B692" s="41" t="s">
        <v>961</v>
      </c>
      <c r="C692" s="11">
        <v>0.61420982578023209</v>
      </c>
      <c r="D692" s="11">
        <v>2.0968497096318801</v>
      </c>
      <c r="E692" s="9">
        <f t="shared" si="115"/>
        <v>-0.70707970964306166</v>
      </c>
      <c r="F692" s="18">
        <f t="shared" si="110"/>
        <v>2.4115290268133594E-5</v>
      </c>
      <c r="G692" s="3">
        <f t="shared" si="111"/>
        <v>2.9248086941915812E-2</v>
      </c>
      <c r="H692" s="3">
        <f t="shared" si="114"/>
        <v>9.5311350437812734E-2</v>
      </c>
      <c r="I692" s="9">
        <f t="shared" si="116"/>
        <v>-0.69313112438796942</v>
      </c>
      <c r="J692" s="18">
        <f t="shared" si="118"/>
        <v>2.3907113793467315E-5</v>
      </c>
    </row>
    <row r="693" spans="1:10" x14ac:dyDescent="0.15">
      <c r="A693" s="41" t="s">
        <v>275</v>
      </c>
      <c r="B693" s="41" t="s">
        <v>962</v>
      </c>
      <c r="C693" s="11">
        <v>3.9154668981481504E-2</v>
      </c>
      <c r="D693" s="11">
        <v>4.5428048780487796E-3</v>
      </c>
      <c r="E693" s="9">
        <f t="shared" si="115"/>
        <v>7.6190514522602992</v>
      </c>
      <c r="F693" s="18">
        <f t="shared" si="110"/>
        <v>1.5373023488213667E-6</v>
      </c>
      <c r="G693" s="3">
        <f t="shared" si="111"/>
        <v>1.8645080467372145E-3</v>
      </c>
      <c r="H693" s="3">
        <f t="shared" si="114"/>
        <v>2.0649113082039908E-4</v>
      </c>
      <c r="I693" s="9">
        <f t="shared" si="116"/>
        <v>8.029482473796504</v>
      </c>
      <c r="J693" s="18">
        <f t="shared" si="118"/>
        <v>1.5240315077941404E-6</v>
      </c>
    </row>
    <row r="694" spans="1:10" x14ac:dyDescent="0.15">
      <c r="A694" s="41" t="s">
        <v>272</v>
      </c>
      <c r="B694" s="41" t="s">
        <v>963</v>
      </c>
      <c r="C694" s="11">
        <v>7.3291954224177586E-2</v>
      </c>
      <c r="D694" s="11">
        <v>0.283190554462322</v>
      </c>
      <c r="E694" s="9">
        <f t="shared" si="115"/>
        <v>-0.74119209461864677</v>
      </c>
      <c r="F694" s="18">
        <f t="shared" si="110"/>
        <v>2.8776106735016788E-6</v>
      </c>
      <c r="G694" s="3">
        <f t="shared" si="111"/>
        <v>3.4900930582941708E-3</v>
      </c>
      <c r="H694" s="3">
        <f t="shared" si="114"/>
        <v>1.2872297930105546E-2</v>
      </c>
      <c r="I694" s="9">
        <f t="shared" si="116"/>
        <v>-0.72886790864810624</v>
      </c>
      <c r="J694" s="18">
        <f t="shared" si="118"/>
        <v>2.8527695524199548E-6</v>
      </c>
    </row>
    <row r="695" spans="1:10" x14ac:dyDescent="0.15">
      <c r="A695" s="41" t="s">
        <v>274</v>
      </c>
      <c r="B695" s="41" t="s">
        <v>964</v>
      </c>
      <c r="C695" s="11">
        <v>0.13052574683689902</v>
      </c>
      <c r="D695" s="11">
        <v>1.5816076721905199</v>
      </c>
      <c r="E695" s="9">
        <f t="shared" si="115"/>
        <v>-0.91747274047038385</v>
      </c>
      <c r="F695" s="18">
        <f t="shared" si="110"/>
        <v>5.1247409929306367E-6</v>
      </c>
      <c r="G695" s="3">
        <f t="shared" si="111"/>
        <v>6.2155117541380488E-3</v>
      </c>
      <c r="H695" s="3">
        <f t="shared" si="114"/>
        <v>7.1891257826841817E-2</v>
      </c>
      <c r="I695" s="9">
        <f t="shared" si="116"/>
        <v>-0.91354287096897357</v>
      </c>
      <c r="J695" s="18">
        <f t="shared" si="118"/>
        <v>5.0805014046186605E-6</v>
      </c>
    </row>
    <row r="696" spans="1:10" x14ac:dyDescent="0.15">
      <c r="A696" s="41" t="s">
        <v>267</v>
      </c>
      <c r="B696" s="41" t="s">
        <v>965</v>
      </c>
      <c r="C696" s="11">
        <v>2.1658175846560801</v>
      </c>
      <c r="D696" s="11">
        <v>4.7201068019997001E-3</v>
      </c>
      <c r="E696" s="9">
        <f t="shared" si="115"/>
        <v>457.84927513473195</v>
      </c>
      <c r="F696" s="18">
        <f t="shared" si="110"/>
        <v>8.5034979138378896E-5</v>
      </c>
      <c r="G696" s="3">
        <f t="shared" si="111"/>
        <v>0.10313417069790858</v>
      </c>
      <c r="H696" s="3">
        <f t="shared" si="114"/>
        <v>2.1455030918180455E-4</v>
      </c>
      <c r="I696" s="9">
        <f t="shared" si="116"/>
        <v>479.69924061733821</v>
      </c>
      <c r="J696" s="18">
        <f t="shared" si="118"/>
        <v>8.4300910338728569E-5</v>
      </c>
    </row>
    <row r="697" spans="1:10" x14ac:dyDescent="0.15">
      <c r="A697" s="41" t="s">
        <v>717</v>
      </c>
      <c r="B697" s="41" t="s">
        <v>1024</v>
      </c>
      <c r="C697" s="11">
        <v>1.2032711190364</v>
      </c>
      <c r="D697" s="11">
        <v>0.56763861734063403</v>
      </c>
      <c r="E697" s="9">
        <f t="shared" si="115"/>
        <v>1.1197837537440298</v>
      </c>
      <c r="F697" s="18">
        <f t="shared" si="110"/>
        <v>4.7243191314896442E-5</v>
      </c>
      <c r="G697" s="3">
        <f t="shared" si="111"/>
        <v>5.7298624716019049E-2</v>
      </c>
      <c r="H697" s="3">
        <f t="shared" si="114"/>
        <v>2.5801755333665185E-2</v>
      </c>
      <c r="I697" s="9">
        <f t="shared" si="116"/>
        <v>1.22072583725565</v>
      </c>
      <c r="J697" s="18">
        <f t="shared" si="118"/>
        <v>4.6835362053437552E-5</v>
      </c>
    </row>
    <row r="698" spans="1:10" x14ac:dyDescent="0.15">
      <c r="A698" s="41" t="s">
        <v>640</v>
      </c>
      <c r="B698" s="41" t="s">
        <v>974</v>
      </c>
      <c r="C698" s="11">
        <v>0.32492802925465802</v>
      </c>
      <c r="D698" s="11">
        <v>0.33588287787121895</v>
      </c>
      <c r="E698" s="9">
        <f t="shared" si="115"/>
        <v>-3.2615085014131462E-2</v>
      </c>
      <c r="F698" s="18">
        <f t="shared" si="110"/>
        <v>1.2757421670639886E-5</v>
      </c>
      <c r="G698" s="3">
        <f t="shared" si="111"/>
        <v>1.5472763297840858E-2</v>
      </c>
      <c r="H698" s="3">
        <f t="shared" si="114"/>
        <v>1.5267403539600861E-2</v>
      </c>
      <c r="I698" s="9">
        <f t="shared" si="116"/>
        <v>1.3450863318529072E-2</v>
      </c>
      <c r="J698" s="18">
        <f t="shared" ref="J698:J703" si="119">G698/$G$1119</f>
        <v>1.2647292576621292E-5</v>
      </c>
    </row>
    <row r="699" spans="1:10" x14ac:dyDescent="0.15">
      <c r="A699" s="41" t="s">
        <v>641</v>
      </c>
      <c r="B699" s="41" t="s">
        <v>975</v>
      </c>
      <c r="C699" s="11">
        <v>0.54976929754773396</v>
      </c>
      <c r="D699" s="11">
        <v>0.66402179134676598</v>
      </c>
      <c r="E699" s="9">
        <f t="shared" si="115"/>
        <v>-0.17206136197323529</v>
      </c>
      <c r="F699" s="18">
        <f t="shared" si="110"/>
        <v>2.1585206934828889E-5</v>
      </c>
      <c r="G699" s="3">
        <f t="shared" si="111"/>
        <v>2.6179490359415903E-2</v>
      </c>
      <c r="H699" s="3">
        <f t="shared" si="114"/>
        <v>3.0182808697580273E-2</v>
      </c>
      <c r="I699" s="9">
        <f t="shared" si="116"/>
        <v>-0.13263571254338935</v>
      </c>
      <c r="J699" s="18">
        <f t="shared" si="119"/>
        <v>2.1398871533733902E-5</v>
      </c>
    </row>
    <row r="700" spans="1:10" x14ac:dyDescent="0.15">
      <c r="A700" s="41" t="s">
        <v>639</v>
      </c>
      <c r="B700" s="41" t="s">
        <v>976</v>
      </c>
      <c r="C700" s="11">
        <v>5.1447621118012404E-2</v>
      </c>
      <c r="D700" s="11">
        <v>5.2276486024844708E-3</v>
      </c>
      <c r="E700" s="9">
        <f t="shared" si="115"/>
        <v>8.8414459406398542</v>
      </c>
      <c r="F700" s="18">
        <f t="shared" si="110"/>
        <v>2.0199519199970428E-6</v>
      </c>
      <c r="G700" s="3">
        <f t="shared" si="111"/>
        <v>2.4498867199053524E-3</v>
      </c>
      <c r="H700" s="3">
        <f t="shared" si="114"/>
        <v>2.3762039102202139E-4</v>
      </c>
      <c r="I700" s="9">
        <f t="shared" si="116"/>
        <v>9.3100862235274668</v>
      </c>
      <c r="J700" s="18">
        <f t="shared" si="119"/>
        <v>2.0025145819005558E-6</v>
      </c>
    </row>
    <row r="701" spans="1:10" x14ac:dyDescent="0.15">
      <c r="A701" s="41" t="s">
        <v>529</v>
      </c>
      <c r="B701" s="41" t="s">
        <v>1027</v>
      </c>
      <c r="C701" s="11">
        <v>0.26796953442987503</v>
      </c>
      <c r="D701" s="11">
        <v>8.6851466554583312E-2</v>
      </c>
      <c r="E701" s="9">
        <f t="shared" si="115"/>
        <v>2.0853771969580377</v>
      </c>
      <c r="F701" s="18">
        <f t="shared" si="110"/>
        <v>1.0521100175472047E-5</v>
      </c>
      <c r="G701" s="3">
        <f t="shared" si="111"/>
        <v>1.2760454020470239E-2</v>
      </c>
      <c r="H701" s="3">
        <f t="shared" si="114"/>
        <v>3.9477939342992411E-3</v>
      </c>
      <c r="I701" s="9">
        <f t="shared" si="116"/>
        <v>2.2322999206227068</v>
      </c>
      <c r="J701" s="18">
        <f t="shared" si="119"/>
        <v>1.0430276240956328E-5</v>
      </c>
    </row>
    <row r="702" spans="1:10" x14ac:dyDescent="0.15">
      <c r="A702" s="41" t="s">
        <v>268</v>
      </c>
      <c r="B702" s="41" t="s">
        <v>977</v>
      </c>
      <c r="C702" s="11">
        <v>3.2717241278050997</v>
      </c>
      <c r="D702" s="11">
        <v>9.8920570303018818E-2</v>
      </c>
      <c r="E702" s="9">
        <f t="shared" si="115"/>
        <v>32.074254604305033</v>
      </c>
      <c r="F702" s="18">
        <f t="shared" si="110"/>
        <v>1.2845541329308945E-4</v>
      </c>
      <c r="G702" s="3">
        <f t="shared" si="111"/>
        <v>0.15579638703833809</v>
      </c>
      <c r="H702" s="3">
        <f t="shared" si="114"/>
        <v>4.4963895592281282E-3</v>
      </c>
      <c r="I702" s="9">
        <f t="shared" si="116"/>
        <v>33.649219109271939</v>
      </c>
      <c r="J702" s="18">
        <f t="shared" si="119"/>
        <v>1.2734651537837138E-4</v>
      </c>
    </row>
    <row r="703" spans="1:10" x14ac:dyDescent="0.15">
      <c r="A703" s="41" t="s">
        <v>270</v>
      </c>
      <c r="B703" s="41" t="s">
        <v>978</v>
      </c>
      <c r="C703" s="11">
        <v>0.63822508557714597</v>
      </c>
      <c r="D703" s="11">
        <v>0.73128864571475305</v>
      </c>
      <c r="E703" s="9">
        <f t="shared" si="115"/>
        <v>-0.1272596814991539</v>
      </c>
      <c r="F703" s="18">
        <f t="shared" si="110"/>
        <v>2.5058184596031298E-5</v>
      </c>
      <c r="G703" s="3">
        <f t="shared" si="111"/>
        <v>3.0391670741768857E-2</v>
      </c>
      <c r="H703" s="3">
        <f t="shared" si="114"/>
        <v>3.3240392987034233E-2</v>
      </c>
      <c r="I703" s="9">
        <f t="shared" si="116"/>
        <v>-8.5700618713399401E-2</v>
      </c>
      <c r="J703" s="18">
        <f t="shared" si="119"/>
        <v>2.4841868537931356E-5</v>
      </c>
    </row>
    <row r="704" spans="1:10" x14ac:dyDescent="0.15">
      <c r="A704" s="41" t="s">
        <v>373</v>
      </c>
      <c r="B704" s="41" t="s">
        <v>979</v>
      </c>
      <c r="C704" s="11">
        <v>5.0867995537316499</v>
      </c>
      <c r="D704" s="11">
        <v>9.07682278383575</v>
      </c>
      <c r="E704" s="9">
        <f t="shared" si="115"/>
        <v>-0.43958368750017252</v>
      </c>
      <c r="F704" s="18">
        <f t="shared" si="110"/>
        <v>1.9971944867248524E-4</v>
      </c>
      <c r="G704" s="3">
        <f t="shared" si="111"/>
        <v>0.24222855017769762</v>
      </c>
      <c r="H704" s="3">
        <f t="shared" si="114"/>
        <v>0.41258285381071591</v>
      </c>
      <c r="I704" s="9">
        <f t="shared" si="116"/>
        <v>-0.41289719642875211</v>
      </c>
      <c r="J704" s="18">
        <f t="shared" ref="J704:J743" si="120">G704/$G$1119</f>
        <v>1.9799536033331767E-4</v>
      </c>
    </row>
    <row r="705" spans="1:12" x14ac:dyDescent="0.15">
      <c r="A705" s="41" t="s">
        <v>261</v>
      </c>
      <c r="B705" s="41" t="s">
        <v>980</v>
      </c>
      <c r="C705" s="11">
        <v>0.68897129580745309</v>
      </c>
      <c r="D705" s="11">
        <v>0.46629804277569303</v>
      </c>
      <c r="E705" s="9">
        <f t="shared" si="115"/>
        <v>0.47753417901192918</v>
      </c>
      <c r="F705" s="18">
        <f t="shared" si="110"/>
        <v>2.7050597511531372E-5</v>
      </c>
      <c r="G705" s="3">
        <f t="shared" si="111"/>
        <v>3.2808156943212055E-2</v>
      </c>
      <c r="H705" s="3">
        <f t="shared" si="114"/>
        <v>2.1195365580713318E-2</v>
      </c>
      <c r="I705" s="9">
        <f t="shared" si="116"/>
        <v>0.54789294944106892</v>
      </c>
      <c r="J705" s="18">
        <f t="shared" si="120"/>
        <v>2.6817081847197521E-5</v>
      </c>
      <c r="L705" s="3"/>
    </row>
    <row r="706" spans="1:12" x14ac:dyDescent="0.15">
      <c r="A706" s="41" t="s">
        <v>258</v>
      </c>
      <c r="B706" s="41" t="s">
        <v>981</v>
      </c>
      <c r="C706" s="11">
        <v>0.91946445541944599</v>
      </c>
      <c r="D706" s="11">
        <v>0.49569644202472601</v>
      </c>
      <c r="E706" s="9">
        <f t="shared" si="115"/>
        <v>0.85489420029684582</v>
      </c>
      <c r="F706" s="18">
        <f t="shared" si="110"/>
        <v>3.6100289026644465E-5</v>
      </c>
      <c r="G706" s="3">
        <f t="shared" si="111"/>
        <v>4.3784021686640286E-2</v>
      </c>
      <c r="H706" s="3">
        <f t="shared" si="114"/>
        <v>2.2531656455669364E-2</v>
      </c>
      <c r="I706" s="9">
        <f t="shared" si="116"/>
        <v>0.94322249554907667</v>
      </c>
      <c r="J706" s="18">
        <f t="shared" si="120"/>
        <v>3.5788651438191663E-5</v>
      </c>
    </row>
    <row r="707" spans="1:12" x14ac:dyDescent="0.15">
      <c r="A707" s="41" t="s">
        <v>492</v>
      </c>
      <c r="B707" s="41" t="s">
        <v>982</v>
      </c>
      <c r="C707" s="11">
        <v>1.76483339010184</v>
      </c>
      <c r="D707" s="11">
        <v>2.7982913304925696</v>
      </c>
      <c r="E707" s="9">
        <f t="shared" si="115"/>
        <v>-0.36931749354661192</v>
      </c>
      <c r="F707" s="18">
        <f t="shared" si="110"/>
        <v>6.9291417510517245E-5</v>
      </c>
      <c r="G707" s="3">
        <f t="shared" si="111"/>
        <v>8.4039685242944764E-2</v>
      </c>
      <c r="H707" s="3">
        <f t="shared" si="114"/>
        <v>0.12719506047693499</v>
      </c>
      <c r="I707" s="9">
        <f t="shared" si="116"/>
        <v>-0.33928499323930772</v>
      </c>
      <c r="J707" s="18">
        <f t="shared" si="120"/>
        <v>6.8693255810550912E-5</v>
      </c>
    </row>
    <row r="708" spans="1:12" x14ac:dyDescent="0.15">
      <c r="A708" s="41" t="s">
        <v>520</v>
      </c>
      <c r="B708" s="41" t="s">
        <v>983</v>
      </c>
      <c r="C708" s="11">
        <v>8.1429235698194589</v>
      </c>
      <c r="D708" s="11">
        <v>14.319098614878699</v>
      </c>
      <c r="E708" s="9">
        <f t="shared" si="115"/>
        <v>-0.43132429010871509</v>
      </c>
      <c r="F708" s="18">
        <f t="shared" si="110"/>
        <v>3.1970990576058421E-4</v>
      </c>
      <c r="G708" s="3">
        <f t="shared" si="111"/>
        <v>0.38775826522949802</v>
      </c>
      <c r="H708" s="3">
        <f t="shared" si="114"/>
        <v>0.65086811885812268</v>
      </c>
      <c r="I708" s="9">
        <f t="shared" si="116"/>
        <v>-0.4042444943996063</v>
      </c>
      <c r="J708" s="18">
        <f t="shared" si="120"/>
        <v>3.1694999367339386E-4</v>
      </c>
    </row>
    <row r="709" spans="1:12" x14ac:dyDescent="0.15">
      <c r="A709" s="41" t="s">
        <v>531</v>
      </c>
      <c r="B709" s="41" t="s">
        <v>984</v>
      </c>
      <c r="C709" s="11">
        <v>1.8970500122654899</v>
      </c>
      <c r="D709" s="11">
        <v>5.6896233123888198</v>
      </c>
      <c r="E709" s="9">
        <f t="shared" si="115"/>
        <v>-0.66657722170556089</v>
      </c>
      <c r="F709" s="18">
        <f t="shared" si="110"/>
        <v>7.4482546157308719E-5</v>
      </c>
      <c r="G709" s="3">
        <f t="shared" si="111"/>
        <v>9.0335714869785227E-2</v>
      </c>
      <c r="H709" s="3">
        <f t="shared" si="114"/>
        <v>0.2586192414722191</v>
      </c>
      <c r="I709" s="9">
        <f t="shared" si="116"/>
        <v>-0.65069994654868291</v>
      </c>
      <c r="J709" s="18">
        <f t="shared" si="120"/>
        <v>7.3839571774218408E-5</v>
      </c>
    </row>
    <row r="710" spans="1:12" x14ac:dyDescent="0.15">
      <c r="A710" s="41" t="s">
        <v>522</v>
      </c>
      <c r="B710" s="41" t="s">
        <v>985</v>
      </c>
      <c r="C710" s="11">
        <v>6.0502818165798002</v>
      </c>
      <c r="D710" s="11">
        <v>13.064087517419901</v>
      </c>
      <c r="E710" s="9">
        <f t="shared" si="115"/>
        <v>-0.53687681527605813</v>
      </c>
      <c r="F710" s="18">
        <f t="shared" si="110"/>
        <v>2.3754797804722506E-4</v>
      </c>
      <c r="G710" s="3">
        <f t="shared" si="111"/>
        <v>0.28810865793237145</v>
      </c>
      <c r="H710" s="3">
        <f t="shared" si="114"/>
        <v>0.5938221598827228</v>
      </c>
      <c r="I710" s="9">
        <f t="shared" si="116"/>
        <v>-0.5148233302892038</v>
      </c>
      <c r="J710" s="18">
        <f t="shared" si="120"/>
        <v>2.3549733299654864E-4</v>
      </c>
    </row>
    <row r="711" spans="1:12" x14ac:dyDescent="0.15">
      <c r="A711" s="41" t="s">
        <v>794</v>
      </c>
      <c r="B711" s="41" t="s">
        <v>929</v>
      </c>
      <c r="C711" s="11">
        <v>4.3685413158500101E-2</v>
      </c>
      <c r="D711" s="11">
        <v>0.44369754169394304</v>
      </c>
      <c r="E711" s="9">
        <f t="shared" si="115"/>
        <v>-0.90154235925734805</v>
      </c>
      <c r="F711" s="18">
        <f t="shared" si="110"/>
        <v>1.7151897846347973E-6</v>
      </c>
      <c r="G711" s="3">
        <f t="shared" si="111"/>
        <v>2.0802577694523858E-3</v>
      </c>
      <c r="H711" s="3">
        <f t="shared" si="114"/>
        <v>2.0168070076997412E-2</v>
      </c>
      <c r="I711" s="9">
        <f t="shared" si="116"/>
        <v>-0.89685390017436462</v>
      </c>
      <c r="J711" s="18">
        <f t="shared" si="120"/>
        <v>1.7003833212342423E-6</v>
      </c>
    </row>
    <row r="712" spans="1:12" x14ac:dyDescent="0.15">
      <c r="A712" s="41" t="s">
        <v>614</v>
      </c>
      <c r="B712" s="41" t="s">
        <v>986</v>
      </c>
      <c r="C712" s="11">
        <v>1.15583042294974</v>
      </c>
      <c r="D712" s="11">
        <v>0.91892810549001203</v>
      </c>
      <c r="E712" s="9">
        <f t="shared" si="115"/>
        <v>0.25780288582358835</v>
      </c>
      <c r="F712" s="18">
        <f t="shared" si="110"/>
        <v>4.5380560486418842E-5</v>
      </c>
      <c r="G712" s="3">
        <f t="shared" si="111"/>
        <v>5.503954394998762E-2</v>
      </c>
      <c r="H712" s="3">
        <f t="shared" si="114"/>
        <v>4.176945934045509E-2</v>
      </c>
      <c r="I712" s="9">
        <f t="shared" si="116"/>
        <v>0.31769826133899737</v>
      </c>
      <c r="J712" s="18">
        <f t="shared" si="120"/>
        <v>4.4988810480700433E-5</v>
      </c>
    </row>
    <row r="713" spans="1:12" x14ac:dyDescent="0.15">
      <c r="A713" s="41" t="s">
        <v>264</v>
      </c>
      <c r="B713" s="41" t="s">
        <v>987</v>
      </c>
      <c r="C713" s="11">
        <v>6.8579965838871697</v>
      </c>
      <c r="D713" s="11">
        <v>3.3581803710540998</v>
      </c>
      <c r="E713" s="9">
        <f t="shared" si="115"/>
        <v>1.0421763652124834</v>
      </c>
      <c r="F713" s="18">
        <f t="shared" si="110"/>
        <v>2.6926071732607311E-4</v>
      </c>
      <c r="G713" s="3">
        <f t="shared" si="111"/>
        <v>0.32657126589938901</v>
      </c>
      <c r="H713" s="3">
        <f t="shared" si="114"/>
        <v>0.15264456232064091</v>
      </c>
      <c r="I713" s="9">
        <f t="shared" si="116"/>
        <v>1.1394228587940298</v>
      </c>
      <c r="J713" s="18">
        <f t="shared" si="120"/>
        <v>2.6693631043418818E-4</v>
      </c>
    </row>
    <row r="714" spans="1:12" x14ac:dyDescent="0.15">
      <c r="A714" s="41" t="s">
        <v>521</v>
      </c>
      <c r="B714" s="41" t="s">
        <v>988</v>
      </c>
      <c r="C714" s="11">
        <v>1.15661701705449</v>
      </c>
      <c r="D714" s="11">
        <v>3.3787507509040497</v>
      </c>
      <c r="E714" s="9">
        <f t="shared" si="115"/>
        <v>-0.65767909433833949</v>
      </c>
      <c r="F714" s="18">
        <f t="shared" si="110"/>
        <v>4.5411443979914169E-5</v>
      </c>
      <c r="G714" s="3">
        <f t="shared" si="111"/>
        <v>5.5077000812118575E-2</v>
      </c>
      <c r="H714" s="3">
        <f t="shared" si="114"/>
        <v>0.15357957958654772</v>
      </c>
      <c r="I714" s="9">
        <f t="shared" si="116"/>
        <v>-0.64137809883064123</v>
      </c>
      <c r="J714" s="18">
        <f t="shared" si="120"/>
        <v>4.5019427370861123E-5</v>
      </c>
    </row>
    <row r="715" spans="1:12" x14ac:dyDescent="0.15">
      <c r="A715" s="41" t="s">
        <v>613</v>
      </c>
      <c r="B715" s="41" t="s">
        <v>989</v>
      </c>
      <c r="C715" s="11">
        <v>10.228778427556202</v>
      </c>
      <c r="D715" s="11">
        <v>2.7872581648171697</v>
      </c>
      <c r="E715" s="9">
        <f t="shared" si="115"/>
        <v>2.6698353086453901</v>
      </c>
      <c r="F715" s="18">
        <f t="shared" si="110"/>
        <v>4.0160536434856854E-4</v>
      </c>
      <c r="G715" s="3">
        <f t="shared" si="111"/>
        <v>0.48708468702648583</v>
      </c>
      <c r="H715" s="3">
        <f t="shared" si="114"/>
        <v>0.12669355294623499</v>
      </c>
      <c r="I715" s="9">
        <f t="shared" si="116"/>
        <v>2.8445893709618373</v>
      </c>
      <c r="J715" s="18">
        <f t="shared" si="120"/>
        <v>3.9813848553319609E-4</v>
      </c>
    </row>
    <row r="716" spans="1:12" x14ac:dyDescent="0.15">
      <c r="A716" s="41" t="s">
        <v>493</v>
      </c>
      <c r="B716" s="41" t="s">
        <v>990</v>
      </c>
      <c r="C716" s="11">
        <v>12.8857056677431</v>
      </c>
      <c r="D716" s="11">
        <v>4.6844399931638501</v>
      </c>
      <c r="E716" s="9">
        <f t="shared" si="115"/>
        <v>1.7507462336047879</v>
      </c>
      <c r="F716" s="18">
        <f t="shared" si="110"/>
        <v>5.0592243797569034E-4</v>
      </c>
      <c r="G716" s="3">
        <f t="shared" si="111"/>
        <v>0.61360503179729042</v>
      </c>
      <c r="H716" s="3">
        <f t="shared" si="114"/>
        <v>0.21292909059835682</v>
      </c>
      <c r="I716" s="9">
        <f t="shared" si="116"/>
        <v>1.8817341494907303</v>
      </c>
      <c r="J716" s="18">
        <f t="shared" si="120"/>
        <v>5.0155503669536982E-4</v>
      </c>
    </row>
    <row r="717" spans="1:12" x14ac:dyDescent="0.15">
      <c r="A717" s="41" t="s">
        <v>271</v>
      </c>
      <c r="B717" s="41" t="s">
        <v>991</v>
      </c>
      <c r="C717" s="11">
        <v>2.4151229737423403</v>
      </c>
      <c r="D717" s="11">
        <v>0.57414328176830309</v>
      </c>
      <c r="E717" s="9">
        <f t="shared" si="115"/>
        <v>3.2064812920983874</v>
      </c>
      <c r="F717" s="18">
        <f t="shared" si="110"/>
        <v>9.4823282045431874E-5</v>
      </c>
      <c r="G717" s="3">
        <f t="shared" si="111"/>
        <v>0.11500585589249239</v>
      </c>
      <c r="H717" s="3">
        <f t="shared" si="114"/>
        <v>2.6097421898559233E-2</v>
      </c>
      <c r="I717" s="9">
        <f t="shared" si="116"/>
        <v>3.4067899250554534</v>
      </c>
      <c r="J717" s="18">
        <f t="shared" si="120"/>
        <v>9.4004715221105122E-5</v>
      </c>
    </row>
    <row r="718" spans="1:12" x14ac:dyDescent="0.15">
      <c r="A718" s="41" t="s">
        <v>494</v>
      </c>
      <c r="B718" s="41" t="s">
        <v>992</v>
      </c>
      <c r="C718" s="11">
        <v>7.9474496492904008</v>
      </c>
      <c r="D718" s="11">
        <v>12.267366172353299</v>
      </c>
      <c r="E718" s="9">
        <f t="shared" si="115"/>
        <v>-0.35214702670232523</v>
      </c>
      <c r="F718" s="18">
        <f t="shared" si="110"/>
        <v>3.1203515010616237E-4</v>
      </c>
      <c r="G718" s="3">
        <f t="shared" ref="G718:G776" si="121">C718/21</f>
        <v>0.37844998329954288</v>
      </c>
      <c r="H718" s="3">
        <f t="shared" si="114"/>
        <v>0.55760755328878631</v>
      </c>
      <c r="I718" s="9">
        <f t="shared" si="116"/>
        <v>-0.32129688511672161</v>
      </c>
      <c r="J718" s="18">
        <f t="shared" si="120"/>
        <v>3.0934149073906357E-4</v>
      </c>
    </row>
    <row r="719" spans="1:12" x14ac:dyDescent="0.15">
      <c r="A719" s="41" t="s">
        <v>262</v>
      </c>
      <c r="B719" s="41" t="s">
        <v>993</v>
      </c>
      <c r="C719" s="11">
        <v>38.050177058708499</v>
      </c>
      <c r="D719" s="11">
        <v>37.550397247491397</v>
      </c>
      <c r="E719" s="9">
        <f t="shared" si="115"/>
        <v>1.3309574541198632E-2</v>
      </c>
      <c r="F719" s="18">
        <f t="shared" si="110"/>
        <v>1.4939374559158431E-3</v>
      </c>
      <c r="G719" s="3">
        <f t="shared" si="121"/>
        <v>1.8119131932718333</v>
      </c>
      <c r="H719" s="3">
        <f t="shared" ref="H719:H777" si="122">D719/22</f>
        <v>1.7068362385223361</v>
      </c>
      <c r="I719" s="9">
        <f t="shared" si="116"/>
        <v>6.1562411424112895E-2</v>
      </c>
      <c r="J719" s="18">
        <f t="shared" si="120"/>
        <v>1.4810409645410149E-3</v>
      </c>
    </row>
    <row r="720" spans="1:12" x14ac:dyDescent="0.15">
      <c r="A720" s="41" t="s">
        <v>795</v>
      </c>
      <c r="B720" s="41" t="s">
        <v>930</v>
      </c>
      <c r="C720" s="11">
        <v>0.60217426922983308</v>
      </c>
      <c r="D720" s="11">
        <v>0.53053208122671391</v>
      </c>
      <c r="E720" s="9">
        <f t="shared" si="115"/>
        <v>0.13503837098308114</v>
      </c>
      <c r="F720" s="18">
        <f t="shared" si="110"/>
        <v>2.3642746639606134E-5</v>
      </c>
      <c r="G720" s="3">
        <f t="shared" si="121"/>
        <v>2.8674965201420623E-2</v>
      </c>
      <c r="H720" s="3">
        <f t="shared" si="122"/>
        <v>2.4115094601214269E-2</v>
      </c>
      <c r="I720" s="9">
        <f t="shared" si="116"/>
        <v>0.18908781722037071</v>
      </c>
      <c r="J720" s="18">
        <f t="shared" si="120"/>
        <v>2.3438649421943158E-5</v>
      </c>
    </row>
    <row r="721" spans="1:12" x14ac:dyDescent="0.15">
      <c r="A721" s="41" t="s">
        <v>707</v>
      </c>
      <c r="B721" s="41" t="s">
        <v>994</v>
      </c>
      <c r="C721" s="11">
        <v>0.69602968373363305</v>
      </c>
      <c r="D721" s="11">
        <v>0.92061392806827402</v>
      </c>
      <c r="E721" s="9">
        <f t="shared" si="115"/>
        <v>-0.24395051767887821</v>
      </c>
      <c r="F721" s="18">
        <f t="shared" si="110"/>
        <v>2.7327726053798986E-5</v>
      </c>
      <c r="G721" s="3">
        <f t="shared" si="121"/>
        <v>3.3144270653982524E-2</v>
      </c>
      <c r="H721" s="3">
        <f t="shared" si="122"/>
        <v>4.1846087639467004E-2</v>
      </c>
      <c r="I721" s="9">
        <f t="shared" si="116"/>
        <v>-0.20794816137787253</v>
      </c>
      <c r="J721" s="18">
        <f t="shared" si="120"/>
        <v>2.7091818063172672E-5</v>
      </c>
    </row>
    <row r="722" spans="1:12" x14ac:dyDescent="0.15">
      <c r="A722" s="41" t="s">
        <v>708</v>
      </c>
      <c r="B722" s="41" t="s">
        <v>995</v>
      </c>
      <c r="C722" s="11">
        <v>0.106674218657623</v>
      </c>
      <c r="D722" s="11">
        <v>0.115403640585011</v>
      </c>
      <c r="E722" s="9">
        <f t="shared" si="115"/>
        <v>-7.5642517715526991E-2</v>
      </c>
      <c r="F722" s="18">
        <f t="shared" si="110"/>
        <v>4.1882751448775734E-6</v>
      </c>
      <c r="G722" s="3">
        <f t="shared" si="121"/>
        <v>5.0797246979820479E-3</v>
      </c>
      <c r="H722" s="3">
        <f t="shared" si="122"/>
        <v>5.2456200265914091E-3</v>
      </c>
      <c r="I722" s="9">
        <f t="shared" si="116"/>
        <v>-3.1625494749599636E-2</v>
      </c>
      <c r="J722" s="18">
        <f t="shared" si="120"/>
        <v>4.1521196458187408E-6</v>
      </c>
    </row>
    <row r="723" spans="1:12" x14ac:dyDescent="0.15">
      <c r="A723" s="41" t="s">
        <v>1121</v>
      </c>
      <c r="B723" s="41" t="s">
        <v>432</v>
      </c>
      <c r="C723" s="11">
        <v>6.6669372046842703</v>
      </c>
      <c r="D723" s="11">
        <v>2.2823888190976098</v>
      </c>
      <c r="E723" s="9">
        <f t="shared" si="115"/>
        <v>1.9210348161976114</v>
      </c>
      <c r="F723" s="18">
        <f t="shared" si="110"/>
        <v>2.6175928671630638E-4</v>
      </c>
      <c r="G723" s="3">
        <f t="shared" si="121"/>
        <v>0.31747320022306047</v>
      </c>
      <c r="H723" s="3">
        <f t="shared" si="122"/>
        <v>0.10374494632261863</v>
      </c>
      <c r="I723" s="9">
        <f t="shared" si="116"/>
        <v>2.0601317122070215</v>
      </c>
      <c r="J723" s="18">
        <f t="shared" si="120"/>
        <v>2.5949963630721439E-4</v>
      </c>
    </row>
    <row r="724" spans="1:12" x14ac:dyDescent="0.15">
      <c r="A724" s="41" t="s">
        <v>257</v>
      </c>
      <c r="B724" s="41" t="s">
        <v>1033</v>
      </c>
      <c r="C724" s="11">
        <v>1.8009135795543101</v>
      </c>
      <c r="D724" s="11">
        <v>1.9206169613099402</v>
      </c>
      <c r="E724" s="9">
        <f t="shared" si="115"/>
        <v>-6.2325484032999201E-2</v>
      </c>
      <c r="F724" s="18">
        <f t="shared" si="110"/>
        <v>7.0708008722600673E-5</v>
      </c>
      <c r="G724" s="3">
        <f t="shared" si="121"/>
        <v>8.5757789502586196E-2</v>
      </c>
      <c r="H724" s="3">
        <f t="shared" si="122"/>
        <v>8.7300770968633645E-2</v>
      </c>
      <c r="I724" s="9">
        <f t="shared" si="116"/>
        <v>-1.7674316605999163E-2</v>
      </c>
      <c r="J724" s="18">
        <f t="shared" si="120"/>
        <v>7.0097618226658997E-5</v>
      </c>
    </row>
    <row r="725" spans="1:12" x14ac:dyDescent="0.15">
      <c r="A725" s="41" t="s">
        <v>255</v>
      </c>
      <c r="B725" s="41" t="s">
        <v>1034</v>
      </c>
      <c r="C725" s="11">
        <v>1.30386968656716</v>
      </c>
      <c r="D725" s="11">
        <v>2.065438349496</v>
      </c>
      <c r="E725" s="9">
        <f t="shared" si="115"/>
        <v>-0.36872011363334811</v>
      </c>
      <c r="F725" s="18">
        <f t="shared" si="110"/>
        <v>5.1192922424262868E-5</v>
      </c>
      <c r="G725" s="3">
        <f t="shared" si="121"/>
        <v>6.2089032693674287E-2</v>
      </c>
      <c r="H725" s="3">
        <f t="shared" si="122"/>
        <v>9.388356134072727E-2</v>
      </c>
      <c r="I725" s="9">
        <f t="shared" si="116"/>
        <v>-0.33865916666350748</v>
      </c>
      <c r="J725" s="18">
        <f t="shared" si="120"/>
        <v>5.0750996907312743E-5</v>
      </c>
      <c r="K725" s="3"/>
      <c r="L725" s="3"/>
    </row>
    <row r="726" spans="1:12" x14ac:dyDescent="0.15">
      <c r="A726" s="41" t="s">
        <v>645</v>
      </c>
      <c r="B726" s="41" t="s">
        <v>1035</v>
      </c>
      <c r="C726" s="11">
        <v>1.21034355280907</v>
      </c>
      <c r="D726" s="11">
        <v>0.86247509182967486</v>
      </c>
      <c r="E726" s="9">
        <f t="shared" si="115"/>
        <v>0.40333739985628903</v>
      </c>
      <c r="F726" s="18">
        <f t="shared" si="110"/>
        <v>4.7520871329398701E-5</v>
      </c>
      <c r="G726" s="3">
        <f t="shared" si="121"/>
        <v>5.7635407276622384E-2</v>
      </c>
      <c r="H726" s="3">
        <f t="shared" si="122"/>
        <v>3.9203413264985221E-2</v>
      </c>
      <c r="I726" s="9">
        <f t="shared" si="116"/>
        <v>0.47016299032563613</v>
      </c>
      <c r="J726" s="18">
        <f t="shared" si="120"/>
        <v>4.7110644981035135E-5</v>
      </c>
    </row>
    <row r="727" spans="1:12" x14ac:dyDescent="0.15">
      <c r="A727" s="41" t="s">
        <v>279</v>
      </c>
      <c r="B727" s="41" t="s">
        <v>852</v>
      </c>
      <c r="C727" s="11">
        <v>8.23600186</v>
      </c>
      <c r="D727" s="11">
        <v>19.37786513</v>
      </c>
      <c r="E727" s="9">
        <f t="shared" si="115"/>
        <v>-0.57497888416772147</v>
      </c>
      <c r="F727" s="18">
        <f t="shared" si="110"/>
        <v>3.233643734866809E-4</v>
      </c>
      <c r="G727" s="3">
        <f t="shared" si="121"/>
        <v>0.39219056476190478</v>
      </c>
      <c r="H727" s="3">
        <f t="shared" si="122"/>
        <v>0.88081205136363638</v>
      </c>
      <c r="I727" s="9">
        <f t="shared" si="116"/>
        <v>-0.55473978341380348</v>
      </c>
      <c r="J727" s="18">
        <f>G727/$G$1119</f>
        <v>3.2057291402023274E-4</v>
      </c>
      <c r="K727" s="3"/>
    </row>
    <row r="728" spans="1:12" x14ac:dyDescent="0.15">
      <c r="A728" s="41" t="s">
        <v>253</v>
      </c>
      <c r="B728" s="41" t="s">
        <v>387</v>
      </c>
      <c r="C728" s="11">
        <v>7.68136814</v>
      </c>
      <c r="D728" s="11">
        <v>7.9964877899999998</v>
      </c>
      <c r="E728" s="9">
        <f t="shared" si="115"/>
        <v>-3.9407257070294355E-2</v>
      </c>
      <c r="F728" s="18">
        <f t="shared" si="110"/>
        <v>3.0158817813958716E-4</v>
      </c>
      <c r="G728" s="3">
        <f t="shared" si="121"/>
        <v>0.36577943523809525</v>
      </c>
      <c r="H728" s="3">
        <f t="shared" si="122"/>
        <v>0.36347671772727269</v>
      </c>
      <c r="I728" s="9">
        <f t="shared" si="116"/>
        <v>6.3352544977870462E-3</v>
      </c>
      <c r="J728" s="18">
        <f t="shared" si="120"/>
        <v>2.9898470279145559E-4</v>
      </c>
    </row>
    <row r="729" spans="1:12" x14ac:dyDescent="0.15">
      <c r="A729" s="41" t="s">
        <v>705</v>
      </c>
      <c r="B729" s="41" t="s">
        <v>855</v>
      </c>
      <c r="C729" s="11">
        <v>7.5612800000000008E-2</v>
      </c>
      <c r="D729" s="11">
        <v>9.3076800000000001E-2</v>
      </c>
      <c r="E729" s="9">
        <f t="shared" si="115"/>
        <v>-0.18763000017190101</v>
      </c>
      <c r="F729" s="18">
        <f t="shared" si="110"/>
        <v>2.9687324159460193E-6</v>
      </c>
      <c r="G729" s="3">
        <f t="shared" si="121"/>
        <v>3.6006095238095242E-3</v>
      </c>
      <c r="H729" s="3">
        <f t="shared" si="122"/>
        <v>4.2307636363636365E-3</v>
      </c>
      <c r="I729" s="9">
        <f t="shared" si="116"/>
        <v>-0.14894571446580107</v>
      </c>
      <c r="J729" s="18">
        <f t="shared" si="120"/>
        <v>2.9431046817695906E-6</v>
      </c>
    </row>
    <row r="730" spans="1:12" x14ac:dyDescent="0.15">
      <c r="A730" s="41" t="s">
        <v>461</v>
      </c>
      <c r="B730" s="41" t="s">
        <v>998</v>
      </c>
      <c r="C730" s="11">
        <v>0.16578200000000001</v>
      </c>
      <c r="D730" s="11">
        <v>0.30104334000000005</v>
      </c>
      <c r="E730" s="9">
        <f t="shared" si="115"/>
        <v>-0.44930852813418831</v>
      </c>
      <c r="F730" s="18">
        <f t="shared" si="110"/>
        <v>6.5089825714741812E-6</v>
      </c>
      <c r="G730" s="3">
        <f t="shared" si="121"/>
        <v>7.8943809523809531E-3</v>
      </c>
      <c r="H730" s="3">
        <f t="shared" si="122"/>
        <v>1.3683788181818184E-2</v>
      </c>
      <c r="I730" s="9">
        <f t="shared" si="116"/>
        <v>-0.42308512471200677</v>
      </c>
      <c r="J730" s="18">
        <f t="shared" si="120"/>
        <v>6.4527934470503179E-6</v>
      </c>
    </row>
    <row r="731" spans="1:12" x14ac:dyDescent="0.15">
      <c r="A731" s="41" t="s">
        <v>696</v>
      </c>
      <c r="B731" s="41" t="s">
        <v>874</v>
      </c>
      <c r="C731" s="11">
        <v>0.28297254999999999</v>
      </c>
      <c r="D731" s="11">
        <v>0.90425640000000007</v>
      </c>
      <c r="E731" s="9">
        <f t="shared" si="115"/>
        <v>-0.68706602463637534</v>
      </c>
      <c r="F731" s="18">
        <f t="shared" si="110"/>
        <v>1.111015306942615E-5</v>
      </c>
      <c r="G731" s="3">
        <f t="shared" si="121"/>
        <v>1.3474883333333333E-2</v>
      </c>
      <c r="H731" s="3">
        <f t="shared" si="122"/>
        <v>4.1102563636363637E-2</v>
      </c>
      <c r="I731" s="9">
        <f t="shared" si="116"/>
        <v>-0.67216440676191702</v>
      </c>
      <c r="J731" s="18">
        <f>G731/$G$1119</f>
        <v>1.1014244105723892E-5</v>
      </c>
    </row>
    <row r="732" spans="1:12" x14ac:dyDescent="0.15">
      <c r="A732" s="41" t="s">
        <v>254</v>
      </c>
      <c r="B732" s="41" t="s">
        <v>875</v>
      </c>
      <c r="C732" s="11">
        <v>4.2810000000000001E-2</v>
      </c>
      <c r="D732" s="11">
        <v>10.242229949999999</v>
      </c>
      <c r="E732" s="9">
        <f t="shared" si="115"/>
        <v>-0.99582024615645348</v>
      </c>
      <c r="F732" s="18">
        <f t="shared" si="110"/>
        <v>1.6808190508306671E-6</v>
      </c>
      <c r="G732" s="3">
        <f t="shared" si="121"/>
        <v>2.0385714285714287E-3</v>
      </c>
      <c r="H732" s="3">
        <f t="shared" si="122"/>
        <v>0.46555590681818176</v>
      </c>
      <c r="I732" s="9">
        <f t="shared" si="116"/>
        <v>-0.99562121025914174</v>
      </c>
      <c r="J732" s="18">
        <f t="shared" si="120"/>
        <v>1.6663092945447884E-6</v>
      </c>
    </row>
    <row r="733" spans="1:12" x14ac:dyDescent="0.15">
      <c r="A733" s="41" t="s">
        <v>503</v>
      </c>
      <c r="B733" s="41" t="s">
        <v>597</v>
      </c>
      <c r="C733" s="11">
        <v>1.32651224</v>
      </c>
      <c r="D733" s="11">
        <v>2.3877876600000003</v>
      </c>
      <c r="E733" s="9">
        <f t="shared" si="115"/>
        <v>-0.44445971380889038</v>
      </c>
      <c r="F733" s="18">
        <f t="shared" si="110"/>
        <v>5.20819211434726E-5</v>
      </c>
      <c r="G733" s="3">
        <f t="shared" si="121"/>
        <v>6.3167249523809518E-2</v>
      </c>
      <c r="H733" s="3">
        <f t="shared" si="122"/>
        <v>0.10853580272727274</v>
      </c>
      <c r="I733" s="9">
        <f t="shared" si="116"/>
        <v>-0.41800541446645667</v>
      </c>
      <c r="J733" s="18">
        <f t="shared" si="120"/>
        <v>5.1632321299682941E-5</v>
      </c>
    </row>
    <row r="734" spans="1:12" x14ac:dyDescent="0.15">
      <c r="A734" s="41" t="s">
        <v>477</v>
      </c>
      <c r="B734" s="41" t="s">
        <v>489</v>
      </c>
      <c r="C734" s="11">
        <v>5.5979999999999995E-4</v>
      </c>
      <c r="D734" s="11">
        <v>1.1380399999999999</v>
      </c>
      <c r="E734" s="9">
        <f t="shared" si="115"/>
        <v>-0.99950810164844817</v>
      </c>
      <c r="F734" s="18">
        <f t="shared" si="110"/>
        <v>2.1979035380869128E-8</v>
      </c>
      <c r="G734" s="3">
        <f t="shared" si="121"/>
        <v>2.6657142857142856E-5</v>
      </c>
      <c r="H734" s="3">
        <f t="shared" si="122"/>
        <v>5.1729090909090905E-2</v>
      </c>
      <c r="I734" s="9">
        <f t="shared" si="116"/>
        <v>-0.9994846779174219</v>
      </c>
      <c r="J734" s="18">
        <f t="shared" si="120"/>
        <v>2.1789300235603187E-8</v>
      </c>
    </row>
    <row r="735" spans="1:12" x14ac:dyDescent="0.15">
      <c r="A735" s="41" t="s">
        <v>479</v>
      </c>
      <c r="B735" s="41" t="s">
        <v>490</v>
      </c>
      <c r="C735" s="11">
        <v>0.15212576</v>
      </c>
      <c r="D735" s="11">
        <v>0.15604424</v>
      </c>
      <c r="E735" s="9">
        <f t="shared" si="115"/>
        <v>-2.5111340219927336E-2</v>
      </c>
      <c r="F735" s="18">
        <f t="shared" si="110"/>
        <v>5.9728071836041549E-6</v>
      </c>
      <c r="G735" s="3">
        <f t="shared" si="121"/>
        <v>7.2440838095238092E-3</v>
      </c>
      <c r="H735" s="3">
        <f t="shared" si="122"/>
        <v>7.09292E-3</v>
      </c>
      <c r="I735" s="9">
        <f t="shared" si="116"/>
        <v>2.1311929293409415E-2</v>
      </c>
      <c r="J735" s="18">
        <f t="shared" si="120"/>
        <v>5.9212466205954162E-6</v>
      </c>
    </row>
    <row r="736" spans="1:12" x14ac:dyDescent="0.15">
      <c r="A736" s="41" t="s">
        <v>478</v>
      </c>
      <c r="B736" s="41" t="s">
        <v>491</v>
      </c>
      <c r="C736" s="11">
        <v>2.4371159200000001</v>
      </c>
      <c r="D736" s="11">
        <v>1.97700001</v>
      </c>
      <c r="E736" s="9">
        <f t="shared" si="115"/>
        <v>0.23273439942977037</v>
      </c>
      <c r="F736" s="18">
        <f t="shared" si="110"/>
        <v>9.5686775693032191E-5</v>
      </c>
      <c r="G736" s="3">
        <f t="shared" si="121"/>
        <v>0.11605313904761905</v>
      </c>
      <c r="H736" s="3">
        <f t="shared" si="122"/>
        <v>8.9863636818181825E-2</v>
      </c>
      <c r="I736" s="9">
        <f t="shared" si="116"/>
        <v>0.29143603749785463</v>
      </c>
      <c r="J736" s="18">
        <f t="shared" si="120"/>
        <v>9.4860754715698963E-5</v>
      </c>
    </row>
    <row r="737" spans="1:11" x14ac:dyDescent="0.15">
      <c r="A737" s="41" t="s">
        <v>539</v>
      </c>
      <c r="B737" s="41" t="s">
        <v>603</v>
      </c>
      <c r="C737" s="11">
        <v>2.2113189200000001</v>
      </c>
      <c r="D737" s="11">
        <v>3.0356065000000001</v>
      </c>
      <c r="E737" s="9">
        <f t="shared" si="115"/>
        <v>-0.2715396676084334</v>
      </c>
      <c r="F737" s="18">
        <f t="shared" si="110"/>
        <v>8.6821466204118104E-5</v>
      </c>
      <c r="G737" s="3">
        <f t="shared" si="121"/>
        <v>0.10530090095238095</v>
      </c>
      <c r="H737" s="3">
        <f t="shared" si="122"/>
        <v>0.13798211363636365</v>
      </c>
      <c r="I737" s="9">
        <f t="shared" si="116"/>
        <v>-0.23685108035169222</v>
      </c>
      <c r="J737" s="18">
        <f t="shared" si="120"/>
        <v>8.6071975463647353E-5</v>
      </c>
    </row>
    <row r="738" spans="1:11" x14ac:dyDescent="0.15">
      <c r="A738" s="41" t="s">
        <v>680</v>
      </c>
      <c r="B738" s="41" t="s">
        <v>1036</v>
      </c>
      <c r="C738" s="11">
        <v>4.2205160955575307</v>
      </c>
      <c r="D738" s="11">
        <v>15.056997324475502</v>
      </c>
      <c r="E738" s="9">
        <f t="shared" si="115"/>
        <v>-0.71969736032980602</v>
      </c>
      <c r="F738" s="18">
        <f t="shared" si="110"/>
        <v>1.6570716789886855E-4</v>
      </c>
      <c r="G738" s="3">
        <f t="shared" si="121"/>
        <v>0.20097695693131098</v>
      </c>
      <c r="H738" s="3">
        <f t="shared" si="122"/>
        <v>0.68440896929434103</v>
      </c>
      <c r="I738" s="9">
        <f t="shared" si="116"/>
        <v>-0.70634961558360643</v>
      </c>
      <c r="J738" s="18">
        <f t="shared" si="120"/>
        <v>1.6427669231028715E-4</v>
      </c>
    </row>
    <row r="739" spans="1:11" x14ac:dyDescent="0.15">
      <c r="A739" s="41" t="s">
        <v>681</v>
      </c>
      <c r="B739" s="41" t="s">
        <v>1037</v>
      </c>
      <c r="C739" s="11">
        <v>5.8228835431292802</v>
      </c>
      <c r="D739" s="11">
        <v>6.5707028465780404</v>
      </c>
      <c r="E739" s="9">
        <f t="shared" si="115"/>
        <v>-0.11381115854877188</v>
      </c>
      <c r="F739" s="18">
        <f t="shared" si="110"/>
        <v>2.2861979888016978E-4</v>
      </c>
      <c r="G739" s="3">
        <f t="shared" si="121"/>
        <v>0.27728016872044192</v>
      </c>
      <c r="H739" s="3">
        <f t="shared" si="122"/>
        <v>0.29866831120809273</v>
      </c>
      <c r="I739" s="9">
        <f t="shared" si="116"/>
        <v>-7.1611689908237186E-2</v>
      </c>
      <c r="J739" s="18">
        <f t="shared" si="120"/>
        <v>2.266462267920628E-4</v>
      </c>
    </row>
    <row r="740" spans="1:11" x14ac:dyDescent="0.15">
      <c r="A740" s="41" t="s">
        <v>552</v>
      </c>
      <c r="B740" s="41" t="s">
        <v>1074</v>
      </c>
      <c r="C740" s="11">
        <v>1.9586842691497</v>
      </c>
      <c r="D740" s="11">
        <v>2.60072570194504</v>
      </c>
      <c r="E740" s="9">
        <f t="shared" si="115"/>
        <v>-0.24687010718399405</v>
      </c>
      <c r="F740" s="18">
        <f t="shared" si="110"/>
        <v>7.6902448823853249E-5</v>
      </c>
      <c r="G740" s="3">
        <f t="shared" si="121"/>
        <v>9.3270679483319047E-2</v>
      </c>
      <c r="H740" s="3">
        <f t="shared" si="122"/>
        <v>0.11821480463386545</v>
      </c>
      <c r="I740" s="9">
        <f t="shared" si="116"/>
        <v>-0.21100677895466036</v>
      </c>
      <c r="J740" s="18">
        <f t="shared" si="120"/>
        <v>7.6238584507423756E-5</v>
      </c>
    </row>
    <row r="741" spans="1:11" x14ac:dyDescent="0.15">
      <c r="A741" s="41" t="s">
        <v>558</v>
      </c>
      <c r="B741" s="41" t="s">
        <v>1038</v>
      </c>
      <c r="C741" s="11">
        <v>1.9004596050046998</v>
      </c>
      <c r="D741" s="11">
        <v>7.1691499750947303</v>
      </c>
      <c r="E741" s="9">
        <f t="shared" si="115"/>
        <v>-0.73491144534473385</v>
      </c>
      <c r="F741" s="18">
        <f t="shared" si="110"/>
        <v>7.4616414609344177E-5</v>
      </c>
      <c r="G741" s="3">
        <f t="shared" si="121"/>
        <v>9.0498076428795232E-2</v>
      </c>
      <c r="H741" s="3">
        <f t="shared" si="122"/>
        <v>0.32587045341339682</v>
      </c>
      <c r="I741" s="9">
        <f t="shared" si="116"/>
        <v>-0.72228818083734014</v>
      </c>
      <c r="J741" s="18">
        <f t="shared" si="120"/>
        <v>7.397228460000581E-5</v>
      </c>
    </row>
    <row r="742" spans="1:11" x14ac:dyDescent="0.15">
      <c r="A742" s="41" t="s">
        <v>716</v>
      </c>
      <c r="B742" s="41" t="s">
        <v>891</v>
      </c>
      <c r="C742" s="11">
        <v>0.12265118</v>
      </c>
      <c r="D742" s="11">
        <v>0.11672041999999999</v>
      </c>
      <c r="E742" s="9">
        <f t="shared" si="115"/>
        <v>5.0811674598155276E-2</v>
      </c>
      <c r="F742" s="18">
        <f t="shared" si="110"/>
        <v>4.8155673896487106E-6</v>
      </c>
      <c r="G742" s="3">
        <f t="shared" si="121"/>
        <v>5.8405323809523806E-3</v>
      </c>
      <c r="H742" s="3">
        <f t="shared" si="122"/>
        <v>5.3054736363636361E-3</v>
      </c>
      <c r="I742" s="9">
        <f t="shared" si="116"/>
        <v>0.10085032576949593</v>
      </c>
      <c r="J742" s="18">
        <f t="shared" si="120"/>
        <v>4.7739967582547501E-6</v>
      </c>
    </row>
    <row r="743" spans="1:11" x14ac:dyDescent="0.15">
      <c r="A743" s="41" t="s">
        <v>617</v>
      </c>
      <c r="B743" s="41" t="s">
        <v>1039</v>
      </c>
      <c r="C743" s="11">
        <v>6.7557402220533502</v>
      </c>
      <c r="D743" s="11">
        <v>6.2142299460385004</v>
      </c>
      <c r="E743" s="9">
        <f t="shared" si="115"/>
        <v>8.7140366661207391E-2</v>
      </c>
      <c r="F743" s="18">
        <f t="shared" si="110"/>
        <v>2.6524589739991295E-4</v>
      </c>
      <c r="G743" s="3">
        <f t="shared" si="121"/>
        <v>0.32170191533587383</v>
      </c>
      <c r="H743" s="3">
        <f t="shared" si="122"/>
        <v>0.28246499754720455</v>
      </c>
      <c r="I743" s="9">
        <f t="shared" si="116"/>
        <v>0.1389089555498364</v>
      </c>
      <c r="J743" s="18">
        <f t="shared" si="120"/>
        <v>2.6295614864605397E-4</v>
      </c>
    </row>
    <row r="744" spans="1:11" x14ac:dyDescent="0.15">
      <c r="A744" s="41" t="s">
        <v>256</v>
      </c>
      <c r="B744" s="41" t="s">
        <v>893</v>
      </c>
      <c r="C744" s="11">
        <v>0.51247896000000004</v>
      </c>
      <c r="D744" s="11">
        <v>1.5116786100000001</v>
      </c>
      <c r="E744" s="9">
        <f t="shared" si="115"/>
        <v>-0.66098682841057066</v>
      </c>
      <c r="F744" s="18">
        <f t="shared" si="110"/>
        <v>2.012110252552879E-5</v>
      </c>
      <c r="G744" s="3">
        <f t="shared" si="121"/>
        <v>2.4403760000000004E-2</v>
      </c>
      <c r="H744" s="3">
        <f t="shared" si="122"/>
        <v>6.8712664090909092E-2</v>
      </c>
      <c r="I744" s="9">
        <f t="shared" si="116"/>
        <v>-0.64484334404916921</v>
      </c>
      <c r="J744" s="18">
        <f t="shared" ref="J744:J778" si="123">G744/$G$1119</f>
        <v>1.9947406080510324E-5</v>
      </c>
    </row>
    <row r="745" spans="1:11" x14ac:dyDescent="0.15">
      <c r="A745" s="41" t="s">
        <v>752</v>
      </c>
      <c r="B745" s="41" t="s">
        <v>894</v>
      </c>
      <c r="C745" s="11">
        <v>1.0430771433677901</v>
      </c>
      <c r="D745" s="11">
        <v>1.3305769154961</v>
      </c>
      <c r="E745" s="9">
        <f t="shared" si="115"/>
        <v>-0.21607151663315671</v>
      </c>
      <c r="F745" s="18">
        <f t="shared" si="110"/>
        <v>4.0953607429540124E-5</v>
      </c>
      <c r="G745" s="3">
        <f t="shared" si="121"/>
        <v>4.967034016037096E-2</v>
      </c>
      <c r="H745" s="3">
        <f t="shared" si="122"/>
        <v>6.0480768886186365E-2</v>
      </c>
      <c r="I745" s="9">
        <f t="shared" si="116"/>
        <v>-0.17874158885378322</v>
      </c>
      <c r="J745" s="18">
        <f t="shared" si="123"/>
        <v>4.0600073322143785E-5</v>
      </c>
      <c r="K745" s="3"/>
    </row>
    <row r="746" spans="1:11" x14ac:dyDescent="0.15">
      <c r="A746" s="41" t="s">
        <v>144</v>
      </c>
      <c r="B746" s="41" t="s">
        <v>923</v>
      </c>
      <c r="C746" s="11">
        <v>1.36282342995169E-2</v>
      </c>
      <c r="D746" s="11">
        <v>8.4458862804878011E-3</v>
      </c>
      <c r="E746" s="9">
        <f t="shared" si="115"/>
        <v>0.6135943401229158</v>
      </c>
      <c r="F746" s="18">
        <f t="shared" si="110"/>
        <v>5.350758196639089E-7</v>
      </c>
      <c r="G746" s="3">
        <f t="shared" si="121"/>
        <v>6.4896353807223338E-4</v>
      </c>
      <c r="H746" s="3">
        <f t="shared" si="122"/>
        <v>3.8390392184035459E-4</v>
      </c>
      <c r="I746" s="9">
        <f t="shared" si="116"/>
        <v>0.69043216584305456</v>
      </c>
      <c r="J746" s="18">
        <f t="shared" si="123"/>
        <v>5.3045675032747243E-7</v>
      </c>
      <c r="K746" s="3"/>
    </row>
    <row r="747" spans="1:11" x14ac:dyDescent="0.15">
      <c r="A747" s="41" t="s">
        <v>145</v>
      </c>
      <c r="B747" s="41" t="s">
        <v>924</v>
      </c>
      <c r="C747" s="11">
        <v>3.4404715031055903E-2</v>
      </c>
      <c r="D747" s="11">
        <v>0.18357725243789297</v>
      </c>
      <c r="E747" s="9">
        <f t="shared" si="115"/>
        <v>-0.81258726463021036</v>
      </c>
      <c r="F747" s="18">
        <f t="shared" si="110"/>
        <v>1.3508082331838114E-6</v>
      </c>
      <c r="G747" s="3">
        <f t="shared" si="121"/>
        <v>1.6383197633836144E-3</v>
      </c>
      <c r="H747" s="3">
        <f t="shared" si="122"/>
        <v>8.3444205653587719E-3</v>
      </c>
      <c r="I747" s="9">
        <f t="shared" si="116"/>
        <v>-0.80366284866022042</v>
      </c>
      <c r="J747" s="18">
        <f t="shared" si="123"/>
        <v>1.3391473121329885E-6</v>
      </c>
      <c r="K747" s="3"/>
    </row>
    <row r="748" spans="1:11" x14ac:dyDescent="0.15">
      <c r="A748" s="41" t="s">
        <v>146</v>
      </c>
      <c r="B748" s="41" t="s">
        <v>925</v>
      </c>
      <c r="C748" s="11">
        <v>6.0411486823096404E-2</v>
      </c>
      <c r="D748" s="11">
        <v>2.8833118025903199</v>
      </c>
      <c r="E748" s="9">
        <f t="shared" si="115"/>
        <v>-0.97904788279615695</v>
      </c>
      <c r="F748" s="18">
        <f t="shared" si="110"/>
        <v>2.3718939019216598E-6</v>
      </c>
      <c r="G748" s="3">
        <f t="shared" si="121"/>
        <v>2.8767374677664955E-3</v>
      </c>
      <c r="H748" s="3">
        <f t="shared" si="122"/>
        <v>0.13105962739046909</v>
      </c>
      <c r="I748" s="9">
        <f t="shared" si="116"/>
        <v>-0.97805016292930724</v>
      </c>
      <c r="J748" s="18">
        <f t="shared" si="123"/>
        <v>2.3514184066945934E-6</v>
      </c>
    </row>
    <row r="749" spans="1:11" x14ac:dyDescent="0.15">
      <c r="A749" s="41" t="s">
        <v>281</v>
      </c>
      <c r="B749" s="41" t="s">
        <v>926</v>
      </c>
      <c r="C749" s="11">
        <v>0.18522849999999999</v>
      </c>
      <c r="D749" s="11">
        <v>3.8554339751552806E-2</v>
      </c>
      <c r="E749" s="9">
        <f t="shared" si="115"/>
        <v>3.8043489058203823</v>
      </c>
      <c r="F749" s="18">
        <f t="shared" si="110"/>
        <v>7.2724968828962445E-6</v>
      </c>
      <c r="G749" s="3">
        <f t="shared" si="121"/>
        <v>8.8204047619047619E-3</v>
      </c>
      <c r="H749" s="3">
        <f t="shared" si="122"/>
        <v>1.7524699887069457E-3</v>
      </c>
      <c r="I749" s="9">
        <f t="shared" si="116"/>
        <v>4.033127425145163</v>
      </c>
      <c r="J749" s="18">
        <f t="shared" si="123"/>
        <v>7.2097166821908271E-6</v>
      </c>
      <c r="K749" s="3"/>
    </row>
    <row r="750" spans="1:11" x14ac:dyDescent="0.15">
      <c r="A750" s="41" t="s">
        <v>147</v>
      </c>
      <c r="B750" s="41" t="s">
        <v>927</v>
      </c>
      <c r="C750" s="11">
        <v>3.6888737690217409E-2</v>
      </c>
      <c r="D750" s="11">
        <v>5.0439151012151802E-2</v>
      </c>
      <c r="E750" s="9">
        <f t="shared" si="115"/>
        <v>-0.26864871929882062</v>
      </c>
      <c r="F750" s="18">
        <f t="shared" si="110"/>
        <v>1.4483366753284905E-6</v>
      </c>
      <c r="G750" s="3">
        <f t="shared" si="121"/>
        <v>1.7566065566770196E-3</v>
      </c>
      <c r="H750" s="3">
        <f t="shared" si="122"/>
        <v>2.2926886823705366E-3</v>
      </c>
      <c r="I750" s="9">
        <f t="shared" si="116"/>
        <v>-0.23382246783685967</v>
      </c>
      <c r="J750" s="18">
        <f t="shared" si="123"/>
        <v>1.4358338350206474E-6</v>
      </c>
      <c r="K750" s="3"/>
    </row>
    <row r="751" spans="1:11" x14ac:dyDescent="0.15">
      <c r="A751" s="41" t="s">
        <v>753</v>
      </c>
      <c r="B751" s="41" t="s">
        <v>604</v>
      </c>
      <c r="C751" s="11">
        <v>6.7335792944647208</v>
      </c>
      <c r="D751" s="11">
        <v>1.4657826230631401</v>
      </c>
      <c r="E751" s="9">
        <f t="shared" si="115"/>
        <v>3.5938457643829391</v>
      </c>
      <c r="F751" s="18">
        <f t="shared" si="110"/>
        <v>2.6437580841894942E-4</v>
      </c>
      <c r="G751" s="3">
        <f t="shared" si="121"/>
        <v>0.32064663306974861</v>
      </c>
      <c r="H751" s="3">
        <f t="shared" si="122"/>
        <v>6.6626482866506367E-2</v>
      </c>
      <c r="I751" s="9">
        <f t="shared" si="116"/>
        <v>3.8126003245916511</v>
      </c>
      <c r="J751" s="18">
        <f t="shared" si="123"/>
        <v>2.6209357075264895E-4</v>
      </c>
    </row>
    <row r="752" spans="1:11" x14ac:dyDescent="0.15">
      <c r="A752" s="41" t="s">
        <v>754</v>
      </c>
      <c r="B752" s="41" t="s">
        <v>895</v>
      </c>
      <c r="C752" s="11">
        <v>6.90732348266424</v>
      </c>
      <c r="D752" s="11">
        <v>5.6206842689859</v>
      </c>
      <c r="E752" s="9">
        <f t="shared" si="115"/>
        <v>0.22891149050620463</v>
      </c>
      <c r="F752" s="18">
        <f t="shared" si="110"/>
        <v>2.7119740480990623E-4</v>
      </c>
      <c r="G752" s="3">
        <f t="shared" si="121"/>
        <v>0.3289201658411543</v>
      </c>
      <c r="H752" s="3">
        <f t="shared" si="122"/>
        <v>0.25548564859026818</v>
      </c>
      <c r="I752" s="9">
        <f t="shared" si="116"/>
        <v>0.28743108529221462</v>
      </c>
      <c r="J752" s="18">
        <f t="shared" si="123"/>
        <v>2.6885627936442188E-4</v>
      </c>
      <c r="K752" s="3"/>
    </row>
    <row r="753" spans="1:11" x14ac:dyDescent="0.15">
      <c r="A753" s="41" t="s">
        <v>755</v>
      </c>
      <c r="B753" s="41" t="s">
        <v>896</v>
      </c>
      <c r="C753" s="11">
        <v>0.24061726384009999</v>
      </c>
      <c r="D753" s="11">
        <v>9.6177676774352391E-2</v>
      </c>
      <c r="E753" s="9">
        <f t="shared" si="115"/>
        <v>1.5017995018181303</v>
      </c>
      <c r="F753" s="18">
        <f t="shared" si="110"/>
        <v>9.4471871296703827E-6</v>
      </c>
      <c r="G753" s="3">
        <f t="shared" si="121"/>
        <v>1.1457964944766665E-2</v>
      </c>
      <c r="H753" s="3">
        <f t="shared" si="122"/>
        <v>4.371712580652381E-3</v>
      </c>
      <c r="I753" s="9">
        <f t="shared" si="116"/>
        <v>1.6209328114285175</v>
      </c>
      <c r="J753" s="18">
        <f t="shared" si="123"/>
        <v>9.3656338043609952E-6</v>
      </c>
    </row>
    <row r="754" spans="1:11" x14ac:dyDescent="0.15">
      <c r="A754" s="41" t="s">
        <v>758</v>
      </c>
      <c r="B754" s="41" t="s">
        <v>928</v>
      </c>
      <c r="C754" s="11">
        <v>7.9960600000000007E-2</v>
      </c>
      <c r="D754" s="11">
        <v>1.34904E-2</v>
      </c>
      <c r="E754" s="9">
        <f t="shared" si="115"/>
        <v>4.927222321057938</v>
      </c>
      <c r="F754" s="18">
        <f t="shared" si="110"/>
        <v>3.1394370426500972E-6</v>
      </c>
      <c r="G754" s="3">
        <f t="shared" si="121"/>
        <v>3.8076476190476195E-3</v>
      </c>
      <c r="H754" s="3">
        <f t="shared" si="122"/>
        <v>6.1319999999999994E-4</v>
      </c>
      <c r="I754" s="9">
        <f t="shared" si="116"/>
        <v>5.2094710030130784</v>
      </c>
      <c r="J754" s="18">
        <f t="shared" si="123"/>
        <v>3.1123356920667603E-6</v>
      </c>
      <c r="K754" s="3"/>
    </row>
    <row r="755" spans="1:11" x14ac:dyDescent="0.15">
      <c r="A755" s="52" t="s">
        <v>1075</v>
      </c>
      <c r="B755" s="41" t="s">
        <v>447</v>
      </c>
      <c r="C755" s="11">
        <v>3.6147146383799198</v>
      </c>
      <c r="D755" s="11">
        <v>17.812424594135802</v>
      </c>
      <c r="E755" s="9">
        <f t="shared" si="115"/>
        <v>-0.79706779280514373</v>
      </c>
      <c r="F755" s="18">
        <f t="shared" si="110"/>
        <v>1.4192200951893143E-4</v>
      </c>
      <c r="G755" s="3">
        <f t="shared" si="121"/>
        <v>0.1721292684942819</v>
      </c>
      <c r="H755" s="3">
        <f t="shared" si="122"/>
        <v>0.80965566336980921</v>
      </c>
      <c r="I755" s="9">
        <f t="shared" si="116"/>
        <v>-0.7874043543672935</v>
      </c>
      <c r="J755" s="18">
        <f t="shared" si="123"/>
        <v>1.4069686052463359E-4</v>
      </c>
    </row>
    <row r="756" spans="1:11" x14ac:dyDescent="0.15">
      <c r="A756" s="41" t="s">
        <v>501</v>
      </c>
      <c r="B756" s="41" t="s">
        <v>417</v>
      </c>
      <c r="C756" s="11">
        <v>23.716433210000002</v>
      </c>
      <c r="D756" s="11">
        <v>31.25877045</v>
      </c>
      <c r="E756" s="9">
        <f t="shared" si="115"/>
        <v>-0.24128707340118682</v>
      </c>
      <c r="F756" s="18">
        <f t="shared" si="110"/>
        <v>9.3116170887925988E-4</v>
      </c>
      <c r="G756" s="3">
        <f t="shared" si="121"/>
        <v>1.1293539623809525</v>
      </c>
      <c r="H756" s="3">
        <f t="shared" si="122"/>
        <v>1.4208532022727274</v>
      </c>
      <c r="I756" s="9">
        <f t="shared" si="116"/>
        <v>-0.20515788642029087</v>
      </c>
      <c r="J756" s="18">
        <f t="shared" si="123"/>
        <v>9.2312340787838577E-4</v>
      </c>
    </row>
    <row r="757" spans="1:11" x14ac:dyDescent="0.15">
      <c r="A757" s="41" t="s">
        <v>502</v>
      </c>
      <c r="B757" s="41" t="s">
        <v>418</v>
      </c>
      <c r="C757" s="11">
        <v>5.5552290600000003</v>
      </c>
      <c r="D757" s="11">
        <v>8.6079471600000002</v>
      </c>
      <c r="E757" s="9">
        <f t="shared" si="115"/>
        <v>-0.35463950268951228</v>
      </c>
      <c r="F757" s="18">
        <f t="shared" si="110"/>
        <v>2.1811106834328754E-4</v>
      </c>
      <c r="G757" s="3">
        <f t="shared" si="121"/>
        <v>0.26453471714285715</v>
      </c>
      <c r="H757" s="3">
        <f t="shared" si="122"/>
        <v>0.39127032545454549</v>
      </c>
      <c r="I757" s="9">
        <f t="shared" si="116"/>
        <v>-0.32390805043663207</v>
      </c>
      <c r="J757" s="18">
        <f t="shared" si="123"/>
        <v>2.1622821340815947E-4</v>
      </c>
    </row>
    <row r="758" spans="1:11" x14ac:dyDescent="0.15">
      <c r="A758" s="41" t="s">
        <v>378</v>
      </c>
      <c r="B758" s="41" t="s">
        <v>420</v>
      </c>
      <c r="C758" s="11">
        <v>4.8636299272942107</v>
      </c>
      <c r="D758" s="11">
        <v>9.4912614491126792</v>
      </c>
      <c r="E758" s="9">
        <f t="shared" si="115"/>
        <v>-0.48756759537491168</v>
      </c>
      <c r="F758" s="18">
        <f t="shared" si="110"/>
        <v>1.9095729591184961E-4</v>
      </c>
      <c r="G758" s="3">
        <f t="shared" si="121"/>
        <v>0.23160142510924814</v>
      </c>
      <c r="H758" s="3">
        <f t="shared" si="122"/>
        <v>0.43142097495966725</v>
      </c>
      <c r="I758" s="9">
        <f t="shared" si="116"/>
        <v>-0.4631660522975265</v>
      </c>
      <c r="J758" s="18">
        <f t="shared" si="123"/>
        <v>1.8930884730382005E-4</v>
      </c>
    </row>
    <row r="759" spans="1:11" x14ac:dyDescent="0.15">
      <c r="A759" s="41" t="s">
        <v>376</v>
      </c>
      <c r="B759" s="41" t="s">
        <v>421</v>
      </c>
      <c r="C759" s="11">
        <v>13.525378737697501</v>
      </c>
      <c r="D759" s="11">
        <v>16.792103314218501</v>
      </c>
      <c r="E759" s="9">
        <f t="shared" si="115"/>
        <v>-0.1945393328871996</v>
      </c>
      <c r="F759" s="18">
        <f t="shared" si="110"/>
        <v>5.3103747376832518E-4</v>
      </c>
      <c r="G759" s="3">
        <f t="shared" si="121"/>
        <v>0.64406565417607153</v>
      </c>
      <c r="H759" s="3">
        <f t="shared" si="122"/>
        <v>0.76327742337356819</v>
      </c>
      <c r="I759" s="9">
        <f t="shared" si="116"/>
        <v>-0.15618406302468513</v>
      </c>
      <c r="J759" s="18">
        <f t="shared" si="123"/>
        <v>5.2645326565904703E-4</v>
      </c>
    </row>
    <row r="760" spans="1:11" x14ac:dyDescent="0.15">
      <c r="A760" s="41" t="s">
        <v>634</v>
      </c>
      <c r="B760" s="41" t="s">
        <v>1040</v>
      </c>
      <c r="C760" s="11">
        <v>0.97677122089947099</v>
      </c>
      <c r="D760" s="11">
        <v>0.62148613932075791</v>
      </c>
      <c r="E760" s="9">
        <f t="shared" si="115"/>
        <v>0.57167016140861238</v>
      </c>
      <c r="F760" s="18">
        <f t="shared" si="110"/>
        <v>3.8350284428660607E-5</v>
      </c>
      <c r="G760" s="3">
        <f t="shared" si="121"/>
        <v>4.6512915280927193E-2</v>
      </c>
      <c r="H760" s="3">
        <f t="shared" si="122"/>
        <v>2.824936996912536E-2</v>
      </c>
      <c r="I760" s="9">
        <f t="shared" si="116"/>
        <v>0.64651159766616551</v>
      </c>
      <c r="J760" s="18">
        <f t="shared" si="123"/>
        <v>3.8019223640005823E-5</v>
      </c>
    </row>
    <row r="761" spans="1:11" x14ac:dyDescent="0.15">
      <c r="A761" s="41" t="s">
        <v>277</v>
      </c>
      <c r="B761" s="41" t="s">
        <v>423</v>
      </c>
      <c r="C761" s="11">
        <v>3.2279056776296895</v>
      </c>
      <c r="D761" s="11">
        <v>2.4236994609320499</v>
      </c>
      <c r="E761" s="9">
        <f t="shared" si="115"/>
        <v>0.33180938051963627</v>
      </c>
      <c r="F761" s="18">
        <f t="shared" si="110"/>
        <v>1.2673500016922347E-4</v>
      </c>
      <c r="G761" s="3">
        <f t="shared" si="121"/>
        <v>0.15370979417284236</v>
      </c>
      <c r="H761" s="3">
        <f t="shared" si="122"/>
        <v>0.11016815731509318</v>
      </c>
      <c r="I761" s="9">
        <f t="shared" si="116"/>
        <v>0.39522887483009517</v>
      </c>
      <c r="J761" s="18">
        <f t="shared" si="123"/>
        <v>1.2564095380864857E-4</v>
      </c>
    </row>
    <row r="762" spans="1:11" x14ac:dyDescent="0.15">
      <c r="A762" s="41" t="s">
        <v>375</v>
      </c>
      <c r="B762" s="41" t="s">
        <v>424</v>
      </c>
      <c r="C762" s="11">
        <v>2.0526682542035699</v>
      </c>
      <c r="D762" s="11">
        <v>2.6015966821982897</v>
      </c>
      <c r="E762" s="9">
        <f t="shared" si="115"/>
        <v>-0.21099674355783993</v>
      </c>
      <c r="F762" s="18">
        <f t="shared" si="110"/>
        <v>8.0592476213517571E-5</v>
      </c>
      <c r="G762" s="3">
        <f t="shared" si="121"/>
        <v>9.7746107343027133E-2</v>
      </c>
      <c r="H762" s="3">
        <f t="shared" si="122"/>
        <v>0.11825439464537681</v>
      </c>
      <c r="I762" s="9">
        <f t="shared" si="116"/>
        <v>-0.1734251599177371</v>
      </c>
      <c r="J762" s="18">
        <f t="shared" si="123"/>
        <v>7.9896757547218703E-5</v>
      </c>
    </row>
    <row r="763" spans="1:11" x14ac:dyDescent="0.15">
      <c r="A763" s="41" t="s">
        <v>534</v>
      </c>
      <c r="B763" s="41" t="s">
        <v>422</v>
      </c>
      <c r="C763" s="11">
        <v>6.7336909786969894</v>
      </c>
      <c r="D763" s="11">
        <v>7.2770479196167202</v>
      </c>
      <c r="E763" s="9">
        <f t="shared" si="115"/>
        <v>-7.4667220406094192E-2</v>
      </c>
      <c r="F763" s="18">
        <f t="shared" si="110"/>
        <v>2.6438019339875029E-4</v>
      </c>
      <c r="G763" s="3">
        <f t="shared" si="121"/>
        <v>0.3206519513665233</v>
      </c>
      <c r="H763" s="3">
        <f t="shared" si="122"/>
        <v>0.33077490543712362</v>
      </c>
      <c r="I763" s="9">
        <f t="shared" si="116"/>
        <v>-3.0603754711146181E-2</v>
      </c>
      <c r="J763" s="18">
        <f t="shared" si="123"/>
        <v>2.6209791787888779E-4</v>
      </c>
    </row>
    <row r="764" spans="1:11" x14ac:dyDescent="0.15">
      <c r="A764" s="41" t="s">
        <v>1092</v>
      </c>
      <c r="B764" s="41" t="s">
        <v>1091</v>
      </c>
      <c r="C764" s="11">
        <v>8.9965291132989211</v>
      </c>
      <c r="D764" s="11">
        <v>11.0392908053852</v>
      </c>
      <c r="E764" s="9">
        <f t="shared" si="115"/>
        <v>-0.18504464898141615</v>
      </c>
      <c r="F764" s="18">
        <f t="shared" si="110"/>
        <v>3.5322442244768877E-4</v>
      </c>
      <c r="G764" s="3">
        <f t="shared" si="121"/>
        <v>0.42840614825232959</v>
      </c>
      <c r="H764" s="3">
        <f t="shared" si="122"/>
        <v>0.50178594569932722</v>
      </c>
      <c r="I764" s="9">
        <f t="shared" si="116"/>
        <v>-0.14623725131386445</v>
      </c>
      <c r="J764" s="18">
        <f t="shared" si="123"/>
        <v>3.5017519458380695E-4</v>
      </c>
    </row>
    <row r="765" spans="1:11" x14ac:dyDescent="0.15">
      <c r="A765" s="41" t="s">
        <v>379</v>
      </c>
      <c r="B765" s="41" t="s">
        <v>1041</v>
      </c>
      <c r="C765" s="11">
        <v>23.6964279358547</v>
      </c>
      <c r="D765" s="11">
        <v>57.409178448060594</v>
      </c>
      <c r="E765" s="9">
        <f t="shared" si="115"/>
        <v>-0.58723624729635515</v>
      </c>
      <c r="F765" s="18">
        <f t="shared" si="110"/>
        <v>9.3037625580987156E-4</v>
      </c>
      <c r="G765" s="3">
        <f t="shared" si="121"/>
        <v>1.1284013302787952</v>
      </c>
      <c r="H765" s="3">
        <f t="shared" si="122"/>
        <v>2.6095081112754817</v>
      </c>
      <c r="I765" s="9">
        <f t="shared" si="116"/>
        <v>-0.56758083050094355</v>
      </c>
      <c r="J765" s="18">
        <f t="shared" si="123"/>
        <v>9.2234473527272732E-4</v>
      </c>
    </row>
    <row r="766" spans="1:11" x14ac:dyDescent="0.15">
      <c r="A766" s="98" t="s">
        <v>280</v>
      </c>
      <c r="B766" s="41" t="s">
        <v>1042</v>
      </c>
      <c r="C766" s="11">
        <v>2.9121767247543096</v>
      </c>
      <c r="D766" s="11">
        <v>4.5007817179827905</v>
      </c>
      <c r="E766" s="9">
        <f t="shared" si="115"/>
        <v>-0.35296201699390106</v>
      </c>
      <c r="F766" s="18">
        <f t="shared" si="110"/>
        <v>1.1433875539249473E-4</v>
      </c>
      <c r="G766" s="3">
        <f t="shared" si="121"/>
        <v>0.13867508213115759</v>
      </c>
      <c r="H766" s="3">
        <f t="shared" si="122"/>
        <v>0.20458098718103593</v>
      </c>
      <c r="I766" s="9">
        <f t="shared" si="116"/>
        <v>-0.32215068446980111</v>
      </c>
      <c r="J766" s="18">
        <f t="shared" si="123"/>
        <v>1.1335172024795854E-4</v>
      </c>
    </row>
    <row r="767" spans="1:11" x14ac:dyDescent="0.15">
      <c r="A767" s="98" t="s">
        <v>44</v>
      </c>
      <c r="B767" s="41" t="s">
        <v>436</v>
      </c>
      <c r="C767" s="11">
        <v>59.790946390000002</v>
      </c>
      <c r="D767" s="11">
        <v>89.457978109999999</v>
      </c>
      <c r="E767" s="9">
        <f t="shared" si="115"/>
        <v>-0.33163092154308027</v>
      </c>
      <c r="F767" s="18">
        <f t="shared" si="110"/>
        <v>2.3475300574516962E-3</v>
      </c>
      <c r="G767" s="3">
        <f t="shared" si="121"/>
        <v>2.8471879233333333</v>
      </c>
      <c r="H767" s="3">
        <f t="shared" si="122"/>
        <v>4.0662717322727273</v>
      </c>
      <c r="I767" s="9">
        <f t="shared" si="116"/>
        <v>-0.29980382256894123</v>
      </c>
      <c r="J767" s="18">
        <f t="shared" si="123"/>
        <v>2.3272648843561355E-3</v>
      </c>
    </row>
    <row r="768" spans="1:11" x14ac:dyDescent="0.15">
      <c r="A768" s="98" t="s">
        <v>1094</v>
      </c>
      <c r="B768" s="41" t="s">
        <v>1093</v>
      </c>
      <c r="C768" s="11">
        <v>1.248813</v>
      </c>
      <c r="D768" s="11">
        <v>3.5206344999999999</v>
      </c>
      <c r="E768" s="9">
        <f t="shared" si="115"/>
        <v>-0.64528751848565935</v>
      </c>
      <c r="F768" s="18">
        <f>C768/$C$1119</f>
        <v>4.9031270294907684E-5</v>
      </c>
      <c r="G768" s="3">
        <f t="shared" si="121"/>
        <v>5.9467285714285709E-2</v>
      </c>
      <c r="H768" s="3">
        <f t="shared" si="122"/>
        <v>0.16002884090909089</v>
      </c>
      <c r="I768" s="9">
        <f t="shared" si="116"/>
        <v>-0.62839644793735738</v>
      </c>
      <c r="J768" s="18">
        <f t="shared" si="123"/>
        <v>4.8608005350347125E-5</v>
      </c>
    </row>
    <row r="769" spans="1:12" x14ac:dyDescent="0.15">
      <c r="A769" s="98" t="s">
        <v>788</v>
      </c>
      <c r="B769" s="106" t="s">
        <v>1031</v>
      </c>
      <c r="C769" s="11">
        <v>17.435471088991903</v>
      </c>
      <c r="D769" s="11">
        <v>53.450501955392802</v>
      </c>
      <c r="E769" s="9">
        <f t="shared" si="115"/>
        <v>-0.67380154626905653</v>
      </c>
      <c r="F769" s="18">
        <f>C769/$C$1119</f>
        <v>6.8455669158105372E-4</v>
      </c>
      <c r="G769" s="3">
        <f t="shared" si="121"/>
        <v>0.83026052804723349</v>
      </c>
      <c r="H769" s="3">
        <f t="shared" si="122"/>
        <v>2.4295682706996726</v>
      </c>
      <c r="I769" s="9">
        <f t="shared" si="116"/>
        <v>-0.65826828656758296</v>
      </c>
      <c r="J769" s="18">
        <f t="shared" si="123"/>
        <v>6.7864722098467999E-4</v>
      </c>
    </row>
    <row r="770" spans="1:12" x14ac:dyDescent="0.15">
      <c r="A770" s="98" t="s">
        <v>509</v>
      </c>
      <c r="B770" s="41" t="s">
        <v>1045</v>
      </c>
      <c r="C770" s="11">
        <v>389.24052258308001</v>
      </c>
      <c r="D770" s="11">
        <v>839.98849195121102</v>
      </c>
      <c r="E770" s="9">
        <f t="shared" si="115"/>
        <v>-0.53661207705487435</v>
      </c>
      <c r="F770" s="18">
        <f t="shared" si="110"/>
        <v>1.5282478059166675E-2</v>
      </c>
      <c r="G770" s="3">
        <f t="shared" si="121"/>
        <v>18.535262980146666</v>
      </c>
      <c r="H770" s="3">
        <f t="shared" si="122"/>
        <v>38.181295088691407</v>
      </c>
      <c r="I770" s="9">
        <f t="shared" si="116"/>
        <v>-0.5145459854860589</v>
      </c>
      <c r="J770" s="18">
        <f t="shared" si="123"/>
        <v>1.5150551286934285E-2</v>
      </c>
    </row>
    <row r="771" spans="1:12" x14ac:dyDescent="0.15">
      <c r="A771" s="98" t="s">
        <v>510</v>
      </c>
      <c r="B771" s="41" t="s">
        <v>1046</v>
      </c>
      <c r="C771" s="11">
        <v>17.292688145754699</v>
      </c>
      <c r="D771" s="11">
        <v>72.552107456421396</v>
      </c>
      <c r="E771" s="9">
        <f t="shared" si="115"/>
        <v>-0.7616514702051681</v>
      </c>
      <c r="F771" s="18">
        <f t="shared" si="110"/>
        <v>6.7895070486937966E-4</v>
      </c>
      <c r="G771" s="3">
        <f t="shared" si="121"/>
        <v>0.82346134027403328</v>
      </c>
      <c r="H771" s="3">
        <f t="shared" si="122"/>
        <v>3.2978230662009724</v>
      </c>
      <c r="I771" s="9">
        <f t="shared" si="116"/>
        <v>-0.750301540214938</v>
      </c>
      <c r="J771" s="18">
        <f t="shared" si="123"/>
        <v>6.7308962823955931E-4</v>
      </c>
      <c r="L771" s="3"/>
    </row>
    <row r="772" spans="1:12" x14ac:dyDescent="0.15">
      <c r="A772" s="98" t="s">
        <v>250</v>
      </c>
      <c r="B772" s="41" t="s">
        <v>1043</v>
      </c>
      <c r="C772" s="11">
        <v>10.1481258337048</v>
      </c>
      <c r="D772" s="11">
        <v>15.952292089764301</v>
      </c>
      <c r="E772" s="9">
        <f t="shared" si="115"/>
        <v>-0.36384528463992405</v>
      </c>
      <c r="F772" s="18">
        <f t="shared" si="110"/>
        <v>3.9843875803592324E-4</v>
      </c>
      <c r="G772" s="3">
        <f t="shared" si="121"/>
        <v>0.48324408731927615</v>
      </c>
      <c r="H772" s="3">
        <f t="shared" si="122"/>
        <v>0.72510418589837733</v>
      </c>
      <c r="I772" s="9">
        <f t="shared" si="116"/>
        <v>-0.33355220295611099</v>
      </c>
      <c r="J772" s="18">
        <f t="shared" si="123"/>
        <v>3.9499921511124467E-4</v>
      </c>
    </row>
    <row r="773" spans="1:12" x14ac:dyDescent="0.15">
      <c r="A773" s="41" t="s">
        <v>251</v>
      </c>
      <c r="B773" s="41" t="s">
        <v>1044</v>
      </c>
      <c r="C773" s="11">
        <v>5.7888831814163</v>
      </c>
      <c r="D773" s="11">
        <v>1.70555184109215</v>
      </c>
      <c r="E773" s="9">
        <f t="shared" si="115"/>
        <v>2.3941408533846671</v>
      </c>
      <c r="F773" s="18">
        <f t="shared" ref="F773:F778" si="124">C773/$C$1119</f>
        <v>2.2728486648815132E-4</v>
      </c>
      <c r="G773" s="3">
        <f t="shared" si="121"/>
        <v>0.27566110387696668</v>
      </c>
      <c r="H773" s="3">
        <f t="shared" si="122"/>
        <v>7.7525083686006815E-2</v>
      </c>
      <c r="I773" s="9">
        <f t="shared" si="116"/>
        <v>2.5557666083077466</v>
      </c>
      <c r="J773" s="18">
        <f t="shared" si="123"/>
        <v>2.2532281827208561E-4</v>
      </c>
    </row>
    <row r="774" spans="1:12" x14ac:dyDescent="0.15">
      <c r="A774" s="98" t="s">
        <v>549</v>
      </c>
      <c r="B774" s="41" t="s">
        <v>1047</v>
      </c>
      <c r="C774" s="11">
        <v>59.021293909113602</v>
      </c>
      <c r="D774" s="11">
        <v>100.531821814529</v>
      </c>
      <c r="E774" s="9">
        <f t="shared" si="115"/>
        <v>-0.41290933712509559</v>
      </c>
      <c r="F774" s="18">
        <f t="shared" si="124"/>
        <v>2.3173117310701743E-3</v>
      </c>
      <c r="G774" s="3">
        <f t="shared" si="121"/>
        <v>2.810537805195886</v>
      </c>
      <c r="H774" s="3">
        <f t="shared" si="122"/>
        <v>4.5696282642967727</v>
      </c>
      <c r="I774" s="9">
        <f t="shared" si="116"/>
        <v>-0.38495263889295728</v>
      </c>
      <c r="J774" s="18">
        <f t="shared" si="123"/>
        <v>2.2973074192201752E-3</v>
      </c>
    </row>
    <row r="775" spans="1:12" x14ac:dyDescent="0.15">
      <c r="A775" s="98" t="s">
        <v>719</v>
      </c>
      <c r="B775" s="41" t="s">
        <v>1048</v>
      </c>
      <c r="C775" s="11">
        <v>31.725211773684901</v>
      </c>
      <c r="D775" s="11">
        <v>10.929272400055799</v>
      </c>
      <c r="E775" s="9">
        <f>C775/D775-1</f>
        <v>1.9027743670770736</v>
      </c>
      <c r="F775" s="18">
        <f t="shared" si="124"/>
        <v>1.2456047732036198E-3</v>
      </c>
      <c r="G775" s="3">
        <f t="shared" si="121"/>
        <v>1.5107243701754716</v>
      </c>
      <c r="H775" s="3">
        <f t="shared" si="122"/>
        <v>0.49678510909344542</v>
      </c>
      <c r="I775" s="9">
        <f>G775/H775-1</f>
        <v>2.0410017178902677</v>
      </c>
      <c r="J775" s="18">
        <f t="shared" si="123"/>
        <v>1.2348520263932002E-3</v>
      </c>
    </row>
    <row r="776" spans="1:12" x14ac:dyDescent="0.15">
      <c r="A776" s="98" t="s">
        <v>720</v>
      </c>
      <c r="B776" s="41" t="s">
        <v>1049</v>
      </c>
      <c r="C776" s="11">
        <v>17.316769395799795</v>
      </c>
      <c r="D776" s="11">
        <v>7.8834716106328599</v>
      </c>
      <c r="E776" s="9">
        <f>C776/D776-1</f>
        <v>1.196591838098807</v>
      </c>
      <c r="F776" s="18">
        <f t="shared" si="124"/>
        <v>6.7989619012617981E-4</v>
      </c>
      <c r="G776" s="3">
        <f t="shared" si="121"/>
        <v>0.82460806646665696</v>
      </c>
      <c r="H776" s="3">
        <f t="shared" si="122"/>
        <v>0.35833961866512998</v>
      </c>
      <c r="I776" s="9">
        <f>G776/H776-1</f>
        <v>1.3011914494368457</v>
      </c>
      <c r="J776" s="18">
        <f t="shared" si="123"/>
        <v>6.7402695154659986E-4</v>
      </c>
    </row>
    <row r="777" spans="1:12" x14ac:dyDescent="0.15">
      <c r="A777" s="98" t="s">
        <v>721</v>
      </c>
      <c r="B777" s="41" t="s">
        <v>1050</v>
      </c>
      <c r="C777" s="11">
        <v>29.973325536768698</v>
      </c>
      <c r="D777" s="11">
        <v>32.804153458718602</v>
      </c>
      <c r="E777" s="9">
        <f t="shared" si="115"/>
        <v>-8.6294801830880119E-2</v>
      </c>
      <c r="F777" s="18">
        <f t="shared" si="124"/>
        <v>1.1768216907019425E-3</v>
      </c>
      <c r="G777" s="3">
        <f>C777/21</f>
        <v>1.4273012160366048</v>
      </c>
      <c r="H777" s="3">
        <f t="shared" si="122"/>
        <v>1.4910978844872091</v>
      </c>
      <c r="I777" s="9">
        <f t="shared" si="116"/>
        <v>-4.2785030489493447E-2</v>
      </c>
      <c r="J777" s="18">
        <f t="shared" si="123"/>
        <v>1.1666627173635678E-3</v>
      </c>
      <c r="L777" s="3"/>
    </row>
    <row r="778" spans="1:12" x14ac:dyDescent="0.15">
      <c r="A778" s="34"/>
      <c r="B778" s="91"/>
      <c r="C778" s="36">
        <f>SUM(C654:C777)</f>
        <v>1098.0672985718991</v>
      </c>
      <c r="D778" s="36">
        <f>SUM(D654:D777)</f>
        <v>1865.1796470054014</v>
      </c>
      <c r="E778" s="27">
        <f t="shared" si="115"/>
        <v>-0.41128067726083273</v>
      </c>
      <c r="F778" s="28">
        <f t="shared" si="124"/>
        <v>4.3112647384578699E-2</v>
      </c>
      <c r="G778" s="36">
        <f>SUM(G654:G777)</f>
        <v>52.288918979614245</v>
      </c>
      <c r="H778" s="36">
        <f>SUM(H654:H777)</f>
        <v>84.780893045700068</v>
      </c>
      <c r="I778" s="27">
        <f t="shared" si="116"/>
        <v>-0.38324642379706286</v>
      </c>
      <c r="J778" s="28">
        <f t="shared" si="123"/>
        <v>4.2740475254520967E-2</v>
      </c>
    </row>
    <row r="779" spans="1:12" x14ac:dyDescent="0.15">
      <c r="A779" s="8"/>
      <c r="B779" s="8"/>
      <c r="C779" s="4"/>
      <c r="D779" s="4"/>
      <c r="E779" s="5"/>
      <c r="F779" s="5"/>
      <c r="G779" s="4"/>
      <c r="H779" s="4"/>
      <c r="I779" s="5"/>
      <c r="J779" s="5"/>
    </row>
    <row r="780" spans="1:12" ht="13" x14ac:dyDescent="0.15">
      <c r="A780" s="38" t="s">
        <v>356</v>
      </c>
      <c r="B780" s="38" t="s">
        <v>381</v>
      </c>
      <c r="C780" s="125" t="s">
        <v>353</v>
      </c>
      <c r="D780" s="126"/>
      <c r="E780" s="126"/>
      <c r="F780" s="127"/>
      <c r="G780" s="128" t="s">
        <v>350</v>
      </c>
      <c r="H780" s="126"/>
      <c r="I780" s="126"/>
      <c r="J780" s="127"/>
    </row>
    <row r="781" spans="1:12" ht="24" x14ac:dyDescent="0.15">
      <c r="A781" s="20"/>
      <c r="B781" s="96"/>
      <c r="C781" s="14" t="s">
        <v>213</v>
      </c>
      <c r="D781" s="12" t="s">
        <v>189</v>
      </c>
      <c r="E781" s="12" t="s">
        <v>352</v>
      </c>
      <c r="F781" s="17" t="s">
        <v>351</v>
      </c>
      <c r="G781" s="14" t="s">
        <v>213</v>
      </c>
      <c r="H781" s="12" t="s">
        <v>189</v>
      </c>
      <c r="I781" s="12" t="s">
        <v>352</v>
      </c>
      <c r="J781" s="17" t="s">
        <v>351</v>
      </c>
    </row>
    <row r="782" spans="1:12" x14ac:dyDescent="0.15">
      <c r="A782" s="99" t="s">
        <v>498</v>
      </c>
      <c r="B782" s="43" t="s">
        <v>427</v>
      </c>
      <c r="C782" s="39">
        <v>41.294620530000003</v>
      </c>
      <c r="D782" s="39">
        <v>51.593448389999999</v>
      </c>
      <c r="E782" s="9">
        <f t="shared" ref="E782:E800" si="125">C782/D782-1</f>
        <v>-0.19961503216745924</v>
      </c>
      <c r="F782" s="18">
        <f t="shared" ref="F782:F801" si="126">C782/$C$1119</f>
        <v>1.6213217678964537E-3</v>
      </c>
      <c r="G782" s="11">
        <f>C782/21</f>
        <v>1.9664105014285715</v>
      </c>
      <c r="H782" s="3">
        <f>D782/22</f>
        <v>2.3451567450000002</v>
      </c>
      <c r="I782" s="9">
        <f t="shared" ref="I782:I800" si="127">G782/H782-1</f>
        <v>-0.16150146227067164</v>
      </c>
      <c r="J782" s="18">
        <f t="shared" ref="J782:J801" si="128">G782/$G$1119</f>
        <v>1.6073256249436823E-3</v>
      </c>
    </row>
    <row r="783" spans="1:12" x14ac:dyDescent="0.15">
      <c r="A783" s="98" t="s">
        <v>499</v>
      </c>
      <c r="B783" s="41" t="s">
        <v>969</v>
      </c>
      <c r="C783" s="11">
        <v>0.55338310000000002</v>
      </c>
      <c r="D783" s="11">
        <v>1.80580852</v>
      </c>
      <c r="E783" s="9">
        <f t="shared" si="125"/>
        <v>-0.69355383260679271</v>
      </c>
      <c r="F783" s="18">
        <f t="shared" si="126"/>
        <v>2.1727093129823224E-5</v>
      </c>
      <c r="G783" s="11">
        <f t="shared" ref="G783:G800" si="129">C783/21</f>
        <v>2.6351576190476192E-2</v>
      </c>
      <c r="H783" s="3">
        <f t="shared" ref="H783:H800" si="130">D783/22</f>
        <v>8.2082205454545462E-2</v>
      </c>
      <c r="I783" s="9">
        <f t="shared" si="127"/>
        <v>-0.6789611579690209</v>
      </c>
      <c r="J783" s="18">
        <f t="shared" si="128"/>
        <v>2.1539532888904649E-5</v>
      </c>
    </row>
    <row r="784" spans="1:12" x14ac:dyDescent="0.15">
      <c r="A784" s="98" t="s">
        <v>500</v>
      </c>
      <c r="B784" s="41" t="s">
        <v>971</v>
      </c>
      <c r="C784" s="11">
        <v>0.16126254999999998</v>
      </c>
      <c r="D784" s="11">
        <v>0.65931238999999997</v>
      </c>
      <c r="E784" s="9">
        <f t="shared" si="125"/>
        <v>-0.75540797890966371</v>
      </c>
      <c r="F784" s="18">
        <f t="shared" si="126"/>
        <v>6.3315385710238953E-6</v>
      </c>
      <c r="G784" s="11">
        <f t="shared" si="129"/>
        <v>7.6791690476190463E-3</v>
      </c>
      <c r="H784" s="3">
        <f t="shared" si="130"/>
        <v>2.9968744999999998E-2</v>
      </c>
      <c r="I784" s="9">
        <f t="shared" si="127"/>
        <v>-0.74376073981012403</v>
      </c>
      <c r="J784" s="18">
        <f t="shared" si="128"/>
        <v>6.2768812409949449E-6</v>
      </c>
    </row>
    <row r="785" spans="1:10" x14ac:dyDescent="0.15">
      <c r="A785" s="98" t="s">
        <v>441</v>
      </c>
      <c r="B785" s="41" t="s">
        <v>428</v>
      </c>
      <c r="C785" s="6">
        <v>0.91053681000000009</v>
      </c>
      <c r="D785" s="6">
        <v>5.3273260100000002</v>
      </c>
      <c r="E785" s="9">
        <f t="shared" si="125"/>
        <v>-0.82908183049229234</v>
      </c>
      <c r="F785" s="18">
        <f t="shared" si="126"/>
        <v>3.574976913643036E-5</v>
      </c>
      <c r="G785" s="11">
        <f t="shared" si="129"/>
        <v>4.3358895714285715E-2</v>
      </c>
      <c r="H785" s="3">
        <f t="shared" si="130"/>
        <v>0.24215118227272728</v>
      </c>
      <c r="I785" s="9">
        <f t="shared" si="127"/>
        <v>-0.82094287003954436</v>
      </c>
      <c r="J785" s="18">
        <f t="shared" si="128"/>
        <v>3.5441157428828825E-5</v>
      </c>
    </row>
    <row r="786" spans="1:10" x14ac:dyDescent="0.15">
      <c r="A786" s="98" t="s">
        <v>322</v>
      </c>
      <c r="B786" s="41" t="s">
        <v>973</v>
      </c>
      <c r="C786" s="6">
        <v>0.7950159</v>
      </c>
      <c r="D786" s="6">
        <v>2.0135842199999998</v>
      </c>
      <c r="E786" s="9">
        <f t="shared" si="125"/>
        <v>-0.60517375329848377</v>
      </c>
      <c r="F786" s="18">
        <f t="shared" si="126"/>
        <v>3.121415254457577E-5</v>
      </c>
      <c r="G786" s="11">
        <f t="shared" si="129"/>
        <v>3.78579E-2</v>
      </c>
      <c r="H786" s="3">
        <f t="shared" si="130"/>
        <v>9.1526555454545452E-2</v>
      </c>
      <c r="I786" s="9">
        <f t="shared" si="127"/>
        <v>-0.58637250345555447</v>
      </c>
      <c r="J786" s="18">
        <f t="shared" si="128"/>
        <v>3.0944694778810792E-5</v>
      </c>
    </row>
    <row r="787" spans="1:10" x14ac:dyDescent="0.15">
      <c r="A787" s="98" t="s">
        <v>373</v>
      </c>
      <c r="B787" s="41" t="s">
        <v>979</v>
      </c>
      <c r="C787" s="6">
        <v>9.1833762499202294</v>
      </c>
      <c r="D787" s="6">
        <v>4.6015865840657399</v>
      </c>
      <c r="E787" s="9">
        <f t="shared" si="125"/>
        <v>0.99569780599591384</v>
      </c>
      <c r="F787" s="18">
        <f t="shared" si="126"/>
        <v>3.6056047072674166E-4</v>
      </c>
      <c r="G787" s="11">
        <f t="shared" si="129"/>
        <v>0.43730363094858238</v>
      </c>
      <c r="H787" s="3">
        <f t="shared" si="130"/>
        <v>0.20916302654844274</v>
      </c>
      <c r="I787" s="9">
        <f t="shared" si="127"/>
        <v>1.0907310348528623</v>
      </c>
      <c r="J787" s="18">
        <f t="shared" si="128"/>
        <v>3.5744791405148196E-4</v>
      </c>
    </row>
    <row r="788" spans="1:10" x14ac:dyDescent="0.15">
      <c r="A788" s="98" t="s">
        <v>371</v>
      </c>
      <c r="B788" s="41" t="s">
        <v>980</v>
      </c>
      <c r="C788" s="6">
        <v>0</v>
      </c>
      <c r="D788" s="6">
        <v>2.2727799999999999E-2</v>
      </c>
      <c r="E788" s="9">
        <f t="shared" si="125"/>
        <v>-1</v>
      </c>
      <c r="F788" s="18">
        <f t="shared" si="126"/>
        <v>0</v>
      </c>
      <c r="G788" s="11">
        <f t="shared" si="129"/>
        <v>0</v>
      </c>
      <c r="H788" s="3">
        <f t="shared" si="130"/>
        <v>1.0330818181818182E-3</v>
      </c>
      <c r="I788" s="9">
        <f t="shared" si="127"/>
        <v>-1</v>
      </c>
      <c r="J788" s="18">
        <f t="shared" si="128"/>
        <v>0</v>
      </c>
    </row>
    <row r="789" spans="1:10" x14ac:dyDescent="0.15">
      <c r="A789" s="98" t="s">
        <v>370</v>
      </c>
      <c r="B789" s="41" t="s">
        <v>981</v>
      </c>
      <c r="C789" s="6">
        <v>0.29031441999999996</v>
      </c>
      <c r="D789" s="6">
        <v>0.60060000000000002</v>
      </c>
      <c r="E789" s="9">
        <f t="shared" si="125"/>
        <v>-0.51662600732600739</v>
      </c>
      <c r="F789" s="18">
        <f t="shared" si="126"/>
        <v>1.1398411769840122E-5</v>
      </c>
      <c r="G789" s="11">
        <f t="shared" si="129"/>
        <v>1.3824496190476189E-2</v>
      </c>
      <c r="H789" s="3">
        <f t="shared" si="130"/>
        <v>2.7300000000000001E-2</v>
      </c>
      <c r="I789" s="9">
        <f t="shared" si="127"/>
        <v>-0.49360819815105539</v>
      </c>
      <c r="J789" s="18">
        <f t="shared" si="128"/>
        <v>1.1300014398186856E-5</v>
      </c>
    </row>
    <row r="790" spans="1:10" x14ac:dyDescent="0.15">
      <c r="A790" s="98" t="s">
        <v>372</v>
      </c>
      <c r="B790" s="41" t="s">
        <v>987</v>
      </c>
      <c r="C790" s="11">
        <v>4.1216544603207401</v>
      </c>
      <c r="D790" s="11">
        <v>6.0017127945512092</v>
      </c>
      <c r="E790" s="9">
        <f t="shared" si="125"/>
        <v>-0.31325363251925731</v>
      </c>
      <c r="F790" s="18">
        <f t="shared" si="126"/>
        <v>1.6182563274581388E-4</v>
      </c>
      <c r="G790" s="11">
        <f t="shared" si="129"/>
        <v>0.19626926001527334</v>
      </c>
      <c r="H790" s="3">
        <f t="shared" si="130"/>
        <v>0.27280512702505494</v>
      </c>
      <c r="I790" s="9">
        <f t="shared" si="127"/>
        <v>-0.28055142454398374</v>
      </c>
      <c r="J790" s="18">
        <f t="shared" si="128"/>
        <v>1.6042866470764852E-4</v>
      </c>
    </row>
    <row r="791" spans="1:10" x14ac:dyDescent="0.15">
      <c r="A791" s="98" t="s">
        <v>345</v>
      </c>
      <c r="B791" s="41" t="s">
        <v>993</v>
      </c>
      <c r="C791" s="6">
        <v>28.048731901237101</v>
      </c>
      <c r="D791" s="6">
        <v>26.767167880044099</v>
      </c>
      <c r="E791" s="9">
        <f t="shared" si="125"/>
        <v>4.7878207621227409E-2</v>
      </c>
      <c r="F791" s="18">
        <f t="shared" si="126"/>
        <v>1.1012577185527026E-3</v>
      </c>
      <c r="G791" s="11">
        <f t="shared" si="129"/>
        <v>1.3356539000589096</v>
      </c>
      <c r="H791" s="3">
        <f t="shared" si="130"/>
        <v>1.2166894490929137</v>
      </c>
      <c r="I791" s="9">
        <f t="shared" si="127"/>
        <v>9.7777169888904947E-2</v>
      </c>
      <c r="J791" s="18">
        <f t="shared" si="128"/>
        <v>1.0917510550625157E-3</v>
      </c>
    </row>
    <row r="792" spans="1:10" x14ac:dyDescent="0.15">
      <c r="A792" s="107" t="s">
        <v>444</v>
      </c>
      <c r="B792" s="41" t="s">
        <v>447</v>
      </c>
      <c r="C792" s="6">
        <v>10.321119942380701</v>
      </c>
      <c r="D792" s="6">
        <v>17.873364825193399</v>
      </c>
      <c r="E792" s="9">
        <f t="shared" si="125"/>
        <v>-0.42254186364323698</v>
      </c>
      <c r="F792" s="18">
        <f t="shared" si="126"/>
        <v>4.0523090457981309E-4</v>
      </c>
      <c r="G792" s="11">
        <f t="shared" si="129"/>
        <v>0.49148190201812864</v>
      </c>
      <c r="H792" s="3">
        <f t="shared" si="130"/>
        <v>0.81242567387242726</v>
      </c>
      <c r="I792" s="9">
        <f t="shared" si="127"/>
        <v>-0.39504385715005785</v>
      </c>
      <c r="J792" s="18">
        <f t="shared" si="128"/>
        <v>4.0173272810325935E-4</v>
      </c>
    </row>
    <row r="793" spans="1:10" x14ac:dyDescent="0.15">
      <c r="A793" s="98" t="s">
        <v>349</v>
      </c>
      <c r="B793" s="41" t="s">
        <v>1006</v>
      </c>
      <c r="C793" s="6">
        <v>0</v>
      </c>
      <c r="D793" s="6">
        <v>0.17585000000000001</v>
      </c>
      <c r="E793" s="9">
        <f t="shared" si="125"/>
        <v>-1</v>
      </c>
      <c r="F793" s="18">
        <f t="shared" si="126"/>
        <v>0</v>
      </c>
      <c r="G793" s="11">
        <f t="shared" si="129"/>
        <v>0</v>
      </c>
      <c r="H793" s="3">
        <f t="shared" si="130"/>
        <v>7.9931818181818177E-3</v>
      </c>
      <c r="I793" s="9">
        <f t="shared" si="127"/>
        <v>-1</v>
      </c>
      <c r="J793" s="18">
        <f t="shared" si="128"/>
        <v>0</v>
      </c>
    </row>
    <row r="794" spans="1:10" x14ac:dyDescent="0.15">
      <c r="A794" s="98" t="s">
        <v>334</v>
      </c>
      <c r="B794" s="41" t="s">
        <v>1007</v>
      </c>
      <c r="C794" s="6">
        <v>0.46246379999999998</v>
      </c>
      <c r="D794" s="6">
        <v>3.6725500000000001E-2</v>
      </c>
      <c r="E794" s="9">
        <f t="shared" si="125"/>
        <v>11.592443942219983</v>
      </c>
      <c r="F794" s="18">
        <f t="shared" si="126"/>
        <v>1.8157392323278288E-5</v>
      </c>
      <c r="G794" s="11">
        <f t="shared" si="129"/>
        <v>2.2022085714285714E-2</v>
      </c>
      <c r="H794" s="3">
        <f t="shared" si="130"/>
        <v>1.6693409090909092E-3</v>
      </c>
      <c r="I794" s="9">
        <f t="shared" si="127"/>
        <v>12.192084129944744</v>
      </c>
      <c r="J794" s="18">
        <f t="shared" si="128"/>
        <v>1.8000647706855924E-5</v>
      </c>
    </row>
    <row r="795" spans="1:10" x14ac:dyDescent="0.15">
      <c r="A795" s="98" t="s">
        <v>652</v>
      </c>
      <c r="B795" s="41" t="s">
        <v>417</v>
      </c>
      <c r="C795" s="6">
        <v>7.8880792882672601</v>
      </c>
      <c r="D795" s="6">
        <v>8.4014196919126487</v>
      </c>
      <c r="E795" s="9">
        <f t="shared" si="125"/>
        <v>-6.1101625971565099E-2</v>
      </c>
      <c r="F795" s="18">
        <f t="shared" si="126"/>
        <v>3.0970413319744033E-4</v>
      </c>
      <c r="G795" s="11">
        <f t="shared" si="129"/>
        <v>0.37562282325082191</v>
      </c>
      <c r="H795" s="3">
        <f t="shared" si="130"/>
        <v>0.38188271326875678</v>
      </c>
      <c r="I795" s="9">
        <f t="shared" si="127"/>
        <v>-1.639217958925876E-2</v>
      </c>
      <c r="J795" s="18">
        <f t="shared" si="128"/>
        <v>3.070305964528375E-4</v>
      </c>
    </row>
    <row r="796" spans="1:10" x14ac:dyDescent="0.15">
      <c r="A796" s="98" t="s">
        <v>378</v>
      </c>
      <c r="B796" s="41" t="s">
        <v>420</v>
      </c>
      <c r="C796" s="6">
        <v>11.507770082300301</v>
      </c>
      <c r="D796" s="6">
        <v>11.112156984082899</v>
      </c>
      <c r="E796" s="9">
        <f t="shared" si="125"/>
        <v>3.5601827690526555E-2</v>
      </c>
      <c r="F796" s="18">
        <f t="shared" si="126"/>
        <v>4.5182151803105673E-4</v>
      </c>
      <c r="G796" s="11">
        <f t="shared" si="129"/>
        <v>0.54798905153810951</v>
      </c>
      <c r="H796" s="3">
        <f t="shared" si="130"/>
        <v>0.50509804473104092</v>
      </c>
      <c r="I796" s="9">
        <f t="shared" si="127"/>
        <v>8.4916200437694433E-2</v>
      </c>
      <c r="J796" s="18">
        <f t="shared" si="128"/>
        <v>4.4792114570477534E-4</v>
      </c>
    </row>
    <row r="797" spans="1:10" x14ac:dyDescent="0.15">
      <c r="A797" s="98" t="s">
        <v>376</v>
      </c>
      <c r="B797" s="41" t="s">
        <v>421</v>
      </c>
      <c r="C797" s="6">
        <v>9.7390527473908488</v>
      </c>
      <c r="D797" s="6">
        <v>14.879341947634501</v>
      </c>
      <c r="E797" s="9">
        <f t="shared" si="125"/>
        <v>-0.34546482084584718</v>
      </c>
      <c r="F797" s="18">
        <f t="shared" si="126"/>
        <v>3.8237760791542366E-4</v>
      </c>
      <c r="G797" s="11">
        <f t="shared" si="129"/>
        <v>0.4637644165424214</v>
      </c>
      <c r="H797" s="3">
        <f t="shared" si="130"/>
        <v>0.67633372489247734</v>
      </c>
      <c r="I797" s="9">
        <f t="shared" si="127"/>
        <v>-0.3142964789813637</v>
      </c>
      <c r="J797" s="18">
        <f t="shared" si="128"/>
        <v>3.7907671368930926E-4</v>
      </c>
    </row>
    <row r="798" spans="1:10" x14ac:dyDescent="0.15">
      <c r="A798" s="98" t="s">
        <v>374</v>
      </c>
      <c r="B798" s="41" t="s">
        <v>423</v>
      </c>
      <c r="C798" s="6">
        <v>2.3779561914300698</v>
      </c>
      <c r="D798" s="6">
        <v>2.5034206114039201</v>
      </c>
      <c r="E798" s="9">
        <f t="shared" si="125"/>
        <v>-5.011719540948012E-2</v>
      </c>
      <c r="F798" s="18">
        <f t="shared" si="126"/>
        <v>9.336402869881799E-5</v>
      </c>
      <c r="G798" s="11">
        <f t="shared" si="129"/>
        <v>0.1132360091157176</v>
      </c>
      <c r="H798" s="3">
        <f t="shared" si="130"/>
        <v>0.11379184597290547</v>
      </c>
      <c r="I798" s="9">
        <f t="shared" si="127"/>
        <v>-4.8846809051696916E-3</v>
      </c>
      <c r="J798" s="18">
        <f t="shared" si="128"/>
        <v>9.255805895352139E-5</v>
      </c>
    </row>
    <row r="799" spans="1:10" x14ac:dyDescent="0.15">
      <c r="A799" s="98" t="s">
        <v>375</v>
      </c>
      <c r="B799" s="41" t="s">
        <v>424</v>
      </c>
      <c r="C799" s="6">
        <v>1.2482315428252799</v>
      </c>
      <c r="D799" s="6">
        <v>2.5940971408454998</v>
      </c>
      <c r="E799" s="9">
        <f t="shared" si="125"/>
        <v>-0.51881850406787733</v>
      </c>
      <c r="F799" s="18">
        <f t="shared" si="126"/>
        <v>4.9008440949041958E-5</v>
      </c>
      <c r="G799" s="11">
        <f t="shared" si="129"/>
        <v>5.9439597277394285E-2</v>
      </c>
      <c r="H799" s="3">
        <f t="shared" si="130"/>
        <v>0.11791350640206817</v>
      </c>
      <c r="I799" s="9">
        <f t="shared" si="127"/>
        <v>-0.49590509949968098</v>
      </c>
      <c r="J799" s="18">
        <f t="shared" si="128"/>
        <v>4.8585373079975357E-5</v>
      </c>
    </row>
    <row r="800" spans="1:10" x14ac:dyDescent="0.15">
      <c r="A800" s="98" t="s">
        <v>534</v>
      </c>
      <c r="B800" s="42" t="s">
        <v>422</v>
      </c>
      <c r="C800" s="6">
        <v>8.0809444062494595</v>
      </c>
      <c r="D800" s="6">
        <v>9.9970071929480593</v>
      </c>
      <c r="E800" s="9">
        <f t="shared" si="125"/>
        <v>-0.19166363989916901</v>
      </c>
      <c r="F800" s="18">
        <f t="shared" si="126"/>
        <v>3.1727646126436824E-4</v>
      </c>
      <c r="G800" s="11">
        <f t="shared" si="129"/>
        <v>0.38480687648806949</v>
      </c>
      <c r="H800" s="3">
        <f t="shared" si="130"/>
        <v>0.45440941786127542</v>
      </c>
      <c r="I800" s="9">
        <f t="shared" si="127"/>
        <v>-0.15317143227532004</v>
      </c>
      <c r="J800" s="18">
        <f t="shared" si="128"/>
        <v>3.1453755601105327E-4</v>
      </c>
    </row>
    <row r="801" spans="1:10" x14ac:dyDescent="0.15">
      <c r="A801" s="34"/>
      <c r="B801" s="108"/>
      <c r="C801" s="35">
        <f>SUM(C782:C800)</f>
        <v>136.98451392232201</v>
      </c>
      <c r="D801" s="36">
        <f>SUM(D782:D800)</f>
        <v>166.96665848268196</v>
      </c>
      <c r="E801" s="27">
        <f>C801/D801-1</f>
        <v>-0.17956965080827647</v>
      </c>
      <c r="F801" s="28">
        <f t="shared" si="126"/>
        <v>5.378327042032646E-3</v>
      </c>
      <c r="G801" s="36">
        <f>SUM(G782:G800)</f>
        <v>6.5230720915391434</v>
      </c>
      <c r="H801" s="36">
        <f>SUM(H782:H800)</f>
        <v>7.5893935673946356</v>
      </c>
      <c r="I801" s="27">
        <f>G801/H801-1</f>
        <v>-0.14050153894200401</v>
      </c>
      <c r="J801" s="28">
        <f t="shared" si="128"/>
        <v>5.3318983592026423E-3</v>
      </c>
    </row>
    <row r="802" spans="1:10" x14ac:dyDescent="0.15">
      <c r="A802" s="8"/>
      <c r="B802" s="8"/>
      <c r="C802" s="4"/>
      <c r="D802" s="4"/>
      <c r="E802" s="5"/>
      <c r="F802" s="5"/>
      <c r="G802" s="4"/>
      <c r="H802" s="4"/>
      <c r="I802" s="5"/>
      <c r="J802" s="5"/>
    </row>
    <row r="803" spans="1:10" ht="13" x14ac:dyDescent="0.15">
      <c r="A803" s="38" t="s">
        <v>360</v>
      </c>
      <c r="B803" s="38" t="s">
        <v>381</v>
      </c>
      <c r="C803" s="125" t="s">
        <v>353</v>
      </c>
      <c r="D803" s="126"/>
      <c r="E803" s="126"/>
      <c r="F803" s="127"/>
      <c r="G803" s="128">
        <v>0.10218523809523809</v>
      </c>
      <c r="H803" s="126"/>
      <c r="I803" s="126"/>
      <c r="J803" s="127"/>
    </row>
    <row r="804" spans="1:10" ht="24" x14ac:dyDescent="0.15">
      <c r="A804" s="51"/>
      <c r="B804" s="20"/>
      <c r="C804" s="14" t="s">
        <v>213</v>
      </c>
      <c r="D804" s="12" t="s">
        <v>189</v>
      </c>
      <c r="E804" s="12" t="s">
        <v>352</v>
      </c>
      <c r="F804" s="17" t="s">
        <v>351</v>
      </c>
      <c r="G804" s="14" t="s">
        <v>213</v>
      </c>
      <c r="H804" s="12" t="s">
        <v>189</v>
      </c>
      <c r="I804" s="12" t="s">
        <v>352</v>
      </c>
      <c r="J804" s="17" t="s">
        <v>351</v>
      </c>
    </row>
    <row r="805" spans="1:10" x14ac:dyDescent="0.15">
      <c r="A805" s="41" t="s">
        <v>357</v>
      </c>
      <c r="B805" s="43" t="s">
        <v>1051</v>
      </c>
      <c r="C805" s="6">
        <v>2.2675399999999999</v>
      </c>
      <c r="D805" s="6">
        <v>4.6870089999999998</v>
      </c>
      <c r="E805" s="9">
        <f t="shared" ref="E805:E1023" si="131">C805/D805-1</f>
        <v>-0.5162074576771668</v>
      </c>
      <c r="F805" s="18">
        <f t="shared" ref="F805:F836" si="132">C805/$C$1119</f>
        <v>8.9028835097420484E-5</v>
      </c>
      <c r="G805" s="3">
        <f t="shared" ref="G805:G836" si="133">C805/21</f>
        <v>0.10797809523809523</v>
      </c>
      <c r="H805" s="3">
        <f t="shared" ref="H805:H823" si="134">D805/22</f>
        <v>0.21304586363636363</v>
      </c>
      <c r="I805" s="9">
        <f t="shared" ref="I805:I827" si="135">G805/H805-1</f>
        <v>-0.4931697175665557</v>
      </c>
      <c r="J805" s="18">
        <f t="shared" ref="J805:J836" si="136">G805/$G$1119</f>
        <v>8.8260289132260897E-5</v>
      </c>
    </row>
    <row r="806" spans="1:10" x14ac:dyDescent="0.15">
      <c r="A806" s="41" t="s">
        <v>358</v>
      </c>
      <c r="B806" s="41" t="s">
        <v>1052</v>
      </c>
      <c r="C806" s="6">
        <v>1.232424</v>
      </c>
      <c r="D806" s="6">
        <v>2.128984</v>
      </c>
      <c r="E806" s="9">
        <f t="shared" si="131"/>
        <v>-0.42112106056222121</v>
      </c>
      <c r="F806" s="18">
        <f t="shared" si="132"/>
        <v>4.8387800464866479E-5</v>
      </c>
      <c r="G806" s="3">
        <f t="shared" si="133"/>
        <v>5.8686857142857138E-2</v>
      </c>
      <c r="H806" s="3">
        <f t="shared" si="134"/>
        <v>9.6771999999999997E-2</v>
      </c>
      <c r="I806" s="9">
        <f t="shared" si="135"/>
        <v>-0.39355539677946993</v>
      </c>
      <c r="J806" s="18">
        <f t="shared" si="136"/>
        <v>4.7970090306471993E-5</v>
      </c>
    </row>
    <row r="807" spans="1:10" x14ac:dyDescent="0.15">
      <c r="A807" s="41" t="s">
        <v>369</v>
      </c>
      <c r="B807" s="41" t="s">
        <v>1053</v>
      </c>
      <c r="C807" s="6">
        <v>1.1370009999999999</v>
      </c>
      <c r="D807" s="6">
        <v>1.303615</v>
      </c>
      <c r="E807" s="9">
        <f t="shared" si="131"/>
        <v>-0.12780920747306534</v>
      </c>
      <c r="F807" s="18">
        <f t="shared" si="132"/>
        <v>4.4641274039091781E-5</v>
      </c>
      <c r="G807" s="3">
        <f t="shared" si="133"/>
        <v>5.414290476190476E-2</v>
      </c>
      <c r="H807" s="3">
        <f t="shared" si="134"/>
        <v>5.9255227272727272E-2</v>
      </c>
      <c r="I807" s="9">
        <f t="shared" si="135"/>
        <v>-8.6276312590830351E-2</v>
      </c>
      <c r="J807" s="18">
        <f t="shared" si="136"/>
        <v>4.4255905961380956E-5</v>
      </c>
    </row>
    <row r="808" spans="1:10" x14ac:dyDescent="0.15">
      <c r="A808" s="41" t="s">
        <v>49</v>
      </c>
      <c r="B808" s="41" t="s">
        <v>800</v>
      </c>
      <c r="C808" s="6">
        <v>40.848739999999999</v>
      </c>
      <c r="D808" s="6">
        <v>65.933179999999993</v>
      </c>
      <c r="E808" s="9">
        <f t="shared" si="131"/>
        <v>-0.38045245201278011</v>
      </c>
      <c r="F808" s="18">
        <f t="shared" si="132"/>
        <v>1.6038154728901823E-3</v>
      </c>
      <c r="G808" s="3">
        <f t="shared" si="133"/>
        <v>1.9451780952380953</v>
      </c>
      <c r="H808" s="3">
        <f t="shared" si="134"/>
        <v>2.9969627272727268</v>
      </c>
      <c r="I808" s="9">
        <f t="shared" si="135"/>
        <v>-0.35095018782291254</v>
      </c>
      <c r="J808" s="18">
        <f t="shared" si="136"/>
        <v>1.5899704539229964E-3</v>
      </c>
    </row>
    <row r="809" spans="1:10" x14ac:dyDescent="0.15">
      <c r="A809" s="41" t="s">
        <v>736</v>
      </c>
      <c r="B809" s="41" t="s">
        <v>807</v>
      </c>
      <c r="C809" s="6">
        <v>119.90219999999999</v>
      </c>
      <c r="D809" s="6">
        <v>96.573030000000003</v>
      </c>
      <c r="E809" s="9">
        <f>C809/D809-1</f>
        <v>0.24157023964144009</v>
      </c>
      <c r="F809" s="18">
        <f t="shared" si="132"/>
        <v>4.7076361129761461E-3</v>
      </c>
      <c r="G809" s="3">
        <f t="shared" si="133"/>
        <v>5.7096285714285715</v>
      </c>
      <c r="H809" s="3">
        <f t="shared" si="134"/>
        <v>4.3896831818181816</v>
      </c>
      <c r="I809" s="9">
        <f t="shared" si="135"/>
        <v>0.30069263200531848</v>
      </c>
      <c r="J809" s="18">
        <f t="shared" si="136"/>
        <v>4.6669972038394791E-3</v>
      </c>
    </row>
    <row r="810" spans="1:10" x14ac:dyDescent="0.15">
      <c r="A810" s="41" t="s">
        <v>737</v>
      </c>
      <c r="B810" s="41" t="s">
        <v>808</v>
      </c>
      <c r="C810" s="6">
        <v>0.65976360000000001</v>
      </c>
      <c r="D810" s="6">
        <v>3.137826</v>
      </c>
      <c r="E810" s="9">
        <f t="shared" si="131"/>
        <v>-0.78973862795451377</v>
      </c>
      <c r="F810" s="18">
        <f t="shared" si="132"/>
        <v>2.5903836204733097E-5</v>
      </c>
      <c r="G810" s="3">
        <f t="shared" si="133"/>
        <v>3.1417314285714287E-2</v>
      </c>
      <c r="H810" s="3">
        <f t="shared" si="134"/>
        <v>0.14262845454545456</v>
      </c>
      <c r="I810" s="9">
        <f t="shared" si="135"/>
        <v>-0.77972618166663343</v>
      </c>
      <c r="J810" s="18">
        <f t="shared" si="136"/>
        <v>2.5680220015938565E-5</v>
      </c>
    </row>
    <row r="811" spans="1:10" x14ac:dyDescent="0.15">
      <c r="A811" s="41" t="s">
        <v>772</v>
      </c>
      <c r="B811" s="41" t="s">
        <v>899</v>
      </c>
      <c r="C811" s="6">
        <v>0.29355059999999999</v>
      </c>
      <c r="D811" s="6">
        <v>1.0831580000000001</v>
      </c>
      <c r="E811" s="9">
        <f>C811/D811-1</f>
        <v>-0.72898635286818725</v>
      </c>
      <c r="F811" s="18">
        <f t="shared" si="132"/>
        <v>1.1525471638934193E-5</v>
      </c>
      <c r="G811" s="3">
        <f t="shared" si="133"/>
        <v>1.3978599999999999E-2</v>
      </c>
      <c r="H811" s="3">
        <f t="shared" si="134"/>
        <v>4.9234454545454547E-2</v>
      </c>
      <c r="I811" s="9">
        <f t="shared" si="135"/>
        <v>-0.71608094110000575</v>
      </c>
      <c r="J811" s="18">
        <f t="shared" si="136"/>
        <v>1.142597741647277E-5</v>
      </c>
    </row>
    <row r="812" spans="1:10" x14ac:dyDescent="0.15">
      <c r="A812" s="41" t="s">
        <v>769</v>
      </c>
      <c r="B812" s="41" t="s">
        <v>900</v>
      </c>
      <c r="C812" s="6">
        <v>3.9817629999999999</v>
      </c>
      <c r="D812" s="6">
        <v>3.160733</v>
      </c>
      <c r="E812" s="9">
        <f t="shared" si="131"/>
        <v>0.25975936594454518</v>
      </c>
      <c r="F812" s="18">
        <f t="shared" si="132"/>
        <v>1.5633317230302895E-4</v>
      </c>
      <c r="G812" s="3">
        <f t="shared" si="133"/>
        <v>0.18960776190476189</v>
      </c>
      <c r="H812" s="3">
        <f t="shared" si="134"/>
        <v>0.14366968181818182</v>
      </c>
      <c r="I812" s="9">
        <f t="shared" si="135"/>
        <v>0.31974790717999957</v>
      </c>
      <c r="J812" s="18">
        <f t="shared" si="136"/>
        <v>1.5498361821010369E-4</v>
      </c>
    </row>
    <row r="813" spans="1:10" x14ac:dyDescent="0.15">
      <c r="A813" s="41" t="s">
        <v>777</v>
      </c>
      <c r="B813" s="41" t="s">
        <v>901</v>
      </c>
      <c r="C813" s="6">
        <v>1.6540539999999999E-2</v>
      </c>
      <c r="D813" s="6">
        <v>0.35855920000000002</v>
      </c>
      <c r="E813" s="9">
        <f>C813/D813-1</f>
        <v>-0.95386943076624442</v>
      </c>
      <c r="F813" s="18">
        <f t="shared" si="132"/>
        <v>6.4941963894012341E-7</v>
      </c>
      <c r="G813" s="3">
        <f t="shared" si="133"/>
        <v>7.8764476190476183E-4</v>
      </c>
      <c r="H813" s="3">
        <f t="shared" si="134"/>
        <v>1.6298145454545457E-2</v>
      </c>
      <c r="I813" s="9">
        <f t="shared" si="135"/>
        <v>-0.95167273699320853</v>
      </c>
      <c r="J813" s="18">
        <f t="shared" si="136"/>
        <v>6.4381349074491593E-7</v>
      </c>
    </row>
    <row r="814" spans="1:10" x14ac:dyDescent="0.15">
      <c r="A814" s="41" t="s">
        <v>771</v>
      </c>
      <c r="B814" s="41" t="s">
        <v>902</v>
      </c>
      <c r="C814" s="6">
        <v>1.8843259999999997E-2</v>
      </c>
      <c r="D814" s="6">
        <v>1.0783940000000001</v>
      </c>
      <c r="E814" s="9">
        <f>C814/D814-1</f>
        <v>-0.9825265533747406</v>
      </c>
      <c r="F814" s="18">
        <f t="shared" si="132"/>
        <v>7.3982972174154338E-7</v>
      </c>
      <c r="G814" s="3">
        <f t="shared" si="133"/>
        <v>8.9729809523809512E-4</v>
      </c>
      <c r="H814" s="3">
        <f t="shared" si="134"/>
        <v>4.9017909090909091E-2</v>
      </c>
      <c r="I814" s="9">
        <f t="shared" si="135"/>
        <v>-0.98169448448782348</v>
      </c>
      <c r="J814" s="18">
        <f t="shared" si="136"/>
        <v>7.3344310388983936E-7</v>
      </c>
    </row>
    <row r="815" spans="1:10" x14ac:dyDescent="0.15">
      <c r="A815" s="41" t="s">
        <v>778</v>
      </c>
      <c r="B815" s="41" t="s">
        <v>903</v>
      </c>
      <c r="C815" s="6">
        <v>0.38606849999999998</v>
      </c>
      <c r="D815" s="6">
        <v>0.25195240000000002</v>
      </c>
      <c r="E815" s="9">
        <f t="shared" si="131"/>
        <v>0.53230729296486134</v>
      </c>
      <c r="F815" s="18">
        <f t="shared" si="132"/>
        <v>1.5157937157804703E-5</v>
      </c>
      <c r="G815" s="3">
        <f t="shared" si="133"/>
        <v>1.8384214285714285E-2</v>
      </c>
      <c r="H815" s="3">
        <f t="shared" si="134"/>
        <v>1.1452381818181818E-2</v>
      </c>
      <c r="I815" s="9">
        <f t="shared" si="135"/>
        <v>0.60527430691556927</v>
      </c>
      <c r="J815" s="18">
        <f t="shared" si="136"/>
        <v>1.5027085491262895E-5</v>
      </c>
    </row>
    <row r="816" spans="1:10" x14ac:dyDescent="0.15">
      <c r="A816" s="41" t="s">
        <v>776</v>
      </c>
      <c r="B816" s="41" t="s">
        <v>904</v>
      </c>
      <c r="C816" s="6">
        <v>2.3548619999999999E-2</v>
      </c>
      <c r="D816" s="6">
        <v>1.677244E-2</v>
      </c>
      <c r="E816" s="9">
        <f t="shared" si="131"/>
        <v>0.40400681117356796</v>
      </c>
      <c r="F816" s="18">
        <f t="shared" si="132"/>
        <v>9.2457297633197997E-7</v>
      </c>
      <c r="G816" s="3">
        <f t="shared" si="133"/>
        <v>1.121362857142857E-3</v>
      </c>
      <c r="H816" s="3">
        <f t="shared" si="134"/>
        <v>7.6238363636363631E-4</v>
      </c>
      <c r="I816" s="9">
        <f t="shared" si="135"/>
        <v>0.47086427837230937</v>
      </c>
      <c r="J816" s="18">
        <f t="shared" si="136"/>
        <v>9.1659155290126814E-7</v>
      </c>
    </row>
    <row r="817" spans="1:10" x14ac:dyDescent="0.15">
      <c r="A817" s="41" t="s">
        <v>770</v>
      </c>
      <c r="B817" s="41" t="s">
        <v>905</v>
      </c>
      <c r="C817" s="6">
        <v>2.214842</v>
      </c>
      <c r="D817" s="6">
        <v>1.84998</v>
      </c>
      <c r="E817" s="9">
        <f t="shared" si="131"/>
        <v>0.19722483486307962</v>
      </c>
      <c r="F817" s="18">
        <f t="shared" si="132"/>
        <v>8.6959790427000618E-5</v>
      </c>
      <c r="G817" s="3">
        <f t="shared" si="133"/>
        <v>0.10546866666666667</v>
      </c>
      <c r="H817" s="3">
        <f t="shared" si="134"/>
        <v>8.4089999999999998E-2</v>
      </c>
      <c r="I817" s="9">
        <f t="shared" si="135"/>
        <v>0.25423554128513115</v>
      </c>
      <c r="J817" s="18">
        <f t="shared" si="136"/>
        <v>8.6209105595612428E-5</v>
      </c>
    </row>
    <row r="818" spans="1:10" x14ac:dyDescent="0.15">
      <c r="A818" s="41" t="s">
        <v>774</v>
      </c>
      <c r="B818" s="41" t="s">
        <v>906</v>
      </c>
      <c r="C818" s="6">
        <v>0.38672790000000001</v>
      </c>
      <c r="D818" s="6">
        <v>0.16030060000000002</v>
      </c>
      <c r="E818" s="9">
        <f t="shared" si="131"/>
        <v>1.4125168589512453</v>
      </c>
      <c r="F818" s="18">
        <f t="shared" si="132"/>
        <v>1.5183826718237262E-5</v>
      </c>
      <c r="G818" s="3">
        <f t="shared" si="133"/>
        <v>1.8415614285714286E-2</v>
      </c>
      <c r="H818" s="3">
        <f t="shared" si="134"/>
        <v>7.2863909090909095E-3</v>
      </c>
      <c r="I818" s="9">
        <f t="shared" si="135"/>
        <v>1.5273986141393996</v>
      </c>
      <c r="J818" s="18">
        <f t="shared" si="136"/>
        <v>1.505275155874299E-5</v>
      </c>
    </row>
    <row r="819" spans="1:10" x14ac:dyDescent="0.15">
      <c r="A819" s="41" t="s">
        <v>773</v>
      </c>
      <c r="B819" s="41" t="s">
        <v>907</v>
      </c>
      <c r="C819" s="6">
        <v>0.30047059999999998</v>
      </c>
      <c r="D819" s="6">
        <v>0.35654640000000004</v>
      </c>
      <c r="E819" s="9">
        <f t="shared" si="131"/>
        <v>-0.15727490166777747</v>
      </c>
      <c r="F819" s="18">
        <f t="shared" si="132"/>
        <v>1.1797166752967087E-5</v>
      </c>
      <c r="G819" s="3">
        <f t="shared" si="133"/>
        <v>1.4308123809523808E-2</v>
      </c>
      <c r="H819" s="3">
        <f t="shared" si="134"/>
        <v>1.6206654545454547E-2</v>
      </c>
      <c r="I819" s="9">
        <f t="shared" si="135"/>
        <v>-0.11714513508052882</v>
      </c>
      <c r="J819" s="18">
        <f t="shared" si="136"/>
        <v>1.1695327108559898E-5</v>
      </c>
    </row>
    <row r="820" spans="1:10" x14ac:dyDescent="0.15">
      <c r="A820" s="41" t="s">
        <v>775</v>
      </c>
      <c r="B820" s="41" t="s">
        <v>908</v>
      </c>
      <c r="C820" s="6">
        <v>3.6302620000000001E-2</v>
      </c>
      <c r="D820" s="6">
        <v>0.14865820000000002</v>
      </c>
      <c r="E820" s="9">
        <f t="shared" si="131"/>
        <v>-0.75579806562974672</v>
      </c>
      <c r="F820" s="18">
        <f t="shared" si="132"/>
        <v>1.4253243469064796E-6</v>
      </c>
      <c r="G820" s="3">
        <f t="shared" si="133"/>
        <v>1.7286961904761904E-3</v>
      </c>
      <c r="H820" s="3">
        <f t="shared" si="134"/>
        <v>6.7571909090909099E-3</v>
      </c>
      <c r="I820" s="9">
        <f t="shared" si="135"/>
        <v>-0.74416940208830606</v>
      </c>
      <c r="J820" s="18">
        <f t="shared" si="136"/>
        <v>1.4130201616988441E-6</v>
      </c>
    </row>
    <row r="821" spans="1:10" x14ac:dyDescent="0.15">
      <c r="A821" s="41" t="s">
        <v>738</v>
      </c>
      <c r="B821" s="41" t="s">
        <v>809</v>
      </c>
      <c r="C821" s="6">
        <v>0.55958830000000004</v>
      </c>
      <c r="D821" s="6">
        <v>3.9088219999999998</v>
      </c>
      <c r="E821" s="9">
        <f t="shared" si="131"/>
        <v>-0.8568396565512576</v>
      </c>
      <c r="F821" s="18">
        <f t="shared" si="132"/>
        <v>2.1970723552019309E-5</v>
      </c>
      <c r="G821" s="3">
        <f t="shared" si="133"/>
        <v>2.6647061904761907E-2</v>
      </c>
      <c r="H821" s="3">
        <f t="shared" si="134"/>
        <v>0.17767372727272726</v>
      </c>
      <c r="I821" s="9">
        <f t="shared" si="135"/>
        <v>-0.85002249733941271</v>
      </c>
      <c r="J821" s="18">
        <f t="shared" si="136"/>
        <v>2.1781060159040351E-5</v>
      </c>
    </row>
    <row r="822" spans="1:10" x14ac:dyDescent="0.15">
      <c r="A822" s="41" t="s">
        <v>787</v>
      </c>
      <c r="B822" s="41" t="s">
        <v>911</v>
      </c>
      <c r="C822" s="6">
        <v>55.177849999999999</v>
      </c>
      <c r="D822" s="6">
        <v>61.640970000000003</v>
      </c>
      <c r="E822" s="9">
        <f t="shared" si="131"/>
        <v>-0.10485104306437754</v>
      </c>
      <c r="F822" s="18">
        <f t="shared" si="132"/>
        <v>2.1664092843699354E-3</v>
      </c>
      <c r="G822" s="3">
        <f t="shared" si="133"/>
        <v>2.6275166666666667</v>
      </c>
      <c r="H822" s="3">
        <f t="shared" si="134"/>
        <v>2.8018622727272731</v>
      </c>
      <c r="I822" s="9">
        <f t="shared" si="135"/>
        <v>-6.2224902257919323E-2</v>
      </c>
      <c r="J822" s="18">
        <f t="shared" si="136"/>
        <v>2.14770764559678E-3</v>
      </c>
    </row>
    <row r="823" spans="1:10" x14ac:dyDescent="0.15">
      <c r="A823" s="41" t="s">
        <v>740</v>
      </c>
      <c r="B823" s="41" t="s">
        <v>811</v>
      </c>
      <c r="C823" s="6">
        <v>168.27629999999999</v>
      </c>
      <c r="D823" s="6">
        <v>97.30368</v>
      </c>
      <c r="E823" s="9">
        <f t="shared" si="131"/>
        <v>0.72939296848793367</v>
      </c>
      <c r="F823" s="18">
        <f t="shared" si="132"/>
        <v>6.6069145256551411E-3</v>
      </c>
      <c r="G823" s="3">
        <f t="shared" si="133"/>
        <v>8.0131571428571426</v>
      </c>
      <c r="H823" s="3">
        <f t="shared" si="134"/>
        <v>4.4228945454545459</v>
      </c>
      <c r="I823" s="9">
        <f t="shared" si="135"/>
        <v>0.81174501460640669</v>
      </c>
      <c r="J823" s="18">
        <f t="shared" si="136"/>
        <v>6.5498799986360001E-3</v>
      </c>
    </row>
    <row r="824" spans="1:10" x14ac:dyDescent="0.15">
      <c r="A824" s="41" t="s">
        <v>201</v>
      </c>
      <c r="B824" s="41" t="s">
        <v>195</v>
      </c>
      <c r="C824" s="6">
        <v>35.321629999999999</v>
      </c>
      <c r="D824" s="6">
        <v>0.40288750000000001</v>
      </c>
      <c r="E824" s="9">
        <f t="shared" si="131"/>
        <v>86.671198535571335</v>
      </c>
      <c r="F824" s="18">
        <f t="shared" si="132"/>
        <v>1.3868084235083395E-3</v>
      </c>
      <c r="G824" s="3">
        <f t="shared" si="133"/>
        <v>1.6819823809523808</v>
      </c>
      <c r="H824" s="3">
        <f>D824/2</f>
        <v>0.20144375</v>
      </c>
      <c r="I824" s="9">
        <f t="shared" si="135"/>
        <v>7.3496379557686993</v>
      </c>
      <c r="J824" s="18">
        <f t="shared" si="136"/>
        <v>1.3748367289762211E-3</v>
      </c>
    </row>
    <row r="825" spans="1:10" x14ac:dyDescent="0.15">
      <c r="A825" s="41" t="s">
        <v>741</v>
      </c>
      <c r="B825" s="41" t="s">
        <v>812</v>
      </c>
      <c r="C825" s="6">
        <v>0.79236430000000002</v>
      </c>
      <c r="D825" s="6">
        <v>1.529495</v>
      </c>
      <c r="E825" s="9">
        <f t="shared" si="131"/>
        <v>-0.48194384421001701</v>
      </c>
      <c r="F825" s="18">
        <f t="shared" si="132"/>
        <v>3.1110044630649523E-5</v>
      </c>
      <c r="G825" s="3">
        <f t="shared" si="133"/>
        <v>3.7731633333333334E-2</v>
      </c>
      <c r="H825" s="3">
        <f t="shared" ref="H825:H834" si="137">D825/22</f>
        <v>6.9522500000000001E-2</v>
      </c>
      <c r="I825" s="9">
        <f t="shared" si="135"/>
        <v>-0.45727450345811305</v>
      </c>
      <c r="J825" s="18">
        <f t="shared" si="136"/>
        <v>3.0841485581767692E-5</v>
      </c>
    </row>
    <row r="826" spans="1:10" x14ac:dyDescent="0.15">
      <c r="A826" s="41" t="s">
        <v>742</v>
      </c>
      <c r="B826" s="41" t="s">
        <v>813</v>
      </c>
      <c r="C826" s="6">
        <v>5.0788400000000003E-3</v>
      </c>
      <c r="D826" s="6">
        <v>0.47115029999999997</v>
      </c>
      <c r="E826" s="9">
        <f t="shared" si="131"/>
        <v>-0.98922034009104953</v>
      </c>
      <c r="F826" s="18">
        <f t="shared" si="132"/>
        <v>1.9940693828826971E-7</v>
      </c>
      <c r="G826" s="3">
        <f t="shared" si="133"/>
        <v>2.4184952380952381E-4</v>
      </c>
      <c r="H826" s="3">
        <f t="shared" si="137"/>
        <v>2.1415922727272725E-2</v>
      </c>
      <c r="I826" s="9">
        <f t="shared" si="135"/>
        <v>-0.9887070229525281</v>
      </c>
      <c r="J826" s="18">
        <f t="shared" si="136"/>
        <v>1.9768554771095195E-7</v>
      </c>
    </row>
    <row r="827" spans="1:10" x14ac:dyDescent="0.15">
      <c r="A827" s="41" t="s">
        <v>743</v>
      </c>
      <c r="B827" s="41" t="s">
        <v>814</v>
      </c>
      <c r="C827" s="6">
        <v>4.6235970000000002</v>
      </c>
      <c r="D827" s="6">
        <v>0.66404530000000006</v>
      </c>
      <c r="E827" s="9">
        <f t="shared" si="131"/>
        <v>5.9627734734362248</v>
      </c>
      <c r="F827" s="18">
        <f t="shared" si="132"/>
        <v>1.815330511787788E-4</v>
      </c>
      <c r="G827" s="3">
        <f t="shared" si="133"/>
        <v>0.22017128571428574</v>
      </c>
      <c r="H827" s="3">
        <f t="shared" si="137"/>
        <v>3.0183877272727276E-2</v>
      </c>
      <c r="I827" s="9">
        <f t="shared" si="135"/>
        <v>6.294334115028426</v>
      </c>
      <c r="J827" s="18">
        <f t="shared" si="136"/>
        <v>1.7996595784464846E-4</v>
      </c>
    </row>
    <row r="828" spans="1:10" x14ac:dyDescent="0.15">
      <c r="A828" s="41" t="s">
        <v>744</v>
      </c>
      <c r="B828" s="41" t="s">
        <v>815</v>
      </c>
      <c r="C828" s="6">
        <v>1.5799999999999999E-4</v>
      </c>
      <c r="D828" s="6">
        <v>0</v>
      </c>
      <c r="F828" s="18">
        <f t="shared" si="132"/>
        <v>6.2034433550863204E-9</v>
      </c>
      <c r="G828" s="3">
        <f t="shared" si="133"/>
        <v>7.5238095238095236E-6</v>
      </c>
      <c r="H828" s="3">
        <f t="shared" si="137"/>
        <v>0</v>
      </c>
      <c r="J828" s="18">
        <f t="shared" si="136"/>
        <v>6.149891813550024E-9</v>
      </c>
    </row>
    <row r="829" spans="1:10" x14ac:dyDescent="0.15">
      <c r="A829" s="41" t="s">
        <v>745</v>
      </c>
      <c r="B829" s="41" t="s">
        <v>816</v>
      </c>
      <c r="C829" s="6">
        <v>2.7315950000000002E-2</v>
      </c>
      <c r="D829" s="6">
        <v>0.10790569999999999</v>
      </c>
      <c r="E829" s="9">
        <f t="shared" si="131"/>
        <v>-0.7468535026416584</v>
      </c>
      <c r="F829" s="18">
        <f t="shared" si="132"/>
        <v>1.0724870159200647E-6</v>
      </c>
      <c r="G829" s="3">
        <f t="shared" si="133"/>
        <v>1.3007595238095238E-3</v>
      </c>
      <c r="H829" s="3">
        <f t="shared" si="137"/>
        <v>4.9048045454545448E-3</v>
      </c>
      <c r="I829" s="9">
        <f t="shared" ref="I829:I852" si="138">G829/H829-1</f>
        <v>-0.73479890752935639</v>
      </c>
      <c r="J829" s="18">
        <f t="shared" si="136"/>
        <v>1.063228716989505E-6</v>
      </c>
    </row>
    <row r="830" spans="1:10" x14ac:dyDescent="0.15">
      <c r="A830" s="41" t="s">
        <v>746</v>
      </c>
      <c r="B830" s="41" t="s">
        <v>817</v>
      </c>
      <c r="C830" s="6">
        <v>1.7048209999999999</v>
      </c>
      <c r="D830" s="6">
        <v>5.0530169999999996</v>
      </c>
      <c r="E830" s="9">
        <f t="shared" si="131"/>
        <v>-0.66261324669994182</v>
      </c>
      <c r="F830" s="18">
        <f t="shared" si="132"/>
        <v>6.6935193063681113E-5</v>
      </c>
      <c r="G830" s="3">
        <f t="shared" si="133"/>
        <v>8.1181952380952382E-2</v>
      </c>
      <c r="H830" s="3">
        <f t="shared" si="137"/>
        <v>0.22968259090909091</v>
      </c>
      <c r="I830" s="9">
        <f t="shared" si="138"/>
        <v>-0.64654721082851041</v>
      </c>
      <c r="J830" s="18">
        <f t="shared" si="136"/>
        <v>6.635737159157068E-5</v>
      </c>
    </row>
    <row r="831" spans="1:10" x14ac:dyDescent="0.15">
      <c r="A831" s="41" t="s">
        <v>747</v>
      </c>
      <c r="B831" s="41" t="s">
        <v>818</v>
      </c>
      <c r="C831" s="6">
        <v>3.0630920000000001</v>
      </c>
      <c r="D831" s="6">
        <v>1.2331159999999999E-2</v>
      </c>
      <c r="E831" s="9">
        <f t="shared" si="131"/>
        <v>247.40258337415136</v>
      </c>
      <c r="F831" s="18">
        <f t="shared" si="132"/>
        <v>1.2026403616087387E-4</v>
      </c>
      <c r="G831" s="3">
        <f t="shared" si="133"/>
        <v>0.14586152380952383</v>
      </c>
      <c r="H831" s="3">
        <f t="shared" si="137"/>
        <v>5.6050727272727264E-4</v>
      </c>
      <c r="I831" s="9">
        <f t="shared" si="138"/>
        <v>259.23127782053956</v>
      </c>
      <c r="J831" s="18">
        <f t="shared" si="136"/>
        <v>1.1922585072753528E-4</v>
      </c>
    </row>
    <row r="832" spans="1:10" x14ac:dyDescent="0.15">
      <c r="A832" s="41" t="s">
        <v>748</v>
      </c>
      <c r="B832" s="41" t="s">
        <v>819</v>
      </c>
      <c r="C832" s="6">
        <v>2.331621E-2</v>
      </c>
      <c r="D832" s="6">
        <v>0.42551709999999998</v>
      </c>
      <c r="E832" s="9">
        <f t="shared" si="131"/>
        <v>-0.94520499881203368</v>
      </c>
      <c r="F832" s="18">
        <f t="shared" si="132"/>
        <v>9.1544802525504574E-7</v>
      </c>
      <c r="G832" s="3">
        <f t="shared" si="133"/>
        <v>1.1102957142857142E-3</v>
      </c>
      <c r="H832" s="3">
        <f t="shared" si="137"/>
        <v>1.9341686363636364E-2</v>
      </c>
      <c r="I832" s="9">
        <f t="shared" si="138"/>
        <v>-0.94259571304117806</v>
      </c>
      <c r="J832" s="18">
        <f t="shared" si="136"/>
        <v>9.0754537343046336E-7</v>
      </c>
    </row>
    <row r="833" spans="1:10" x14ac:dyDescent="0.15">
      <c r="A833" s="41" t="s">
        <v>749</v>
      </c>
      <c r="B833" s="41" t="s">
        <v>820</v>
      </c>
      <c r="C833" s="6">
        <v>2.6696849999999999</v>
      </c>
      <c r="D833" s="6">
        <v>0.2440455</v>
      </c>
      <c r="E833" s="9">
        <f t="shared" si="131"/>
        <v>9.9392920582432378</v>
      </c>
      <c r="F833" s="18">
        <f t="shared" si="132"/>
        <v>1.0481797261660521E-4</v>
      </c>
      <c r="G833" s="3">
        <f t="shared" si="133"/>
        <v>0.12712785714285713</v>
      </c>
      <c r="H833" s="3">
        <f t="shared" si="137"/>
        <v>1.1092977272727273E-2</v>
      </c>
      <c r="I833" s="9">
        <f t="shared" si="138"/>
        <v>10.460210727683389</v>
      </c>
      <c r="J833" s="18">
        <f t="shared" si="136"/>
        <v>1.039131261155525E-4</v>
      </c>
    </row>
    <row r="834" spans="1:10" x14ac:dyDescent="0.15">
      <c r="A834" s="41" t="s">
        <v>750</v>
      </c>
      <c r="B834" s="41" t="s">
        <v>821</v>
      </c>
      <c r="C834" s="6">
        <v>1.3374490000000001</v>
      </c>
      <c r="D834" s="6">
        <v>0.76759940000000004</v>
      </c>
      <c r="E834" s="9">
        <f t="shared" si="131"/>
        <v>0.74237890232848014</v>
      </c>
      <c r="F834" s="18">
        <f t="shared" si="132"/>
        <v>5.2511323492511681E-5</v>
      </c>
      <c r="G834" s="3">
        <f t="shared" si="133"/>
        <v>6.368804761904763E-2</v>
      </c>
      <c r="H834" s="3">
        <f t="shared" si="137"/>
        <v>3.4890881818181819E-2</v>
      </c>
      <c r="I834" s="9">
        <f t="shared" si="138"/>
        <v>0.82534932624888424</v>
      </c>
      <c r="J834" s="18">
        <f t="shared" si="136"/>
        <v>5.2058016811016889E-5</v>
      </c>
    </row>
    <row r="835" spans="1:10" x14ac:dyDescent="0.15">
      <c r="A835" s="41" t="s">
        <v>200</v>
      </c>
      <c r="B835" s="41" t="s">
        <v>194</v>
      </c>
      <c r="C835" s="6">
        <v>63.546559999999999</v>
      </c>
      <c r="D835" s="6">
        <v>5.008</v>
      </c>
      <c r="E835" s="9">
        <f t="shared" si="131"/>
        <v>11.689009584664536</v>
      </c>
      <c r="F835" s="18">
        <f t="shared" si="132"/>
        <v>2.494984084624014E-3</v>
      </c>
      <c r="G835" s="3">
        <f t="shared" si="133"/>
        <v>3.0260266666666666</v>
      </c>
      <c r="H835" s="3">
        <f>D835/2</f>
        <v>2.504</v>
      </c>
      <c r="I835" s="9">
        <f t="shared" si="138"/>
        <v>0.20847710330138436</v>
      </c>
      <c r="J835" s="18">
        <f t="shared" si="136"/>
        <v>2.4734460071092748E-3</v>
      </c>
    </row>
    <row r="836" spans="1:10" x14ac:dyDescent="0.15">
      <c r="A836" s="41" t="s">
        <v>785</v>
      </c>
      <c r="B836" s="41" t="s">
        <v>919</v>
      </c>
      <c r="C836" s="6">
        <v>40.010489999999997</v>
      </c>
      <c r="D836" s="6">
        <v>46.45823</v>
      </c>
      <c r="E836" s="9">
        <f t="shared" si="131"/>
        <v>-0.13878574366694563</v>
      </c>
      <c r="F836" s="18">
        <f t="shared" si="132"/>
        <v>1.5709038501534663E-3</v>
      </c>
      <c r="G836" s="3">
        <f t="shared" si="133"/>
        <v>1.9052614285714284</v>
      </c>
      <c r="H836" s="3">
        <f t="shared" ref="H836:H867" si="139">D836/22</f>
        <v>2.1117377272727271</v>
      </c>
      <c r="I836" s="9">
        <f t="shared" si="138"/>
        <v>-9.7775540984419207E-2</v>
      </c>
      <c r="J836" s="18">
        <f t="shared" si="136"/>
        <v>1.5573429424501589E-3</v>
      </c>
    </row>
    <row r="837" spans="1:10" x14ac:dyDescent="0.15">
      <c r="A837" s="41" t="s">
        <v>781</v>
      </c>
      <c r="B837" s="41" t="s">
        <v>918</v>
      </c>
      <c r="C837" s="6">
        <v>0.65595740000000002</v>
      </c>
      <c r="D837" s="6">
        <v>2.6309110000000002</v>
      </c>
      <c r="E837" s="9">
        <f>C837/D837-1</f>
        <v>-0.75067290379644169</v>
      </c>
      <c r="F837" s="18">
        <f t="shared" ref="F837:F868" si="140">C837/$C$1119</f>
        <v>2.5754396039555064E-5</v>
      </c>
      <c r="G837" s="3">
        <f t="shared" ref="G837:G867" si="141">C837/21</f>
        <v>3.1236066666666666E-2</v>
      </c>
      <c r="H837" s="3">
        <f t="shared" si="139"/>
        <v>0.11958686363636364</v>
      </c>
      <c r="I837" s="9">
        <f t="shared" si="138"/>
        <v>-0.73880018492960553</v>
      </c>
      <c r="J837" s="18">
        <f t="shared" ref="J837:J867" si="142">G837/$G$1119</f>
        <v>2.5532069900617462E-5</v>
      </c>
    </row>
    <row r="838" spans="1:10" x14ac:dyDescent="0.15">
      <c r="A838" s="41" t="s">
        <v>783</v>
      </c>
      <c r="B838" s="41" t="s">
        <v>917</v>
      </c>
      <c r="C838" s="6">
        <v>0.26953140000000003</v>
      </c>
      <c r="D838" s="6">
        <v>0.54310690000000006</v>
      </c>
      <c r="E838" s="9">
        <f t="shared" si="131"/>
        <v>-0.50372311602006903</v>
      </c>
      <c r="F838" s="18">
        <f t="shared" si="140"/>
        <v>1.0582422609601984E-5</v>
      </c>
      <c r="G838" s="3">
        <f t="shared" si="141"/>
        <v>1.2834828571428572E-2</v>
      </c>
      <c r="H838" s="3">
        <f t="shared" si="139"/>
        <v>2.4686677272727275E-2</v>
      </c>
      <c r="I838" s="9">
        <f t="shared" si="138"/>
        <v>-0.48009088344959605</v>
      </c>
      <c r="J838" s="18">
        <f t="shared" si="142"/>
        <v>1.0491069306042261E-5</v>
      </c>
    </row>
    <row r="839" spans="1:10" x14ac:dyDescent="0.15">
      <c r="A839" s="41" t="s">
        <v>782</v>
      </c>
      <c r="B839" s="41" t="s">
        <v>916</v>
      </c>
      <c r="C839" s="6">
        <v>6.0811039999999998</v>
      </c>
      <c r="D839" s="6">
        <v>8.8099729999999994</v>
      </c>
      <c r="E839" s="9">
        <f t="shared" si="131"/>
        <v>-0.3097477143233015</v>
      </c>
      <c r="F839" s="18">
        <f t="shared" si="140"/>
        <v>2.3875812785056232E-4</v>
      </c>
      <c r="G839" s="3">
        <f t="shared" si="141"/>
        <v>0.28957638095238092</v>
      </c>
      <c r="H839" s="3">
        <f t="shared" si="139"/>
        <v>0.40045331818181817</v>
      </c>
      <c r="I839" s="9">
        <f t="shared" si="138"/>
        <v>-0.27687855786250648</v>
      </c>
      <c r="J839" s="18">
        <f t="shared" si="142"/>
        <v>2.3669703611991331E-4</v>
      </c>
    </row>
    <row r="840" spans="1:10" x14ac:dyDescent="0.15">
      <c r="A840" s="41" t="s">
        <v>780</v>
      </c>
      <c r="B840" s="41" t="s">
        <v>915</v>
      </c>
      <c r="C840" s="6">
        <v>17.33897</v>
      </c>
      <c r="D840" s="6">
        <v>13.31626</v>
      </c>
      <c r="E840" s="9">
        <f t="shared" si="131"/>
        <v>0.30209007634275697</v>
      </c>
      <c r="F840" s="18">
        <f t="shared" si="140"/>
        <v>6.8076783690215867E-4</v>
      </c>
      <c r="G840" s="3">
        <f t="shared" si="141"/>
        <v>0.82566523809523806</v>
      </c>
      <c r="H840" s="3">
        <f t="shared" si="139"/>
        <v>0.60528454545454546</v>
      </c>
      <c r="I840" s="9">
        <f t="shared" si="138"/>
        <v>0.36409436569241183</v>
      </c>
      <c r="J840" s="18">
        <f t="shared" si="142"/>
        <v>6.7489107378727506E-4</v>
      </c>
    </row>
    <row r="841" spans="1:10" x14ac:dyDescent="0.15">
      <c r="A841" s="41" t="s">
        <v>46</v>
      </c>
      <c r="B841" s="41" t="s">
        <v>801</v>
      </c>
      <c r="C841" s="6">
        <v>20.976680000000002</v>
      </c>
      <c r="D841" s="6">
        <v>14.940849999999999</v>
      </c>
      <c r="E841" s="9">
        <f t="shared" si="131"/>
        <v>0.4039817011749669</v>
      </c>
      <c r="F841" s="18">
        <f t="shared" si="140"/>
        <v>8.2359269720108956E-4</v>
      </c>
      <c r="G841" s="3">
        <f t="shared" si="141"/>
        <v>0.99888952380952389</v>
      </c>
      <c r="H841" s="3">
        <f t="shared" si="139"/>
        <v>0.6791295454545454</v>
      </c>
      <c r="I841" s="9">
        <f t="shared" si="138"/>
        <v>0.47083797265948912</v>
      </c>
      <c r="J841" s="18">
        <f t="shared" si="142"/>
        <v>8.164829911864465E-4</v>
      </c>
    </row>
    <row r="842" spans="1:10" x14ac:dyDescent="0.15">
      <c r="A842" s="41" t="s">
        <v>47</v>
      </c>
      <c r="B842" s="41" t="s">
        <v>802</v>
      </c>
      <c r="C842" s="6">
        <v>16.242899999999999</v>
      </c>
      <c r="D842" s="6">
        <v>20.006419999999999</v>
      </c>
      <c r="E842" s="9">
        <f t="shared" si="131"/>
        <v>-0.18811561488762107</v>
      </c>
      <c r="F842" s="18">
        <f t="shared" si="140"/>
        <v>6.3773360805273167E-4</v>
      </c>
      <c r="G842" s="3">
        <f t="shared" si="141"/>
        <v>0.77347142857142848</v>
      </c>
      <c r="H842" s="3">
        <f t="shared" si="139"/>
        <v>0.90938272727272718</v>
      </c>
      <c r="I842" s="9">
        <f t="shared" si="138"/>
        <v>-0.14945445369179355</v>
      </c>
      <c r="J842" s="18">
        <f t="shared" si="142"/>
        <v>6.3222834011589669E-4</v>
      </c>
    </row>
    <row r="843" spans="1:10" x14ac:dyDescent="0.15">
      <c r="A843" s="41" t="s">
        <v>131</v>
      </c>
      <c r="B843" s="41" t="s">
        <v>914</v>
      </c>
      <c r="C843" s="6">
        <v>22.32912</v>
      </c>
      <c r="D843" s="6">
        <v>32.557989999999997</v>
      </c>
      <c r="E843" s="9">
        <f t="shared" si="131"/>
        <v>-0.31417387867002844</v>
      </c>
      <c r="F843" s="18">
        <f t="shared" si="140"/>
        <v>8.7669260182863965E-4</v>
      </c>
      <c r="G843" s="3">
        <f t="shared" si="141"/>
        <v>1.0632914285714286</v>
      </c>
      <c r="H843" s="3">
        <f t="shared" si="139"/>
        <v>1.4799086363636362</v>
      </c>
      <c r="I843" s="9">
        <f t="shared" si="138"/>
        <v>-0.28151549194002978</v>
      </c>
      <c r="J843" s="18">
        <f t="shared" si="142"/>
        <v>8.6912450817579819E-4</v>
      </c>
    </row>
    <row r="844" spans="1:10" x14ac:dyDescent="0.15">
      <c r="A844" s="41" t="s">
        <v>784</v>
      </c>
      <c r="B844" s="41" t="s">
        <v>913</v>
      </c>
      <c r="C844" s="6">
        <v>5.456772</v>
      </c>
      <c r="D844" s="6">
        <v>3.0898829999999999</v>
      </c>
      <c r="E844" s="9">
        <f t="shared" si="131"/>
        <v>0.76601249950240846</v>
      </c>
      <c r="F844" s="18">
        <f t="shared" si="140"/>
        <v>2.142454177444373E-4</v>
      </c>
      <c r="G844" s="3">
        <f t="shared" si="141"/>
        <v>0.2598462857142857</v>
      </c>
      <c r="H844" s="3">
        <f t="shared" si="139"/>
        <v>0.14044922727272727</v>
      </c>
      <c r="I844" s="9">
        <f t="shared" si="138"/>
        <v>0.85010833281204667</v>
      </c>
      <c r="J844" s="18">
        <f t="shared" si="142"/>
        <v>2.1239593323549996E-4</v>
      </c>
    </row>
    <row r="845" spans="1:10" x14ac:dyDescent="0.15">
      <c r="A845" s="41" t="s">
        <v>48</v>
      </c>
      <c r="B845" s="41" t="s">
        <v>803</v>
      </c>
      <c r="C845" s="6">
        <v>8.3412279999999992</v>
      </c>
      <c r="D845" s="6">
        <v>9.2453280000000007</v>
      </c>
      <c r="E845" s="9">
        <f t="shared" si="131"/>
        <v>-9.7789932385308753E-2</v>
      </c>
      <c r="F845" s="18">
        <f t="shared" si="140"/>
        <v>3.2749579373329087E-4</v>
      </c>
      <c r="G845" s="3">
        <f t="shared" si="141"/>
        <v>0.3972013333333333</v>
      </c>
      <c r="H845" s="3">
        <f t="shared" si="139"/>
        <v>0.42024218181818185</v>
      </c>
      <c r="I845" s="9">
        <f t="shared" si="138"/>
        <v>-5.4827548213180588E-2</v>
      </c>
      <c r="J845" s="18">
        <f t="shared" si="142"/>
        <v>3.2466866957059647E-4</v>
      </c>
    </row>
    <row r="846" spans="1:10" x14ac:dyDescent="0.15">
      <c r="A846" s="41" t="s">
        <v>45</v>
      </c>
      <c r="B846" s="41" t="s">
        <v>804</v>
      </c>
      <c r="C846" s="6">
        <v>0.99068319999999999</v>
      </c>
      <c r="D846" s="6">
        <v>0.32729770000000002</v>
      </c>
      <c r="E846" s="9">
        <f t="shared" si="131"/>
        <v>2.0268565895819002</v>
      </c>
      <c r="F846" s="18">
        <f t="shared" si="140"/>
        <v>3.8896500721744641E-5</v>
      </c>
      <c r="G846" s="3">
        <f t="shared" si="141"/>
        <v>4.7175390476190474E-2</v>
      </c>
      <c r="H846" s="3">
        <f t="shared" si="139"/>
        <v>1.4877168181818183E-2</v>
      </c>
      <c r="I846" s="9">
        <f t="shared" si="138"/>
        <v>2.1709926176572285</v>
      </c>
      <c r="J846" s="18">
        <f t="shared" si="142"/>
        <v>3.8560724693047728E-5</v>
      </c>
    </row>
    <row r="847" spans="1:10" x14ac:dyDescent="0.15">
      <c r="A847" s="41" t="s">
        <v>786</v>
      </c>
      <c r="B847" s="41" t="s">
        <v>912</v>
      </c>
      <c r="C847" s="6">
        <v>9.9768360000000005</v>
      </c>
      <c r="D847" s="6">
        <v>18.223890000000001</v>
      </c>
      <c r="E847" s="9">
        <f t="shared" si="131"/>
        <v>-0.45254081318532979</v>
      </c>
      <c r="F847" s="18">
        <f t="shared" si="140"/>
        <v>3.9171352524674678E-4</v>
      </c>
      <c r="G847" s="3">
        <f t="shared" si="141"/>
        <v>0.4750874285714286</v>
      </c>
      <c r="H847" s="3">
        <f t="shared" si="139"/>
        <v>0.82835863636363638</v>
      </c>
      <c r="I847" s="9">
        <f t="shared" si="138"/>
        <v>-0.42647132809891686</v>
      </c>
      <c r="J847" s="18">
        <f t="shared" si="142"/>
        <v>3.8833203823753908E-4</v>
      </c>
    </row>
    <row r="848" spans="1:10" x14ac:dyDescent="0.15">
      <c r="A848" s="41" t="s">
        <v>51</v>
      </c>
      <c r="B848" s="41" t="s">
        <v>805</v>
      </c>
      <c r="C848" s="6">
        <v>18.239629999999998</v>
      </c>
      <c r="D848" s="6">
        <v>6.9670420000000002</v>
      </c>
      <c r="E848" s="9">
        <f t="shared" si="131"/>
        <v>1.6179876624828724</v>
      </c>
      <c r="F848" s="18">
        <f t="shared" si="140"/>
        <v>7.1612981976413356E-4</v>
      </c>
      <c r="G848" s="3">
        <f t="shared" si="141"/>
        <v>0.86855380952380945</v>
      </c>
      <c r="H848" s="3">
        <f t="shared" si="139"/>
        <v>0.31668372727272726</v>
      </c>
      <c r="I848" s="9">
        <f t="shared" si="138"/>
        <v>1.742653741648724</v>
      </c>
      <c r="J848" s="18">
        <f t="shared" si="142"/>
        <v>7.0994779252646475E-4</v>
      </c>
    </row>
    <row r="849" spans="1:10" x14ac:dyDescent="0.15">
      <c r="A849" s="41" t="s">
        <v>130</v>
      </c>
      <c r="B849" s="41" t="s">
        <v>822</v>
      </c>
      <c r="C849" s="6">
        <v>29.953240000000001</v>
      </c>
      <c r="D849" s="6">
        <v>62.362209999999997</v>
      </c>
      <c r="E849" s="9">
        <f t="shared" si="131"/>
        <v>-0.51968924770305602</v>
      </c>
      <c r="F849" s="18">
        <f t="shared" si="140"/>
        <v>1.1760330863373786E-3</v>
      </c>
      <c r="G849" s="3">
        <f t="shared" si="141"/>
        <v>1.426344761904762</v>
      </c>
      <c r="H849" s="3">
        <f t="shared" si="139"/>
        <v>2.8346459090909089</v>
      </c>
      <c r="I849" s="9">
        <f t="shared" si="138"/>
        <v>-0.49681730711748728</v>
      </c>
      <c r="J849" s="18">
        <f t="shared" si="142"/>
        <v>1.1658809206664504E-3</v>
      </c>
    </row>
    <row r="850" spans="1:10" x14ac:dyDescent="0.15">
      <c r="A850" s="41" t="s">
        <v>722</v>
      </c>
      <c r="B850" s="41" t="s">
        <v>806</v>
      </c>
      <c r="C850" s="6">
        <v>7.4982569999999997</v>
      </c>
      <c r="D850" s="6">
        <v>19.89077</v>
      </c>
      <c r="E850" s="9">
        <f t="shared" si="131"/>
        <v>-0.62302831916512025</v>
      </c>
      <c r="F850" s="18">
        <f t="shared" si="140"/>
        <v>2.9439881367961703E-4</v>
      </c>
      <c r="G850" s="3">
        <f t="shared" si="141"/>
        <v>0.35705985714285715</v>
      </c>
      <c r="H850" s="3">
        <f t="shared" si="139"/>
        <v>0.90412590909090906</v>
      </c>
      <c r="I850" s="9">
        <f t="shared" si="138"/>
        <v>-0.60507728674441175</v>
      </c>
      <c r="J850" s="18">
        <f t="shared" si="142"/>
        <v>2.9185740088730487E-4</v>
      </c>
    </row>
    <row r="851" spans="1:10" x14ac:dyDescent="0.15">
      <c r="A851" s="41" t="s">
        <v>638</v>
      </c>
      <c r="B851" s="41" t="s">
        <v>944</v>
      </c>
      <c r="C851" s="6">
        <v>2.6483500000000002</v>
      </c>
      <c r="D851" s="6">
        <v>0.37948680000000001</v>
      </c>
      <c r="E851" s="9">
        <f t="shared" si="131"/>
        <v>5.9787671139022489</v>
      </c>
      <c r="F851" s="18">
        <f t="shared" si="140"/>
        <v>1.0398031145216999E-4</v>
      </c>
      <c r="G851" s="3">
        <f t="shared" si="141"/>
        <v>0.12611190476190476</v>
      </c>
      <c r="H851" s="3">
        <f t="shared" si="139"/>
        <v>1.7249400000000002E-2</v>
      </c>
      <c r="I851" s="9">
        <f t="shared" si="138"/>
        <v>6.3110893574214026</v>
      </c>
      <c r="J851" s="18">
        <f t="shared" si="142"/>
        <v>1.0308269610389371E-4</v>
      </c>
    </row>
    <row r="852" spans="1:10" x14ac:dyDescent="0.15">
      <c r="A852" s="52" t="s">
        <v>636</v>
      </c>
      <c r="B852" s="41" t="s">
        <v>951</v>
      </c>
      <c r="C852" s="6">
        <v>0.27951009999999998</v>
      </c>
      <c r="D852" s="6">
        <v>4.8760620000000005E-2</v>
      </c>
      <c r="E852" s="9">
        <f>C852/D852-1</f>
        <v>4.7322917551089372</v>
      </c>
      <c r="F852" s="18">
        <f t="shared" si="140"/>
        <v>1.0974209319775399E-5</v>
      </c>
      <c r="G852" s="3">
        <f t="shared" si="141"/>
        <v>1.3310004761904762E-2</v>
      </c>
      <c r="H852" s="3">
        <f t="shared" si="139"/>
        <v>2.2163918181818186E-3</v>
      </c>
      <c r="I852" s="9">
        <f t="shared" si="138"/>
        <v>5.0052580291617437</v>
      </c>
      <c r="J852" s="18">
        <f t="shared" si="142"/>
        <v>1.0879473897433853E-5</v>
      </c>
    </row>
    <row r="853" spans="1:10" x14ac:dyDescent="0.15">
      <c r="A853" s="52" t="s">
        <v>635</v>
      </c>
      <c r="B853" s="41" t="s">
        <v>952</v>
      </c>
      <c r="C853" s="6">
        <v>1.856616</v>
      </c>
      <c r="D853" s="6">
        <v>0</v>
      </c>
      <c r="F853" s="18">
        <f t="shared" si="140"/>
        <v>7.2895013849031296E-5</v>
      </c>
      <c r="G853" s="3">
        <f t="shared" si="141"/>
        <v>8.8410285714285719E-2</v>
      </c>
      <c r="H853" s="3">
        <f t="shared" si="139"/>
        <v>0</v>
      </c>
      <c r="J853" s="18">
        <f t="shared" si="142"/>
        <v>7.2265743919658188E-5</v>
      </c>
    </row>
    <row r="854" spans="1:10" x14ac:dyDescent="0.15">
      <c r="A854" s="52" t="s">
        <v>637</v>
      </c>
      <c r="B854" s="41" t="s">
        <v>953</v>
      </c>
      <c r="C854" s="6">
        <v>3.2555369999999999</v>
      </c>
      <c r="D854" s="6">
        <v>1.1632479999999999E-2</v>
      </c>
      <c r="E854" s="9">
        <f t="shared" si="131"/>
        <v>278.8661162537997</v>
      </c>
      <c r="F854" s="18">
        <f t="shared" si="140"/>
        <v>1.2781986942966871E-4</v>
      </c>
      <c r="G854" s="3">
        <f t="shared" si="141"/>
        <v>0.15502557142857143</v>
      </c>
      <c r="H854" s="3">
        <f t="shared" si="139"/>
        <v>5.2874909090909082E-4</v>
      </c>
      <c r="I854" s="9">
        <f t="shared" ref="I854:I867" si="143">G854/H854-1</f>
        <v>292.19307417064738</v>
      </c>
      <c r="J854" s="18">
        <f t="shared" si="142"/>
        <v>1.2671645787980511E-4</v>
      </c>
    </row>
    <row r="855" spans="1:10" x14ac:dyDescent="0.15">
      <c r="A855" s="41" t="s">
        <v>438</v>
      </c>
      <c r="B855" s="41" t="s">
        <v>580</v>
      </c>
      <c r="C855" s="6">
        <v>7.3238079999999997E-2</v>
      </c>
      <c r="D855" s="6">
        <v>1.184485</v>
      </c>
      <c r="E855" s="9">
        <f t="shared" si="131"/>
        <v>-0.9381688413107806</v>
      </c>
      <c r="F855" s="18">
        <f t="shared" si="140"/>
        <v>2.8754954475650658E-6</v>
      </c>
      <c r="G855" s="3">
        <f t="shared" si="141"/>
        <v>3.487527619047619E-3</v>
      </c>
      <c r="H855" s="3">
        <f t="shared" si="139"/>
        <v>5.3840227272727276E-2</v>
      </c>
      <c r="I855" s="9">
        <f t="shared" si="143"/>
        <v>-0.93522450042081784</v>
      </c>
      <c r="J855" s="18">
        <f t="shared" si="142"/>
        <v>2.8506725862792519E-6</v>
      </c>
    </row>
    <row r="856" spans="1:10" x14ac:dyDescent="0.15">
      <c r="A856" s="41" t="s">
        <v>618</v>
      </c>
      <c r="B856" s="41" t="s">
        <v>827</v>
      </c>
      <c r="C856" s="6">
        <v>5.0269810000000001</v>
      </c>
      <c r="D856" s="6">
        <v>3.4589780000000001</v>
      </c>
      <c r="E856" s="9">
        <f>C856/D856-1</f>
        <v>0.453313955740684</v>
      </c>
      <c r="F856" s="18">
        <f t="shared" si="140"/>
        <v>1.9737083468731134E-4</v>
      </c>
      <c r="G856" s="3">
        <f t="shared" si="141"/>
        <v>0.23938004761904763</v>
      </c>
      <c r="H856" s="3">
        <f t="shared" si="139"/>
        <v>0.15722627272727274</v>
      </c>
      <c r="I856" s="9">
        <f t="shared" si="143"/>
        <v>0.52251938220452621</v>
      </c>
      <c r="J856" s="18">
        <f t="shared" si="142"/>
        <v>1.9566702087830075E-4</v>
      </c>
    </row>
    <row r="857" spans="1:10" x14ac:dyDescent="0.15">
      <c r="A857" s="41" t="s">
        <v>540</v>
      </c>
      <c r="B857" s="41" t="s">
        <v>581</v>
      </c>
      <c r="C857" s="6">
        <v>5.3621449999999999</v>
      </c>
      <c r="D857" s="6">
        <v>2.7242169999999999</v>
      </c>
      <c r="E857" s="9">
        <f t="shared" si="131"/>
        <v>0.96832521051002929</v>
      </c>
      <c r="F857" s="18">
        <f t="shared" si="140"/>
        <v>2.1053014410923632E-4</v>
      </c>
      <c r="G857" s="3">
        <f t="shared" si="141"/>
        <v>0.25534023809523809</v>
      </c>
      <c r="H857" s="3">
        <f t="shared" si="139"/>
        <v>0.12382804545454545</v>
      </c>
      <c r="I857" s="9">
        <f t="shared" si="143"/>
        <v>1.0620549824390779</v>
      </c>
      <c r="J857" s="18">
        <f t="shared" si="142"/>
        <v>2.0871273188967213E-4</v>
      </c>
    </row>
    <row r="858" spans="1:10" x14ac:dyDescent="0.15">
      <c r="A858" s="41" t="s">
        <v>506</v>
      </c>
      <c r="B858" s="41" t="s">
        <v>956</v>
      </c>
      <c r="C858" s="6">
        <v>1.5711329999999999</v>
      </c>
      <c r="D858" s="6">
        <v>1.1987380000000001</v>
      </c>
      <c r="E858" s="9">
        <f t="shared" si="131"/>
        <v>0.31065587309320275</v>
      </c>
      <c r="F858" s="18">
        <f t="shared" si="140"/>
        <v>6.168629473928378E-5</v>
      </c>
      <c r="G858" s="3">
        <f t="shared" si="141"/>
        <v>7.4815857142857142E-2</v>
      </c>
      <c r="H858" s="3">
        <f t="shared" si="139"/>
        <v>5.448809090909091E-2</v>
      </c>
      <c r="I858" s="9">
        <f t="shared" si="143"/>
        <v>0.37306805752621264</v>
      </c>
      <c r="J858" s="18">
        <f t="shared" si="142"/>
        <v>6.1153784649989177E-5</v>
      </c>
    </row>
    <row r="859" spans="1:10" x14ac:dyDescent="0.15">
      <c r="A859" s="41" t="s">
        <v>673</v>
      </c>
      <c r="B859" s="41" t="s">
        <v>957</v>
      </c>
      <c r="C859" s="6">
        <v>0.1091015</v>
      </c>
      <c r="D859" s="6">
        <v>3.79358</v>
      </c>
      <c r="E859" s="9">
        <f t="shared" si="131"/>
        <v>-0.97124049051291916</v>
      </c>
      <c r="F859" s="18">
        <f t="shared" si="140"/>
        <v>4.2835757924363941E-6</v>
      </c>
      <c r="G859" s="3">
        <f t="shared" si="141"/>
        <v>5.1953095238095239E-3</v>
      </c>
      <c r="H859" s="3">
        <f t="shared" si="139"/>
        <v>0.17243545454545453</v>
      </c>
      <c r="I859" s="9">
        <f t="shared" si="143"/>
        <v>-0.9698709900611534</v>
      </c>
      <c r="J859" s="18">
        <f t="shared" si="142"/>
        <v>4.2465976056710634E-6</v>
      </c>
    </row>
    <row r="860" spans="1:10" x14ac:dyDescent="0.15">
      <c r="A860" s="41" t="s">
        <v>612</v>
      </c>
      <c r="B860" s="41" t="s">
        <v>958</v>
      </c>
      <c r="C860" s="6">
        <v>8.8494139999999994</v>
      </c>
      <c r="D860" s="6">
        <v>7.5002120000000003</v>
      </c>
      <c r="E860" s="9">
        <f t="shared" si="131"/>
        <v>0.179888515151305</v>
      </c>
      <c r="F860" s="18">
        <f t="shared" si="140"/>
        <v>3.4744834477663203E-4</v>
      </c>
      <c r="G860" s="3">
        <f t="shared" si="141"/>
        <v>0.42140066666666665</v>
      </c>
      <c r="H860" s="3">
        <f t="shared" si="139"/>
        <v>0.34091872727272726</v>
      </c>
      <c r="I860" s="9">
        <f t="shared" si="143"/>
        <v>0.23607368253946248</v>
      </c>
      <c r="J860" s="18">
        <f t="shared" si="142"/>
        <v>3.4444897919819602E-4</v>
      </c>
    </row>
    <row r="861" spans="1:10" x14ac:dyDescent="0.15">
      <c r="A861" s="41" t="s">
        <v>674</v>
      </c>
      <c r="B861" s="41" t="s">
        <v>959</v>
      </c>
      <c r="C861" s="6">
        <v>3.6439590000000002</v>
      </c>
      <c r="D861" s="6">
        <v>4.6819759999999997</v>
      </c>
      <c r="E861" s="9">
        <f t="shared" si="131"/>
        <v>-0.22170489553983186</v>
      </c>
      <c r="F861" s="18">
        <f t="shared" si="140"/>
        <v>1.4307021040985441E-4</v>
      </c>
      <c r="G861" s="3">
        <f t="shared" si="141"/>
        <v>0.17352185714285714</v>
      </c>
      <c r="H861" s="3">
        <f t="shared" si="139"/>
        <v>0.2128170909090909</v>
      </c>
      <c r="I861" s="9">
        <f t="shared" si="143"/>
        <v>-0.18464322389887144</v>
      </c>
      <c r="J861" s="18">
        <f t="shared" si="142"/>
        <v>1.4183514951273375E-4</v>
      </c>
    </row>
    <row r="862" spans="1:10" x14ac:dyDescent="0.15">
      <c r="A862" s="41" t="s">
        <v>508</v>
      </c>
      <c r="B862" s="41" t="s">
        <v>960</v>
      </c>
      <c r="C862" s="6">
        <v>17.57592</v>
      </c>
      <c r="D862" s="6">
        <v>28.716100000000001</v>
      </c>
      <c r="E862" s="9">
        <f t="shared" si="131"/>
        <v>-0.38794195590626868</v>
      </c>
      <c r="F862" s="18">
        <f t="shared" si="140"/>
        <v>6.9007103881980241E-4</v>
      </c>
      <c r="G862" s="3">
        <f t="shared" si="141"/>
        <v>0.83694857142857138</v>
      </c>
      <c r="H862" s="3">
        <f t="shared" si="139"/>
        <v>1.3052772727272728</v>
      </c>
      <c r="I862" s="9">
        <f t="shared" si="143"/>
        <v>-0.35879633475894812</v>
      </c>
      <c r="J862" s="18">
        <f t="shared" si="142"/>
        <v>6.8411396533930467E-4</v>
      </c>
    </row>
    <row r="863" spans="1:10" x14ac:dyDescent="0.15">
      <c r="A863" s="41" t="s">
        <v>695</v>
      </c>
      <c r="B863" s="41" t="s">
        <v>961</v>
      </c>
      <c r="C863" s="6">
        <v>11.44074</v>
      </c>
      <c r="D863" s="6">
        <v>3.44638</v>
      </c>
      <c r="E863" s="9">
        <f t="shared" si="131"/>
        <v>2.3196397379279126</v>
      </c>
      <c r="F863" s="18">
        <f t="shared" si="140"/>
        <v>4.4918976284981187E-4</v>
      </c>
      <c r="G863" s="3">
        <f t="shared" si="141"/>
        <v>0.54479714285714287</v>
      </c>
      <c r="H863" s="3">
        <f t="shared" si="139"/>
        <v>0.15665363636363636</v>
      </c>
      <c r="I863" s="9">
        <f t="shared" si="143"/>
        <v>2.4777178206863852</v>
      </c>
      <c r="J863" s="18">
        <f t="shared" si="142"/>
        <v>4.4531210928452095E-4</v>
      </c>
    </row>
    <row r="864" spans="1:10" x14ac:dyDescent="0.15">
      <c r="A864" s="41" t="s">
        <v>676</v>
      </c>
      <c r="B864" s="41" t="s">
        <v>962</v>
      </c>
      <c r="C864" s="6">
        <v>6.3137420000000004</v>
      </c>
      <c r="D864" s="6">
        <v>2.6363910000000002</v>
      </c>
      <c r="E864" s="9">
        <f t="shared" si="131"/>
        <v>1.3948427983557825</v>
      </c>
      <c r="F864" s="18">
        <f t="shared" si="140"/>
        <v>2.4789203073183178E-4</v>
      </c>
      <c r="G864" s="3">
        <f t="shared" si="141"/>
        <v>0.30065438095238095</v>
      </c>
      <c r="H864" s="3">
        <f t="shared" si="139"/>
        <v>0.11983595454545455</v>
      </c>
      <c r="I864" s="9">
        <f t="shared" si="143"/>
        <v>1.5088829316108199</v>
      </c>
      <c r="J864" s="18">
        <f t="shared" si="142"/>
        <v>2.4575209011814533E-4</v>
      </c>
    </row>
    <row r="865" spans="1:10" x14ac:dyDescent="0.15">
      <c r="A865" s="41" t="s">
        <v>693</v>
      </c>
      <c r="B865" s="41" t="s">
        <v>963</v>
      </c>
      <c r="C865" s="11">
        <v>5.4190459999999998</v>
      </c>
      <c r="D865" s="11">
        <v>3.722445</v>
      </c>
      <c r="E865" s="9">
        <f t="shared" si="131"/>
        <v>0.45577597519909618</v>
      </c>
      <c r="F865" s="18">
        <f t="shared" si="140"/>
        <v>2.1276420822536143E-4</v>
      </c>
      <c r="G865" s="3">
        <f t="shared" si="141"/>
        <v>0.25804980952380951</v>
      </c>
      <c r="H865" s="3">
        <f t="shared" si="139"/>
        <v>0.16920204545454545</v>
      </c>
      <c r="I865" s="9">
        <f t="shared" si="143"/>
        <v>0.52509864068476753</v>
      </c>
      <c r="J865" s="18">
        <f t="shared" si="142"/>
        <v>2.1092751033323422E-4</v>
      </c>
    </row>
    <row r="866" spans="1:10" x14ac:dyDescent="0.15">
      <c r="A866" s="41" t="s">
        <v>677</v>
      </c>
      <c r="B866" s="41" t="s">
        <v>964</v>
      </c>
      <c r="C866" s="6">
        <v>2.6182840000000001</v>
      </c>
      <c r="D866" s="6">
        <v>0.50600840000000002</v>
      </c>
      <c r="E866" s="9">
        <f t="shared" si="131"/>
        <v>4.1743884093623738</v>
      </c>
      <c r="F866" s="18">
        <f t="shared" si="140"/>
        <v>1.0279985114891666E-4</v>
      </c>
      <c r="G866" s="3">
        <f t="shared" si="141"/>
        <v>0.12468019047619047</v>
      </c>
      <c r="H866" s="3">
        <f t="shared" si="139"/>
        <v>2.3000381818181818E-2</v>
      </c>
      <c r="I866" s="9">
        <f t="shared" si="143"/>
        <v>4.420787857427249</v>
      </c>
      <c r="J866" s="18">
        <f t="shared" si="142"/>
        <v>1.0191242618448742E-4</v>
      </c>
    </row>
    <row r="867" spans="1:10" x14ac:dyDescent="0.15">
      <c r="A867" s="41" t="s">
        <v>527</v>
      </c>
      <c r="B867" s="41" t="s">
        <v>965</v>
      </c>
      <c r="C867" s="6">
        <v>8.2493549999999995</v>
      </c>
      <c r="D867" s="6">
        <v>18.948409999999999</v>
      </c>
      <c r="E867" s="9">
        <f t="shared" si="131"/>
        <v>-0.56464130763478315</v>
      </c>
      <c r="F867" s="18">
        <f t="shared" si="140"/>
        <v>3.2388864847150706E-4</v>
      </c>
      <c r="G867" s="3">
        <f t="shared" si="141"/>
        <v>0.39282642857142858</v>
      </c>
      <c r="H867" s="3">
        <f t="shared" si="139"/>
        <v>0.8612913636363636</v>
      </c>
      <c r="I867" s="9">
        <f t="shared" si="143"/>
        <v>-0.54390994133167747</v>
      </c>
      <c r="J867" s="18">
        <f t="shared" si="142"/>
        <v>3.2109266317448075E-4</v>
      </c>
    </row>
    <row r="868" spans="1:10" x14ac:dyDescent="0.15">
      <c r="A868" s="41" t="s">
        <v>1118</v>
      </c>
      <c r="B868" s="41" t="s">
        <v>385</v>
      </c>
      <c r="C868" s="6">
        <v>10.1646</v>
      </c>
      <c r="D868" s="6"/>
      <c r="F868" s="18">
        <f t="shared" si="140"/>
        <v>3.990855716905723E-4</v>
      </c>
      <c r="G868" s="3">
        <f>C868/4</f>
        <v>2.54115</v>
      </c>
      <c r="H868" s="3"/>
      <c r="J868" s="18">
        <f t="shared" ref="J868:J891" si="144">G868/$G$1119</f>
        <v>2.0771123368484527E-3</v>
      </c>
    </row>
    <row r="869" spans="1:10" x14ac:dyDescent="0.15">
      <c r="A869" s="41" t="s">
        <v>615</v>
      </c>
      <c r="B869" s="41" t="s">
        <v>967</v>
      </c>
      <c r="C869" s="6">
        <v>4.5277900000000004</v>
      </c>
      <c r="D869" s="6">
        <v>15.026160000000001</v>
      </c>
      <c r="E869" s="9">
        <f t="shared" si="131"/>
        <v>-0.6986728478866191</v>
      </c>
      <c r="F869" s="18">
        <f t="shared" ref="F869:F900" si="145">C869/$C$1119</f>
        <v>1.7777144802991326E-4</v>
      </c>
      <c r="G869" s="3">
        <f>C869/21</f>
        <v>0.21560904761904764</v>
      </c>
      <c r="H869" s="3">
        <f>D869/22</f>
        <v>0.6830072727272728</v>
      </c>
      <c r="I869" s="9">
        <f>G869/H869-1</f>
        <v>-0.68432393588121998</v>
      </c>
      <c r="J869" s="18">
        <f t="shared" si="144"/>
        <v>1.7623682692704854E-4</v>
      </c>
    </row>
    <row r="870" spans="1:10" x14ac:dyDescent="0.15">
      <c r="A870" s="41" t="s">
        <v>1154</v>
      </c>
      <c r="B870" s="41" t="s">
        <v>484</v>
      </c>
      <c r="C870" s="6">
        <v>7.1959999999999995E-5</v>
      </c>
      <c r="D870" s="6"/>
      <c r="F870" s="18">
        <f t="shared" si="145"/>
        <v>2.8253150875443776E-9</v>
      </c>
      <c r="G870" s="3">
        <f>C870/4</f>
        <v>1.7989999999999999E-5</v>
      </c>
      <c r="H870" s="3"/>
      <c r="J870" s="18">
        <f t="shared" si="144"/>
        <v>1.4704858406589011E-8</v>
      </c>
    </row>
    <row r="871" spans="1:10" x14ac:dyDescent="0.15">
      <c r="A871" s="41" t="s">
        <v>550</v>
      </c>
      <c r="B871" s="41" t="s">
        <v>427</v>
      </c>
      <c r="C871" s="6">
        <v>204.70410000000001</v>
      </c>
      <c r="D871" s="6">
        <v>343.06659999999999</v>
      </c>
      <c r="E871" s="9">
        <f t="shared" si="131"/>
        <v>-0.40331090231459432</v>
      </c>
      <c r="F871" s="18">
        <f t="shared" si="145"/>
        <v>8.0371537272400373E-3</v>
      </c>
      <c r="G871" s="3">
        <f>C871/21</f>
        <v>9.747814285714286</v>
      </c>
      <c r="H871" s="3">
        <f>D871/22</f>
        <v>15.593936363636363</v>
      </c>
      <c r="I871" s="9">
        <f>G871/H871-1</f>
        <v>-0.37489713575814643</v>
      </c>
      <c r="J871" s="18">
        <f t="shared" si="144"/>
        <v>7.9677725872792753E-3</v>
      </c>
    </row>
    <row r="872" spans="1:10" x14ac:dyDescent="0.15">
      <c r="A872" s="41" t="s">
        <v>524</v>
      </c>
      <c r="B872" s="41" t="s">
        <v>968</v>
      </c>
      <c r="C872" s="6">
        <v>5.5278749999999999</v>
      </c>
      <c r="D872" s="6">
        <v>7.304284</v>
      </c>
      <c r="E872" s="9">
        <f t="shared" si="131"/>
        <v>-0.24320097630376913</v>
      </c>
      <c r="F872" s="18">
        <f t="shared" si="145"/>
        <v>2.1703708504112529E-4</v>
      </c>
      <c r="G872" s="3">
        <f>C872/21</f>
        <v>0.26323214285714286</v>
      </c>
      <c r="H872" s="3">
        <f>D872/22</f>
        <v>0.33201290909090908</v>
      </c>
      <c r="I872" s="9">
        <f>G872/H872-1</f>
        <v>-0.20716292755632959</v>
      </c>
      <c r="J872" s="18">
        <f t="shared" si="144"/>
        <v>2.1516350132169519E-4</v>
      </c>
    </row>
    <row r="873" spans="1:10" x14ac:dyDescent="0.15">
      <c r="A873" s="41" t="s">
        <v>545</v>
      </c>
      <c r="B873" s="41" t="s">
        <v>969</v>
      </c>
      <c r="C873" s="6">
        <v>3.0221900000000002</v>
      </c>
      <c r="D873" s="6">
        <v>6.0876150000000004</v>
      </c>
      <c r="E873" s="9">
        <f t="shared" si="131"/>
        <v>-0.50355106227972701</v>
      </c>
      <c r="F873" s="18">
        <f t="shared" si="145"/>
        <v>1.1865812957790082E-4</v>
      </c>
      <c r="G873" s="3">
        <f>C873/21</f>
        <v>0.14391380952380953</v>
      </c>
      <c r="H873" s="3">
        <f>D873/22</f>
        <v>0.27670977272727276</v>
      </c>
      <c r="I873" s="9">
        <f>G873/H873-1</f>
        <v>-0.47991063667399969</v>
      </c>
      <c r="J873" s="18">
        <f t="shared" si="144"/>
        <v>1.1763380721514397E-4</v>
      </c>
    </row>
    <row r="874" spans="1:10" x14ac:dyDescent="0.15">
      <c r="A874" s="41" t="s">
        <v>542</v>
      </c>
      <c r="B874" s="41" t="s">
        <v>970</v>
      </c>
      <c r="C874" s="6">
        <v>14.67615</v>
      </c>
      <c r="D874" s="6">
        <v>39.547199999999997</v>
      </c>
      <c r="E874" s="9">
        <f t="shared" si="131"/>
        <v>-0.62889534530889668</v>
      </c>
      <c r="F874" s="18">
        <f t="shared" si="145"/>
        <v>5.7621939997310194E-4</v>
      </c>
      <c r="G874" s="3">
        <f>C874/21</f>
        <v>0.69886428571428572</v>
      </c>
      <c r="H874" s="3">
        <f>D874/22</f>
        <v>1.7975999999999999</v>
      </c>
      <c r="I874" s="9">
        <f>G874/H874-1</f>
        <v>-0.61122369508551078</v>
      </c>
      <c r="J874" s="18">
        <f t="shared" si="144"/>
        <v>5.7124515657868476E-4</v>
      </c>
    </row>
    <row r="875" spans="1:10" x14ac:dyDescent="0.15">
      <c r="A875" s="41" t="s">
        <v>543</v>
      </c>
      <c r="B875" s="41" t="s">
        <v>971</v>
      </c>
      <c r="C875" s="11">
        <v>4.9947809999999997</v>
      </c>
      <c r="D875" s="11">
        <v>14.22921</v>
      </c>
      <c r="E875" s="9">
        <f t="shared" si="131"/>
        <v>-0.64897692844507882</v>
      </c>
      <c r="F875" s="18">
        <f t="shared" si="145"/>
        <v>1.9610658863646461E-4</v>
      </c>
      <c r="G875" s="3">
        <f>C875/21</f>
        <v>0.23784671428571427</v>
      </c>
      <c r="H875" s="3">
        <f>D875/22</f>
        <v>0.64678227272727273</v>
      </c>
      <c r="I875" s="9">
        <f>G875/H875-1</f>
        <v>-0.63226154408532076</v>
      </c>
      <c r="J875" s="18">
        <f t="shared" si="144"/>
        <v>1.944136884960456E-4</v>
      </c>
    </row>
    <row r="876" spans="1:10" x14ac:dyDescent="0.15">
      <c r="A876" s="41" t="s">
        <v>24</v>
      </c>
      <c r="B876" s="41" t="s">
        <v>561</v>
      </c>
      <c r="C876" s="6">
        <v>1.091056E-2</v>
      </c>
      <c r="D876" s="6"/>
      <c r="F876" s="18">
        <f t="shared" si="145"/>
        <v>4.2837367678652283E-7</v>
      </c>
      <c r="G876" s="3">
        <f>C876/6</f>
        <v>1.8184266666666667E-3</v>
      </c>
      <c r="H876" s="3"/>
      <c r="J876" s="18">
        <f t="shared" si="144"/>
        <v>1.4863650170149509E-6</v>
      </c>
    </row>
    <row r="877" spans="1:10" x14ac:dyDescent="0.15">
      <c r="A877" s="41" t="s">
        <v>525</v>
      </c>
      <c r="B877" s="41" t="s">
        <v>972</v>
      </c>
      <c r="C877" s="6">
        <v>1.8829880000000001</v>
      </c>
      <c r="D877" s="6">
        <v>3.4887009999999998</v>
      </c>
      <c r="E877" s="9">
        <f t="shared" si="131"/>
        <v>-0.46026099685814281</v>
      </c>
      <c r="F877" s="18">
        <f t="shared" si="145"/>
        <v>7.39304392171347E-5</v>
      </c>
      <c r="G877" s="3">
        <f>C877/21</f>
        <v>8.9666095238095239E-2</v>
      </c>
      <c r="H877" s="3">
        <f>D877/22</f>
        <v>0.15857731818181817</v>
      </c>
      <c r="I877" s="9">
        <f>G877/H877-1</f>
        <v>-0.43455913956567349</v>
      </c>
      <c r="J877" s="18">
        <f t="shared" si="144"/>
        <v>7.3292230925398313E-5</v>
      </c>
    </row>
    <row r="878" spans="1:10" x14ac:dyDescent="0.15">
      <c r="A878" s="41" t="s">
        <v>441</v>
      </c>
      <c r="B878" s="41" t="s">
        <v>428</v>
      </c>
      <c r="C878" s="6">
        <v>52.288080000000001</v>
      </c>
      <c r="D878" s="6">
        <v>29.197089999999999</v>
      </c>
      <c r="E878" s="9">
        <f t="shared" si="131"/>
        <v>0.7908661445370071</v>
      </c>
      <c r="F878" s="18">
        <f t="shared" si="145"/>
        <v>2.0529502685203921E-3</v>
      </c>
      <c r="G878" s="3">
        <f>C878/21</f>
        <v>2.4899085714285714</v>
      </c>
      <c r="H878" s="3">
        <f>D878/22</f>
        <v>1.3271404545454546</v>
      </c>
      <c r="I878" s="9">
        <f>G878/H878-1</f>
        <v>0.87614548475305476</v>
      </c>
      <c r="J878" s="18">
        <f t="shared" si="144"/>
        <v>2.0352280704952451E-3</v>
      </c>
    </row>
    <row r="879" spans="1:10" x14ac:dyDescent="0.15">
      <c r="A879" s="41" t="s">
        <v>1115</v>
      </c>
      <c r="B879" s="41" t="s">
        <v>471</v>
      </c>
      <c r="C879" s="6">
        <v>1.9570839999999999E-2</v>
      </c>
      <c r="D879" s="6"/>
      <c r="F879" s="18">
        <f t="shared" si="145"/>
        <v>7.6839618576871877E-7</v>
      </c>
      <c r="G879" s="3">
        <f>C879/4</f>
        <v>4.8927099999999998E-3</v>
      </c>
      <c r="H879" s="3"/>
      <c r="J879" s="18">
        <f t="shared" si="144"/>
        <v>3.9992555739022854E-6</v>
      </c>
    </row>
    <row r="880" spans="1:10" x14ac:dyDescent="0.15">
      <c r="A880" s="41" t="s">
        <v>2</v>
      </c>
      <c r="B880" s="41" t="s">
        <v>562</v>
      </c>
      <c r="C880" s="6">
        <v>0</v>
      </c>
      <c r="D880" s="6"/>
      <c r="F880" s="18">
        <f t="shared" si="145"/>
        <v>0</v>
      </c>
      <c r="G880" s="3">
        <f t="shared" ref="G880:G905" si="146">C880/4</f>
        <v>0</v>
      </c>
      <c r="H880" s="3"/>
      <c r="J880" s="18">
        <f t="shared" si="144"/>
        <v>0</v>
      </c>
    </row>
    <row r="881" spans="1:10" x14ac:dyDescent="0.15">
      <c r="A881" s="41" t="s">
        <v>3</v>
      </c>
      <c r="B881" s="41" t="s">
        <v>563</v>
      </c>
      <c r="C881" s="6">
        <v>6.0020000000000005E-5</v>
      </c>
      <c r="D881" s="6"/>
      <c r="F881" s="18">
        <f t="shared" si="145"/>
        <v>2.3565232289384876E-9</v>
      </c>
      <c r="G881" s="3">
        <f t="shared" si="146"/>
        <v>1.5005000000000001E-5</v>
      </c>
      <c r="H881" s="3"/>
      <c r="J881" s="18">
        <f t="shared" si="144"/>
        <v>1.2264947214611903E-8</v>
      </c>
    </row>
    <row r="882" spans="1:10" x14ac:dyDescent="0.15">
      <c r="A882" s="41" t="s">
        <v>4</v>
      </c>
      <c r="B882" s="41" t="s">
        <v>564</v>
      </c>
      <c r="C882" s="6">
        <v>1.1705E-4</v>
      </c>
      <c r="D882" s="6"/>
      <c r="F882" s="18">
        <f t="shared" si="145"/>
        <v>4.5956521817269229E-9</v>
      </c>
      <c r="G882" s="3">
        <f t="shared" si="146"/>
        <v>2.92625E-5</v>
      </c>
      <c r="H882" s="3"/>
      <c r="J882" s="18">
        <f t="shared" si="144"/>
        <v>2.3918894892874427E-8</v>
      </c>
    </row>
    <row r="883" spans="1:10" x14ac:dyDescent="0.15">
      <c r="A883" s="41" t="s">
        <v>5</v>
      </c>
      <c r="B883" s="41" t="s">
        <v>565</v>
      </c>
      <c r="C883" s="6">
        <v>7.379000000000001E-5</v>
      </c>
      <c r="D883" s="6"/>
      <c r="F883" s="18">
        <f t="shared" si="145"/>
        <v>2.8971650960241753E-9</v>
      </c>
      <c r="G883" s="3">
        <f t="shared" si="146"/>
        <v>1.8447500000000003E-5</v>
      </c>
      <c r="H883" s="3"/>
      <c r="J883" s="18">
        <f t="shared" si="144"/>
        <v>1.5078814644555355E-8</v>
      </c>
    </row>
    <row r="884" spans="1:10" x14ac:dyDescent="0.15">
      <c r="A884" s="41" t="s">
        <v>8</v>
      </c>
      <c r="B884" s="41" t="s">
        <v>566</v>
      </c>
      <c r="C884" s="6">
        <v>5.2110000000000001E-5</v>
      </c>
      <c r="D884" s="6"/>
      <c r="F884" s="18">
        <f t="shared" si="145"/>
        <v>2.045958438187014E-9</v>
      </c>
      <c r="G884" s="3">
        <f t="shared" si="146"/>
        <v>1.30275E-5</v>
      </c>
      <c r="H884" s="3"/>
      <c r="J884" s="18">
        <f t="shared" si="144"/>
        <v>1.0648557136844822E-8</v>
      </c>
    </row>
    <row r="885" spans="1:10" x14ac:dyDescent="0.15">
      <c r="A885" s="41" t="s">
        <v>9</v>
      </c>
      <c r="B885" s="41" t="s">
        <v>567</v>
      </c>
      <c r="C885" s="6">
        <v>5.9039999999999997E-5</v>
      </c>
      <c r="D885" s="6"/>
      <c r="F885" s="18">
        <f t="shared" si="145"/>
        <v>2.3180461752170657E-9</v>
      </c>
      <c r="G885" s="3">
        <f t="shared" si="146"/>
        <v>1.4759999999999999E-5</v>
      </c>
      <c r="H885" s="3"/>
      <c r="J885" s="18">
        <f t="shared" si="144"/>
        <v>1.2064686497012441E-8</v>
      </c>
    </row>
    <row r="886" spans="1:10" x14ac:dyDescent="0.15">
      <c r="A886" s="41" t="s">
        <v>10</v>
      </c>
      <c r="B886" s="41" t="s">
        <v>568</v>
      </c>
      <c r="C886" s="6">
        <v>0</v>
      </c>
      <c r="D886" s="6"/>
      <c r="F886" s="18">
        <f t="shared" si="145"/>
        <v>0</v>
      </c>
      <c r="G886" s="3">
        <f t="shared" si="146"/>
        <v>0</v>
      </c>
      <c r="H886" s="3"/>
      <c r="J886" s="18">
        <f t="shared" si="144"/>
        <v>0</v>
      </c>
    </row>
    <row r="887" spans="1:10" x14ac:dyDescent="0.15">
      <c r="A887" s="41" t="s">
        <v>11</v>
      </c>
      <c r="B887" s="41" t="s">
        <v>569</v>
      </c>
      <c r="C887" s="6">
        <v>9.488E-5</v>
      </c>
      <c r="D887" s="6"/>
      <c r="F887" s="18">
        <f t="shared" si="145"/>
        <v>3.7252069970290515E-9</v>
      </c>
      <c r="G887" s="3">
        <f t="shared" si="146"/>
        <v>2.372E-5</v>
      </c>
      <c r="H887" s="3"/>
      <c r="J887" s="18">
        <f t="shared" si="144"/>
        <v>1.9388507026364166E-8</v>
      </c>
    </row>
    <row r="888" spans="1:10" x14ac:dyDescent="0.15">
      <c r="A888" s="41" t="s">
        <v>12</v>
      </c>
      <c r="B888" s="41" t="s">
        <v>570</v>
      </c>
      <c r="C888" s="6">
        <v>8.6760000000000003E-5</v>
      </c>
      <c r="D888" s="6"/>
      <c r="F888" s="18">
        <f t="shared" si="145"/>
        <v>3.4063971233372736E-9</v>
      </c>
      <c r="G888" s="3">
        <f t="shared" si="146"/>
        <v>2.1690000000000001E-5</v>
      </c>
      <c r="H888" s="3"/>
      <c r="J888" s="18">
        <f t="shared" si="144"/>
        <v>1.7729203937682918E-8</v>
      </c>
    </row>
    <row r="889" spans="1:10" x14ac:dyDescent="0.15">
      <c r="A889" s="41" t="s">
        <v>13</v>
      </c>
      <c r="B889" s="41" t="s">
        <v>571</v>
      </c>
      <c r="C889" s="6">
        <v>0</v>
      </c>
      <c r="D889" s="6"/>
      <c r="F889" s="18">
        <f t="shared" si="145"/>
        <v>0</v>
      </c>
      <c r="G889" s="3">
        <f t="shared" si="146"/>
        <v>0</v>
      </c>
      <c r="H889" s="3"/>
      <c r="J889" s="18">
        <f t="shared" si="144"/>
        <v>0</v>
      </c>
    </row>
    <row r="890" spans="1:10" x14ac:dyDescent="0.15">
      <c r="A890" s="41" t="s">
        <v>14</v>
      </c>
      <c r="B890" s="41" t="s">
        <v>572</v>
      </c>
      <c r="C890" s="6">
        <v>5.4020000000000001E-5</v>
      </c>
      <c r="D890" s="6"/>
      <c r="F890" s="18">
        <f t="shared" si="145"/>
        <v>2.1209494306440701E-9</v>
      </c>
      <c r="G890" s="3">
        <f t="shared" si="146"/>
        <v>1.3505E-5</v>
      </c>
      <c r="H890" s="3"/>
      <c r="J890" s="18">
        <f t="shared" si="144"/>
        <v>1.1038861188492752E-8</v>
      </c>
    </row>
    <row r="891" spans="1:10" x14ac:dyDescent="0.15">
      <c r="A891" s="41" t="s">
        <v>15</v>
      </c>
      <c r="B891" s="41" t="s">
        <v>573</v>
      </c>
      <c r="C891" s="6">
        <v>1.3231999999999998E-4</v>
      </c>
      <c r="D891" s="6"/>
      <c r="F891" s="18">
        <f t="shared" si="145"/>
        <v>5.1951874983862142E-9</v>
      </c>
      <c r="G891" s="3">
        <f t="shared" si="146"/>
        <v>3.3079999999999995E-5</v>
      </c>
      <c r="H891" s="3"/>
      <c r="J891" s="18">
        <f t="shared" si="144"/>
        <v>2.7039283829347659E-8</v>
      </c>
    </row>
    <row r="892" spans="1:10" x14ac:dyDescent="0.15">
      <c r="A892" s="41" t="s">
        <v>16</v>
      </c>
      <c r="B892" s="41" t="s">
        <v>574</v>
      </c>
      <c r="C892" s="6">
        <v>5.3439999999999997E-5</v>
      </c>
      <c r="D892" s="6"/>
      <c r="F892" s="18">
        <f t="shared" si="145"/>
        <v>2.098177296808943E-9</v>
      </c>
      <c r="G892" s="3">
        <f t="shared" si="146"/>
        <v>1.3359999999999999E-5</v>
      </c>
      <c r="H892" s="3"/>
      <c r="J892" s="18">
        <f t="shared" ref="J892:J934" si="147">G892/$G$1119</f>
        <v>1.0920339539301232E-8</v>
      </c>
    </row>
    <row r="893" spans="1:10" x14ac:dyDescent="0.15">
      <c r="A893" s="41" t="s">
        <v>17</v>
      </c>
      <c r="B893" s="41" t="s">
        <v>575</v>
      </c>
      <c r="C893" s="6">
        <v>8.2200000000000006E-5</v>
      </c>
      <c r="D893" s="6"/>
      <c r="F893" s="18">
        <f t="shared" si="145"/>
        <v>3.2273610366335168E-9</v>
      </c>
      <c r="G893" s="3">
        <f t="shared" si="146"/>
        <v>2.0550000000000001E-5</v>
      </c>
      <c r="H893" s="3"/>
      <c r="J893" s="18">
        <f t="shared" si="147"/>
        <v>1.6797378557832364E-8</v>
      </c>
    </row>
    <row r="894" spans="1:10" x14ac:dyDescent="0.15">
      <c r="A894" s="41" t="s">
        <v>18</v>
      </c>
      <c r="B894" s="41" t="s">
        <v>576</v>
      </c>
      <c r="C894" s="6">
        <v>6.7639999999999996E-5</v>
      </c>
      <c r="D894" s="6"/>
      <c r="F894" s="18">
        <f t="shared" si="145"/>
        <v>2.6557019527723972E-9</v>
      </c>
      <c r="G894" s="3">
        <f t="shared" si="146"/>
        <v>1.6909999999999999E-5</v>
      </c>
      <c r="H894" s="3"/>
      <c r="J894" s="18">
        <f t="shared" si="147"/>
        <v>1.3822076467783222E-8</v>
      </c>
    </row>
    <row r="895" spans="1:10" x14ac:dyDescent="0.15">
      <c r="A895" s="41" t="s">
        <v>19</v>
      </c>
      <c r="B895" s="41" t="s">
        <v>577</v>
      </c>
      <c r="C895" s="6">
        <v>1.9641999999999999E-4</v>
      </c>
      <c r="D895" s="6"/>
      <c r="F895" s="18">
        <f t="shared" si="145"/>
        <v>7.7119009101649062E-9</v>
      </c>
      <c r="G895" s="3">
        <f t="shared" si="146"/>
        <v>4.9104999999999998E-5</v>
      </c>
      <c r="H895" s="3"/>
      <c r="J895" s="18">
        <f t="shared" si="147"/>
        <v>4.0137969541720588E-8</v>
      </c>
    </row>
    <row r="896" spans="1:10" x14ac:dyDescent="0.15">
      <c r="A896" s="41" t="s">
        <v>20</v>
      </c>
      <c r="B896" s="41" t="s">
        <v>578</v>
      </c>
      <c r="C896" s="6">
        <v>2.2593540000000002E-2</v>
      </c>
      <c r="D896" s="6"/>
      <c r="F896" s="18">
        <f t="shared" si="145"/>
        <v>8.8707433911947477E-7</v>
      </c>
      <c r="G896" s="3">
        <f t="shared" si="146"/>
        <v>5.6483850000000006E-3</v>
      </c>
      <c r="H896" s="3"/>
      <c r="J896" s="18">
        <f t="shared" si="147"/>
        <v>4.6169372790940122E-6</v>
      </c>
    </row>
    <row r="897" spans="1:10" x14ac:dyDescent="0.15">
      <c r="A897" s="41" t="s">
        <v>21</v>
      </c>
      <c r="B897" s="41" t="s">
        <v>579</v>
      </c>
      <c r="C897" s="6">
        <v>0</v>
      </c>
      <c r="D897" s="6"/>
      <c r="F897" s="18">
        <f t="shared" si="145"/>
        <v>0</v>
      </c>
      <c r="G897" s="3">
        <f t="shared" si="146"/>
        <v>0</v>
      </c>
      <c r="H897" s="3"/>
      <c r="J897" s="18">
        <f t="shared" si="147"/>
        <v>0</v>
      </c>
    </row>
    <row r="898" spans="1:10" x14ac:dyDescent="0.15">
      <c r="A898" s="41" t="s">
        <v>1155</v>
      </c>
      <c r="B898" s="41" t="s">
        <v>486</v>
      </c>
      <c r="C898" s="6">
        <v>0.166794</v>
      </c>
      <c r="D898" s="6"/>
      <c r="F898" s="18">
        <f t="shared" si="145"/>
        <v>6.5487160187865056E-6</v>
      </c>
      <c r="G898" s="3">
        <f t="shared" si="146"/>
        <v>4.1698499999999999E-2</v>
      </c>
      <c r="H898" s="3"/>
      <c r="J898" s="18">
        <f t="shared" si="147"/>
        <v>3.4083965440086266E-5</v>
      </c>
    </row>
    <row r="899" spans="1:10" x14ac:dyDescent="0.15">
      <c r="A899" s="41" t="s">
        <v>1114</v>
      </c>
      <c r="B899" s="41" t="s">
        <v>826</v>
      </c>
      <c r="C899" s="6">
        <v>5.2899999999999998E-5</v>
      </c>
      <c r="D899" s="6"/>
      <c r="F899" s="18">
        <f t="shared" si="145"/>
        <v>2.0769756549624454E-9</v>
      </c>
      <c r="G899" s="3">
        <f t="shared" si="146"/>
        <v>1.3225E-5</v>
      </c>
      <c r="H899" s="3"/>
      <c r="J899" s="18">
        <f t="shared" si="147"/>
        <v>1.0809991796950509E-8</v>
      </c>
    </row>
    <row r="900" spans="1:10" x14ac:dyDescent="0.15">
      <c r="A900" s="41" t="s">
        <v>1123</v>
      </c>
      <c r="B900" s="41" t="s">
        <v>472</v>
      </c>
      <c r="C900" s="6">
        <v>6.9579999999999995E-5</v>
      </c>
      <c r="D900" s="6"/>
      <c r="F900" s="18">
        <f t="shared" si="145"/>
        <v>2.7318708142209253E-9</v>
      </c>
      <c r="G900" s="3">
        <f t="shared" si="146"/>
        <v>1.7394999999999999E-5</v>
      </c>
      <c r="H900" s="3"/>
      <c r="J900" s="18">
        <f t="shared" si="147"/>
        <v>1.4218510949561747E-8</v>
      </c>
    </row>
    <row r="901" spans="1:10" x14ac:dyDescent="0.15">
      <c r="A901" s="41" t="s">
        <v>1124</v>
      </c>
      <c r="B901" s="41" t="s">
        <v>474</v>
      </c>
      <c r="C901" s="6">
        <v>5.7520000000000005E-5</v>
      </c>
      <c r="D901" s="6"/>
      <c r="F901" s="18">
        <f t="shared" ref="F901:F932" si="148">C901/$C$1119</f>
        <v>2.2583674796491471E-9</v>
      </c>
      <c r="G901" s="3">
        <f t="shared" si="146"/>
        <v>1.4380000000000001E-5</v>
      </c>
      <c r="H901" s="3"/>
      <c r="J901" s="18">
        <f t="shared" si="147"/>
        <v>1.1754078037062256E-8</v>
      </c>
    </row>
    <row r="902" spans="1:10" x14ac:dyDescent="0.15">
      <c r="A902" s="41" t="s">
        <v>6</v>
      </c>
      <c r="B902" s="41" t="s">
        <v>473</v>
      </c>
      <c r="C902" s="6">
        <v>0</v>
      </c>
      <c r="D902" s="6"/>
      <c r="F902" s="18">
        <f t="shared" si="148"/>
        <v>0</v>
      </c>
      <c r="G902" s="3">
        <f t="shared" si="146"/>
        <v>0</v>
      </c>
      <c r="H902" s="3"/>
      <c r="J902" s="18">
        <f t="shared" si="147"/>
        <v>0</v>
      </c>
    </row>
    <row r="903" spans="1:10" x14ac:dyDescent="0.15">
      <c r="A903" s="41" t="s">
        <v>1</v>
      </c>
      <c r="B903" s="41" t="s">
        <v>495</v>
      </c>
      <c r="C903" s="6">
        <v>5.7540000000000001E-5</v>
      </c>
      <c r="D903" s="6"/>
      <c r="F903" s="18">
        <f t="shared" si="148"/>
        <v>2.2591527256434614E-9</v>
      </c>
      <c r="G903" s="3">
        <f t="shared" si="146"/>
        <v>1.4385E-5</v>
      </c>
      <c r="H903" s="3"/>
      <c r="J903" s="18">
        <f t="shared" si="147"/>
        <v>1.1758164990482653E-8</v>
      </c>
    </row>
    <row r="904" spans="1:10" x14ac:dyDescent="0.15">
      <c r="A904" s="41" t="s">
        <v>25</v>
      </c>
      <c r="B904" s="41" t="s">
        <v>1078</v>
      </c>
      <c r="C904" s="6">
        <v>1.2605999999999999E-2</v>
      </c>
      <c r="D904" s="6"/>
      <c r="F904" s="18">
        <f t="shared" si="148"/>
        <v>4.949405502165706E-7</v>
      </c>
      <c r="G904" s="3">
        <f t="shared" si="146"/>
        <v>3.1514999999999998E-3</v>
      </c>
      <c r="H904" s="3"/>
      <c r="J904" s="18">
        <f t="shared" si="147"/>
        <v>2.5760067408763351E-6</v>
      </c>
    </row>
    <row r="905" spans="1:10" x14ac:dyDescent="0.15">
      <c r="A905" s="41" t="s">
        <v>1111</v>
      </c>
      <c r="B905" s="41" t="s">
        <v>439</v>
      </c>
      <c r="C905" s="6">
        <v>5.8584400000000002E-2</v>
      </c>
      <c r="D905" s="6"/>
      <c r="F905" s="18">
        <f t="shared" si="148"/>
        <v>2.3001582714665766E-6</v>
      </c>
      <c r="G905" s="3">
        <f t="shared" si="146"/>
        <v>1.46461E-2</v>
      </c>
      <c r="H905" s="3"/>
      <c r="J905" s="18">
        <f t="shared" si="147"/>
        <v>1.1971585698095793E-5</v>
      </c>
    </row>
    <row r="906" spans="1:10" x14ac:dyDescent="0.15">
      <c r="A906" s="41" t="s">
        <v>322</v>
      </c>
      <c r="B906" s="41" t="s">
        <v>973</v>
      </c>
      <c r="C906" s="6">
        <v>10.01342</v>
      </c>
      <c r="D906" s="6">
        <v>13.77486</v>
      </c>
      <c r="E906" s="9">
        <f t="shared" si="131"/>
        <v>-0.27306557017639388</v>
      </c>
      <c r="F906" s="18">
        <f t="shared" si="148"/>
        <v>3.9314989721954727E-4</v>
      </c>
      <c r="G906" s="3">
        <f t="shared" ref="G906:G937" si="149">C906/21</f>
        <v>0.47682952380952381</v>
      </c>
      <c r="H906" s="3">
        <f t="shared" ref="H906:H937" si="150">D906/22</f>
        <v>0.62612999999999996</v>
      </c>
      <c r="I906" s="9">
        <f t="shared" ref="I906:I914" si="151">G906/H906-1</f>
        <v>-0.23844964494669818</v>
      </c>
      <c r="J906" s="18">
        <f t="shared" si="147"/>
        <v>3.8975601065593723E-4</v>
      </c>
    </row>
    <row r="907" spans="1:10" x14ac:dyDescent="0.15">
      <c r="A907" s="41" t="s">
        <v>717</v>
      </c>
      <c r="B907" s="41" t="s">
        <v>1024</v>
      </c>
      <c r="C907" s="6">
        <v>5.8624539999999996</v>
      </c>
      <c r="D907" s="6">
        <v>7.9962439999999999</v>
      </c>
      <c r="E907" s="9">
        <f t="shared" si="131"/>
        <v>-0.26684903562222473</v>
      </c>
      <c r="F907" s="18">
        <f t="shared" si="148"/>
        <v>2.3017342601771659E-4</v>
      </c>
      <c r="G907" s="3">
        <f t="shared" si="149"/>
        <v>0.27916447619047619</v>
      </c>
      <c r="H907" s="3">
        <f t="shared" si="150"/>
        <v>0.36346563636363638</v>
      </c>
      <c r="I907" s="9">
        <f t="shared" si="151"/>
        <v>-0.2319370849375687</v>
      </c>
      <c r="J907" s="18">
        <f t="shared" si="147"/>
        <v>2.2818644216401009E-4</v>
      </c>
    </row>
    <row r="908" spans="1:10" x14ac:dyDescent="0.15">
      <c r="A908" s="41" t="s">
        <v>640</v>
      </c>
      <c r="B908" s="41" t="s">
        <v>974</v>
      </c>
      <c r="C908" s="6">
        <v>1.101005</v>
      </c>
      <c r="D908" s="6">
        <v>4.0033390000000004</v>
      </c>
      <c r="E908" s="9">
        <f t="shared" si="131"/>
        <v>-0.72497832434375409</v>
      </c>
      <c r="F908" s="18">
        <f t="shared" si="148"/>
        <v>4.3227988298524146E-5</v>
      </c>
      <c r="G908" s="3">
        <f t="shared" si="149"/>
        <v>5.2428809523809523E-2</v>
      </c>
      <c r="H908" s="3">
        <f t="shared" si="150"/>
        <v>0.18196995454545456</v>
      </c>
      <c r="I908" s="9">
        <f t="shared" si="151"/>
        <v>-0.71188205407440908</v>
      </c>
      <c r="J908" s="18">
        <f t="shared" si="147"/>
        <v>4.2854820482136991E-5</v>
      </c>
    </row>
    <row r="909" spans="1:10" x14ac:dyDescent="0.15">
      <c r="A909" s="41" t="s">
        <v>641</v>
      </c>
      <c r="B909" s="41" t="s">
        <v>975</v>
      </c>
      <c r="C909" s="6">
        <v>0.62864890000000007</v>
      </c>
      <c r="D909" s="6">
        <v>0.93049609999999994</v>
      </c>
      <c r="E909" s="9">
        <f t="shared" si="131"/>
        <v>-0.32439383679308265</v>
      </c>
      <c r="F909" s="18">
        <f t="shared" si="148"/>
        <v>2.4682201527767884E-5</v>
      </c>
      <c r="G909" s="3">
        <f t="shared" si="149"/>
        <v>2.9935661904761907E-2</v>
      </c>
      <c r="H909" s="3">
        <f t="shared" si="150"/>
        <v>4.2295277272727271E-2</v>
      </c>
      <c r="I909" s="9">
        <f t="shared" si="151"/>
        <v>-0.29222211473561044</v>
      </c>
      <c r="J909" s="18">
        <f t="shared" si="147"/>
        <v>2.4469131162703978E-5</v>
      </c>
    </row>
    <row r="910" spans="1:10" x14ac:dyDescent="0.15">
      <c r="A910" s="41" t="s">
        <v>709</v>
      </c>
      <c r="B910" s="41" t="s">
        <v>1025</v>
      </c>
      <c r="C910" s="6">
        <v>0.32677929999999999</v>
      </c>
      <c r="D910" s="6">
        <v>0.54968159999999999</v>
      </c>
      <c r="E910" s="9">
        <f t="shared" si="131"/>
        <v>-0.40551166347936696</v>
      </c>
      <c r="F910" s="18">
        <f t="shared" si="148"/>
        <v>1.2830106817498478E-5</v>
      </c>
      <c r="G910" s="3">
        <f t="shared" si="149"/>
        <v>1.5560919047619047E-2</v>
      </c>
      <c r="H910" s="3">
        <f t="shared" si="150"/>
        <v>2.4985527272727272E-2</v>
      </c>
      <c r="I910" s="9">
        <f t="shared" si="151"/>
        <v>-0.37720269507362258</v>
      </c>
      <c r="J910" s="18">
        <f t="shared" si="147"/>
        <v>1.2719350265238022E-5</v>
      </c>
    </row>
    <row r="911" spans="1:10" x14ac:dyDescent="0.15">
      <c r="A911" s="41" t="s">
        <v>639</v>
      </c>
      <c r="B911" s="41" t="s">
        <v>976</v>
      </c>
      <c r="C911" s="6">
        <v>0.43760890000000002</v>
      </c>
      <c r="D911" s="6">
        <v>0.90397530000000004</v>
      </c>
      <c r="E911" s="9">
        <f t="shared" si="131"/>
        <v>-0.51590613150602671</v>
      </c>
      <c r="F911" s="18">
        <f t="shared" si="148"/>
        <v>1.7181531790073637E-5</v>
      </c>
      <c r="G911" s="3">
        <f t="shared" si="149"/>
        <v>2.0838519047619047E-2</v>
      </c>
      <c r="H911" s="3">
        <f t="shared" si="150"/>
        <v>4.1089786363636367E-2</v>
      </c>
      <c r="I911" s="9">
        <f t="shared" si="151"/>
        <v>-0.49285404253012333</v>
      </c>
      <c r="J911" s="18">
        <f t="shared" si="147"/>
        <v>1.7033211339535642E-5</v>
      </c>
    </row>
    <row r="912" spans="1:10" x14ac:dyDescent="0.15">
      <c r="A912" s="41" t="s">
        <v>678</v>
      </c>
      <c r="B912" s="41" t="s">
        <v>1026</v>
      </c>
      <c r="C912" s="6">
        <v>1.8245849999999999</v>
      </c>
      <c r="D912" s="6">
        <v>0.88625209999999999</v>
      </c>
      <c r="E912" s="9">
        <f t="shared" si="131"/>
        <v>1.0587652204152747</v>
      </c>
      <c r="F912" s="18">
        <f t="shared" si="148"/>
        <v>7.1637403126836551E-5</v>
      </c>
      <c r="G912" s="3">
        <f t="shared" si="149"/>
        <v>8.688499999999999E-2</v>
      </c>
      <c r="H912" s="3">
        <f t="shared" si="150"/>
        <v>4.0284186363636364E-2</v>
      </c>
      <c r="I912" s="9">
        <f t="shared" si="151"/>
        <v>1.1568016594826682</v>
      </c>
      <c r="J912" s="18">
        <f t="shared" si="147"/>
        <v>7.1018989586241581E-5</v>
      </c>
    </row>
    <row r="913" spans="1:10" x14ac:dyDescent="0.15">
      <c r="A913" s="41" t="s">
        <v>529</v>
      </c>
      <c r="B913" s="41" t="s">
        <v>1027</v>
      </c>
      <c r="C913" s="6">
        <v>2.0551740000000001</v>
      </c>
      <c r="D913" s="6">
        <v>2.319223</v>
      </c>
      <c r="E913" s="9">
        <f t="shared" si="131"/>
        <v>-0.11385235486195155</v>
      </c>
      <c r="F913" s="18">
        <f t="shared" si="148"/>
        <v>8.0690857555988448E-5</v>
      </c>
      <c r="G913" s="3">
        <f t="shared" si="149"/>
        <v>9.7865428571428575E-2</v>
      </c>
      <c r="H913" s="3">
        <f t="shared" si="150"/>
        <v>0.10541922727272728</v>
      </c>
      <c r="I913" s="9">
        <f t="shared" si="151"/>
        <v>-7.1654847950615941E-2</v>
      </c>
      <c r="J913" s="18">
        <f t="shared" si="147"/>
        <v>7.9994289607726953E-5</v>
      </c>
    </row>
    <row r="914" spans="1:10" x14ac:dyDescent="0.15">
      <c r="A914" s="41" t="s">
        <v>526</v>
      </c>
      <c r="B914" s="41" t="s">
        <v>977</v>
      </c>
      <c r="C914" s="6">
        <v>2.867013</v>
      </c>
      <c r="D914" s="6">
        <v>3.9136060000000001</v>
      </c>
      <c r="E914" s="9">
        <f t="shared" si="131"/>
        <v>-0.26742421183941356</v>
      </c>
      <c r="F914" s="18">
        <f t="shared" si="148"/>
        <v>1.1256552369491202E-4</v>
      </c>
      <c r="G914" s="3">
        <f t="shared" si="149"/>
        <v>0.13652442857142857</v>
      </c>
      <c r="H914" s="3">
        <f t="shared" si="150"/>
        <v>0.17789118181818184</v>
      </c>
      <c r="I914" s="9">
        <f t="shared" si="151"/>
        <v>-0.23253965049843328</v>
      </c>
      <c r="J914" s="18">
        <f t="shared" si="147"/>
        <v>1.1159379606355378E-4</v>
      </c>
    </row>
    <row r="915" spans="1:10" x14ac:dyDescent="0.15">
      <c r="A915" s="41" t="s">
        <v>643</v>
      </c>
      <c r="B915" s="41" t="s">
        <v>978</v>
      </c>
      <c r="C915" s="6">
        <v>4.551304</v>
      </c>
      <c r="D915" s="6">
        <v>2.30064</v>
      </c>
      <c r="E915" s="9">
        <f t="shared" si="131"/>
        <v>0.97827734891160723</v>
      </c>
      <c r="F915" s="18">
        <f t="shared" si="148"/>
        <v>1.7869466174542906E-4</v>
      </c>
      <c r="G915" s="3">
        <f t="shared" si="149"/>
        <v>0.2167287619047619</v>
      </c>
      <c r="H915" s="3">
        <f t="shared" si="150"/>
        <v>0.10457454545454546</v>
      </c>
      <c r="I915" s="9">
        <f t="shared" ref="I915:I929" si="152">G915/H915-1</f>
        <v>1.072481032193112</v>
      </c>
      <c r="J915" s="18">
        <f t="shared" si="147"/>
        <v>1.7715207095302202E-4</v>
      </c>
    </row>
    <row r="916" spans="1:10" x14ac:dyDescent="0.15">
      <c r="A916" s="41" t="s">
        <v>373</v>
      </c>
      <c r="B916" s="41" t="s">
        <v>979</v>
      </c>
      <c r="C916" s="11">
        <v>65.09093</v>
      </c>
      <c r="D916" s="11">
        <v>142.46870000000001</v>
      </c>
      <c r="E916" s="9">
        <f t="shared" si="131"/>
        <v>-0.54312119082998578</v>
      </c>
      <c r="F916" s="18">
        <f t="shared" si="148"/>
        <v>2.5556196024360055E-3</v>
      </c>
      <c r="G916" s="3">
        <f t="shared" si="149"/>
        <v>3.0995680952380953</v>
      </c>
      <c r="H916" s="3">
        <f t="shared" si="150"/>
        <v>6.4758500000000003</v>
      </c>
      <c r="I916" s="9">
        <f t="shared" si="152"/>
        <v>-0.52136505705998515</v>
      </c>
      <c r="J916" s="18">
        <f t="shared" si="147"/>
        <v>2.533558085717454E-3</v>
      </c>
    </row>
    <row r="917" spans="1:10" x14ac:dyDescent="0.15">
      <c r="A917" s="41" t="s">
        <v>371</v>
      </c>
      <c r="B917" s="41" t="s">
        <v>980</v>
      </c>
      <c r="C917" s="6">
        <v>0.60143709999999995</v>
      </c>
      <c r="D917" s="6">
        <v>1.953265</v>
      </c>
      <c r="E917" s="9">
        <f t="shared" si="131"/>
        <v>-0.69208627605573236</v>
      </c>
      <c r="F917" s="18">
        <f t="shared" si="148"/>
        <v>2.3613803680363208E-5</v>
      </c>
      <c r="G917" s="3">
        <f t="shared" si="149"/>
        <v>2.8639861904761903E-2</v>
      </c>
      <c r="H917" s="3">
        <f t="shared" si="150"/>
        <v>8.8784772727272726E-2</v>
      </c>
      <c r="I917" s="9">
        <f t="shared" si="152"/>
        <v>-0.67742371777267196</v>
      </c>
      <c r="J917" s="18">
        <f t="shared" si="147"/>
        <v>2.3409956314273842E-5</v>
      </c>
    </row>
    <row r="918" spans="1:10" x14ac:dyDescent="0.15">
      <c r="A918" s="41" t="s">
        <v>370</v>
      </c>
      <c r="B918" s="41" t="s">
        <v>981</v>
      </c>
      <c r="C918" s="6">
        <v>1.2059230000000001</v>
      </c>
      <c r="D918" s="6">
        <v>1.892617</v>
      </c>
      <c r="E918" s="9">
        <f t="shared" si="131"/>
        <v>-0.362827767054824</v>
      </c>
      <c r="F918" s="18">
        <f t="shared" si="148"/>
        <v>4.7347310260099763E-5</v>
      </c>
      <c r="G918" s="3">
        <f t="shared" si="149"/>
        <v>5.7424904761904767E-2</v>
      </c>
      <c r="H918" s="3">
        <f t="shared" si="150"/>
        <v>8.6028045454545454E-2</v>
      </c>
      <c r="I918" s="9">
        <f t="shared" si="152"/>
        <v>-0.33248623215267281</v>
      </c>
      <c r="J918" s="18">
        <f t="shared" si="147"/>
        <v>4.6938582186529661E-5</v>
      </c>
    </row>
    <row r="919" spans="1:10" x14ac:dyDescent="0.15">
      <c r="A919" s="41" t="s">
        <v>518</v>
      </c>
      <c r="B919" s="41" t="s">
        <v>982</v>
      </c>
      <c r="C919" s="6">
        <v>8.9570070000000008</v>
      </c>
      <c r="D919" s="6">
        <v>8.4800389999999997</v>
      </c>
      <c r="E919" s="9">
        <f t="shared" si="131"/>
        <v>5.6245967736705094E-2</v>
      </c>
      <c r="F919" s="18">
        <f t="shared" si="148"/>
        <v>3.5167269338994727E-4</v>
      </c>
      <c r="G919" s="3">
        <f t="shared" si="149"/>
        <v>0.42652414285714291</v>
      </c>
      <c r="H919" s="3">
        <f t="shared" si="150"/>
        <v>0.38545631818181819</v>
      </c>
      <c r="I919" s="9">
        <f t="shared" si="152"/>
        <v>0.1065433947717862</v>
      </c>
      <c r="J919" s="18">
        <f t="shared" si="147"/>
        <v>3.4863686090639412E-4</v>
      </c>
    </row>
    <row r="920" spans="1:10" x14ac:dyDescent="0.15">
      <c r="A920" s="41" t="s">
        <v>520</v>
      </c>
      <c r="B920" s="41" t="s">
        <v>983</v>
      </c>
      <c r="C920" s="6">
        <v>72.909149999999997</v>
      </c>
      <c r="D920" s="6">
        <v>86.106129999999993</v>
      </c>
      <c r="E920" s="9">
        <f t="shared" si="131"/>
        <v>-0.15326411720048272</v>
      </c>
      <c r="F920" s="18">
        <f t="shared" si="148"/>
        <v>2.8625808993195685E-3</v>
      </c>
      <c r="G920" s="3">
        <f t="shared" si="149"/>
        <v>3.4718642857142856</v>
      </c>
      <c r="H920" s="3">
        <f t="shared" si="150"/>
        <v>3.9139149999999998</v>
      </c>
      <c r="I920" s="9">
        <f t="shared" si="152"/>
        <v>-0.1129433608766961</v>
      </c>
      <c r="J920" s="18">
        <f t="shared" si="147"/>
        <v>2.8378695235309541E-3</v>
      </c>
    </row>
    <row r="921" spans="1:10" x14ac:dyDescent="0.15">
      <c r="A921" s="41" t="s">
        <v>523</v>
      </c>
      <c r="B921" s="41" t="s">
        <v>984</v>
      </c>
      <c r="C921" s="6">
        <v>5.8280430000000001</v>
      </c>
      <c r="D921" s="6">
        <v>9.9165729999999996</v>
      </c>
      <c r="E921" s="9">
        <f t="shared" si="131"/>
        <v>-0.41229263375563308</v>
      </c>
      <c r="F921" s="18">
        <f t="shared" si="148"/>
        <v>2.288223710221984E-4</v>
      </c>
      <c r="G921" s="3">
        <f t="shared" si="149"/>
        <v>0.27752585714285716</v>
      </c>
      <c r="H921" s="3">
        <f t="shared" si="150"/>
        <v>0.45075331818181819</v>
      </c>
      <c r="I921" s="9">
        <f t="shared" si="152"/>
        <v>-0.38430656869637758</v>
      </c>
      <c r="J921" s="18">
        <f t="shared" si="147"/>
        <v>2.268470502197312E-4</v>
      </c>
    </row>
    <row r="922" spans="1:10" x14ac:dyDescent="0.15">
      <c r="A922" s="41" t="s">
        <v>522</v>
      </c>
      <c r="B922" s="41" t="s">
        <v>985</v>
      </c>
      <c r="C922" s="6">
        <v>38.765090000000001</v>
      </c>
      <c r="D922" s="6">
        <v>49.393300000000004</v>
      </c>
      <c r="E922" s="9">
        <f t="shared" si="131"/>
        <v>-0.21517513508917208</v>
      </c>
      <c r="F922" s="18">
        <f t="shared" si="148"/>
        <v>1.5220065820874887E-3</v>
      </c>
      <c r="G922" s="3">
        <f t="shared" si="149"/>
        <v>1.8459566666666667</v>
      </c>
      <c r="H922" s="3">
        <f t="shared" si="150"/>
        <v>2.2451500000000002</v>
      </c>
      <c r="I922" s="9">
        <f>G922/H922-1</f>
        <v>-0.17780252247437078</v>
      </c>
      <c r="J922" s="18">
        <f t="shared" si="147"/>
        <v>1.5088677825476576E-3</v>
      </c>
    </row>
    <row r="923" spans="1:10" x14ac:dyDescent="0.15">
      <c r="A923" s="52" t="s">
        <v>700</v>
      </c>
      <c r="B923" s="41" t="s">
        <v>986</v>
      </c>
      <c r="C923" s="6">
        <v>4.5130990000000004</v>
      </c>
      <c r="D923" s="6">
        <v>3.8470819999999999</v>
      </c>
      <c r="E923" s="9">
        <f t="shared" si="131"/>
        <v>0.17312264204402217</v>
      </c>
      <c r="F923" s="18">
        <f t="shared" si="148"/>
        <v>1.7719464558478939E-4</v>
      </c>
      <c r="G923" s="3">
        <f t="shared" si="149"/>
        <v>0.21490947619047621</v>
      </c>
      <c r="H923" s="3">
        <f t="shared" si="150"/>
        <v>0.17486736363636363</v>
      </c>
      <c r="I923" s="9">
        <f t="shared" si="152"/>
        <v>0.22898562499849939</v>
      </c>
      <c r="J923" s="18">
        <f t="shared" si="147"/>
        <v>1.756650037584861E-4</v>
      </c>
    </row>
    <row r="924" spans="1:10" x14ac:dyDescent="0.15">
      <c r="A924" s="41" t="s">
        <v>372</v>
      </c>
      <c r="B924" s="41" t="s">
        <v>987</v>
      </c>
      <c r="C924" s="11">
        <v>41.041580000000003</v>
      </c>
      <c r="D924" s="11">
        <v>88.172229999999999</v>
      </c>
      <c r="E924" s="9">
        <f t="shared" si="131"/>
        <v>-0.53452940908946045</v>
      </c>
      <c r="F924" s="18">
        <f t="shared" si="148"/>
        <v>1.6113868147673649E-3</v>
      </c>
      <c r="G924" s="3">
        <f t="shared" si="149"/>
        <v>1.9543609523809526</v>
      </c>
      <c r="H924" s="3">
        <f t="shared" si="150"/>
        <v>4.0078286363636364</v>
      </c>
      <c r="I924" s="9">
        <f t="shared" si="152"/>
        <v>-0.51236414285562515</v>
      </c>
      <c r="J924" s="18">
        <f t="shared" si="147"/>
        <v>1.5974764358048003E-3</v>
      </c>
    </row>
    <row r="925" spans="1:10" x14ac:dyDescent="0.15">
      <c r="A925" s="41" t="s">
        <v>521</v>
      </c>
      <c r="B925" s="41" t="s">
        <v>988</v>
      </c>
      <c r="C925" s="6">
        <v>5.2807890000000004</v>
      </c>
      <c r="D925" s="6">
        <v>15.552530000000001</v>
      </c>
      <c r="E925" s="9">
        <f t="shared" si="131"/>
        <v>-0.66045466557531152</v>
      </c>
      <c r="F925" s="18">
        <f t="shared" si="148"/>
        <v>2.0733592045356293E-4</v>
      </c>
      <c r="G925" s="3">
        <f t="shared" si="149"/>
        <v>0.25146614285714286</v>
      </c>
      <c r="H925" s="3">
        <f t="shared" si="150"/>
        <v>0.70693318181818188</v>
      </c>
      <c r="I925" s="9">
        <f t="shared" si="152"/>
        <v>-0.6442858401265168</v>
      </c>
      <c r="J925" s="18">
        <f t="shared" si="147"/>
        <v>2.055460825328166E-4</v>
      </c>
    </row>
    <row r="926" spans="1:10" x14ac:dyDescent="0.15">
      <c r="A926" s="41" t="s">
        <v>699</v>
      </c>
      <c r="B926" s="41" t="s">
        <v>989</v>
      </c>
      <c r="C926" s="6">
        <v>1.5663020000000001</v>
      </c>
      <c r="D926" s="6">
        <v>1.5725610000000001</v>
      </c>
      <c r="E926" s="9">
        <f t="shared" si="131"/>
        <v>-3.9801317723128227E-3</v>
      </c>
      <c r="F926" s="18">
        <f t="shared" si="148"/>
        <v>6.1496618569357054E-5</v>
      </c>
      <c r="G926" s="3">
        <f t="shared" si="149"/>
        <v>7.4585809523809526E-2</v>
      </c>
      <c r="H926" s="3">
        <f t="shared" si="150"/>
        <v>7.1480045454545463E-2</v>
      </c>
      <c r="I926" s="9">
        <f t="shared" si="152"/>
        <v>4.344938576233881E-2</v>
      </c>
      <c r="J926" s="18">
        <f t="shared" si="147"/>
        <v>6.0965745869285005E-5</v>
      </c>
    </row>
    <row r="927" spans="1:10" x14ac:dyDescent="0.15">
      <c r="A927" s="41" t="s">
        <v>493</v>
      </c>
      <c r="B927" s="41" t="s">
        <v>990</v>
      </c>
      <c r="C927" s="6">
        <v>7.0234399999999999</v>
      </c>
      <c r="D927" s="6">
        <v>12.68141</v>
      </c>
      <c r="E927" s="9">
        <f t="shared" si="131"/>
        <v>-0.44616253239978831</v>
      </c>
      <c r="F927" s="18">
        <f t="shared" si="148"/>
        <v>2.7575640631549031E-4</v>
      </c>
      <c r="G927" s="3">
        <f t="shared" si="149"/>
        <v>0.33444952380952381</v>
      </c>
      <c r="H927" s="3">
        <f t="shared" si="150"/>
        <v>0.57642772727272729</v>
      </c>
      <c r="I927" s="9">
        <f t="shared" ref="I927:I992" si="153">G927/H927-1</f>
        <v>-0.41978931965692112</v>
      </c>
      <c r="J927" s="18">
        <f t="shared" si="147"/>
        <v>2.7337592505670747E-4</v>
      </c>
    </row>
    <row r="928" spans="1:10" x14ac:dyDescent="0.15">
      <c r="A928" s="41" t="s">
        <v>642</v>
      </c>
      <c r="B928" s="41" t="s">
        <v>991</v>
      </c>
      <c r="C928" s="6">
        <v>4.0992519999999999</v>
      </c>
      <c r="D928" s="6">
        <v>5.3490830000000003</v>
      </c>
      <c r="E928" s="9">
        <f t="shared" si="131"/>
        <v>-0.23365331964375957</v>
      </c>
      <c r="F928" s="18">
        <f t="shared" si="148"/>
        <v>1.6094606063433108E-4</v>
      </c>
      <c r="G928" s="3">
        <f t="shared" si="149"/>
        <v>0.19520247619047618</v>
      </c>
      <c r="H928" s="3">
        <f t="shared" si="150"/>
        <v>0.24314013636363638</v>
      </c>
      <c r="I928" s="9">
        <f>G928/H928-1</f>
        <v>-0.19716062057917672</v>
      </c>
      <c r="J928" s="18">
        <f t="shared" si="147"/>
        <v>1.5955668554733268E-4</v>
      </c>
    </row>
    <row r="929" spans="1:10" x14ac:dyDescent="0.15">
      <c r="A929" s="41" t="s">
        <v>494</v>
      </c>
      <c r="B929" s="41" t="s">
        <v>992</v>
      </c>
      <c r="C929" s="6">
        <v>1.880649</v>
      </c>
      <c r="D929" s="6">
        <v>4.0353680000000001</v>
      </c>
      <c r="E929" s="9">
        <f t="shared" si="131"/>
        <v>-0.53395848903990917</v>
      </c>
      <c r="F929" s="18">
        <f t="shared" si="148"/>
        <v>7.3838604698099584E-5</v>
      </c>
      <c r="G929" s="3">
        <f t="shared" si="149"/>
        <v>8.9554714285714293E-2</v>
      </c>
      <c r="H929" s="3">
        <f t="shared" si="150"/>
        <v>0.18342581818181819</v>
      </c>
      <c r="I929" s="9">
        <f t="shared" si="152"/>
        <v>-0.51176603613704763</v>
      </c>
      <c r="J929" s="18">
        <f t="shared" si="147"/>
        <v>7.3201189172538236E-5</v>
      </c>
    </row>
    <row r="930" spans="1:10" x14ac:dyDescent="0.15">
      <c r="A930" s="52" t="s">
        <v>345</v>
      </c>
      <c r="B930" s="41" t="s">
        <v>993</v>
      </c>
      <c r="C930" s="6">
        <v>112.4496</v>
      </c>
      <c r="D930" s="6">
        <v>219.13310000000001</v>
      </c>
      <c r="E930" s="9">
        <f t="shared" si="131"/>
        <v>-0.48684338422629903</v>
      </c>
      <c r="F930" s="18">
        <f t="shared" si="148"/>
        <v>4.4150298981146504E-3</v>
      </c>
      <c r="G930" s="3">
        <f t="shared" si="149"/>
        <v>5.354742857142857</v>
      </c>
      <c r="H930" s="3">
        <f t="shared" si="150"/>
        <v>9.9605954545454551</v>
      </c>
      <c r="I930" s="9">
        <f t="shared" si="153"/>
        <v>-0.46240735490374185</v>
      </c>
      <c r="J930" s="18">
        <f t="shared" si="147"/>
        <v>4.3769169270694609E-3</v>
      </c>
    </row>
    <row r="931" spans="1:10" x14ac:dyDescent="0.15">
      <c r="A931" s="41" t="s">
        <v>707</v>
      </c>
      <c r="B931" s="41" t="s">
        <v>994</v>
      </c>
      <c r="C931" s="6">
        <v>1.276888</v>
      </c>
      <c r="D931" s="6">
        <v>4.3839319999999997</v>
      </c>
      <c r="E931" s="9">
        <f t="shared" si="131"/>
        <v>-0.70873453329111857</v>
      </c>
      <c r="F931" s="18">
        <f t="shared" si="148"/>
        <v>5.0133559359426978E-5</v>
      </c>
      <c r="G931" s="3">
        <f t="shared" si="149"/>
        <v>6.0804190476190477E-2</v>
      </c>
      <c r="H931" s="3">
        <f t="shared" si="150"/>
        <v>0.19926963636363634</v>
      </c>
      <c r="I931" s="9">
        <f t="shared" si="153"/>
        <v>-0.69486474916212415</v>
      </c>
      <c r="J931" s="18">
        <f t="shared" si="147"/>
        <v>4.9700778848229517E-5</v>
      </c>
    </row>
    <row r="932" spans="1:10" x14ac:dyDescent="0.15">
      <c r="A932" s="41" t="s">
        <v>708</v>
      </c>
      <c r="B932" s="41" t="s">
        <v>995</v>
      </c>
      <c r="C932" s="6">
        <v>0.16213649999999999</v>
      </c>
      <c r="D932" s="6">
        <v>1.1378389999999999E-2</v>
      </c>
      <c r="E932" s="9">
        <f>C932/D932-1</f>
        <v>13.249511574133072</v>
      </c>
      <c r="F932" s="18">
        <f t="shared" si="148"/>
        <v>6.3658518578604631E-6</v>
      </c>
      <c r="G932" s="3">
        <f t="shared" si="149"/>
        <v>7.7207857142857139E-3</v>
      </c>
      <c r="H932" s="3">
        <f t="shared" si="150"/>
        <v>5.1719954545454544E-4</v>
      </c>
      <c r="I932" s="9">
        <f t="shared" si="153"/>
        <v>13.928059744329884</v>
      </c>
      <c r="J932" s="18">
        <f t="shared" si="147"/>
        <v>6.3108983166307179E-6</v>
      </c>
    </row>
    <row r="933" spans="1:10" x14ac:dyDescent="0.15">
      <c r="A933" s="52" t="s">
        <v>132</v>
      </c>
      <c r="B933" s="41" t="s">
        <v>133</v>
      </c>
      <c r="C933" s="6">
        <v>15.298690000000001</v>
      </c>
      <c r="D933" s="6">
        <v>9.5697109999999999</v>
      </c>
      <c r="E933" s="9">
        <f t="shared" si="131"/>
        <v>0.59865747251928525</v>
      </c>
      <c r="F933" s="18">
        <f t="shared" ref="F933:F964" si="154">C933/$C$1119</f>
        <v>6.0066175203813646E-4</v>
      </c>
      <c r="G933" s="3">
        <f t="shared" si="149"/>
        <v>0.72850904761904767</v>
      </c>
      <c r="H933" s="3">
        <f t="shared" si="150"/>
        <v>0.43498686363636363</v>
      </c>
      <c r="I933" s="9">
        <f t="shared" si="153"/>
        <v>0.67478401882972738</v>
      </c>
      <c r="J933" s="18">
        <f t="shared" si="147"/>
        <v>5.9547650879139004E-4</v>
      </c>
    </row>
    <row r="934" spans="1:10" x14ac:dyDescent="0.15">
      <c r="A934" s="41" t="s">
        <v>706</v>
      </c>
      <c r="B934" s="41" t="s">
        <v>849</v>
      </c>
      <c r="C934" s="6">
        <v>18.739319999999999</v>
      </c>
      <c r="D934" s="6">
        <v>22.865010000000002</v>
      </c>
      <c r="E934" s="9">
        <f t="shared" si="131"/>
        <v>-0.18043683339740513</v>
      </c>
      <c r="F934" s="18">
        <f t="shared" si="154"/>
        <v>7.3574879830908988E-4</v>
      </c>
      <c r="G934" s="3">
        <f t="shared" si="149"/>
        <v>0.89234857142857138</v>
      </c>
      <c r="H934" s="3">
        <f t="shared" si="150"/>
        <v>1.0393186363636364</v>
      </c>
      <c r="I934" s="9">
        <f t="shared" si="153"/>
        <v>-0.14141001594013869</v>
      </c>
      <c r="J934" s="18">
        <f t="shared" si="147"/>
        <v>7.2939740923730529E-4</v>
      </c>
    </row>
    <row r="935" spans="1:10" x14ac:dyDescent="0.15">
      <c r="A935" s="52" t="s">
        <v>533</v>
      </c>
      <c r="B935" s="41" t="s">
        <v>596</v>
      </c>
      <c r="C935" s="6">
        <v>72.205770000000001</v>
      </c>
      <c r="D935" s="6">
        <v>146.12960000000001</v>
      </c>
      <c r="E935" s="9">
        <f t="shared" si="131"/>
        <v>-0.5058785489045341</v>
      </c>
      <c r="F935" s="18">
        <f t="shared" si="154"/>
        <v>2.8349645829455141E-3</v>
      </c>
      <c r="G935" s="3">
        <f t="shared" si="149"/>
        <v>3.4383699999999999</v>
      </c>
      <c r="H935" s="3">
        <f t="shared" si="150"/>
        <v>6.6422545454545459</v>
      </c>
      <c r="I935" s="9">
        <f t="shared" si="153"/>
        <v>-0.4823489559952262</v>
      </c>
      <c r="J935" s="18">
        <f t="shared" ref="J935:J994" si="155">G935/$G$1119</f>
        <v>2.8104916064182021E-3</v>
      </c>
    </row>
    <row r="936" spans="1:10" x14ac:dyDescent="0.15">
      <c r="A936" s="41" t="s">
        <v>623</v>
      </c>
      <c r="B936" s="41" t="s">
        <v>850</v>
      </c>
      <c r="C936" s="6">
        <v>14.37017</v>
      </c>
      <c r="D936" s="6">
        <v>22.361049999999999</v>
      </c>
      <c r="E936" s="9">
        <f t="shared" si="131"/>
        <v>-0.35735710085170413</v>
      </c>
      <c r="F936" s="18">
        <f t="shared" si="154"/>
        <v>5.6420592150608099E-4</v>
      </c>
      <c r="G936" s="3">
        <f t="shared" si="149"/>
        <v>0.68429380952380947</v>
      </c>
      <c r="H936" s="3">
        <f t="shared" si="150"/>
        <v>1.0164113636363636</v>
      </c>
      <c r="I936" s="9">
        <f t="shared" si="153"/>
        <v>-0.32675505803511873</v>
      </c>
      <c r="J936" s="18">
        <f t="shared" si="155"/>
        <v>5.5933538507798827E-4</v>
      </c>
    </row>
    <row r="937" spans="1:10" x14ac:dyDescent="0.15">
      <c r="A937" s="41" t="s">
        <v>622</v>
      </c>
      <c r="B937" s="41" t="s">
        <v>851</v>
      </c>
      <c r="C937" s="6">
        <v>6.494923</v>
      </c>
      <c r="D937" s="6">
        <v>14.284000000000001</v>
      </c>
      <c r="E937" s="9">
        <f t="shared" si="131"/>
        <v>-0.54530082609913189</v>
      </c>
      <c r="F937" s="18">
        <f t="shared" si="154"/>
        <v>2.5500561345662858E-4</v>
      </c>
      <c r="G937" s="3">
        <f t="shared" si="149"/>
        <v>0.3092820476190476</v>
      </c>
      <c r="H937" s="3">
        <f t="shared" si="150"/>
        <v>0.64927272727272733</v>
      </c>
      <c r="I937" s="9">
        <f t="shared" si="153"/>
        <v>-0.52364848448480494</v>
      </c>
      <c r="J937" s="18">
        <f t="shared" si="155"/>
        <v>2.5280426447682128E-4</v>
      </c>
    </row>
    <row r="938" spans="1:10" x14ac:dyDescent="0.15">
      <c r="A938" s="41" t="s">
        <v>609</v>
      </c>
      <c r="B938" s="41" t="s">
        <v>852</v>
      </c>
      <c r="C938" s="6">
        <v>92.588930000000005</v>
      </c>
      <c r="D938" s="6">
        <v>132.6866</v>
      </c>
      <c r="E938" s="9">
        <f t="shared" si="131"/>
        <v>-0.30219833803865648</v>
      </c>
      <c r="F938" s="18">
        <f t="shared" si="154"/>
        <v>3.6352543200193202E-3</v>
      </c>
      <c r="G938" s="3">
        <f t="shared" ref="G938:G969" si="156">C938/21</f>
        <v>4.4089966666666669</v>
      </c>
      <c r="H938" s="3">
        <f t="shared" ref="H938:H969" si="157">D938/22</f>
        <v>6.0312090909090905</v>
      </c>
      <c r="I938" s="9">
        <f t="shared" si="153"/>
        <v>-0.26896968746906869</v>
      </c>
      <c r="J938" s="18">
        <f t="shared" si="155"/>
        <v>3.6038728014706096E-3</v>
      </c>
    </row>
    <row r="939" spans="1:10" x14ac:dyDescent="0.15">
      <c r="A939" s="41" t="s">
        <v>610</v>
      </c>
      <c r="B939" s="41" t="s">
        <v>853</v>
      </c>
      <c r="C939" s="6">
        <v>0.10763439999999999</v>
      </c>
      <c r="D939" s="6">
        <v>0.1075352</v>
      </c>
      <c r="E939" s="9">
        <f t="shared" si="131"/>
        <v>9.2248863627908406E-4</v>
      </c>
      <c r="F939" s="18">
        <f t="shared" si="154"/>
        <v>4.2259740725234374E-6</v>
      </c>
      <c r="G939" s="3">
        <f t="shared" si="156"/>
        <v>5.1254476190476187E-3</v>
      </c>
      <c r="H939" s="3">
        <f t="shared" si="157"/>
        <v>4.8879636363636366E-3</v>
      </c>
      <c r="I939" s="9">
        <f t="shared" si="153"/>
        <v>4.8585464285625601E-2</v>
      </c>
      <c r="J939" s="18">
        <f t="shared" si="155"/>
        <v>4.1894931355466374E-6</v>
      </c>
    </row>
    <row r="940" spans="1:10" x14ac:dyDescent="0.15">
      <c r="A940" s="41" t="s">
        <v>52</v>
      </c>
      <c r="B940" s="41" t="s">
        <v>854</v>
      </c>
      <c r="C940" s="6">
        <v>2.8885730000000001</v>
      </c>
      <c r="D940" s="6">
        <v>0.10674739999999999</v>
      </c>
      <c r="E940" s="9">
        <f t="shared" si="131"/>
        <v>26.059890920059882</v>
      </c>
      <c r="F940" s="18">
        <f t="shared" si="154"/>
        <v>1.1341201887678329E-4</v>
      </c>
      <c r="G940" s="3">
        <f t="shared" si="156"/>
        <v>0.13755109523809525</v>
      </c>
      <c r="H940" s="3">
        <f t="shared" si="157"/>
        <v>4.8521545454545453E-3</v>
      </c>
      <c r="I940" s="9">
        <f t="shared" si="153"/>
        <v>27.348457154348448</v>
      </c>
      <c r="J940" s="18">
        <f>G940/$G$1119</f>
        <v>1.12432983832542E-4</v>
      </c>
    </row>
    <row r="941" spans="1:10" x14ac:dyDescent="0.15">
      <c r="A941" s="41" t="s">
        <v>535</v>
      </c>
      <c r="B941" s="41" t="s">
        <v>387</v>
      </c>
      <c r="C941" s="6">
        <v>189.39330000000001</v>
      </c>
      <c r="D941" s="6">
        <v>306.7577</v>
      </c>
      <c r="E941" s="9">
        <f t="shared" si="131"/>
        <v>-0.38259642708235198</v>
      </c>
      <c r="F941" s="18">
        <f t="shared" si="154"/>
        <v>7.4360165087523434E-3</v>
      </c>
      <c r="G941" s="3">
        <f t="shared" si="156"/>
        <v>9.0187285714285714</v>
      </c>
      <c r="H941" s="3">
        <f t="shared" si="157"/>
        <v>13.943531818181818</v>
      </c>
      <c r="I941" s="9">
        <f t="shared" si="153"/>
        <v>-0.35319625694341628</v>
      </c>
      <c r="J941" s="18">
        <f t="shared" si="155"/>
        <v>7.3718247165267328E-3</v>
      </c>
    </row>
    <row r="942" spans="1:10" x14ac:dyDescent="0.15">
      <c r="A942" s="41" t="s">
        <v>705</v>
      </c>
      <c r="B942" s="41" t="s">
        <v>855</v>
      </c>
      <c r="C942" s="6">
        <v>2.2750319999999999</v>
      </c>
      <c r="D942" s="6">
        <v>20.39442</v>
      </c>
      <c r="E942" s="9">
        <f t="shared" si="131"/>
        <v>-0.88844831086150033</v>
      </c>
      <c r="F942" s="18">
        <f t="shared" si="154"/>
        <v>8.9322988246890784E-5</v>
      </c>
      <c r="G942" s="3">
        <f t="shared" si="156"/>
        <v>0.10833485714285714</v>
      </c>
      <c r="H942" s="3">
        <f t="shared" si="157"/>
        <v>0.92701909090909096</v>
      </c>
      <c r="I942" s="9">
        <f t="shared" si="153"/>
        <v>-0.8831363256644289</v>
      </c>
      <c r="J942" s="18">
        <f t="shared" si="155"/>
        <v>8.8551902989647709E-5</v>
      </c>
    </row>
    <row r="943" spans="1:10" x14ac:dyDescent="0.15">
      <c r="A943" s="41" t="s">
        <v>461</v>
      </c>
      <c r="B943" s="41" t="s">
        <v>998</v>
      </c>
      <c r="C943" s="6">
        <v>0.79526640000000004</v>
      </c>
      <c r="D943" s="6">
        <v>2.0218590000000001</v>
      </c>
      <c r="E943" s="9">
        <f t="shared" si="131"/>
        <v>-0.60666574672121054</v>
      </c>
      <c r="F943" s="18">
        <f t="shared" si="154"/>
        <v>3.1223987750654559E-5</v>
      </c>
      <c r="G943" s="3">
        <f t="shared" si="156"/>
        <v>3.7869828571428572E-2</v>
      </c>
      <c r="H943" s="3">
        <f t="shared" si="157"/>
        <v>9.1902681818181828E-2</v>
      </c>
      <c r="I943" s="9">
        <f t="shared" si="153"/>
        <v>-0.58793554418412541</v>
      </c>
      <c r="J943" s="18">
        <f t="shared" si="155"/>
        <v>3.0954445081970881E-5</v>
      </c>
    </row>
    <row r="944" spans="1:10" x14ac:dyDescent="0.15">
      <c r="A944" s="41" t="s">
        <v>462</v>
      </c>
      <c r="B944" s="41" t="s">
        <v>875</v>
      </c>
      <c r="C944" s="6">
        <v>7.9269270000000001</v>
      </c>
      <c r="D944" s="6">
        <v>3.9074010000000001</v>
      </c>
      <c r="E944" s="9">
        <f t="shared" si="131"/>
        <v>1.028695544685585</v>
      </c>
      <c r="F944" s="18">
        <f t="shared" si="154"/>
        <v>3.1122938369876167E-4</v>
      </c>
      <c r="G944" s="3">
        <f t="shared" si="156"/>
        <v>0.37747271428571427</v>
      </c>
      <c r="H944" s="3">
        <f t="shared" si="157"/>
        <v>0.17760913636363637</v>
      </c>
      <c r="I944" s="9">
        <f t="shared" si="153"/>
        <v>1.1253000944325176</v>
      </c>
      <c r="J944" s="18">
        <f t="shared" si="155"/>
        <v>3.085426801513206E-4</v>
      </c>
    </row>
    <row r="945" spans="1:10" x14ac:dyDescent="0.15">
      <c r="A945" s="41" t="s">
        <v>655</v>
      </c>
      <c r="B945" s="41" t="s">
        <v>856</v>
      </c>
      <c r="C945" s="6">
        <v>6.5760149999999999</v>
      </c>
      <c r="D945" s="6">
        <v>1.310076</v>
      </c>
      <c r="E945" s="9">
        <f t="shared" si="131"/>
        <v>4.0195675670724444</v>
      </c>
      <c r="F945" s="18">
        <f t="shared" si="154"/>
        <v>2.5818947186517706E-4</v>
      </c>
      <c r="G945" s="3">
        <f t="shared" si="156"/>
        <v>0.31314357142857141</v>
      </c>
      <c r="H945" s="3">
        <f t="shared" si="157"/>
        <v>5.954890909090909E-2</v>
      </c>
      <c r="I945" s="9">
        <f t="shared" si="153"/>
        <v>4.2585945940758938</v>
      </c>
      <c r="J945" s="18">
        <f t="shared" si="155"/>
        <v>2.5596063806507697E-4</v>
      </c>
    </row>
    <row r="946" spans="1:10" x14ac:dyDescent="0.15">
      <c r="A946" s="41" t="s">
        <v>669</v>
      </c>
      <c r="B946" s="41" t="s">
        <v>857</v>
      </c>
      <c r="C946" s="6">
        <v>12.51615</v>
      </c>
      <c r="D946" s="6">
        <v>18.966899999999999</v>
      </c>
      <c r="E946" s="9">
        <f t="shared" si="131"/>
        <v>-0.34010565775113488</v>
      </c>
      <c r="F946" s="18">
        <f t="shared" si="154"/>
        <v>4.9141283258711177E-4</v>
      </c>
      <c r="G946" s="3">
        <f t="shared" si="156"/>
        <v>0.59600714285714285</v>
      </c>
      <c r="H946" s="3">
        <f t="shared" si="157"/>
        <v>0.86213181818181817</v>
      </c>
      <c r="I946" s="9">
        <f t="shared" si="153"/>
        <v>-0.30868211764404607</v>
      </c>
      <c r="J946" s="18">
        <f t="shared" si="155"/>
        <v>4.8717068621622874E-4</v>
      </c>
    </row>
    <row r="947" spans="1:10" x14ac:dyDescent="0.15">
      <c r="A947" s="41" t="s">
        <v>670</v>
      </c>
      <c r="B947" s="41" t="s">
        <v>858</v>
      </c>
      <c r="C947" s="6">
        <v>6.925122</v>
      </c>
      <c r="D947" s="6">
        <v>6.6531260000000003</v>
      </c>
      <c r="E947" s="9">
        <f t="shared" si="131"/>
        <v>4.0882436316402204E-2</v>
      </c>
      <c r="F947" s="18">
        <f t="shared" si="154"/>
        <v>2.7189621553203855E-4</v>
      </c>
      <c r="G947" s="3">
        <f t="shared" si="156"/>
        <v>0.32976771428571428</v>
      </c>
      <c r="H947" s="3">
        <f t="shared" si="157"/>
        <v>0.3024148181818182</v>
      </c>
      <c r="I947" s="9">
        <f t="shared" si="153"/>
        <v>9.0448266617183304E-2</v>
      </c>
      <c r="J947" s="18">
        <f t="shared" si="155"/>
        <v>2.6954905756731122E-4</v>
      </c>
    </row>
    <row r="948" spans="1:10" x14ac:dyDescent="0.15">
      <c r="A948" s="16" t="s">
        <v>671</v>
      </c>
      <c r="B948" s="41" t="s">
        <v>859</v>
      </c>
      <c r="C948" s="6">
        <v>0.60126349999999995</v>
      </c>
      <c r="D948" s="6">
        <v>1.939182</v>
      </c>
      <c r="E948" s="9">
        <f t="shared" si="131"/>
        <v>-0.68993962402703823</v>
      </c>
      <c r="F948" s="18">
        <f t="shared" si="154"/>
        <v>2.3606987745132557E-5</v>
      </c>
      <c r="G948" s="3">
        <f t="shared" si="156"/>
        <v>2.8631595238095237E-2</v>
      </c>
      <c r="H948" s="3">
        <f t="shared" si="157"/>
        <v>8.8144636363636356E-2</v>
      </c>
      <c r="I948" s="9">
        <f t="shared" si="153"/>
        <v>-0.67517484421880192</v>
      </c>
      <c r="J948" s="18">
        <f t="shared" si="155"/>
        <v>2.3403199217952122E-5</v>
      </c>
    </row>
    <row r="949" spans="1:10" x14ac:dyDescent="0.15">
      <c r="A949" s="41" t="s">
        <v>672</v>
      </c>
      <c r="B949" s="41" t="s">
        <v>860</v>
      </c>
      <c r="C949" s="6">
        <v>1.631167</v>
      </c>
      <c r="D949" s="6">
        <v>9.4848950000000001E-2</v>
      </c>
      <c r="E949" s="9">
        <f t="shared" si="131"/>
        <v>16.197523008952658</v>
      </c>
      <c r="F949" s="18">
        <f t="shared" si="154"/>
        <v>6.4043367640418281E-5</v>
      </c>
      <c r="G949" s="3">
        <f t="shared" si="156"/>
        <v>7.7674619047619048E-2</v>
      </c>
      <c r="H949" s="3">
        <f t="shared" si="157"/>
        <v>4.3113159090909089E-3</v>
      </c>
      <c r="I949" s="9">
        <f t="shared" si="153"/>
        <v>17.016452676045642</v>
      </c>
      <c r="J949" s="18">
        <f t="shared" si="155"/>
        <v>6.3490509998942739E-5</v>
      </c>
    </row>
    <row r="950" spans="1:10" x14ac:dyDescent="0.15">
      <c r="A950" s="41" t="s">
        <v>668</v>
      </c>
      <c r="B950" s="41" t="s">
        <v>861</v>
      </c>
      <c r="C950" s="6">
        <v>8.9608859999999999E-2</v>
      </c>
      <c r="D950" s="6">
        <v>0.9906988000000001</v>
      </c>
      <c r="E950" s="9">
        <f t="shared" si="131"/>
        <v>-0.90954984501848601</v>
      </c>
      <c r="F950" s="18">
        <f t="shared" si="154"/>
        <v>3.5182499185054458E-6</v>
      </c>
      <c r="G950" s="3">
        <f t="shared" si="156"/>
        <v>4.2670885714285716E-3</v>
      </c>
      <c r="H950" s="3">
        <f t="shared" si="157"/>
        <v>4.5031763636363638E-2</v>
      </c>
      <c r="I950" s="9">
        <f t="shared" si="153"/>
        <v>-0.90524269478127095</v>
      </c>
      <c r="J950" s="18">
        <f t="shared" si="155"/>
        <v>3.4878784464275332E-6</v>
      </c>
    </row>
    <row r="951" spans="1:10" x14ac:dyDescent="0.15">
      <c r="A951" s="41" t="s">
        <v>660</v>
      </c>
      <c r="B951" s="41" t="s">
        <v>862</v>
      </c>
      <c r="C951" s="6">
        <v>0.76204669999999997</v>
      </c>
      <c r="D951" s="6">
        <v>2.1935479999999998</v>
      </c>
      <c r="E951" s="9">
        <f t="shared" si="131"/>
        <v>-0.65259629604640512</v>
      </c>
      <c r="F951" s="18">
        <f t="shared" si="154"/>
        <v>2.9919705932787716E-5</v>
      </c>
      <c r="G951" s="3">
        <f t="shared" si="156"/>
        <v>3.6287938095238094E-2</v>
      </c>
      <c r="H951" s="3">
        <f t="shared" si="157"/>
        <v>9.9706727272727266E-2</v>
      </c>
      <c r="I951" s="9">
        <f t="shared" si="153"/>
        <v>-0.63605326252480543</v>
      </c>
      <c r="J951" s="18">
        <f t="shared" si="155"/>
        <v>2.9661422543498806E-5</v>
      </c>
    </row>
    <row r="952" spans="1:10" x14ac:dyDescent="0.15">
      <c r="A952" s="41" t="s">
        <v>661</v>
      </c>
      <c r="B952" s="41" t="s">
        <v>863</v>
      </c>
      <c r="C952" s="6">
        <v>5.8189900000000003</v>
      </c>
      <c r="D952" s="6">
        <v>5.4673369999999997</v>
      </c>
      <c r="E952" s="9">
        <f t="shared" si="131"/>
        <v>6.4318881385947213E-2</v>
      </c>
      <c r="F952" s="18">
        <f t="shared" si="154"/>
        <v>2.2846692942287187E-4</v>
      </c>
      <c r="G952" s="3">
        <f t="shared" si="156"/>
        <v>0.2770947619047619</v>
      </c>
      <c r="H952" s="3">
        <f t="shared" si="157"/>
        <v>0.24851531818181816</v>
      </c>
      <c r="I952" s="9">
        <f t="shared" si="153"/>
        <v>0.11500073288051604</v>
      </c>
      <c r="J952" s="18">
        <f t="shared" si="155"/>
        <v>2.264946769881611E-4</v>
      </c>
    </row>
    <row r="953" spans="1:10" x14ac:dyDescent="0.15">
      <c r="A953" s="41" t="s">
        <v>662</v>
      </c>
      <c r="B953" s="41" t="s">
        <v>864</v>
      </c>
      <c r="C953" s="6">
        <v>2.478234</v>
      </c>
      <c r="D953" s="6">
        <v>3.1371509999999998</v>
      </c>
      <c r="E953" s="9">
        <f t="shared" si="131"/>
        <v>-0.21003674990461085</v>
      </c>
      <c r="F953" s="18">
        <f t="shared" si="154"/>
        <v>9.7301166073727818E-5</v>
      </c>
      <c r="G953" s="3">
        <f t="shared" si="156"/>
        <v>0.11801114285714286</v>
      </c>
      <c r="H953" s="3">
        <f t="shared" si="157"/>
        <v>0.14259777272727273</v>
      </c>
      <c r="I953" s="9">
        <f t="shared" si="153"/>
        <v>-0.17241945228102096</v>
      </c>
      <c r="J953" s="18">
        <f t="shared" si="155"/>
        <v>9.6461208788995774E-5</v>
      </c>
    </row>
    <row r="954" spans="1:10" x14ac:dyDescent="0.15">
      <c r="A954" s="41" t="s">
        <v>663</v>
      </c>
      <c r="B954" s="41" t="s">
        <v>865</v>
      </c>
      <c r="C954" s="6">
        <v>6.6308740000000004</v>
      </c>
      <c r="D954" s="6">
        <v>0.3331771</v>
      </c>
      <c r="E954" s="9">
        <f t="shared" si="131"/>
        <v>18.901950043985618</v>
      </c>
      <c r="F954" s="18">
        <f t="shared" si="154"/>
        <v>2.6034336236528265E-4</v>
      </c>
      <c r="G954" s="3">
        <f t="shared" si="156"/>
        <v>0.31575590476190479</v>
      </c>
      <c r="H954" s="3">
        <f t="shared" si="157"/>
        <v>1.5144413636363636E-2</v>
      </c>
      <c r="I954" s="9">
        <f t="shared" si="153"/>
        <v>19.849661950842076</v>
      </c>
      <c r="J954" s="18">
        <f t="shared" si="155"/>
        <v>2.5809593499545385E-4</v>
      </c>
    </row>
    <row r="955" spans="1:10" x14ac:dyDescent="0.15">
      <c r="A955" s="41" t="s">
        <v>664</v>
      </c>
      <c r="B955" s="41" t="s">
        <v>866</v>
      </c>
      <c r="C955" s="6">
        <v>0.92424519999999999</v>
      </c>
      <c r="D955" s="6">
        <v>1.454553</v>
      </c>
      <c r="E955" s="9">
        <f t="shared" si="131"/>
        <v>-0.36458472121675867</v>
      </c>
      <c r="F955" s="18">
        <f t="shared" si="154"/>
        <v>3.6287992053230553E-5</v>
      </c>
      <c r="G955" s="3">
        <f t="shared" si="156"/>
        <v>4.401167619047619E-2</v>
      </c>
      <c r="H955" s="3">
        <f t="shared" si="157"/>
        <v>6.6116045454545455E-2</v>
      </c>
      <c r="I955" s="9">
        <f t="shared" si="153"/>
        <v>-0.3343268507985091</v>
      </c>
      <c r="J955" s="18">
        <f t="shared" si="155"/>
        <v>3.5974734108815855E-5</v>
      </c>
    </row>
    <row r="956" spans="1:10" x14ac:dyDescent="0.15">
      <c r="A956" s="41" t="s">
        <v>694</v>
      </c>
      <c r="B956" s="41" t="s">
        <v>867</v>
      </c>
      <c r="C956" s="6">
        <v>8.7785030000000006</v>
      </c>
      <c r="D956" s="6">
        <v>6.9406509999999999</v>
      </c>
      <c r="E956" s="9">
        <f t="shared" si="131"/>
        <v>0.26479533403999156</v>
      </c>
      <c r="F956" s="18">
        <f t="shared" si="154"/>
        <v>3.4466421584148949E-4</v>
      </c>
      <c r="G956" s="3">
        <f t="shared" si="156"/>
        <v>0.41802395238095241</v>
      </c>
      <c r="H956" s="3">
        <f t="shared" si="157"/>
        <v>0.31548413636363637</v>
      </c>
      <c r="I956" s="9">
        <f t="shared" si="153"/>
        <v>0.32502368327999109</v>
      </c>
      <c r="J956" s="18">
        <f t="shared" si="155"/>
        <v>3.416888843982553E-4</v>
      </c>
    </row>
    <row r="957" spans="1:10" x14ac:dyDescent="0.15">
      <c r="A957" s="41" t="s">
        <v>666</v>
      </c>
      <c r="B957" s="41" t="s">
        <v>868</v>
      </c>
      <c r="C957" s="6">
        <v>8.539513E-2</v>
      </c>
      <c r="D957" s="6">
        <v>8.4928460000000011E-2</v>
      </c>
      <c r="E957" s="9">
        <f t="shared" si="131"/>
        <v>5.4948600268978076E-3</v>
      </c>
      <c r="F957" s="18">
        <f t="shared" si="154"/>
        <v>3.3528091883242567E-6</v>
      </c>
      <c r="G957" s="3">
        <f t="shared" si="156"/>
        <v>4.0664347619047622E-3</v>
      </c>
      <c r="H957" s="3">
        <f t="shared" si="157"/>
        <v>3.8603845454545458E-3</v>
      </c>
      <c r="I957" s="9">
        <f t="shared" si="153"/>
        <v>5.3375567647226285E-2</v>
      </c>
      <c r="J957" s="18">
        <f t="shared" si="155"/>
        <v>3.3238658917977226E-6</v>
      </c>
    </row>
    <row r="958" spans="1:10" x14ac:dyDescent="0.15">
      <c r="A958" s="41" t="s">
        <v>667</v>
      </c>
      <c r="B958" s="41" t="s">
        <v>869</v>
      </c>
      <c r="C958" s="6">
        <v>1.3571360000000001E-2</v>
      </c>
      <c r="D958" s="6">
        <v>0.27964919999999999</v>
      </c>
      <c r="E958" s="9">
        <f t="shared" si="131"/>
        <v>-0.95147005605594437</v>
      </c>
      <c r="F958" s="18">
        <f t="shared" si="154"/>
        <v>5.3284280387015383E-7</v>
      </c>
      <c r="G958" s="3">
        <f t="shared" si="156"/>
        <v>6.4625523809523817E-4</v>
      </c>
      <c r="H958" s="3">
        <f t="shared" si="157"/>
        <v>1.2711327272727273E-2</v>
      </c>
      <c r="I958" s="9">
        <f t="shared" si="153"/>
        <v>-0.94915910634432266</v>
      </c>
      <c r="J958" s="18">
        <f t="shared" si="155"/>
        <v>5.2824301115658403E-7</v>
      </c>
    </row>
    <row r="959" spans="1:10" x14ac:dyDescent="0.15">
      <c r="A959" s="41" t="s">
        <v>656</v>
      </c>
      <c r="B959" s="41" t="s">
        <v>870</v>
      </c>
      <c r="C959" s="6">
        <v>0.75295849999999998</v>
      </c>
      <c r="D959" s="6">
        <v>3.2261150000000001</v>
      </c>
      <c r="E959" s="9">
        <f t="shared" si="131"/>
        <v>-0.76660518921365173</v>
      </c>
      <c r="F959" s="18">
        <f t="shared" si="154"/>
        <v>2.9562882300511161E-5</v>
      </c>
      <c r="G959" s="3">
        <f t="shared" si="156"/>
        <v>3.5855166666666667E-2</v>
      </c>
      <c r="H959" s="3">
        <f t="shared" si="157"/>
        <v>0.1466415909090909</v>
      </c>
      <c r="I959" s="9">
        <f t="shared" si="153"/>
        <v>-0.75549115060477801</v>
      </c>
      <c r="J959" s="18">
        <f t="shared" si="155"/>
        <v>2.9307679209448774E-5</v>
      </c>
    </row>
    <row r="960" spans="1:10" x14ac:dyDescent="0.15">
      <c r="A960" s="41" t="s">
        <v>657</v>
      </c>
      <c r="B960" s="41" t="s">
        <v>871</v>
      </c>
      <c r="C960" s="6">
        <v>6.9172289999999998</v>
      </c>
      <c r="D960" s="6">
        <v>9.8504529999999999</v>
      </c>
      <c r="E960" s="9">
        <f>C960/D960-1</f>
        <v>-0.29777554392676153</v>
      </c>
      <c r="F960" s="18">
        <f t="shared" si="154"/>
        <v>2.7158631820038226E-4</v>
      </c>
      <c r="G960" s="3">
        <f t="shared" si="156"/>
        <v>0.32939185714285713</v>
      </c>
      <c r="H960" s="3">
        <f t="shared" si="157"/>
        <v>0.44774786363636365</v>
      </c>
      <c r="I960" s="9">
        <f t="shared" si="153"/>
        <v>-0.26433628411375021</v>
      </c>
      <c r="J960" s="18">
        <f t="shared" si="155"/>
        <v>2.6924183544019508E-4</v>
      </c>
    </row>
    <row r="961" spans="1:10" x14ac:dyDescent="0.15">
      <c r="A961" s="41" t="s">
        <v>658</v>
      </c>
      <c r="B961" s="41" t="s">
        <v>872</v>
      </c>
      <c r="C961" s="6">
        <v>0.1614999</v>
      </c>
      <c r="D961" s="6">
        <v>0.5515137</v>
      </c>
      <c r="E961" s="9">
        <f t="shared" si="131"/>
        <v>-0.70716974029838242</v>
      </c>
      <c r="F961" s="18">
        <f t="shared" si="154"/>
        <v>6.3408574778614261E-6</v>
      </c>
      <c r="G961" s="3">
        <f t="shared" si="156"/>
        <v>7.6904714285714283E-3</v>
      </c>
      <c r="H961" s="3">
        <f t="shared" si="157"/>
        <v>2.5068804545454546E-2</v>
      </c>
      <c r="I961" s="9">
        <f t="shared" si="153"/>
        <v>-0.69322544221735305</v>
      </c>
      <c r="J961" s="18">
        <f t="shared" si="155"/>
        <v>6.2861197018933394E-6</v>
      </c>
    </row>
    <row r="962" spans="1:10" x14ac:dyDescent="0.15">
      <c r="A962" s="41" t="s">
        <v>659</v>
      </c>
      <c r="B962" s="41" t="s">
        <v>873</v>
      </c>
      <c r="C962" s="6">
        <v>3.8474889999999999</v>
      </c>
      <c r="D962" s="6">
        <v>7.5362210000000003</v>
      </c>
      <c r="E962" s="9">
        <f t="shared" si="131"/>
        <v>-0.48946706844186239</v>
      </c>
      <c r="F962" s="18">
        <f t="shared" si="154"/>
        <v>1.5106126627099819E-4</v>
      </c>
      <c r="G962" s="3">
        <f t="shared" si="156"/>
        <v>0.18321376190476191</v>
      </c>
      <c r="H962" s="3">
        <f t="shared" si="157"/>
        <v>0.34255550000000001</v>
      </c>
      <c r="I962" s="9">
        <f t="shared" si="153"/>
        <v>-0.46515597646290341</v>
      </c>
      <c r="J962" s="18">
        <f t="shared" si="155"/>
        <v>1.4975722217609982E-4</v>
      </c>
    </row>
    <row r="963" spans="1:10" x14ac:dyDescent="0.15">
      <c r="A963" s="41" t="s">
        <v>696</v>
      </c>
      <c r="B963" s="41" t="s">
        <v>874</v>
      </c>
      <c r="C963" s="6">
        <v>1.4249080000000001</v>
      </c>
      <c r="D963" s="6">
        <v>1.56951</v>
      </c>
      <c r="E963" s="9">
        <f t="shared" si="131"/>
        <v>-9.2131939267669494E-2</v>
      </c>
      <c r="F963" s="18">
        <f t="shared" si="154"/>
        <v>5.5945164963350252E-5</v>
      </c>
      <c r="G963" s="3">
        <f t="shared" si="156"/>
        <v>6.7852761904761902E-2</v>
      </c>
      <c r="H963" s="3">
        <f t="shared" si="157"/>
        <v>7.1341363636363633E-2</v>
      </c>
      <c r="I963" s="9">
        <f t="shared" si="153"/>
        <v>-4.8900126851844306E-2</v>
      </c>
      <c r="J963" s="18">
        <f t="shared" si="155"/>
        <v>5.5462215470012267E-5</v>
      </c>
    </row>
    <row r="964" spans="1:10" x14ac:dyDescent="0.15">
      <c r="A964" s="52" t="s">
        <v>503</v>
      </c>
      <c r="B964" s="41" t="s">
        <v>597</v>
      </c>
      <c r="C964" s="6">
        <v>12.806100000000001</v>
      </c>
      <c r="D964" s="6">
        <v>11.567220000000001</v>
      </c>
      <c r="E964" s="9">
        <f t="shared" si="131"/>
        <v>0.10710265733685365</v>
      </c>
      <c r="F964" s="18">
        <f t="shared" si="154"/>
        <v>5.0279693638968954E-4</v>
      </c>
      <c r="G964" s="3">
        <f t="shared" si="156"/>
        <v>0.60981428571428575</v>
      </c>
      <c r="H964" s="3">
        <f t="shared" si="157"/>
        <v>0.52578272727272735</v>
      </c>
      <c r="I964" s="9">
        <f t="shared" si="153"/>
        <v>0.15982183149575135</v>
      </c>
      <c r="J964" s="18">
        <f t="shared" si="155"/>
        <v>4.9845651616141123E-4</v>
      </c>
    </row>
    <row r="965" spans="1:10" x14ac:dyDescent="0.15">
      <c r="A965" s="41" t="s">
        <v>54</v>
      </c>
      <c r="B965" s="41" t="s">
        <v>55</v>
      </c>
      <c r="C965" s="6">
        <v>432.65780000000001</v>
      </c>
      <c r="D965" s="6">
        <v>403.09190000000001</v>
      </c>
      <c r="E965" s="9">
        <f t="shared" ref="E965:E972" si="158">C965/D965-1</f>
        <v>7.3347789920859219E-2</v>
      </c>
      <c r="F965" s="18">
        <f t="shared" ref="F965:F996" si="159">C965/$C$1119</f>
        <v>1.6987140217951054E-2</v>
      </c>
      <c r="G965" s="3">
        <f t="shared" si="156"/>
        <v>20.602752380952381</v>
      </c>
      <c r="H965" s="3">
        <f t="shared" si="157"/>
        <v>18.322359090909092</v>
      </c>
      <c r="I965" s="9">
        <f t="shared" si="153"/>
        <v>0.12445958944090019</v>
      </c>
      <c r="J965" s="18">
        <f t="shared" si="155"/>
        <v>1.6840497862585846E-2</v>
      </c>
    </row>
    <row r="966" spans="1:10" x14ac:dyDescent="0.15">
      <c r="A966" s="41" t="s">
        <v>463</v>
      </c>
      <c r="B966" s="41" t="s">
        <v>599</v>
      </c>
      <c r="C966" s="6">
        <v>10.612640000000001</v>
      </c>
      <c r="D966" s="6">
        <v>17.67886</v>
      </c>
      <c r="E966" s="9">
        <f t="shared" si="158"/>
        <v>-0.39969884936019628</v>
      </c>
      <c r="F966" s="18">
        <f t="shared" si="159"/>
        <v>4.1667665245521078E-4</v>
      </c>
      <c r="G966" s="3">
        <f t="shared" si="156"/>
        <v>0.50536380952380955</v>
      </c>
      <c r="H966" s="3">
        <f t="shared" si="157"/>
        <v>0.8035845454545455</v>
      </c>
      <c r="I966" s="9">
        <f t="shared" si="153"/>
        <v>-0.37111308028211043</v>
      </c>
      <c r="J966" s="18">
        <f t="shared" si="155"/>
        <v>4.1307966997565531E-4</v>
      </c>
    </row>
    <row r="967" spans="1:10" x14ac:dyDescent="0.15">
      <c r="A967" s="41" t="s">
        <v>505</v>
      </c>
      <c r="B967" s="41" t="s">
        <v>600</v>
      </c>
      <c r="C967" s="6">
        <v>58.982410000000002</v>
      </c>
      <c r="D967" s="6">
        <v>125.45359999999999</v>
      </c>
      <c r="E967" s="9">
        <f t="shared" si="158"/>
        <v>-0.52984681188901717</v>
      </c>
      <c r="F967" s="18">
        <f t="shared" si="159"/>
        <v>2.3157850593764368E-3</v>
      </c>
      <c r="G967" s="3">
        <f t="shared" si="156"/>
        <v>2.8086861904761906</v>
      </c>
      <c r="H967" s="3">
        <f t="shared" si="157"/>
        <v>5.7024363636363633</v>
      </c>
      <c r="I967" s="9">
        <f t="shared" si="153"/>
        <v>-0.50745856483611318</v>
      </c>
      <c r="J967" s="18">
        <f t="shared" si="155"/>
        <v>2.295793926597792E-3</v>
      </c>
    </row>
    <row r="968" spans="1:10" x14ac:dyDescent="0.15">
      <c r="A968" s="41" t="s">
        <v>40</v>
      </c>
      <c r="B968" s="41" t="s">
        <v>999</v>
      </c>
      <c r="C968" s="6">
        <v>6.5895640000000005E-2</v>
      </c>
      <c r="D968" s="6">
        <v>0.24983170000000002</v>
      </c>
      <c r="E968" s="9">
        <f t="shared" si="158"/>
        <v>-0.73623987668498425</v>
      </c>
      <c r="F968" s="18">
        <f t="shared" si="159"/>
        <v>2.5872143676402558E-6</v>
      </c>
      <c r="G968" s="3">
        <f t="shared" si="156"/>
        <v>3.1378876190476194E-3</v>
      </c>
      <c r="H968" s="3">
        <f t="shared" si="157"/>
        <v>1.1355986363636364E-2</v>
      </c>
      <c r="I968" s="9">
        <f t="shared" si="153"/>
        <v>-0.72367987081284069</v>
      </c>
      <c r="J968" s="18">
        <f t="shared" si="155"/>
        <v>2.5648801074977188E-6</v>
      </c>
    </row>
    <row r="969" spans="1:10" x14ac:dyDescent="0.15">
      <c r="A969" s="41" t="s">
        <v>464</v>
      </c>
      <c r="B969" s="41" t="s">
        <v>601</v>
      </c>
      <c r="C969" s="6">
        <v>42.894260000000003</v>
      </c>
      <c r="D969" s="6">
        <v>32.620170000000002</v>
      </c>
      <c r="E969" s="9">
        <f t="shared" si="158"/>
        <v>0.31496126476348829</v>
      </c>
      <c r="F969" s="18">
        <f t="shared" si="159"/>
        <v>1.6841272922047152E-3</v>
      </c>
      <c r="G969" s="3">
        <f t="shared" si="156"/>
        <v>2.0425838095238098</v>
      </c>
      <c r="H969" s="3">
        <f t="shared" si="157"/>
        <v>1.4827350000000001</v>
      </c>
      <c r="I969" s="9">
        <f t="shared" si="153"/>
        <v>0.37757846784746407</v>
      </c>
      <c r="J969" s="18">
        <f t="shared" si="155"/>
        <v>1.6695889773562424E-3</v>
      </c>
    </row>
    <row r="970" spans="1:10" x14ac:dyDescent="0.15">
      <c r="A970" s="41" t="s">
        <v>690</v>
      </c>
      <c r="B970" s="41" t="s">
        <v>876</v>
      </c>
      <c r="C970" s="6">
        <v>7.5726519999999997</v>
      </c>
      <c r="D970" s="6">
        <v>17.01605</v>
      </c>
      <c r="E970" s="9">
        <f t="shared" si="158"/>
        <v>-0.55497004298882535</v>
      </c>
      <c r="F970" s="18">
        <f t="shared" si="159"/>
        <v>2.9731973246696923E-4</v>
      </c>
      <c r="G970" s="3">
        <f t="shared" ref="G970:G1001" si="160">C970/21</f>
        <v>0.3606024761904762</v>
      </c>
      <c r="H970" s="3">
        <f t="shared" ref="H970:H994" si="161">D970/22</f>
        <v>0.77345681818181822</v>
      </c>
      <c r="I970" s="9">
        <f t="shared" si="153"/>
        <v>-0.53377814027400738</v>
      </c>
      <c r="J970" s="18">
        <f t="shared" si="155"/>
        <v>2.9475310469407104E-4</v>
      </c>
    </row>
    <row r="971" spans="1:10" x14ac:dyDescent="0.15">
      <c r="A971" s="41" t="s">
        <v>691</v>
      </c>
      <c r="B971" s="41" t="s">
        <v>877</v>
      </c>
      <c r="C971" s="6">
        <v>1.95594</v>
      </c>
      <c r="D971" s="6">
        <v>5.0565360000000004</v>
      </c>
      <c r="E971" s="9">
        <f t="shared" si="158"/>
        <v>-0.61318578568411264</v>
      </c>
      <c r="F971" s="18">
        <f t="shared" si="159"/>
        <v>7.6794702505997083E-5</v>
      </c>
      <c r="G971" s="3">
        <f t="shared" si="160"/>
        <v>9.3140000000000001E-2</v>
      </c>
      <c r="H971" s="3">
        <f t="shared" si="161"/>
        <v>0.22984254545454547</v>
      </c>
      <c r="I971" s="9">
        <f t="shared" si="153"/>
        <v>-0.59476606119287989</v>
      </c>
      <c r="J971" s="18">
        <f t="shared" si="155"/>
        <v>7.613176831515845E-5</v>
      </c>
    </row>
    <row r="972" spans="1:10" x14ac:dyDescent="0.15">
      <c r="A972" s="41" t="s">
        <v>465</v>
      </c>
      <c r="B972" s="41" t="s">
        <v>602</v>
      </c>
      <c r="C972" s="6">
        <v>67.835909999999998</v>
      </c>
      <c r="D972" s="6">
        <v>60.606020000000001</v>
      </c>
      <c r="E972" s="9">
        <f t="shared" si="158"/>
        <v>0.11929326492648751</v>
      </c>
      <c r="F972" s="18">
        <f t="shared" si="159"/>
        <v>2.6633938299097069E-3</v>
      </c>
      <c r="G972" s="3">
        <f t="shared" si="160"/>
        <v>3.2302814285714283</v>
      </c>
      <c r="H972" s="3">
        <f t="shared" si="161"/>
        <v>2.7548190909090908</v>
      </c>
      <c r="I972" s="9">
        <f t="shared" si="153"/>
        <v>0.17259294420870108</v>
      </c>
      <c r="J972" s="18">
        <f t="shared" si="155"/>
        <v>2.64040194666909E-3</v>
      </c>
    </row>
    <row r="973" spans="1:10" x14ac:dyDescent="0.15">
      <c r="A973" s="41" t="s">
        <v>504</v>
      </c>
      <c r="B973" s="95" t="s">
        <v>605</v>
      </c>
      <c r="C973" s="6">
        <v>9.1808409999999991</v>
      </c>
      <c r="D973" s="6">
        <v>16.57199</v>
      </c>
      <c r="E973" s="9">
        <f t="shared" si="131"/>
        <v>-0.44600250181179213</v>
      </c>
      <c r="F973" s="18">
        <f t="shared" si="159"/>
        <v>3.604609309845193E-4</v>
      </c>
      <c r="G973" s="3">
        <f t="shared" si="160"/>
        <v>0.43718290476190474</v>
      </c>
      <c r="H973" s="3">
        <f t="shared" si="161"/>
        <v>0.75327227272727271</v>
      </c>
      <c r="I973" s="9">
        <f t="shared" si="153"/>
        <v>-0.4196216685647346</v>
      </c>
      <c r="J973" s="18">
        <f t="shared" si="155"/>
        <v>3.5734923359116721E-4</v>
      </c>
    </row>
    <row r="974" spans="1:10" x14ac:dyDescent="0.15">
      <c r="A974" s="41" t="s">
        <v>702</v>
      </c>
      <c r="B974" s="41" t="s">
        <v>878</v>
      </c>
      <c r="C974" s="6">
        <v>0.18932770000000002</v>
      </c>
      <c r="D974" s="6">
        <v>0.2200434</v>
      </c>
      <c r="E974" s="9">
        <f t="shared" si="131"/>
        <v>-0.13958928102365253</v>
      </c>
      <c r="F974" s="18">
        <f t="shared" si="159"/>
        <v>7.4334409018909913E-6</v>
      </c>
      <c r="G974" s="3">
        <f t="shared" si="160"/>
        <v>9.0156047619047632E-3</v>
      </c>
      <c r="H974" s="3">
        <f t="shared" si="161"/>
        <v>1.0001972727272728E-2</v>
      </c>
      <c r="I974" s="9">
        <f t="shared" si="153"/>
        <v>-9.8617342024778787E-2</v>
      </c>
      <c r="J974" s="18">
        <f t="shared" si="155"/>
        <v>7.3692713437231339E-6</v>
      </c>
    </row>
    <row r="975" spans="1:10" x14ac:dyDescent="0.15">
      <c r="A975" s="41" t="s">
        <v>703</v>
      </c>
      <c r="B975" s="41" t="s">
        <v>879</v>
      </c>
      <c r="C975" s="6">
        <v>0.2178081</v>
      </c>
      <c r="D975" s="6">
        <v>0.34773680000000001</v>
      </c>
      <c r="E975" s="9">
        <f t="shared" si="131"/>
        <v>-0.37364092612573652</v>
      </c>
      <c r="F975" s="18">
        <f t="shared" si="159"/>
        <v>8.5516469027150437E-6</v>
      </c>
      <c r="G975" s="3">
        <f t="shared" si="160"/>
        <v>1.0371814285714286E-2</v>
      </c>
      <c r="H975" s="3">
        <f t="shared" si="161"/>
        <v>1.5806218181818182E-2</v>
      </c>
      <c r="I975" s="9">
        <f t="shared" si="153"/>
        <v>-0.34381430356029541</v>
      </c>
      <c r="J975" s="18">
        <f t="shared" si="155"/>
        <v>8.4778243741448419E-6</v>
      </c>
    </row>
    <row r="976" spans="1:10" x14ac:dyDescent="0.15">
      <c r="A976" s="41" t="s">
        <v>704</v>
      </c>
      <c r="B976" s="41" t="s">
        <v>880</v>
      </c>
      <c r="C976" s="6">
        <v>2.0546369999999998E-2</v>
      </c>
      <c r="D976" s="6">
        <v>6.5366759999999996E-2</v>
      </c>
      <c r="E976" s="9">
        <f t="shared" si="131"/>
        <v>-0.6856755635433055</v>
      </c>
      <c r="F976" s="18">
        <f t="shared" si="159"/>
        <v>8.0669773701041087E-7</v>
      </c>
      <c r="G976" s="3">
        <f t="shared" si="160"/>
        <v>9.7839857142857124E-4</v>
      </c>
      <c r="H976" s="3">
        <f t="shared" si="161"/>
        <v>2.9712163636363633E-3</v>
      </c>
      <c r="I976" s="9">
        <f t="shared" si="153"/>
        <v>-0.67070773323584387</v>
      </c>
      <c r="J976" s="18">
        <f t="shared" si="155"/>
        <v>7.9973387760234049E-7</v>
      </c>
    </row>
    <row r="977" spans="1:10" x14ac:dyDescent="0.15">
      <c r="A977" s="41" t="s">
        <v>728</v>
      </c>
      <c r="B977" s="41" t="s">
        <v>881</v>
      </c>
      <c r="C977" s="6">
        <v>2.1628829999999999</v>
      </c>
      <c r="D977" s="6">
        <v>1.4337839999999999</v>
      </c>
      <c r="E977" s="9">
        <f t="shared" si="131"/>
        <v>0.5085138347198741</v>
      </c>
      <c r="F977" s="18">
        <f t="shared" si="159"/>
        <v>8.4919760596070682E-5</v>
      </c>
      <c r="G977" s="3">
        <f t="shared" si="160"/>
        <v>0.10299442857142857</v>
      </c>
      <c r="H977" s="3">
        <f t="shared" si="161"/>
        <v>6.5171999999999994E-2</v>
      </c>
      <c r="I977" s="9">
        <f t="shared" si="153"/>
        <v>0.58034782684939201</v>
      </c>
      <c r="J977" s="18">
        <f t="shared" si="155"/>
        <v>8.4186686426370358E-5</v>
      </c>
    </row>
    <row r="978" spans="1:10" x14ac:dyDescent="0.15">
      <c r="A978" s="41" t="s">
        <v>631</v>
      </c>
      <c r="B978" s="41" t="s">
        <v>882</v>
      </c>
      <c r="C978" s="6">
        <v>7.9374479999999998</v>
      </c>
      <c r="D978" s="6">
        <v>15.86444</v>
      </c>
      <c r="E978" s="9">
        <f t="shared" si="131"/>
        <v>-0.49967045795502396</v>
      </c>
      <c r="F978" s="18">
        <f t="shared" si="159"/>
        <v>3.1164246235407093E-4</v>
      </c>
      <c r="G978" s="3">
        <f t="shared" si="160"/>
        <v>0.3779737142857143</v>
      </c>
      <c r="H978" s="3">
        <f t="shared" si="161"/>
        <v>0.72111090909090914</v>
      </c>
      <c r="I978" s="9">
        <f t="shared" si="153"/>
        <v>-0.47584524166716791</v>
      </c>
      <c r="J978" s="18">
        <f t="shared" si="155"/>
        <v>3.0895219288404444E-4</v>
      </c>
    </row>
    <row r="979" spans="1:10" x14ac:dyDescent="0.15">
      <c r="A979" s="41" t="s">
        <v>556</v>
      </c>
      <c r="B979" s="41" t="s">
        <v>883</v>
      </c>
      <c r="C979" s="6">
        <v>6.0627950000000004</v>
      </c>
      <c r="D979" s="6">
        <v>8.89757</v>
      </c>
      <c r="E979" s="9">
        <f t="shared" si="131"/>
        <v>-0.31860103376539883</v>
      </c>
      <c r="F979" s="18">
        <f t="shared" si="159"/>
        <v>2.3803927440506692E-4</v>
      </c>
      <c r="G979" s="3">
        <f t="shared" si="160"/>
        <v>0.28870452380952383</v>
      </c>
      <c r="H979" s="3">
        <f t="shared" si="161"/>
        <v>0.40443499999999999</v>
      </c>
      <c r="I979" s="9">
        <f t="shared" si="153"/>
        <v>-0.28615346394470353</v>
      </c>
      <c r="J979" s="18">
        <f t="shared" si="155"/>
        <v>2.359843882134938E-4</v>
      </c>
    </row>
    <row r="980" spans="1:10" x14ac:dyDescent="0.15">
      <c r="A980" s="41" t="s">
        <v>611</v>
      </c>
      <c r="B980" s="41" t="s">
        <v>884</v>
      </c>
      <c r="C980" s="6">
        <v>23.305440000000001</v>
      </c>
      <c r="D980" s="6">
        <v>48.403089999999999</v>
      </c>
      <c r="E980" s="9">
        <f t="shared" si="131"/>
        <v>-0.51851338416617621</v>
      </c>
      <c r="F980" s="18">
        <f t="shared" si="159"/>
        <v>9.1502517028710731E-4</v>
      </c>
      <c r="G980" s="3">
        <f t="shared" si="160"/>
        <v>1.1097828571428572</v>
      </c>
      <c r="H980" s="3">
        <f t="shared" si="161"/>
        <v>2.2001404545454544</v>
      </c>
      <c r="I980" s="9">
        <f t="shared" si="153"/>
        <v>-0.49558545007885113</v>
      </c>
      <c r="J980" s="18">
        <f t="shared" ref="J980:J993" si="162">G980/$G$1119</f>
        <v>9.0712616877962836E-4</v>
      </c>
    </row>
    <row r="981" spans="1:10" x14ac:dyDescent="0.15">
      <c r="A981" s="41" t="s">
        <v>1096</v>
      </c>
      <c r="B981" s="41" t="s">
        <v>1002</v>
      </c>
      <c r="C981" s="6">
        <v>8.8545689999999997</v>
      </c>
      <c r="D981" s="6">
        <v>76.987899999999996</v>
      </c>
      <c r="E981" s="9">
        <f t="shared" si="131"/>
        <v>-0.88498752401351377</v>
      </c>
      <c r="F981" s="18">
        <f t="shared" si="159"/>
        <v>3.4765074193166662E-4</v>
      </c>
      <c r="G981" s="3">
        <f t="shared" si="160"/>
        <v>0.42164614285714286</v>
      </c>
      <c r="H981" s="3">
        <f t="shared" si="161"/>
        <v>3.4994499999999999</v>
      </c>
      <c r="I981" s="9">
        <f t="shared" si="153"/>
        <v>-0.87951073944272873</v>
      </c>
      <c r="J981" s="18">
        <f t="shared" si="162"/>
        <v>3.4464962914945458E-4</v>
      </c>
    </row>
    <row r="982" spans="1:10" x14ac:dyDescent="0.15">
      <c r="A982" s="41" t="s">
        <v>629</v>
      </c>
      <c r="B982" s="41" t="s">
        <v>885</v>
      </c>
      <c r="C982" s="6">
        <v>6.66608</v>
      </c>
      <c r="D982" s="6">
        <v>10.889469999999999</v>
      </c>
      <c r="E982" s="9">
        <f t="shared" si="131"/>
        <v>-0.38784164885894346</v>
      </c>
      <c r="F982" s="18">
        <f t="shared" si="159"/>
        <v>2.6172563088907485E-4</v>
      </c>
      <c r="G982" s="3">
        <f t="shared" si="160"/>
        <v>0.31743238095238097</v>
      </c>
      <c r="H982" s="3">
        <f t="shared" si="161"/>
        <v>0.49497590909090905</v>
      </c>
      <c r="I982" s="9">
        <f t="shared" si="153"/>
        <v>-0.35869125118555978</v>
      </c>
      <c r="J982" s="18">
        <f t="shared" si="162"/>
        <v>2.5946627101563005E-4</v>
      </c>
    </row>
    <row r="983" spans="1:10" x14ac:dyDescent="0.15">
      <c r="A983" s="41" t="s">
        <v>734</v>
      </c>
      <c r="B983" s="41" t="s">
        <v>1003</v>
      </c>
      <c r="C983" s="6">
        <v>6.7164359999999999</v>
      </c>
      <c r="D983" s="6">
        <v>13.404260000000001</v>
      </c>
      <c r="E983" s="9">
        <f t="shared" si="131"/>
        <v>-0.49893272735682537</v>
      </c>
      <c r="F983" s="18">
        <f t="shared" si="159"/>
        <v>2.6370272325356044E-4</v>
      </c>
      <c r="G983" s="3">
        <f t="shared" si="160"/>
        <v>0.31983028571428573</v>
      </c>
      <c r="H983" s="3">
        <f t="shared" si="161"/>
        <v>0.60928454545454547</v>
      </c>
      <c r="I983" s="9">
        <f t="shared" si="153"/>
        <v>-0.47507238104048366</v>
      </c>
      <c r="J983" s="18">
        <f t="shared" si="162"/>
        <v>2.6142629602932073E-4</v>
      </c>
    </row>
    <row r="984" spans="1:10" x14ac:dyDescent="0.15">
      <c r="A984" s="41" t="s">
        <v>1076</v>
      </c>
      <c r="B984" s="41" t="s">
        <v>1004</v>
      </c>
      <c r="C984" s="6">
        <v>4.7086119999999996</v>
      </c>
      <c r="D984" s="6">
        <v>12.314170000000001</v>
      </c>
      <c r="E984" s="9">
        <f t="shared" si="131"/>
        <v>-0.6176265229406448</v>
      </c>
      <c r="F984" s="18">
        <f t="shared" si="159"/>
        <v>1.8487093558911208E-4</v>
      </c>
      <c r="G984" s="3">
        <f t="shared" si="160"/>
        <v>0.22421961904761903</v>
      </c>
      <c r="H984" s="3">
        <f t="shared" si="161"/>
        <v>0.55973499999999998</v>
      </c>
      <c r="I984" s="9">
        <f t="shared" si="153"/>
        <v>-0.59941826212829463</v>
      </c>
      <c r="J984" s="18">
        <f t="shared" si="162"/>
        <v>1.8327502779736334E-4</v>
      </c>
    </row>
    <row r="985" spans="1:10" x14ac:dyDescent="0.15">
      <c r="A985" s="41" t="s">
        <v>477</v>
      </c>
      <c r="B985" s="41" t="s">
        <v>489</v>
      </c>
      <c r="C985" s="6">
        <v>2.425916</v>
      </c>
      <c r="D985" s="6">
        <v>6.1268859999999998</v>
      </c>
      <c r="E985" s="9">
        <f t="shared" si="131"/>
        <v>-0.60405400067832171</v>
      </c>
      <c r="F985" s="18">
        <f t="shared" si="159"/>
        <v>9.5247041077199914E-5</v>
      </c>
      <c r="G985" s="3">
        <f t="shared" si="160"/>
        <v>0.11551980952380952</v>
      </c>
      <c r="H985" s="3">
        <f t="shared" si="161"/>
        <v>0.27849481818181815</v>
      </c>
      <c r="I985" s="9">
        <f t="shared" si="153"/>
        <v>-0.58519942928205126</v>
      </c>
      <c r="J985" s="18">
        <f t="shared" si="162"/>
        <v>9.4424816131392545E-5</v>
      </c>
    </row>
    <row r="986" spans="1:10" x14ac:dyDescent="0.15">
      <c r="A986" s="16" t="s">
        <v>479</v>
      </c>
      <c r="B986" s="41" t="s">
        <v>490</v>
      </c>
      <c r="C986" s="6">
        <v>3.4062489999999999</v>
      </c>
      <c r="D986" s="6">
        <v>2.337914</v>
      </c>
      <c r="E986" s="9">
        <f t="shared" si="131"/>
        <v>0.4569607778558149</v>
      </c>
      <c r="F986" s="18">
        <f t="shared" si="159"/>
        <v>1.3373716914442675E-4</v>
      </c>
      <c r="G986" s="3">
        <f t="shared" si="160"/>
        <v>0.16220233333333334</v>
      </c>
      <c r="H986" s="3">
        <f t="shared" si="161"/>
        <v>0.10626881818181819</v>
      </c>
      <c r="I986" s="9">
        <f t="shared" si="153"/>
        <v>0.52633986251561571</v>
      </c>
      <c r="J986" s="18">
        <f t="shared" si="162"/>
        <v>1.3258267620261366E-4</v>
      </c>
    </row>
    <row r="987" spans="1:10" x14ac:dyDescent="0.15">
      <c r="A987" s="41" t="s">
        <v>478</v>
      </c>
      <c r="B987" s="41" t="s">
        <v>491</v>
      </c>
      <c r="C987" s="6">
        <v>5.3684229999999999</v>
      </c>
      <c r="D987" s="6">
        <v>6.0735250000000001</v>
      </c>
      <c r="E987" s="9">
        <f t="shared" si="131"/>
        <v>-0.11609436035909959</v>
      </c>
      <c r="F987" s="18">
        <f t="shared" si="159"/>
        <v>2.1077663282685171E-4</v>
      </c>
      <c r="G987" s="3">
        <f t="shared" si="160"/>
        <v>0.25563919047619049</v>
      </c>
      <c r="H987" s="3">
        <f t="shared" si="161"/>
        <v>0.27606931818181818</v>
      </c>
      <c r="I987" s="9">
        <f t="shared" si="153"/>
        <v>-7.4003615614294693E-2</v>
      </c>
      <c r="J987" s="18">
        <f t="shared" si="162"/>
        <v>2.0895709278084598E-4</v>
      </c>
    </row>
    <row r="988" spans="1:10" x14ac:dyDescent="0.15">
      <c r="A988" s="16" t="s">
        <v>539</v>
      </c>
      <c r="B988" s="41" t="s">
        <v>603</v>
      </c>
      <c r="C988" s="6">
        <v>5.4055520000000001</v>
      </c>
      <c r="D988" s="6">
        <v>7.3168049999999996</v>
      </c>
      <c r="E988" s="9">
        <f t="shared" si="131"/>
        <v>-0.26121415016527016</v>
      </c>
      <c r="F988" s="18">
        <f t="shared" si="159"/>
        <v>2.122344027529973E-4</v>
      </c>
      <c r="G988" s="3">
        <f t="shared" si="160"/>
        <v>0.25740723809523808</v>
      </c>
      <c r="H988" s="3">
        <f t="shared" si="161"/>
        <v>0.33258204545454545</v>
      </c>
      <c r="I988" s="9">
        <f t="shared" si="153"/>
        <v>-0.22603387160171173</v>
      </c>
      <c r="J988" s="18">
        <f t="shared" si="162"/>
        <v>2.104022784336643E-4</v>
      </c>
    </row>
    <row r="989" spans="1:10" x14ac:dyDescent="0.15">
      <c r="A989" s="41" t="s">
        <v>718</v>
      </c>
      <c r="B989" s="41" t="s">
        <v>886</v>
      </c>
      <c r="C989" s="6">
        <v>0.65328940000000002</v>
      </c>
      <c r="D989" s="6">
        <v>2.3695710000000001</v>
      </c>
      <c r="E989" s="9">
        <f t="shared" si="131"/>
        <v>-0.72430055904634216</v>
      </c>
      <c r="F989" s="18">
        <f t="shared" si="159"/>
        <v>2.5649644223913481E-5</v>
      </c>
      <c r="G989" s="3">
        <f t="shared" si="160"/>
        <v>3.1109019047619049E-2</v>
      </c>
      <c r="H989" s="3">
        <f t="shared" si="161"/>
        <v>0.10770777272727274</v>
      </c>
      <c r="I989" s="9">
        <f t="shared" si="153"/>
        <v>-0.7111720142390251</v>
      </c>
      <c r="J989" s="18">
        <f t="shared" si="162"/>
        <v>2.5428222360373466E-5</v>
      </c>
    </row>
    <row r="990" spans="1:10" x14ac:dyDescent="0.15">
      <c r="A990" s="41" t="s">
        <v>680</v>
      </c>
      <c r="B990" s="41" t="s">
        <v>887</v>
      </c>
      <c r="C990" s="6">
        <v>96.828789999999998</v>
      </c>
      <c r="D990" s="6">
        <v>168.8595</v>
      </c>
      <c r="E990" s="9">
        <f t="shared" si="131"/>
        <v>-0.42657185411540366</v>
      </c>
      <c r="F990" s="18">
        <f t="shared" si="159"/>
        <v>3.8017209740920811E-3</v>
      </c>
      <c r="G990" s="3">
        <f t="shared" si="160"/>
        <v>4.6108947619047616</v>
      </c>
      <c r="H990" s="3">
        <f t="shared" si="161"/>
        <v>7.675431818181818</v>
      </c>
      <c r="I990" s="9">
        <f t="shared" si="153"/>
        <v>-0.39926575193042291</v>
      </c>
      <c r="J990" s="18">
        <f t="shared" si="162"/>
        <v>3.7689024236516105E-3</v>
      </c>
    </row>
    <row r="991" spans="1:10" x14ac:dyDescent="0.15">
      <c r="A991" s="113" t="s">
        <v>632</v>
      </c>
      <c r="B991" s="41" t="s">
        <v>888</v>
      </c>
      <c r="C991" s="6">
        <v>4.806737</v>
      </c>
      <c r="D991" s="6">
        <v>10.14049</v>
      </c>
      <c r="E991" s="9">
        <f>C991/D991-1</f>
        <v>-0.52598572652800801</v>
      </c>
      <c r="F991" s="18">
        <f t="shared" si="159"/>
        <v>1.8872354874871874E-4</v>
      </c>
      <c r="G991" s="3">
        <f t="shared" si="160"/>
        <v>0.22889223809523809</v>
      </c>
      <c r="H991" s="3">
        <f t="shared" si="161"/>
        <v>0.46093136363636361</v>
      </c>
      <c r="I991" s="9">
        <f>G991/H991-1</f>
        <v>-0.50341361826743691</v>
      </c>
      <c r="J991" s="18">
        <f t="shared" si="162"/>
        <v>1.8709438307713927E-4</v>
      </c>
    </row>
    <row r="992" spans="1:10" x14ac:dyDescent="0.15">
      <c r="A992" s="16" t="s">
        <v>552</v>
      </c>
      <c r="B992" s="41" t="s">
        <v>1079</v>
      </c>
      <c r="C992" s="6">
        <v>3.401313</v>
      </c>
      <c r="D992" s="6">
        <v>6.1197759999999999</v>
      </c>
      <c r="E992" s="9">
        <f>C992/D992-1</f>
        <v>-0.44420955930413142</v>
      </c>
      <c r="F992" s="18">
        <f t="shared" si="159"/>
        <v>1.3354337043302986E-4</v>
      </c>
      <c r="G992" s="3">
        <f t="shared" si="160"/>
        <v>0.1619672857142857</v>
      </c>
      <c r="H992" s="3">
        <f t="shared" si="161"/>
        <v>0.27817163636363634</v>
      </c>
      <c r="I992" s="9">
        <f t="shared" si="153"/>
        <v>-0.4177433478424234</v>
      </c>
      <c r="J992" s="18">
        <f t="shared" si="162"/>
        <v>1.3239055046848907E-4</v>
      </c>
    </row>
    <row r="993" spans="1:10" x14ac:dyDescent="0.15">
      <c r="A993" s="16" t="s">
        <v>558</v>
      </c>
      <c r="B993" s="41" t="s">
        <v>890</v>
      </c>
      <c r="C993" s="6">
        <v>14.2972</v>
      </c>
      <c r="D993" s="6">
        <v>6.3900090000000001</v>
      </c>
      <c r="E993" s="9">
        <f>C993/D993-1</f>
        <v>1.23743033851752</v>
      </c>
      <c r="F993" s="18">
        <f t="shared" si="159"/>
        <v>5.6134095149582377E-4</v>
      </c>
      <c r="G993" s="3">
        <f t="shared" si="160"/>
        <v>0.68081904761904766</v>
      </c>
      <c r="H993" s="3">
        <f t="shared" si="161"/>
        <v>0.29045495454545456</v>
      </c>
      <c r="I993" s="9">
        <f>G993/H993-1</f>
        <v>1.3439746403516879</v>
      </c>
      <c r="J993" s="18">
        <f t="shared" si="162"/>
        <v>5.5649514706764187E-4</v>
      </c>
    </row>
    <row r="994" spans="1:10" x14ac:dyDescent="0.15">
      <c r="A994" s="16" t="s">
        <v>630</v>
      </c>
      <c r="B994" s="41" t="s">
        <v>431</v>
      </c>
      <c r="C994" s="6">
        <v>6.6272000000000002</v>
      </c>
      <c r="D994" s="6">
        <v>22.872029999999999</v>
      </c>
      <c r="E994" s="9">
        <f>C994/D994-1</f>
        <v>-0.71024871863144634</v>
      </c>
      <c r="F994" s="18">
        <f t="shared" si="159"/>
        <v>2.6019911267612702E-4</v>
      </c>
      <c r="G994" s="3">
        <f t="shared" si="160"/>
        <v>0.31558095238095241</v>
      </c>
      <c r="H994" s="3">
        <f t="shared" si="161"/>
        <v>1.0396377272727273</v>
      </c>
      <c r="I994" s="9">
        <f t="shared" ref="I994:I1003" si="163">G994/H994-1</f>
        <v>-0.6964510385662771</v>
      </c>
      <c r="J994" s="18">
        <f t="shared" si="155"/>
        <v>2.5795293054910586E-4</v>
      </c>
    </row>
    <row r="995" spans="1:10" x14ac:dyDescent="0.15">
      <c r="A995" s="16" t="s">
        <v>104</v>
      </c>
      <c r="B995" s="41" t="s">
        <v>106</v>
      </c>
      <c r="C995" s="6">
        <v>5.065734</v>
      </c>
      <c r="D995" s="6">
        <v>2.58535</v>
      </c>
      <c r="E995" s="9">
        <f t="shared" si="131"/>
        <v>0.95939969443208839</v>
      </c>
      <c r="F995" s="18">
        <f t="shared" si="159"/>
        <v>1.9889236658819526E-4</v>
      </c>
      <c r="G995" s="3">
        <f t="shared" si="160"/>
        <v>0.24122542857142856</v>
      </c>
      <c r="H995" s="3">
        <f>D995/16</f>
        <v>0.161584375</v>
      </c>
      <c r="I995" s="9">
        <f t="shared" si="163"/>
        <v>0.49287595766254344</v>
      </c>
      <c r="J995" s="18">
        <f t="shared" ref="J995:J1003" si="164">G995/$G$1119</f>
        <v>1.9717541807735454E-4</v>
      </c>
    </row>
    <row r="996" spans="1:10" x14ac:dyDescent="0.15">
      <c r="A996" s="16" t="s">
        <v>716</v>
      </c>
      <c r="B996" s="41" t="s">
        <v>891</v>
      </c>
      <c r="C996" s="6">
        <v>0.98969030000000002</v>
      </c>
      <c r="D996" s="6">
        <v>1.647321</v>
      </c>
      <c r="E996" s="9">
        <f>C996/D996-1</f>
        <v>-0.39921223610941647</v>
      </c>
      <c r="F996" s="18">
        <f t="shared" si="159"/>
        <v>3.8857517184356882E-5</v>
      </c>
      <c r="G996" s="3">
        <f t="shared" si="160"/>
        <v>4.7128109523809525E-2</v>
      </c>
      <c r="H996" s="3">
        <f>D996/22</f>
        <v>7.4878227272727277E-2</v>
      </c>
      <c r="I996" s="9">
        <f t="shared" si="163"/>
        <v>-0.37060329497176958</v>
      </c>
      <c r="J996" s="18">
        <f t="shared" si="164"/>
        <v>3.8522077683037142E-5</v>
      </c>
    </row>
    <row r="997" spans="1:10" x14ac:dyDescent="0.15">
      <c r="A997" s="16" t="s">
        <v>617</v>
      </c>
      <c r="B997" s="41" t="s">
        <v>892</v>
      </c>
      <c r="C997" s="6">
        <v>30.40483</v>
      </c>
      <c r="D997" s="6">
        <v>29.690180000000002</v>
      </c>
      <c r="E997" s="9">
        <f>C997/D997-1</f>
        <v>2.4070248142651796E-2</v>
      </c>
      <c r="F997" s="18">
        <f t="shared" ref="F997:F1003" si="165">C997/$C$1119</f>
        <v>1.1937635482660077E-3</v>
      </c>
      <c r="G997" s="3">
        <f t="shared" si="160"/>
        <v>1.4478490476190475</v>
      </c>
      <c r="H997" s="3">
        <f>D997/22</f>
        <v>1.3495536363636365</v>
      </c>
      <c r="I997" s="9">
        <f t="shared" si="163"/>
        <v>7.2835498054206527E-2</v>
      </c>
      <c r="J997" s="18">
        <f t="shared" si="164"/>
        <v>1.1834583234770898E-3</v>
      </c>
    </row>
    <row r="998" spans="1:10" x14ac:dyDescent="0.15">
      <c r="A998" s="16" t="s">
        <v>468</v>
      </c>
      <c r="B998" s="41" t="s">
        <v>1054</v>
      </c>
      <c r="C998" s="6">
        <v>203.6584</v>
      </c>
      <c r="D998" s="6">
        <v>215.1557</v>
      </c>
      <c r="E998" s="9">
        <f>C998/D998-1</f>
        <v>-5.3437115540048374E-2</v>
      </c>
      <c r="F998" s="18">
        <f t="shared" si="165"/>
        <v>7.9960971404272919E-3</v>
      </c>
      <c r="G998" s="3">
        <f t="shared" si="160"/>
        <v>9.6980190476190469</v>
      </c>
      <c r="H998" s="3">
        <f>D998/22</f>
        <v>9.7798045454545459</v>
      </c>
      <c r="I998" s="9">
        <f t="shared" si="163"/>
        <v>-8.3626924705270111E-3</v>
      </c>
      <c r="J998" s="18">
        <f t="shared" si="164"/>
        <v>7.9270704235487096E-3</v>
      </c>
    </row>
    <row r="999" spans="1:10" x14ac:dyDescent="0.15">
      <c r="A999" s="16" t="s">
        <v>1095</v>
      </c>
      <c r="B999" s="41" t="s">
        <v>1005</v>
      </c>
      <c r="C999" s="6">
        <v>4.4652099999999999</v>
      </c>
      <c r="D999" s="6">
        <v>11.05457</v>
      </c>
      <c r="E999" s="9">
        <f>C999/D999-1</f>
        <v>-0.59607565016097408</v>
      </c>
      <c r="F999" s="18">
        <f t="shared" si="165"/>
        <v>1.7531441331370247E-4</v>
      </c>
      <c r="G999" s="3">
        <f t="shared" si="160"/>
        <v>0.21262904761904761</v>
      </c>
      <c r="H999" s="3">
        <f>D999/22</f>
        <v>0.50248045454545454</v>
      </c>
      <c r="I999" s="9">
        <f t="shared" si="163"/>
        <v>-0.57684115731149677</v>
      </c>
      <c r="J999" s="18">
        <f t="shared" si="164"/>
        <v>1.738010026884918E-4</v>
      </c>
    </row>
    <row r="1000" spans="1:10" x14ac:dyDescent="0.15">
      <c r="A1000" s="16" t="s">
        <v>644</v>
      </c>
      <c r="B1000" s="41" t="s">
        <v>893</v>
      </c>
      <c r="C1000" s="6">
        <v>9.2068999999999992</v>
      </c>
      <c r="D1000" s="6">
        <v>18.174119999999998</v>
      </c>
      <c r="E1000" s="9">
        <f>C1000/D1000-1</f>
        <v>-0.49340600810383117</v>
      </c>
      <c r="F1000" s="18">
        <f t="shared" si="165"/>
        <v>3.6148406725281169E-4</v>
      </c>
      <c r="G1000" s="3">
        <f t="shared" si="160"/>
        <v>0.43842380952380949</v>
      </c>
      <c r="H1000" s="3">
        <f>D1000/22</f>
        <v>0.82609636363636352</v>
      </c>
      <c r="I1000" s="9">
        <f t="shared" si="163"/>
        <v>-0.46928248468020406</v>
      </c>
      <c r="J1000" s="18">
        <f t="shared" si="164"/>
        <v>3.5836353758337793E-4</v>
      </c>
    </row>
    <row r="1001" spans="1:10" x14ac:dyDescent="0.15">
      <c r="A1001" s="41" t="s">
        <v>105</v>
      </c>
      <c r="B1001" s="41" t="s">
        <v>107</v>
      </c>
      <c r="C1001" s="6">
        <v>1.619926</v>
      </c>
      <c r="D1001" s="6">
        <v>0.74947890000000006</v>
      </c>
      <c r="E1001" s="9">
        <f t="shared" si="131"/>
        <v>1.1614030761906706</v>
      </c>
      <c r="F1001" s="18">
        <f t="shared" si="165"/>
        <v>6.3602020129313694E-5</v>
      </c>
      <c r="G1001" s="3">
        <f t="shared" si="160"/>
        <v>7.7139333333333338E-2</v>
      </c>
      <c r="H1001" s="3">
        <f>D1001/16</f>
        <v>4.6842431250000004E-2</v>
      </c>
      <c r="I1001" s="9">
        <f t="shared" si="163"/>
        <v>0.64678329614527286</v>
      </c>
      <c r="J1001" s="18">
        <f t="shared" si="164"/>
        <v>6.30529724427648E-5</v>
      </c>
    </row>
    <row r="1002" spans="1:10" x14ac:dyDescent="0.15">
      <c r="A1002" s="52" t="s">
        <v>126</v>
      </c>
      <c r="B1002" s="41" t="s">
        <v>110</v>
      </c>
      <c r="C1002" s="6">
        <v>3.0333200000000004E-3</v>
      </c>
      <c r="D1002" s="6">
        <v>2.48715E-3</v>
      </c>
      <c r="E1002" s="9">
        <f t="shared" si="131"/>
        <v>0.21959672717769352</v>
      </c>
      <c r="F1002" s="18">
        <f t="shared" si="165"/>
        <v>1.1909511897373698E-7</v>
      </c>
      <c r="G1002" s="3">
        <f t="shared" ref="G1002:G1021" si="166">C1002/21</f>
        <v>1.4444380952380954E-4</v>
      </c>
      <c r="H1002" s="3">
        <f>D1002/7</f>
        <v>3.5530714285714285E-4</v>
      </c>
      <c r="I1002" s="9">
        <f t="shared" si="163"/>
        <v>-0.59346775760743542</v>
      </c>
      <c r="J1002" s="18">
        <f t="shared" si="164"/>
        <v>1.1806702427770609E-7</v>
      </c>
    </row>
    <row r="1003" spans="1:10" x14ac:dyDescent="0.15">
      <c r="A1003" s="52" t="s">
        <v>123</v>
      </c>
      <c r="B1003" s="41" t="s">
        <v>108</v>
      </c>
      <c r="C1003" s="6">
        <v>0.66815100000000005</v>
      </c>
      <c r="D1003" s="6">
        <v>4.4749399999999993E-3</v>
      </c>
      <c r="E1003" s="9">
        <f t="shared" si="131"/>
        <v>148.30948794844181</v>
      </c>
      <c r="F1003" s="18">
        <f t="shared" si="165"/>
        <v>2.6233144817368866E-5</v>
      </c>
      <c r="G1003" s="3">
        <f t="shared" si="166"/>
        <v>3.1816714285714288E-2</v>
      </c>
      <c r="H1003" s="3">
        <f>D1003/12</f>
        <v>3.7291166666666661E-4</v>
      </c>
      <c r="I1003" s="9">
        <f t="shared" si="163"/>
        <v>84.319707399109603</v>
      </c>
      <c r="J1003" s="18">
        <f t="shared" si="164"/>
        <v>2.6006685855159891E-5</v>
      </c>
    </row>
    <row r="1004" spans="1:10" x14ac:dyDescent="0.15">
      <c r="A1004" s="113" t="s">
        <v>207</v>
      </c>
      <c r="B1004" s="41" t="s">
        <v>206</v>
      </c>
      <c r="C1004" s="6">
        <v>1.1591569999999999E-2</v>
      </c>
      <c r="D1004" s="6">
        <v>5.2820000000000002E-3</v>
      </c>
      <c r="E1004" s="9">
        <f t="shared" si="131"/>
        <v>1.1945418402120405</v>
      </c>
      <c r="F1004" s="18">
        <f t="shared" ref="F1004:F1023" si="167">C1004/$C$1119</f>
        <v>4.5511169551593636E-7</v>
      </c>
      <c r="G1004" s="3">
        <f t="shared" si="166"/>
        <v>5.5197952380952372E-4</v>
      </c>
      <c r="H1004" s="3">
        <f>D1004/7</f>
        <v>7.5457142857142856E-4</v>
      </c>
      <c r="I1004" s="9">
        <f>G1004/H1004-1</f>
        <v>-0.26848605326265318</v>
      </c>
      <c r="J1004" s="18">
        <f>G1004/$G$1119</f>
        <v>4.5118292056450664E-7</v>
      </c>
    </row>
    <row r="1005" spans="1:10" x14ac:dyDescent="0.15">
      <c r="A1005" s="113" t="s">
        <v>127</v>
      </c>
      <c r="B1005" s="41" t="s">
        <v>109</v>
      </c>
      <c r="C1005" s="6">
        <v>6.775633</v>
      </c>
      <c r="D1005" s="6">
        <v>5.3826739999999997</v>
      </c>
      <c r="E1005" s="9">
        <f t="shared" si="131"/>
        <v>0.25878568904600208</v>
      </c>
      <c r="F1005" s="18">
        <f t="shared" si="167"/>
        <v>2.6602693360983288E-4</v>
      </c>
      <c r="G1005" s="3">
        <f t="shared" si="166"/>
        <v>0.32264919047619045</v>
      </c>
      <c r="H1005" s="3">
        <f>D1005/12</f>
        <v>0.44855616666666664</v>
      </c>
      <c r="I1005" s="9">
        <f>G1005/H1005-1</f>
        <v>-0.28069389197371319</v>
      </c>
      <c r="J1005" s="18">
        <f t="shared" ref="J1005:J1023" si="168">G1005/$G$1119</f>
        <v>2.6373044252100882E-4</v>
      </c>
    </row>
    <row r="1006" spans="1:10" x14ac:dyDescent="0.15">
      <c r="A1006" s="113" t="s">
        <v>1075</v>
      </c>
      <c r="B1006" s="41" t="s">
        <v>447</v>
      </c>
      <c r="C1006" s="6">
        <v>30.18507</v>
      </c>
      <c r="D1006" s="6">
        <v>87.427689999999998</v>
      </c>
      <c r="E1006" s="9">
        <f>C1006/D1006-1</f>
        <v>-0.65474245058973879</v>
      </c>
      <c r="F1006" s="18">
        <f t="shared" si="167"/>
        <v>1.1851352652804776E-3</v>
      </c>
      <c r="G1006" s="3">
        <f t="shared" si="166"/>
        <v>1.4373842857142858</v>
      </c>
      <c r="H1006" s="3">
        <f t="shared" ref="H1006:H1011" si="169">D1006/22</f>
        <v>3.9739859090909091</v>
      </c>
      <c r="I1006" s="9">
        <f>G1006/H1006-1</f>
        <v>-0.63830161490353587</v>
      </c>
      <c r="J1006" s="18">
        <f t="shared" si="168"/>
        <v>1.1749045245850282E-3</v>
      </c>
    </row>
    <row r="1007" spans="1:10" x14ac:dyDescent="0.15">
      <c r="A1007" s="113" t="s">
        <v>124</v>
      </c>
      <c r="B1007" s="41" t="s">
        <v>112</v>
      </c>
      <c r="C1007" s="6">
        <v>1.138581E-2</v>
      </c>
      <c r="D1007" s="6">
        <v>1.3616350000000001E-2</v>
      </c>
      <c r="E1007" s="9">
        <f>C1007/D1007-1</f>
        <v>-0.16381335673657049</v>
      </c>
      <c r="F1007" s="18">
        <f t="shared" si="167"/>
        <v>4.4703308472642648E-7</v>
      </c>
      <c r="G1007" s="3">
        <f t="shared" si="166"/>
        <v>5.4218142857142854E-4</v>
      </c>
      <c r="H1007" s="3">
        <f t="shared" si="169"/>
        <v>6.189250000000001E-4</v>
      </c>
      <c r="I1007" s="9">
        <f>G1007/H1007-1</f>
        <v>-0.12399494515259768</v>
      </c>
      <c r="J1007" s="18">
        <f t="shared" si="168"/>
        <v>4.4317404879516455E-7</v>
      </c>
    </row>
    <row r="1008" spans="1:10" x14ac:dyDescent="0.15">
      <c r="A1008" s="113" t="s">
        <v>149</v>
      </c>
      <c r="B1008" s="41" t="s">
        <v>111</v>
      </c>
      <c r="C1008" s="6">
        <v>2.39631E-3</v>
      </c>
      <c r="D1008" s="6">
        <v>1.7852279999999998E-2</v>
      </c>
      <c r="E1008" s="9">
        <f>C1008/D1008-1</f>
        <v>-0.86577008650995835</v>
      </c>
      <c r="F1008" s="18">
        <f t="shared" si="167"/>
        <v>9.4084641431815841E-8</v>
      </c>
      <c r="G1008" s="3">
        <f t="shared" si="166"/>
        <v>1.1411E-4</v>
      </c>
      <c r="H1008" s="3">
        <f t="shared" si="169"/>
        <v>8.1146727272727269E-4</v>
      </c>
      <c r="I1008" s="9">
        <f>G1008/H1008-1</f>
        <v>-0.85937818586757542</v>
      </c>
      <c r="J1008" s="18">
        <f t="shared" si="168"/>
        <v>9.3272450960304169E-8</v>
      </c>
    </row>
    <row r="1009" spans="1:10" x14ac:dyDescent="0.15">
      <c r="A1009" s="113" t="s">
        <v>122</v>
      </c>
      <c r="B1009" s="41" t="s">
        <v>113</v>
      </c>
      <c r="C1009" s="6">
        <v>6.5487799999999999E-2</v>
      </c>
      <c r="D1009" s="6">
        <v>2.232754E-2</v>
      </c>
      <c r="E1009" s="9">
        <f t="shared" si="131"/>
        <v>1.933050394266453</v>
      </c>
      <c r="F1009" s="18">
        <f t="shared" si="167"/>
        <v>2.5712016313241897E-6</v>
      </c>
      <c r="G1009" s="3">
        <f t="shared" si="166"/>
        <v>3.1184666666666666E-3</v>
      </c>
      <c r="H1009" s="3">
        <f t="shared" si="169"/>
        <v>1.0148881818181819E-3</v>
      </c>
      <c r="I1009" s="9">
        <f t="shared" ref="I1009:I1022" si="170">G1009/H1009-1</f>
        <v>2.0727194606600934</v>
      </c>
      <c r="J1009" s="18">
        <f t="shared" si="168"/>
        <v>2.5490056019455776E-6</v>
      </c>
    </row>
    <row r="1010" spans="1:10" x14ac:dyDescent="0.15">
      <c r="A1010" s="113" t="s">
        <v>148</v>
      </c>
      <c r="B1010" s="41" t="s">
        <v>150</v>
      </c>
      <c r="C1010" s="6">
        <v>0.47975220000000002</v>
      </c>
      <c r="D1010" s="6">
        <v>6.031231</v>
      </c>
      <c r="E1010" s="9">
        <f t="shared" si="131"/>
        <v>-0.92045534319610711</v>
      </c>
      <c r="F1010" s="18">
        <f t="shared" si="167"/>
        <v>1.8836174665683823E-5</v>
      </c>
      <c r="G1010" s="3">
        <f t="shared" si="166"/>
        <v>2.2845342857142858E-2</v>
      </c>
      <c r="H1010" s="3">
        <f t="shared" si="169"/>
        <v>0.27414686363636365</v>
      </c>
      <c r="I1010" s="9">
        <f t="shared" si="170"/>
        <v>-0.91666750239592165</v>
      </c>
      <c r="J1010" s="18">
        <f t="shared" si="168"/>
        <v>1.8673570426029202E-5</v>
      </c>
    </row>
    <row r="1011" spans="1:10" x14ac:dyDescent="0.15">
      <c r="A1011" s="113" t="s">
        <v>121</v>
      </c>
      <c r="B1011" s="41" t="s">
        <v>114</v>
      </c>
      <c r="C1011" s="6">
        <v>7.5962719999999997E-2</v>
      </c>
      <c r="D1011" s="6">
        <v>9.2834000000000005E-4</v>
      </c>
      <c r="E1011" s="9">
        <f>C1011/D1011-1</f>
        <v>80.826399810414287</v>
      </c>
      <c r="F1011" s="18">
        <f t="shared" si="167"/>
        <v>2.9824710798625494E-6</v>
      </c>
      <c r="G1011" s="3">
        <f t="shared" si="166"/>
        <v>3.6172723809523807E-3</v>
      </c>
      <c r="H1011" s="3">
        <f t="shared" si="169"/>
        <v>4.2197272727272728E-5</v>
      </c>
      <c r="I1011" s="9">
        <f t="shared" si="170"/>
        <v>84.722895039481628</v>
      </c>
      <c r="J1011" s="18">
        <f t="shared" si="168"/>
        <v>2.956724745968308E-6</v>
      </c>
    </row>
    <row r="1012" spans="1:10" x14ac:dyDescent="0.15">
      <c r="A1012" s="113" t="s">
        <v>120</v>
      </c>
      <c r="B1012" s="41" t="s">
        <v>115</v>
      </c>
      <c r="C1012" s="6">
        <v>2.0401229999999999</v>
      </c>
      <c r="D1012" s="6">
        <v>0.26496729999999996</v>
      </c>
      <c r="E1012" s="9">
        <f t="shared" si="131"/>
        <v>6.699527451123215</v>
      </c>
      <c r="F1012" s="18">
        <f t="shared" si="167"/>
        <v>8.0099920682966897E-5</v>
      </c>
      <c r="G1012" s="3">
        <f t="shared" si="166"/>
        <v>9.7148714285714283E-2</v>
      </c>
      <c r="H1012" s="3">
        <f>D1012/12</f>
        <v>2.2080608333333331E-2</v>
      </c>
      <c r="I1012" s="9">
        <f t="shared" si="170"/>
        <v>3.3997299720704079</v>
      </c>
      <c r="J1012" s="18">
        <f t="shared" si="168"/>
        <v>7.9408454027437441E-5</v>
      </c>
    </row>
    <row r="1013" spans="1:10" x14ac:dyDescent="0.15">
      <c r="A1013" s="113" t="s">
        <v>119</v>
      </c>
      <c r="B1013" s="41" t="s">
        <v>116</v>
      </c>
      <c r="C1013" s="6">
        <v>5.3305499999999999E-3</v>
      </c>
      <c r="D1013" s="6">
        <v>3.0249999999999998E-4</v>
      </c>
      <c r="E1013" s="9">
        <f t="shared" si="131"/>
        <v>16.621652892561983</v>
      </c>
      <c r="F1013" s="18">
        <f t="shared" si="167"/>
        <v>2.0928965174971764E-7</v>
      </c>
      <c r="G1013" s="3">
        <f t="shared" si="166"/>
        <v>2.5383571428571429E-4</v>
      </c>
      <c r="H1013" s="3">
        <f>D1013/12</f>
        <v>2.5208333333333331E-5</v>
      </c>
      <c r="I1013" s="9">
        <f t="shared" si="170"/>
        <v>9.0695159386068482</v>
      </c>
      <c r="J1013" s="18">
        <f t="shared" si="168"/>
        <v>2.0748294814379165E-7</v>
      </c>
    </row>
    <row r="1014" spans="1:10" x14ac:dyDescent="0.15">
      <c r="A1014" s="113" t="s">
        <v>118</v>
      </c>
      <c r="B1014" s="41" t="s">
        <v>117</v>
      </c>
      <c r="C1014" s="6">
        <v>2.2107760000000001</v>
      </c>
      <c r="D1014" s="6">
        <v>4.3927730000000005E-2</v>
      </c>
      <c r="E1014" s="9">
        <f t="shared" si="131"/>
        <v>49.327572128129539</v>
      </c>
      <c r="F1014" s="18">
        <f t="shared" si="167"/>
        <v>8.6800149916356438E-5</v>
      </c>
      <c r="G1014" s="3">
        <f t="shared" si="166"/>
        <v>0.10527504761904763</v>
      </c>
      <c r="H1014" s="3">
        <f>D1014/12</f>
        <v>3.6606441666666672E-3</v>
      </c>
      <c r="I1014" s="9">
        <f t="shared" si="170"/>
        <v>27.758612644645453</v>
      </c>
      <c r="J1014" s="18">
        <f t="shared" si="168"/>
        <v>8.6050843189828293E-5</v>
      </c>
    </row>
    <row r="1015" spans="1:10" x14ac:dyDescent="0.15">
      <c r="A1015" s="16" t="s">
        <v>1097</v>
      </c>
      <c r="B1015" s="41" t="s">
        <v>1100</v>
      </c>
      <c r="C1015" s="6">
        <v>3.65162E-3</v>
      </c>
      <c r="D1015" s="6">
        <v>1.9480240000000003E-2</v>
      </c>
      <c r="E1015" s="9">
        <f t="shared" si="131"/>
        <v>-0.81254748401457066</v>
      </c>
      <c r="F1015" s="18">
        <f t="shared" si="167"/>
        <v>1.4337099888797665E-7</v>
      </c>
      <c r="G1015" s="3">
        <f t="shared" si="166"/>
        <v>1.7388666666666666E-4</v>
      </c>
      <c r="H1015" s="3">
        <f>D1015/19</f>
        <v>1.0252757894736843E-3</v>
      </c>
      <c r="I1015" s="9">
        <f t="shared" si="170"/>
        <v>-0.83040010458461155</v>
      </c>
      <c r="J1015" s="18">
        <f t="shared" si="168"/>
        <v>1.421333414189591E-7</v>
      </c>
    </row>
    <row r="1016" spans="1:10" x14ac:dyDescent="0.15">
      <c r="A1016" s="16" t="s">
        <v>1098</v>
      </c>
      <c r="B1016" s="41" t="s">
        <v>1101</v>
      </c>
      <c r="C1016" s="6">
        <v>2.67593E-3</v>
      </c>
      <c r="D1016" s="6">
        <v>1.333E-3</v>
      </c>
      <c r="E1016" s="9">
        <f t="shared" si="131"/>
        <v>1.0074493623405854</v>
      </c>
      <c r="F1016" s="18">
        <f t="shared" si="167"/>
        <v>1.0506316567833E-7</v>
      </c>
      <c r="G1016" s="3">
        <f t="shared" si="166"/>
        <v>1.274252380952381E-4</v>
      </c>
      <c r="H1016" s="3">
        <f>D1016/219</f>
        <v>6.0867579908675796E-6</v>
      </c>
      <c r="I1016" s="9">
        <f t="shared" si="170"/>
        <v>19.934829064408962</v>
      </c>
      <c r="J1016" s="18">
        <f t="shared" si="168"/>
        <v>1.0415620253565138E-7</v>
      </c>
    </row>
    <row r="1017" spans="1:10" x14ac:dyDescent="0.15">
      <c r="A1017" s="16" t="s">
        <v>1099</v>
      </c>
      <c r="B1017" s="41" t="s">
        <v>1102</v>
      </c>
      <c r="C1017" s="6">
        <v>5.6898399999999998E-3</v>
      </c>
      <c r="D1017" s="6">
        <v>1.370267E-2</v>
      </c>
      <c r="E1017" s="9">
        <f t="shared" si="131"/>
        <v>-0.5847641372082959</v>
      </c>
      <c r="F1017" s="18">
        <f t="shared" si="167"/>
        <v>2.233962034145845E-7</v>
      </c>
      <c r="G1017" s="3">
        <f t="shared" si="166"/>
        <v>2.709447619047619E-4</v>
      </c>
      <c r="H1017" s="3">
        <f>D1017/19</f>
        <v>7.2119315789473685E-4</v>
      </c>
      <c r="I1017" s="9">
        <f t="shared" si="170"/>
        <v>-0.62431040985512487</v>
      </c>
      <c r="J1017" s="18">
        <f t="shared" si="168"/>
        <v>2.214677242810726E-7</v>
      </c>
    </row>
    <row r="1018" spans="1:10" x14ac:dyDescent="0.15">
      <c r="A1018" s="16" t="s">
        <v>63</v>
      </c>
      <c r="B1018" s="41" t="s">
        <v>89</v>
      </c>
      <c r="C1018" s="6">
        <v>1.963355E-2</v>
      </c>
      <c r="D1018" s="6">
        <v>8.9163200000000001E-3</v>
      </c>
      <c r="E1018" s="9">
        <f t="shared" si="131"/>
        <v>1.2019790675973945</v>
      </c>
      <c r="F1018" s="18">
        <f t="shared" si="167"/>
        <v>7.7085832458389265E-7</v>
      </c>
      <c r="G1018" s="3">
        <f t="shared" si="166"/>
        <v>9.3493095238095236E-4</v>
      </c>
      <c r="H1018" s="3">
        <f>D1018/19</f>
        <v>4.6928000000000003E-4</v>
      </c>
      <c r="I1018" s="9">
        <f t="shared" si="170"/>
        <v>0.99226677544526143</v>
      </c>
      <c r="J1018" s="18">
        <f t="shared" si="168"/>
        <v>7.6420385073370303E-7</v>
      </c>
    </row>
    <row r="1019" spans="1:10" x14ac:dyDescent="0.15">
      <c r="A1019" s="16" t="s">
        <v>87</v>
      </c>
      <c r="B1019" s="41" t="s">
        <v>90</v>
      </c>
      <c r="C1019" s="6">
        <v>2.0003600000000001E-3</v>
      </c>
      <c r="D1019" s="6">
        <v>1.33245E-3</v>
      </c>
      <c r="E1019" s="9">
        <f t="shared" si="131"/>
        <v>0.50126458778941063</v>
      </c>
      <c r="F1019" s="18">
        <f t="shared" si="167"/>
        <v>7.8538733859370085E-8</v>
      </c>
      <c r="G1019" s="3">
        <f t="shared" si="166"/>
        <v>9.5255238095238101E-5</v>
      </c>
      <c r="H1019" s="3">
        <f>D1019/19</f>
        <v>7.0128947368421047E-5</v>
      </c>
      <c r="I1019" s="9">
        <f t="shared" si="170"/>
        <v>0.35828700799994295</v>
      </c>
      <c r="J1019" s="18">
        <f t="shared" si="168"/>
        <v>7.7860744228815994E-8</v>
      </c>
    </row>
    <row r="1020" spans="1:10" x14ac:dyDescent="0.15">
      <c r="A1020" s="16" t="s">
        <v>88</v>
      </c>
      <c r="B1020" s="16" t="s">
        <v>91</v>
      </c>
      <c r="C1020" s="6">
        <v>6.3503100000000005E-3</v>
      </c>
      <c r="D1020" s="6">
        <v>1.27648E-3</v>
      </c>
      <c r="E1020" s="9">
        <f t="shared" si="131"/>
        <v>3.9748605540235653</v>
      </c>
      <c r="F1020" s="18">
        <f t="shared" si="167"/>
        <v>2.4932777450783685E-7</v>
      </c>
      <c r="G1020" s="3">
        <f t="shared" si="166"/>
        <v>3.023957142857143E-4</v>
      </c>
      <c r="H1020" s="3">
        <f>D1020/19</f>
        <v>6.7183157894736847E-5</v>
      </c>
      <c r="I1020" s="9">
        <f t="shared" si="170"/>
        <v>3.5010643107832253</v>
      </c>
      <c r="J1020" s="18">
        <f t="shared" si="168"/>
        <v>2.4717543976268895E-7</v>
      </c>
    </row>
    <row r="1021" spans="1:10" x14ac:dyDescent="0.15">
      <c r="A1021" s="41" t="s">
        <v>349</v>
      </c>
      <c r="B1021" s="16" t="s">
        <v>1006</v>
      </c>
      <c r="C1021" s="6">
        <v>2.1458900000000001</v>
      </c>
      <c r="D1021" s="6">
        <v>4.7226610000000004</v>
      </c>
      <c r="E1021" s="9">
        <f t="shared" si="131"/>
        <v>-0.54561845535811271</v>
      </c>
      <c r="F1021" s="18">
        <f t="shared" si="167"/>
        <v>8.4252576337001174E-5</v>
      </c>
      <c r="G1021" s="3">
        <f t="shared" si="166"/>
        <v>0.10218523809523809</v>
      </c>
      <c r="H1021" s="3">
        <f>D1021/22</f>
        <v>0.21466640909090912</v>
      </c>
      <c r="I1021" s="9">
        <f t="shared" si="170"/>
        <v>-0.52398123894659432</v>
      </c>
      <c r="J1021" s="18">
        <f t="shared" si="168"/>
        <v>8.3525261669486464E-5</v>
      </c>
    </row>
    <row r="1022" spans="1:10" x14ac:dyDescent="0.15">
      <c r="A1022" s="41" t="s">
        <v>334</v>
      </c>
      <c r="B1022" s="42" t="s">
        <v>1007</v>
      </c>
      <c r="C1022" s="6">
        <v>10.56138</v>
      </c>
      <c r="D1022" s="6">
        <v>10.540229999999999</v>
      </c>
      <c r="E1022" s="9">
        <f t="shared" si="131"/>
        <v>2.0065975789902435E-3</v>
      </c>
      <c r="F1022" s="18">
        <f t="shared" si="167"/>
        <v>4.146640669717821E-4</v>
      </c>
      <c r="G1022" s="3">
        <f>C1022/2</f>
        <v>5.2806899999999999</v>
      </c>
      <c r="H1022" s="3">
        <f>D1022/22</f>
        <v>0.47910136363636363</v>
      </c>
      <c r="I1022" s="9">
        <f t="shared" si="170"/>
        <v>10.022072573368892</v>
      </c>
      <c r="J1022" s="18">
        <f t="shared" si="168"/>
        <v>4.3163868115114242E-3</v>
      </c>
    </row>
    <row r="1023" spans="1:10" x14ac:dyDescent="0.15">
      <c r="A1023" s="30"/>
      <c r="B1023" s="30"/>
      <c r="C1023" s="31">
        <f>SUM(C805:C1022)</f>
        <v>3159.2294870999986</v>
      </c>
      <c r="D1023" s="32">
        <f>SUM(D805:D1022)</f>
        <v>4117.2718022499994</v>
      </c>
      <c r="E1023" s="21">
        <f t="shared" si="131"/>
        <v>-0.23268862517807343</v>
      </c>
      <c r="F1023" s="22">
        <f t="shared" si="167"/>
        <v>0.12403861499331173</v>
      </c>
      <c r="G1023" s="31">
        <f>SUM(G805:G1022)</f>
        <v>157.33267487488098</v>
      </c>
      <c r="H1023" s="32">
        <f>SUM(H805:H1022)</f>
        <v>189.881850079526</v>
      </c>
      <c r="I1023" s="21">
        <f>G1023/H1023-1</f>
        <v>-0.17141804333069666</v>
      </c>
      <c r="J1023" s="22">
        <f t="shared" si="168"/>
        <v>0.12860226274402609</v>
      </c>
    </row>
    <row r="1025" spans="1:10" ht="13" x14ac:dyDescent="0.15">
      <c r="A1025" s="37" t="s">
        <v>536</v>
      </c>
      <c r="B1025" s="37" t="s">
        <v>381</v>
      </c>
      <c r="C1025" s="121" t="s">
        <v>353</v>
      </c>
      <c r="D1025" s="122"/>
      <c r="E1025" s="122"/>
      <c r="F1025" s="123"/>
      <c r="G1025" s="124" t="s">
        <v>350</v>
      </c>
      <c r="H1025" s="122"/>
      <c r="I1025" s="122"/>
      <c r="J1025" s="123"/>
    </row>
    <row r="1026" spans="1:10" ht="24" x14ac:dyDescent="0.15">
      <c r="A1026" s="20"/>
      <c r="B1026" s="20"/>
      <c r="C1026" s="14" t="s">
        <v>213</v>
      </c>
      <c r="D1026" s="12" t="s">
        <v>189</v>
      </c>
      <c r="E1026" s="12" t="s">
        <v>352</v>
      </c>
      <c r="F1026" s="17" t="s">
        <v>351</v>
      </c>
      <c r="G1026" s="14" t="s">
        <v>213</v>
      </c>
      <c r="H1026" s="12" t="s">
        <v>189</v>
      </c>
      <c r="I1026" s="12" t="s">
        <v>352</v>
      </c>
      <c r="J1026" s="17" t="s">
        <v>351</v>
      </c>
    </row>
    <row r="1027" spans="1:10" x14ac:dyDescent="0.15">
      <c r="A1027" s="43" t="s">
        <v>134</v>
      </c>
      <c r="B1027" s="43" t="s">
        <v>894</v>
      </c>
      <c r="C1027" s="94">
        <v>7.372447E-2</v>
      </c>
      <c r="D1027" s="94">
        <v>1.6587099999999997E-2</v>
      </c>
      <c r="E1027" s="84">
        <f>C1027/D1027-1</f>
        <v>3.4446871363891223</v>
      </c>
      <c r="F1027" s="85">
        <f t="shared" ref="F1027:F1036" si="171">C1027/$C$1119</f>
        <v>2.8945922375238025E-6</v>
      </c>
      <c r="G1027" s="11">
        <f>C1027/21</f>
        <v>3.5106890476190476E-3</v>
      </c>
      <c r="H1027" s="11">
        <f>D1027/22</f>
        <v>7.5395909090909081E-4</v>
      </c>
      <c r="I1027" s="84">
        <f t="shared" ref="I1027:I1045" si="172">G1027/H1027-1</f>
        <v>3.6563389047886039</v>
      </c>
      <c r="J1027" s="85">
        <f t="shared" ref="J1027:J1036" si="173">G1027/$G$1119</f>
        <v>2.8696045222235088E-6</v>
      </c>
    </row>
    <row r="1028" spans="1:10" x14ac:dyDescent="0.15">
      <c r="A1028" s="41" t="s">
        <v>135</v>
      </c>
      <c r="B1028" s="41" t="s">
        <v>923</v>
      </c>
      <c r="C1028" s="94">
        <v>2.0013000000000001E-3</v>
      </c>
      <c r="D1028" s="94">
        <v>0</v>
      </c>
      <c r="E1028" s="84"/>
      <c r="F1028" s="85">
        <f t="shared" si="171"/>
        <v>7.8575640421102886E-8</v>
      </c>
      <c r="G1028" s="11">
        <f t="shared" ref="G1028:G1048" si="174">C1028/21</f>
        <v>9.5300000000000013E-5</v>
      </c>
      <c r="H1028" s="11">
        <f t="shared" ref="H1028:H1048" si="175">D1028/22</f>
        <v>0</v>
      </c>
      <c r="I1028" s="84"/>
      <c r="J1028" s="85">
        <f t="shared" si="173"/>
        <v>7.7897332192770034E-8</v>
      </c>
    </row>
    <row r="1029" spans="1:10" x14ac:dyDescent="0.15">
      <c r="A1029" s="41" t="s">
        <v>136</v>
      </c>
      <c r="B1029" s="41" t="s">
        <v>924</v>
      </c>
      <c r="C1029" s="94">
        <v>0</v>
      </c>
      <c r="D1029" s="94">
        <v>1.21505E-2</v>
      </c>
      <c r="E1029" s="84">
        <f t="shared" ref="E1029:E1034" si="176">C1029/D1029-1</f>
        <v>-1</v>
      </c>
      <c r="F1029" s="85">
        <f t="shared" si="171"/>
        <v>0</v>
      </c>
      <c r="G1029" s="11">
        <f t="shared" si="174"/>
        <v>0</v>
      </c>
      <c r="H1029" s="11">
        <f t="shared" si="175"/>
        <v>5.5229545454545451E-4</v>
      </c>
      <c r="I1029" s="84">
        <f t="shared" si="172"/>
        <v>-1</v>
      </c>
      <c r="J1029" s="85">
        <f t="shared" si="173"/>
        <v>0</v>
      </c>
    </row>
    <row r="1030" spans="1:10" x14ac:dyDescent="0.15">
      <c r="A1030" s="41" t="s">
        <v>137</v>
      </c>
      <c r="B1030" s="41" t="s">
        <v>925</v>
      </c>
      <c r="C1030" s="94">
        <v>0</v>
      </c>
      <c r="D1030" s="94">
        <v>0</v>
      </c>
      <c r="E1030" s="84"/>
      <c r="F1030" s="85">
        <f t="shared" si="171"/>
        <v>0</v>
      </c>
      <c r="G1030" s="11">
        <f t="shared" si="174"/>
        <v>0</v>
      </c>
      <c r="H1030" s="11">
        <f t="shared" si="175"/>
        <v>0</v>
      </c>
      <c r="I1030" s="84"/>
      <c r="J1030" s="85">
        <f t="shared" si="173"/>
        <v>0</v>
      </c>
    </row>
    <row r="1031" spans="1:10" x14ac:dyDescent="0.15">
      <c r="A1031" s="41" t="s">
        <v>138</v>
      </c>
      <c r="B1031" s="41" t="s">
        <v>926</v>
      </c>
      <c r="C1031" s="94">
        <v>1.87305E-3</v>
      </c>
      <c r="D1031" s="94">
        <v>0</v>
      </c>
      <c r="E1031" s="84"/>
      <c r="F1031" s="85">
        <f t="shared" si="171"/>
        <v>7.3540250482559702E-8</v>
      </c>
      <c r="G1031" s="11">
        <f t="shared" si="174"/>
        <v>8.9192857142857148E-5</v>
      </c>
      <c r="H1031" s="11">
        <f t="shared" si="175"/>
        <v>0</v>
      </c>
      <c r="I1031" s="84"/>
      <c r="J1031" s="85">
        <f t="shared" si="173"/>
        <v>7.2905410514999203E-8</v>
      </c>
    </row>
    <row r="1032" spans="1:10" x14ac:dyDescent="0.15">
      <c r="A1032" s="41" t="s">
        <v>139</v>
      </c>
      <c r="B1032" s="41" t="s">
        <v>927</v>
      </c>
      <c r="C1032" s="94">
        <v>7.0637100000000008E-2</v>
      </c>
      <c r="D1032" s="94">
        <v>1.6109000000000002E-3</v>
      </c>
      <c r="E1032" s="84">
        <f t="shared" si="176"/>
        <v>42.849463033087098</v>
      </c>
      <c r="F1032" s="85">
        <f t="shared" si="171"/>
        <v>2.7733749912504304E-6</v>
      </c>
      <c r="G1032" s="11">
        <f t="shared" si="174"/>
        <v>3.3636714285714291E-3</v>
      </c>
      <c r="H1032" s="11">
        <f t="shared" si="175"/>
        <v>7.3222727272727282E-5</v>
      </c>
      <c r="I1032" s="84">
        <f t="shared" si="172"/>
        <v>44.937532701329339</v>
      </c>
      <c r="J1032" s="85">
        <f t="shared" si="173"/>
        <v>2.7494336900184462E-6</v>
      </c>
    </row>
    <row r="1033" spans="1:10" x14ac:dyDescent="0.15">
      <c r="A1033" s="41" t="s">
        <v>140</v>
      </c>
      <c r="B1033" s="41" t="s">
        <v>895</v>
      </c>
      <c r="C1033" s="94">
        <v>2.141966</v>
      </c>
      <c r="D1033" s="94">
        <v>0.2110368</v>
      </c>
      <c r="E1033" s="84">
        <f t="shared" si="176"/>
        <v>9.1497274409013034</v>
      </c>
      <c r="F1033" s="85">
        <f t="shared" si="171"/>
        <v>8.4098511072916633E-5</v>
      </c>
      <c r="G1033" s="11">
        <f t="shared" si="174"/>
        <v>0.10199838095238095</v>
      </c>
      <c r="H1033" s="11">
        <f t="shared" si="175"/>
        <v>9.5925818181818185E-3</v>
      </c>
      <c r="I1033" s="84">
        <f t="shared" si="172"/>
        <v>9.6330477952299347</v>
      </c>
      <c r="J1033" s="85">
        <f t="shared" si="173"/>
        <v>8.3372526381661336E-5</v>
      </c>
    </row>
    <row r="1034" spans="1:10" x14ac:dyDescent="0.15">
      <c r="A1034" s="41" t="s">
        <v>141</v>
      </c>
      <c r="B1034" s="41" t="s">
        <v>604</v>
      </c>
      <c r="C1034" s="94">
        <v>0.33359120000000003</v>
      </c>
      <c r="D1034" s="94">
        <v>1.161852E-2</v>
      </c>
      <c r="E1034" s="84">
        <f t="shared" si="176"/>
        <v>27.712021840991799</v>
      </c>
      <c r="F1034" s="85">
        <f t="shared" si="171"/>
        <v>1.3097557676932103E-5</v>
      </c>
      <c r="G1034" s="11">
        <f t="shared" si="174"/>
        <v>1.5885295238095239E-2</v>
      </c>
      <c r="H1034" s="11">
        <f t="shared" si="175"/>
        <v>5.2811454545454546E-4</v>
      </c>
      <c r="I1034" s="84">
        <f t="shared" si="172"/>
        <v>29.079260976277119</v>
      </c>
      <c r="J1034" s="85">
        <f t="shared" si="173"/>
        <v>1.2984492341470437E-5</v>
      </c>
    </row>
    <row r="1035" spans="1:10" x14ac:dyDescent="0.15">
      <c r="A1035" s="41" t="s">
        <v>142</v>
      </c>
      <c r="B1035" s="41" t="s">
        <v>896</v>
      </c>
      <c r="C1035" s="94">
        <v>3.921765E-2</v>
      </c>
      <c r="D1035" s="94">
        <v>0</v>
      </c>
      <c r="E1035" s="84"/>
      <c r="F1035" s="85">
        <f t="shared" si="171"/>
        <v>1.5397751284468421E-6</v>
      </c>
      <c r="G1035" s="11">
        <f t="shared" si="174"/>
        <v>1.8675071428571428E-3</v>
      </c>
      <c r="H1035" s="11">
        <f t="shared" si="175"/>
        <v>0</v>
      </c>
      <c r="I1035" s="84"/>
      <c r="J1035" s="85">
        <f t="shared" si="173"/>
        <v>1.5264829410232286E-6</v>
      </c>
    </row>
    <row r="1036" spans="1:10" x14ac:dyDescent="0.15">
      <c r="A1036" s="41" t="s">
        <v>143</v>
      </c>
      <c r="B1036" s="41" t="s">
        <v>928</v>
      </c>
      <c r="C1036" s="94">
        <v>6.5746250000000006E-2</v>
      </c>
      <c r="D1036" s="94">
        <v>0</v>
      </c>
      <c r="E1036" s="84"/>
      <c r="F1036" s="85">
        <f t="shared" si="171"/>
        <v>2.5813489726857218E-6</v>
      </c>
      <c r="G1036" s="11">
        <f t="shared" si="174"/>
        <v>3.1307738095238099E-3</v>
      </c>
      <c r="H1036" s="11">
        <f t="shared" si="175"/>
        <v>0</v>
      </c>
      <c r="I1036" s="84"/>
      <c r="J1036" s="85">
        <f t="shared" si="173"/>
        <v>2.5590653458646412E-6</v>
      </c>
    </row>
    <row r="1037" spans="1:10" x14ac:dyDescent="0.15">
      <c r="A1037" s="41" t="s">
        <v>61</v>
      </c>
      <c r="B1037" s="41" t="s">
        <v>62</v>
      </c>
      <c r="C1037" s="94">
        <v>6.5668000000000002E-3</v>
      </c>
      <c r="D1037" s="94">
        <v>0.70761540000000001</v>
      </c>
      <c r="E1037" s="84">
        <f t="shared" ref="E1037:E1048" si="177">C1037/D1037-1</f>
        <v>-0.99071981757321848</v>
      </c>
      <c r="F1037" s="85">
        <f t="shared" ref="F1037:F1049" si="178">C1037/$C$1119</f>
        <v>2.5782766977329655E-7</v>
      </c>
      <c r="G1037" s="11">
        <f t="shared" si="174"/>
        <v>3.127047619047619E-4</v>
      </c>
      <c r="H1037" s="11">
        <f t="shared" si="175"/>
        <v>3.2164336363636366E-2</v>
      </c>
      <c r="I1037" s="84">
        <f t="shared" si="172"/>
        <v>-0.99027790412432404</v>
      </c>
      <c r="J1037" s="85">
        <f t="shared" ref="J1037:J1049" si="179">G1037/$G$1119</f>
        <v>2.5560195924822973E-7</v>
      </c>
    </row>
    <row r="1038" spans="1:10" x14ac:dyDescent="0.15">
      <c r="A1038" s="41" t="s">
        <v>1156</v>
      </c>
      <c r="B1038" s="41" t="s">
        <v>606</v>
      </c>
      <c r="C1038" s="94">
        <v>2.5373420000000002</v>
      </c>
      <c r="D1038" s="94">
        <v>9.1929949999999998</v>
      </c>
      <c r="E1038" s="84">
        <f t="shared" si="177"/>
        <v>-0.72399180027836407</v>
      </c>
      <c r="F1038" s="85">
        <f t="shared" si="178"/>
        <v>9.9621882085325559E-5</v>
      </c>
      <c r="G1038" s="11">
        <f t="shared" si="174"/>
        <v>0.12082580952380953</v>
      </c>
      <c r="H1038" s="11">
        <f t="shared" si="175"/>
        <v>0.41786340909090908</v>
      </c>
      <c r="I1038" s="84">
        <f t="shared" si="172"/>
        <v>-0.71084855267257185</v>
      </c>
      <c r="J1038" s="85">
        <f t="shared" si="179"/>
        <v>9.8761891101118023E-5</v>
      </c>
    </row>
    <row r="1039" spans="1:10" x14ac:dyDescent="0.15">
      <c r="A1039" s="41" t="s">
        <v>1118</v>
      </c>
      <c r="B1039" s="41" t="s">
        <v>385</v>
      </c>
      <c r="C1039" s="94">
        <v>2.5373039999999998</v>
      </c>
      <c r="D1039" s="94">
        <v>8.2785170000000008</v>
      </c>
      <c r="E1039" s="84">
        <f t="shared" si="177"/>
        <v>-0.69350742409540267</v>
      </c>
      <c r="F1039" s="85">
        <f t="shared" si="178"/>
        <v>9.9620390117936339E-5</v>
      </c>
      <c r="G1039" s="11">
        <f t="shared" si="174"/>
        <v>0.12082399999999999</v>
      </c>
      <c r="H1039" s="11">
        <f t="shared" si="175"/>
        <v>0.37629622727272732</v>
      </c>
      <c r="I1039" s="84">
        <f t="shared" si="172"/>
        <v>-0.67891253952851716</v>
      </c>
      <c r="J1039" s="85">
        <f t="shared" si="179"/>
        <v>9.8760412013213474E-5</v>
      </c>
    </row>
    <row r="1040" spans="1:10" x14ac:dyDescent="0.15">
      <c r="A1040" s="41" t="s">
        <v>1112</v>
      </c>
      <c r="B1040" s="41" t="s">
        <v>470</v>
      </c>
      <c r="C1040" s="94">
        <v>0.19443629999999998</v>
      </c>
      <c r="D1040" s="94">
        <v>1.0586739999999999</v>
      </c>
      <c r="E1040" s="84">
        <f t="shared" si="177"/>
        <v>-0.81633977976223093</v>
      </c>
      <c r="F1040" s="85">
        <f t="shared" si="178"/>
        <v>7.6340162862187997E-6</v>
      </c>
      <c r="G1040" s="11">
        <f t="shared" si="174"/>
        <v>9.2588714285714267E-3</v>
      </c>
      <c r="H1040" s="11">
        <f t="shared" si="175"/>
        <v>4.8121545454545452E-2</v>
      </c>
      <c r="I1040" s="84">
        <f t="shared" si="172"/>
        <v>-0.80759405498900383</v>
      </c>
      <c r="J1040" s="85">
        <f t="shared" si="179"/>
        <v>7.5681152508035214E-6</v>
      </c>
    </row>
    <row r="1041" spans="1:12" x14ac:dyDescent="0.15">
      <c r="A1041" s="41" t="s">
        <v>1120</v>
      </c>
      <c r="B1041" s="41" t="s">
        <v>386</v>
      </c>
      <c r="C1041" s="94">
        <v>2.6023369999999999</v>
      </c>
      <c r="D1041" s="94">
        <v>3.3274339999999998</v>
      </c>
      <c r="E1041" s="84">
        <f t="shared" si="177"/>
        <v>-0.21791476555207401</v>
      </c>
      <c r="F1041" s="85">
        <f t="shared" si="178"/>
        <v>1.0217373525534982E-4</v>
      </c>
      <c r="G1041" s="11">
        <f t="shared" si="174"/>
        <v>0.12392080952380952</v>
      </c>
      <c r="H1041" s="11">
        <f t="shared" si="175"/>
        <v>0.15124699999999999</v>
      </c>
      <c r="I1041" s="84">
        <f t="shared" si="172"/>
        <v>-0.18067261153074421</v>
      </c>
      <c r="J1041" s="85">
        <f t="shared" si="179"/>
        <v>1.0129171526834385E-4</v>
      </c>
    </row>
    <row r="1042" spans="1:12" x14ac:dyDescent="0.15">
      <c r="A1042" s="41" t="s">
        <v>1113</v>
      </c>
      <c r="B1042" s="41" t="s">
        <v>485</v>
      </c>
      <c r="C1042" s="94">
        <v>1.11111E-2</v>
      </c>
      <c r="D1042" s="94">
        <v>1.3468309999999999</v>
      </c>
      <c r="E1042" s="84">
        <f t="shared" si="177"/>
        <v>-0.99175018989019414</v>
      </c>
      <c r="F1042" s="85">
        <f t="shared" si="178"/>
        <v>4.3624733837151663E-7</v>
      </c>
      <c r="G1042" s="11">
        <f t="shared" si="174"/>
        <v>5.2910000000000001E-4</v>
      </c>
      <c r="H1042" s="11">
        <f t="shared" si="175"/>
        <v>6.1219590909090904E-2</v>
      </c>
      <c r="I1042" s="84">
        <f t="shared" si="172"/>
        <v>-0.99135734178972712</v>
      </c>
      <c r="J1042" s="85">
        <f t="shared" si="179"/>
        <v>4.3248141094642834E-7</v>
      </c>
    </row>
    <row r="1043" spans="1:12" x14ac:dyDescent="0.15">
      <c r="A1043" s="41" t="s">
        <v>1155</v>
      </c>
      <c r="B1043" s="41" t="s">
        <v>486</v>
      </c>
      <c r="C1043" s="94">
        <v>1.592238</v>
      </c>
      <c r="D1043" s="94">
        <v>2.6412499999999998E-2</v>
      </c>
      <c r="E1043" s="84">
        <f t="shared" si="177"/>
        <v>59.283502129673458</v>
      </c>
      <c r="F1043" s="85">
        <f t="shared" si="178"/>
        <v>6.2514925574784396E-5</v>
      </c>
      <c r="G1043" s="11">
        <f t="shared" si="174"/>
        <v>7.5820857142857148E-2</v>
      </c>
      <c r="H1043" s="11">
        <f t="shared" si="175"/>
        <v>1.2005681818181818E-3</v>
      </c>
      <c r="I1043" s="84">
        <f t="shared" si="172"/>
        <v>62.154145088229335</v>
      </c>
      <c r="J1043" s="85">
        <f t="shared" si="179"/>
        <v>6.1975262287489012E-5</v>
      </c>
    </row>
    <row r="1044" spans="1:12" x14ac:dyDescent="0.15">
      <c r="A1044" s="41" t="s">
        <v>1114</v>
      </c>
      <c r="B1044" s="41" t="s">
        <v>826</v>
      </c>
      <c r="C1044" s="94">
        <v>2.6789999999999995E-4</v>
      </c>
      <c r="D1044" s="94">
        <v>1.8218289999999999</v>
      </c>
      <c r="E1044" s="84">
        <f t="shared" si="177"/>
        <v>-0.99985294997499763</v>
      </c>
      <c r="F1044" s="85">
        <f t="shared" si="178"/>
        <v>1.0518370093845729E-8</v>
      </c>
      <c r="G1044" s="11">
        <f t="shared" si="174"/>
        <v>1.2757142857142855E-5</v>
      </c>
      <c r="H1044" s="11">
        <f t="shared" si="175"/>
        <v>8.2810409090909087E-2</v>
      </c>
      <c r="I1044" s="84">
        <f t="shared" si="172"/>
        <v>-0.99984594759285472</v>
      </c>
      <c r="J1044" s="85">
        <f t="shared" si="179"/>
        <v>1.0427569726899059E-8</v>
      </c>
    </row>
    <row r="1045" spans="1:12" x14ac:dyDescent="0.15">
      <c r="A1045" s="41" t="s">
        <v>537</v>
      </c>
      <c r="B1045" s="41" t="s">
        <v>998</v>
      </c>
      <c r="C1045" s="94">
        <v>2.3080500000000003E-3</v>
      </c>
      <c r="D1045" s="94">
        <v>0.48702990000000002</v>
      </c>
      <c r="E1045" s="84">
        <f t="shared" si="177"/>
        <v>-0.99526096857708324</v>
      </c>
      <c r="F1045" s="85">
        <f t="shared" si="178"/>
        <v>9.0619350858904972E-8</v>
      </c>
      <c r="G1045" s="11">
        <f t="shared" si="174"/>
        <v>1.0990714285714287E-4</v>
      </c>
      <c r="H1045" s="11">
        <f t="shared" si="175"/>
        <v>2.2137722727272727E-2</v>
      </c>
      <c r="I1045" s="84">
        <f t="shared" si="172"/>
        <v>-0.99503530041408716</v>
      </c>
      <c r="J1045" s="85">
        <f t="shared" si="179"/>
        <v>8.983707468521604E-8</v>
      </c>
      <c r="L1045" s="3"/>
    </row>
    <row r="1046" spans="1:12" x14ac:dyDescent="0.15">
      <c r="A1046" s="41" t="s">
        <v>535</v>
      </c>
      <c r="B1046" s="41" t="s">
        <v>387</v>
      </c>
      <c r="C1046" s="94">
        <v>11.368119999999999</v>
      </c>
      <c r="D1046" s="94">
        <v>24.890519999999999</v>
      </c>
      <c r="E1046" s="84">
        <f t="shared" si="177"/>
        <v>-0.543275110363303</v>
      </c>
      <c r="F1046" s="85">
        <f t="shared" si="178"/>
        <v>4.4633853464445507E-4</v>
      </c>
      <c r="G1046" s="11">
        <f t="shared" si="174"/>
        <v>0.54133904761904761</v>
      </c>
      <c r="H1046" s="11">
        <f t="shared" si="175"/>
        <v>1.1313872727272727</v>
      </c>
      <c r="I1046" s="84">
        <f>G1046/H1046-1</f>
        <v>-0.52152630609488881</v>
      </c>
      <c r="J1046" s="85">
        <f t="shared" si="179"/>
        <v>4.4248549445224244E-4</v>
      </c>
      <c r="L1046" s="3"/>
    </row>
    <row r="1047" spans="1:12" x14ac:dyDescent="0.15">
      <c r="A1047" s="41" t="s">
        <v>462</v>
      </c>
      <c r="B1047" s="41" t="s">
        <v>875</v>
      </c>
      <c r="C1047" s="94">
        <v>4.736046</v>
      </c>
      <c r="D1047" s="94">
        <v>2.5724490000000002</v>
      </c>
      <c r="E1047" s="84">
        <f t="shared" si="177"/>
        <v>0.8410650706777858</v>
      </c>
      <c r="F1047" s="85">
        <f t="shared" si="178"/>
        <v>1.8594805751951361E-4</v>
      </c>
      <c r="G1047" s="11">
        <f t="shared" si="174"/>
        <v>0.225526</v>
      </c>
      <c r="H1047" s="11">
        <f t="shared" si="175"/>
        <v>0.11692950000000001</v>
      </c>
      <c r="I1047" s="84">
        <f>G1047/H1047-1</f>
        <v>0.92873483594815665</v>
      </c>
      <c r="J1047" s="85">
        <f t="shared" si="179"/>
        <v>1.8434285141769835E-4</v>
      </c>
      <c r="L1047" s="3"/>
    </row>
    <row r="1048" spans="1:12" x14ac:dyDescent="0.15">
      <c r="A1048" s="97" t="s">
        <v>503</v>
      </c>
      <c r="B1048" s="42" t="s">
        <v>597</v>
      </c>
      <c r="C1048" s="94">
        <v>0</v>
      </c>
      <c r="D1048" s="94">
        <v>1.682939E-2</v>
      </c>
      <c r="E1048" s="84">
        <f t="shared" si="177"/>
        <v>-1</v>
      </c>
      <c r="F1048" s="85">
        <f t="shared" si="178"/>
        <v>0</v>
      </c>
      <c r="G1048" s="11">
        <f t="shared" si="174"/>
        <v>0</v>
      </c>
      <c r="H1048" s="11">
        <f t="shared" si="175"/>
        <v>7.6497227272727267E-4</v>
      </c>
      <c r="I1048" s="84">
        <f>G1048/H1048-1</f>
        <v>-1</v>
      </c>
      <c r="J1048" s="85">
        <f t="shared" si="179"/>
        <v>0</v>
      </c>
    </row>
    <row r="1049" spans="1:12" x14ac:dyDescent="0.15">
      <c r="A1049" s="30"/>
      <c r="B1049" s="30"/>
      <c r="C1049" s="31">
        <f>SUM(C1027:C1048)</f>
        <v>28.31683417</v>
      </c>
      <c r="D1049" s="32">
        <f>SUM(D1027:D1048)</f>
        <v>53.98014001</v>
      </c>
      <c r="E1049" s="21">
        <f>C1049/D1049-1</f>
        <v>-0.47542125372860811</v>
      </c>
      <c r="F1049" s="22">
        <f t="shared" si="178"/>
        <v>1.1117840301833404E-3</v>
      </c>
      <c r="G1049" s="32">
        <f>SUM(G1027:G1048)</f>
        <v>1.3484206747619045</v>
      </c>
      <c r="H1049" s="32">
        <f>SUM(H1027:H1048)</f>
        <v>2.453642727727273</v>
      </c>
      <c r="I1049" s="21">
        <f>G1049/H1049-1</f>
        <v>-0.45044131342997051</v>
      </c>
      <c r="J1049" s="22">
        <f t="shared" si="179"/>
        <v>1.1021864977704846E-3</v>
      </c>
    </row>
    <row r="1051" spans="1:12" ht="13" x14ac:dyDescent="0.15">
      <c r="A1051" s="37" t="s">
        <v>323</v>
      </c>
      <c r="B1051" s="37" t="s">
        <v>381</v>
      </c>
      <c r="C1051" s="121" t="s">
        <v>353</v>
      </c>
      <c r="D1051" s="122"/>
      <c r="E1051" s="122"/>
      <c r="F1051" s="123"/>
      <c r="G1051" s="124" t="s">
        <v>350</v>
      </c>
      <c r="H1051" s="122"/>
      <c r="I1051" s="122"/>
      <c r="J1051" s="123"/>
    </row>
    <row r="1052" spans="1:12" ht="24" x14ac:dyDescent="0.15">
      <c r="A1052" s="20"/>
      <c r="B1052" s="20"/>
      <c r="C1052" s="14" t="s">
        <v>213</v>
      </c>
      <c r="D1052" s="12" t="s">
        <v>189</v>
      </c>
      <c r="E1052" s="12" t="s">
        <v>352</v>
      </c>
      <c r="F1052" s="17" t="s">
        <v>351</v>
      </c>
      <c r="G1052" s="14" t="s">
        <v>213</v>
      </c>
      <c r="H1052" s="12" t="s">
        <v>189</v>
      </c>
      <c r="I1052" s="12" t="s">
        <v>352</v>
      </c>
      <c r="J1052" s="17" t="s">
        <v>351</v>
      </c>
    </row>
    <row r="1053" spans="1:12" x14ac:dyDescent="0.15">
      <c r="A1053" s="46" t="s">
        <v>514</v>
      </c>
      <c r="B1053" s="46" t="s">
        <v>1055</v>
      </c>
      <c r="C1053" s="45">
        <v>1.2010179999999999</v>
      </c>
      <c r="D1053" s="45">
        <v>41.730106809999995</v>
      </c>
      <c r="E1053" s="9">
        <f>C1053/D1053-1</f>
        <v>-0.97121938830714438</v>
      </c>
      <c r="F1053" s="18">
        <f>C1053/$C$1119</f>
        <v>4.7154728679994067E-5</v>
      </c>
      <c r="G1053" s="3">
        <f>C1053/21</f>
        <v>5.719133333333333E-2</v>
      </c>
      <c r="H1053" s="3">
        <f>D1053/22</f>
        <v>1.8968230368181815</v>
      </c>
      <c r="I1053" s="9">
        <f>G1053/H1053-1</f>
        <v>-0.96984888298843697</v>
      </c>
      <c r="J1053" s="18">
        <f>G1053/$G$1119</f>
        <v>4.6747663076748244E-5</v>
      </c>
    </row>
    <row r="1054" spans="1:12" x14ac:dyDescent="0.15">
      <c r="A1054" s="30"/>
      <c r="B1054" s="30"/>
      <c r="C1054" s="31">
        <f>SUM(C1053)</f>
        <v>1.2010179999999999</v>
      </c>
      <c r="D1054" s="32">
        <f>SUM(D1053)</f>
        <v>41.730106809999995</v>
      </c>
      <c r="E1054" s="21">
        <f>C1054/D1054-1</f>
        <v>-0.97121938830714438</v>
      </c>
      <c r="F1054" s="22">
        <f>C1054/$C$1119</f>
        <v>4.7154728679994067E-5</v>
      </c>
      <c r="G1054" s="32">
        <f>SUM(G1053)</f>
        <v>5.719133333333333E-2</v>
      </c>
      <c r="H1054" s="32">
        <f>SUM(H1053)</f>
        <v>1.8968230368181815</v>
      </c>
      <c r="I1054" s="21">
        <f>G1054/H1054-1</f>
        <v>-0.96984888298843697</v>
      </c>
      <c r="J1054" s="22">
        <f>G1054/$G$1119</f>
        <v>4.6747663076748244E-5</v>
      </c>
    </row>
    <row r="1055" spans="1:12" x14ac:dyDescent="0.15">
      <c r="A1055" s="10"/>
      <c r="B1055" s="10"/>
      <c r="C1055" s="6"/>
      <c r="D1055" s="6"/>
      <c r="E1055" s="80"/>
      <c r="F1055" s="80"/>
      <c r="G1055" s="6"/>
      <c r="H1055" s="6"/>
      <c r="I1055" s="80"/>
      <c r="J1055" s="80"/>
    </row>
    <row r="1056" spans="1:12" ht="13" x14ac:dyDescent="0.15">
      <c r="A1056" s="37" t="s">
        <v>454</v>
      </c>
      <c r="B1056" s="37" t="s">
        <v>381</v>
      </c>
      <c r="C1056" s="121" t="s">
        <v>353</v>
      </c>
      <c r="D1056" s="122"/>
      <c r="E1056" s="122"/>
      <c r="F1056" s="123"/>
      <c r="G1056" s="124" t="s">
        <v>350</v>
      </c>
      <c r="H1056" s="122"/>
      <c r="I1056" s="122"/>
      <c r="J1056" s="123"/>
    </row>
    <row r="1057" spans="1:10" ht="24" x14ac:dyDescent="0.15">
      <c r="A1057" s="96"/>
      <c r="B1057" s="96"/>
      <c r="C1057" s="14" t="s">
        <v>213</v>
      </c>
      <c r="D1057" s="12" t="s">
        <v>189</v>
      </c>
      <c r="E1057" s="12" t="s">
        <v>352</v>
      </c>
      <c r="F1057" s="17" t="s">
        <v>351</v>
      </c>
      <c r="G1057" s="14" t="s">
        <v>213</v>
      </c>
      <c r="H1057" s="12" t="s">
        <v>189</v>
      </c>
      <c r="I1057" s="12" t="s">
        <v>352</v>
      </c>
      <c r="J1057" s="17" t="s">
        <v>351</v>
      </c>
    </row>
    <row r="1058" spans="1:10" x14ac:dyDescent="0.15">
      <c r="A1058" s="43" t="s">
        <v>455</v>
      </c>
      <c r="B1058" s="43" t="s">
        <v>1056</v>
      </c>
      <c r="C1058" s="87">
        <v>199.58770000000001</v>
      </c>
      <c r="D1058" s="87">
        <v>241.34219999999999</v>
      </c>
      <c r="E1058" s="9">
        <f t="shared" ref="E1058:E1066" si="180">C1058/D1058-1</f>
        <v>-0.17300952755050703</v>
      </c>
      <c r="F1058" s="18">
        <f t="shared" ref="F1058:F1066" si="181">C1058/$C$1119</f>
        <v>7.8362720969744441E-3</v>
      </c>
      <c r="G1058" s="3">
        <f>C1058/21</f>
        <v>9.5041761904761906</v>
      </c>
      <c r="H1058" s="3">
        <f>D1058/19</f>
        <v>12.702221052631579</v>
      </c>
      <c r="I1058" s="9">
        <f t="shared" ref="I1058:I1066" si="182">G1058/H1058-1</f>
        <v>-0.25177052492664931</v>
      </c>
      <c r="J1058" s="18">
        <f t="shared" ref="J1058:J1066" si="183">G1058/$G$1119</f>
        <v>7.7686250779447985E-3</v>
      </c>
    </row>
    <row r="1059" spans="1:10" x14ac:dyDescent="0.15">
      <c r="A1059" s="41" t="s">
        <v>202</v>
      </c>
      <c r="B1059" s="41" t="s">
        <v>1057</v>
      </c>
      <c r="C1059" s="15">
        <v>4.6758480000000002</v>
      </c>
      <c r="D1059" s="15">
        <v>6.6994059999999998</v>
      </c>
      <c r="F1059" s="18">
        <f t="shared" si="181"/>
        <v>1.8358454560122572E-4</v>
      </c>
      <c r="G1059" s="3">
        <f t="shared" ref="G1059:G1065" si="184">C1059/21</f>
        <v>0.22265942857142859</v>
      </c>
      <c r="H1059" s="3"/>
      <c r="J1059" s="18">
        <f t="shared" si="183"/>
        <v>1.8199974263673582E-4</v>
      </c>
    </row>
    <row r="1060" spans="1:10" x14ac:dyDescent="0.15">
      <c r="A1060" s="41" t="s">
        <v>646</v>
      </c>
      <c r="B1060" s="41" t="s">
        <v>1057</v>
      </c>
      <c r="C1060" s="15">
        <v>6.7268460000000001</v>
      </c>
      <c r="D1060" s="15">
        <v>6.6180009999999996</v>
      </c>
      <c r="E1060" s="9">
        <f t="shared" si="180"/>
        <v>1.6446809240433957E-2</v>
      </c>
      <c r="F1060" s="18">
        <f t="shared" si="181"/>
        <v>2.6411144379360124E-4</v>
      </c>
      <c r="G1060" s="3">
        <f t="shared" si="184"/>
        <v>0.320326</v>
      </c>
      <c r="H1060" s="3">
        <f>D1060/19</f>
        <v>0.34831584210526312</v>
      </c>
      <c r="I1060" s="9">
        <f t="shared" si="182"/>
        <v>-8.0357648782464541E-2</v>
      </c>
      <c r="J1060" s="18">
        <f t="shared" si="183"/>
        <v>2.6183148826842864E-4</v>
      </c>
    </row>
    <row r="1061" spans="1:10" x14ac:dyDescent="0.15">
      <c r="A1061" s="41" t="s">
        <v>203</v>
      </c>
      <c r="B1061" s="41" t="s">
        <v>1057</v>
      </c>
      <c r="C1061" s="15">
        <v>173.43709999999999</v>
      </c>
      <c r="D1061" s="15">
        <v>205.02070000000001</v>
      </c>
      <c r="F1061" s="18">
        <f t="shared" si="181"/>
        <v>6.8095394020281121E-3</v>
      </c>
      <c r="G1061" s="3">
        <f t="shared" si="184"/>
        <v>8.2589095238095229</v>
      </c>
      <c r="H1061" s="3"/>
      <c r="J1061" s="18">
        <f t="shared" si="183"/>
        <v>6.750755705416815E-3</v>
      </c>
    </row>
    <row r="1062" spans="1:10" x14ac:dyDescent="0.15">
      <c r="A1062" s="41" t="s">
        <v>647</v>
      </c>
      <c r="B1062" s="41" t="s">
        <v>1057</v>
      </c>
      <c r="C1062" s="15">
        <v>41.633139999999997</v>
      </c>
      <c r="D1062" s="15">
        <v>46.62961</v>
      </c>
      <c r="E1062" s="9">
        <f t="shared" si="180"/>
        <v>-0.10715230086633798</v>
      </c>
      <c r="F1062" s="18">
        <f t="shared" si="181"/>
        <v>1.6346128207872057E-3</v>
      </c>
      <c r="G1062" s="3">
        <f t="shared" si="184"/>
        <v>1.9825304761904761</v>
      </c>
      <c r="H1062" s="3">
        <f>D1062/19</f>
        <v>2.4541900000000001</v>
      </c>
      <c r="I1062" s="9">
        <f t="shared" si="182"/>
        <v>-0.1921854150695439</v>
      </c>
      <c r="J1062" s="18">
        <f t="shared" si="183"/>
        <v>1.6205019421416586E-3</v>
      </c>
    </row>
    <row r="1063" spans="1:10" x14ac:dyDescent="0.15">
      <c r="A1063" s="41" t="s">
        <v>648</v>
      </c>
      <c r="B1063" s="41" t="s">
        <v>1057</v>
      </c>
      <c r="C1063" s="15">
        <v>25.200060000000001</v>
      </c>
      <c r="D1063" s="15">
        <v>25.990580000000001</v>
      </c>
      <c r="E1063" s="9">
        <f t="shared" si="180"/>
        <v>-3.0415635203215996E-2</v>
      </c>
      <c r="F1063" s="18">
        <f t="shared" si="181"/>
        <v>9.8941230857453534E-4</v>
      </c>
      <c r="G1063" s="3">
        <f t="shared" si="184"/>
        <v>1.2000028571428571</v>
      </c>
      <c r="H1063" s="3">
        <f>D1063/19</f>
        <v>1.3679252631578949</v>
      </c>
      <c r="I1063" s="9">
        <f t="shared" si="182"/>
        <v>-0.12275700327910022</v>
      </c>
      <c r="J1063" s="18">
        <f t="shared" si="183"/>
        <v>9.8087115629727495E-4</v>
      </c>
    </row>
    <row r="1064" spans="1:10" x14ac:dyDescent="0.15">
      <c r="A1064" s="41" t="s">
        <v>649</v>
      </c>
      <c r="B1064" s="41" t="s">
        <v>1057</v>
      </c>
      <c r="C1064" s="15">
        <v>30.251930000000002</v>
      </c>
      <c r="D1064" s="15">
        <v>36.946910000000003</v>
      </c>
      <c r="E1064" s="9">
        <f t="shared" si="180"/>
        <v>-0.18120541068251717</v>
      </c>
      <c r="F1064" s="18">
        <f t="shared" si="181"/>
        <v>1.1877603426394719E-3</v>
      </c>
      <c r="G1064" s="3">
        <f t="shared" si="184"/>
        <v>1.4405680952380953</v>
      </c>
      <c r="H1064" s="3">
        <f>D1064/19</f>
        <v>1.944574210526316</v>
      </c>
      <c r="I1064" s="9">
        <f t="shared" si="182"/>
        <v>-0.25918584776037268</v>
      </c>
      <c r="J1064" s="18">
        <f t="shared" si="183"/>
        <v>1.1775069408296733E-3</v>
      </c>
    </row>
    <row r="1065" spans="1:10" x14ac:dyDescent="0.15">
      <c r="A1065" s="42" t="s">
        <v>650</v>
      </c>
      <c r="B1065" s="42" t="s">
        <v>1057</v>
      </c>
      <c r="C1065" s="44">
        <v>37.991720000000001</v>
      </c>
      <c r="D1065" s="44">
        <v>32.571640000000002</v>
      </c>
      <c r="E1065" s="9">
        <f t="shared" si="180"/>
        <v>0.16640488474022175</v>
      </c>
      <c r="F1065" s="18">
        <f t="shared" si="181"/>
        <v>1.4916422973563297E-3</v>
      </c>
      <c r="G1065" s="3">
        <f t="shared" si="184"/>
        <v>1.8091295238095237</v>
      </c>
      <c r="H1065" s="3">
        <f>D1065/19</f>
        <v>1.7142968421052633</v>
      </c>
      <c r="I1065" s="9">
        <f t="shared" si="182"/>
        <v>5.531870524115301E-2</v>
      </c>
      <c r="J1065" s="18">
        <f t="shared" si="183"/>
        <v>1.4787656190549667E-3</v>
      </c>
    </row>
    <row r="1066" spans="1:10" x14ac:dyDescent="0.15">
      <c r="A1066" s="30"/>
      <c r="B1066" s="30"/>
      <c r="C1066" s="31">
        <f>SUM(C1058:C1065)</f>
        <v>519.50434400000006</v>
      </c>
      <c r="D1066" s="32">
        <f>SUM(D1058:D1065)</f>
        <v>601.81904699999996</v>
      </c>
      <c r="E1066" s="21">
        <f t="shared" si="180"/>
        <v>-0.13677650019607956</v>
      </c>
      <c r="F1066" s="22">
        <f t="shared" si="181"/>
        <v>2.039693525775493E-2</v>
      </c>
      <c r="G1066" s="32">
        <f>SUM(G1058:G1065)</f>
        <v>24.738302095238094</v>
      </c>
      <c r="H1066" s="32">
        <f>SUM(H1058:H1065)</f>
        <v>20.531523210526316</v>
      </c>
      <c r="I1066" s="21">
        <f t="shared" si="182"/>
        <v>0.20489365750296606</v>
      </c>
      <c r="J1066" s="22">
        <f t="shared" si="183"/>
        <v>2.0220857672590353E-2</v>
      </c>
    </row>
    <row r="1067" spans="1:10" x14ac:dyDescent="0.15">
      <c r="A1067" s="29"/>
      <c r="B1067" s="29"/>
      <c r="C1067" s="29"/>
      <c r="D1067" s="29"/>
      <c r="E1067" s="29"/>
      <c r="F1067" s="29"/>
      <c r="G1067" s="29"/>
      <c r="H1067" s="29"/>
      <c r="I1067" s="29"/>
      <c r="J1067" s="29"/>
    </row>
    <row r="1068" spans="1:10" ht="13" x14ac:dyDescent="0.15">
      <c r="A1068" s="37" t="s">
        <v>476</v>
      </c>
      <c r="B1068" s="37" t="s">
        <v>381</v>
      </c>
      <c r="C1068" s="121" t="s">
        <v>353</v>
      </c>
      <c r="D1068" s="122"/>
      <c r="E1068" s="122"/>
      <c r="F1068" s="123"/>
      <c r="G1068" s="124" t="s">
        <v>350</v>
      </c>
      <c r="H1068" s="122"/>
      <c r="I1068" s="122"/>
      <c r="J1068" s="123"/>
    </row>
    <row r="1069" spans="1:10" ht="24" x14ac:dyDescent="0.15">
      <c r="A1069" s="20"/>
      <c r="B1069" s="20"/>
      <c r="C1069" s="14" t="s">
        <v>213</v>
      </c>
      <c r="D1069" s="12" t="s">
        <v>189</v>
      </c>
      <c r="E1069" s="12" t="s">
        <v>352</v>
      </c>
      <c r="F1069" s="17" t="s">
        <v>351</v>
      </c>
      <c r="G1069" s="14" t="s">
        <v>213</v>
      </c>
      <c r="H1069" s="12" t="s">
        <v>189</v>
      </c>
      <c r="I1069" s="12" t="s">
        <v>352</v>
      </c>
      <c r="J1069" s="17" t="s">
        <v>351</v>
      </c>
    </row>
    <row r="1070" spans="1:10" x14ac:dyDescent="0.15">
      <c r="A1070" s="43" t="s">
        <v>475</v>
      </c>
      <c r="B1070" s="43" t="s">
        <v>1058</v>
      </c>
      <c r="C1070" s="87">
        <v>105.42059999999999</v>
      </c>
      <c r="D1070" s="87">
        <v>34.891212539999991</v>
      </c>
      <c r="E1070" s="9">
        <f>C1070/D1070-1</f>
        <v>2.0214083239194878</v>
      </c>
      <c r="F1070" s="18">
        <f>C1070/$C$1119</f>
        <v>4.1390551934127407E-3</v>
      </c>
      <c r="G1070" s="3">
        <f>C1070/21</f>
        <v>5.0200285714285711</v>
      </c>
      <c r="H1070" s="3">
        <f>D1070/18</f>
        <v>1.9384006966666663</v>
      </c>
      <c r="I1070" s="9">
        <f>G1070/H1070-1</f>
        <v>1.5897785633595611</v>
      </c>
      <c r="J1070" s="18">
        <f>G1070/$G$1119</f>
        <v>4.103324588098302E-3</v>
      </c>
    </row>
    <row r="1071" spans="1:10" x14ac:dyDescent="0.15">
      <c r="A1071" s="42" t="s">
        <v>481</v>
      </c>
      <c r="B1071" s="42" t="s">
        <v>1059</v>
      </c>
      <c r="C1071" s="15">
        <v>8.5003030000000006</v>
      </c>
      <c r="D1071" s="15">
        <v>18.820361859999998</v>
      </c>
      <c r="E1071" s="9">
        <f>C1071/D1071-1</f>
        <v>-0.54834540041091429</v>
      </c>
      <c r="F1071" s="18">
        <f>C1071/$C$1119</f>
        <v>3.3374144406057165E-4</v>
      </c>
      <c r="G1071" s="3">
        <f>C1071/21</f>
        <v>0.40477633333333335</v>
      </c>
      <c r="H1071" s="3">
        <f>D1071/18</f>
        <v>1.0455756588888887</v>
      </c>
      <c r="I1071" s="9">
        <f>G1071/H1071-1</f>
        <v>-0.61286748606649788</v>
      </c>
      <c r="J1071" s="18">
        <f>G1071/$G$1119</f>
        <v>3.3086040400249822E-4</v>
      </c>
    </row>
    <row r="1072" spans="1:10" x14ac:dyDescent="0.15">
      <c r="A1072" s="30"/>
      <c r="B1072" s="30"/>
      <c r="C1072" s="31">
        <f>SUM(C1070:C1071)</f>
        <v>113.920903</v>
      </c>
      <c r="D1072" s="32">
        <f>SUM(D1070:D1071)</f>
        <v>53.711574399999989</v>
      </c>
      <c r="E1072" s="21">
        <f>C1072/D1072-1</f>
        <v>1.1209749345943583</v>
      </c>
      <c r="F1072" s="22">
        <f>C1072/$C$1119</f>
        <v>4.4727966374733122E-3</v>
      </c>
      <c r="G1072" s="32">
        <f>SUM(G1070:G1071)</f>
        <v>5.4248049047619045</v>
      </c>
      <c r="H1072" s="32">
        <f>SUM(H1070:H1071)</f>
        <v>2.983976355555555</v>
      </c>
      <c r="I1072" s="21">
        <f>G1072/H1072-1</f>
        <v>0.81797851536659283</v>
      </c>
      <c r="J1072" s="22">
        <f>G1072/$G$1119</f>
        <v>4.4341849921007998E-3</v>
      </c>
    </row>
    <row r="1073" spans="1:10" x14ac:dyDescent="0.15">
      <c r="A1073" s="29"/>
      <c r="B1073" s="29"/>
      <c r="C1073" s="29"/>
      <c r="D1073" s="29"/>
      <c r="E1073" s="29"/>
      <c r="F1073" s="29"/>
      <c r="G1073" s="29"/>
      <c r="H1073" s="29"/>
      <c r="I1073" s="29"/>
      <c r="J1073" s="29"/>
    </row>
    <row r="1074" spans="1:10" ht="13" x14ac:dyDescent="0.15">
      <c r="A1074" s="37" t="s">
        <v>480</v>
      </c>
      <c r="B1074" s="37" t="s">
        <v>381</v>
      </c>
      <c r="C1074" s="121" t="s">
        <v>353</v>
      </c>
      <c r="D1074" s="122"/>
      <c r="E1074" s="122"/>
      <c r="F1074" s="123"/>
      <c r="G1074" s="124" t="s">
        <v>350</v>
      </c>
      <c r="H1074" s="122"/>
      <c r="I1074" s="122"/>
      <c r="J1074" s="123"/>
    </row>
    <row r="1075" spans="1:10" ht="24" x14ac:dyDescent="0.15">
      <c r="A1075" s="20"/>
      <c r="B1075" s="20"/>
      <c r="C1075" s="14" t="s">
        <v>213</v>
      </c>
      <c r="D1075" s="12" t="s">
        <v>189</v>
      </c>
      <c r="E1075" s="12" t="s">
        <v>352</v>
      </c>
      <c r="F1075" s="17" t="s">
        <v>351</v>
      </c>
      <c r="G1075" s="14" t="s">
        <v>213</v>
      </c>
      <c r="H1075" s="12" t="s">
        <v>189</v>
      </c>
      <c r="I1075" s="12" t="s">
        <v>352</v>
      </c>
      <c r="J1075" s="17" t="s">
        <v>351</v>
      </c>
    </row>
    <row r="1076" spans="1:10" x14ac:dyDescent="0.15">
      <c r="A1076" s="46" t="s">
        <v>482</v>
      </c>
      <c r="B1076" s="46" t="s">
        <v>1060</v>
      </c>
      <c r="C1076" s="45">
        <v>8.0627259999999996</v>
      </c>
      <c r="D1076" s="45">
        <v>12.18136</v>
      </c>
      <c r="E1076" s="9">
        <f>C1076/D1076-1</f>
        <v>-0.3381095378512744</v>
      </c>
      <c r="F1076" s="18">
        <f>C1076/$C$1119</f>
        <v>3.1656116473785891E-4</v>
      </c>
      <c r="G1076" s="3">
        <f>C1076/21</f>
        <v>0.3839393333333333</v>
      </c>
      <c r="H1076" s="3">
        <f>D1076/22</f>
        <v>0.55369818181818176</v>
      </c>
      <c r="I1076" s="9">
        <f>G1076/H1076-1</f>
        <v>-0.30659094441562074</v>
      </c>
      <c r="J1076" s="18">
        <f>G1076/$G$1119</f>
        <v>3.1382843431833498E-4</v>
      </c>
    </row>
    <row r="1077" spans="1:10" x14ac:dyDescent="0.15">
      <c r="A1077" s="91"/>
      <c r="B1077" s="77"/>
      <c r="C1077" s="32">
        <f>SUM(C1076)</f>
        <v>8.0627259999999996</v>
      </c>
      <c r="D1077" s="32">
        <f>SUM(D1076)</f>
        <v>12.18136</v>
      </c>
      <c r="E1077" s="21">
        <f>C1077/D1077-1</f>
        <v>-0.3381095378512744</v>
      </c>
      <c r="F1077" s="22">
        <f>C1077/$C$1119</f>
        <v>3.1656116473785891E-4</v>
      </c>
      <c r="G1077" s="31">
        <f>SUM(G1075:G1076)</f>
        <v>0.3839393333333333</v>
      </c>
      <c r="H1077" s="32">
        <f>SUM(H1076)</f>
        <v>0.55369818181818176</v>
      </c>
      <c r="I1077" s="21">
        <f>G1077/H1077-1</f>
        <v>-0.30659094441562074</v>
      </c>
      <c r="J1077" s="22">
        <f>G1077/$G$1119</f>
        <v>3.1382843431833498E-4</v>
      </c>
    </row>
    <row r="1078" spans="1:10" x14ac:dyDescent="0.15">
      <c r="A1078" s="89"/>
      <c r="B1078" s="89"/>
      <c r="C1078" s="89"/>
      <c r="D1078" s="89"/>
      <c r="E1078" s="89"/>
      <c r="F1078" s="89"/>
      <c r="G1078" s="89"/>
      <c r="H1078" s="89"/>
      <c r="I1078" s="89"/>
      <c r="J1078" s="89"/>
    </row>
    <row r="1079" spans="1:10" ht="13" x14ac:dyDescent="0.15">
      <c r="A1079" s="37" t="s">
        <v>515</v>
      </c>
      <c r="B1079" s="37" t="s">
        <v>381</v>
      </c>
      <c r="C1079" s="121" t="s">
        <v>353</v>
      </c>
      <c r="D1079" s="122"/>
      <c r="E1079" s="122"/>
      <c r="F1079" s="123"/>
      <c r="G1079" s="124" t="s">
        <v>350</v>
      </c>
      <c r="H1079" s="122"/>
      <c r="I1079" s="122"/>
      <c r="J1079" s="123"/>
    </row>
    <row r="1080" spans="1:10" ht="24" x14ac:dyDescent="0.15">
      <c r="A1080" s="20"/>
      <c r="B1080" s="20"/>
      <c r="C1080" s="14" t="s">
        <v>213</v>
      </c>
      <c r="D1080" s="12" t="s">
        <v>189</v>
      </c>
      <c r="E1080" s="12" t="s">
        <v>352</v>
      </c>
      <c r="F1080" s="17" t="s">
        <v>351</v>
      </c>
      <c r="G1080" s="14" t="s">
        <v>213</v>
      </c>
      <c r="H1080" s="12" t="s">
        <v>189</v>
      </c>
      <c r="I1080" s="12" t="s">
        <v>352</v>
      </c>
      <c r="J1080" s="17" t="s">
        <v>351</v>
      </c>
    </row>
    <row r="1081" spans="1:10" x14ac:dyDescent="0.15">
      <c r="A1081" s="46" t="s">
        <v>516</v>
      </c>
      <c r="B1081" s="46" t="s">
        <v>1061</v>
      </c>
      <c r="C1081" s="45">
        <v>21.836110000000001</v>
      </c>
      <c r="D1081" s="45">
        <v>50.547829579999998</v>
      </c>
      <c r="E1081" s="9">
        <f>C1081/D1081-1</f>
        <v>-0.56801092783932738</v>
      </c>
      <c r="F1081" s="18">
        <f>C1081/$C$1119</f>
        <v>8.5733589544578466E-4</v>
      </c>
      <c r="G1081" s="3">
        <f>C1081/21</f>
        <v>1.039814761904762</v>
      </c>
      <c r="H1081" s="3">
        <f>D1081/18</f>
        <v>2.8082127544444444</v>
      </c>
      <c r="I1081" s="9">
        <f>G1081/H1081-1</f>
        <v>-0.6297236524337092</v>
      </c>
      <c r="J1081" s="18">
        <f>G1081/$G$1119</f>
        <v>8.4993489954922677E-4</v>
      </c>
    </row>
    <row r="1082" spans="1:10" x14ac:dyDescent="0.15">
      <c r="A1082" s="91"/>
      <c r="B1082" s="77"/>
      <c r="C1082" s="32">
        <f>SUM(C1081)</f>
        <v>21.836110000000001</v>
      </c>
      <c r="D1082" s="32">
        <f>SUM(D1081)</f>
        <v>50.547829579999998</v>
      </c>
      <c r="E1082" s="21">
        <f>C1082/D1082-1</f>
        <v>-0.56801092783932738</v>
      </c>
      <c r="F1082" s="22">
        <f>C1082/$C$1119</f>
        <v>8.5733589544578466E-4</v>
      </c>
      <c r="G1082" s="31">
        <f>SUM(G1080:G1081)</f>
        <v>1.039814761904762</v>
      </c>
      <c r="H1082" s="32">
        <f>SUM(H1081)</f>
        <v>2.8082127544444444</v>
      </c>
      <c r="I1082" s="21">
        <f>G1082/H1082-1</f>
        <v>-0.6297236524337092</v>
      </c>
      <c r="J1082" s="22">
        <f>G1082/$G$1119</f>
        <v>8.4993489954922677E-4</v>
      </c>
    </row>
    <row r="1083" spans="1:10" x14ac:dyDescent="0.15">
      <c r="A1083" s="89"/>
      <c r="B1083" s="89"/>
      <c r="C1083" s="89"/>
      <c r="D1083" s="89"/>
      <c r="E1083" s="89"/>
      <c r="F1083" s="89"/>
      <c r="G1083" s="89"/>
      <c r="H1083" s="89"/>
      <c r="I1083" s="89"/>
      <c r="J1083" s="89"/>
    </row>
    <row r="1084" spans="1:10" ht="13" x14ac:dyDescent="0.15">
      <c r="A1084" s="37" t="s">
        <v>624</v>
      </c>
      <c r="B1084" s="37" t="s">
        <v>381</v>
      </c>
      <c r="C1084" s="121" t="s">
        <v>353</v>
      </c>
      <c r="D1084" s="122"/>
      <c r="E1084" s="122"/>
      <c r="F1084" s="123"/>
      <c r="G1084" s="124" t="s">
        <v>350</v>
      </c>
      <c r="H1084" s="122"/>
      <c r="I1084" s="122"/>
      <c r="J1084" s="123"/>
    </row>
    <row r="1085" spans="1:10" ht="24" x14ac:dyDescent="0.15">
      <c r="A1085" s="20"/>
      <c r="B1085" s="96"/>
      <c r="C1085" s="14" t="s">
        <v>213</v>
      </c>
      <c r="D1085" s="12" t="s">
        <v>189</v>
      </c>
      <c r="E1085" s="12" t="s">
        <v>352</v>
      </c>
      <c r="F1085" s="17" t="s">
        <v>351</v>
      </c>
      <c r="G1085" s="14" t="s">
        <v>213</v>
      </c>
      <c r="H1085" s="12" t="s">
        <v>189</v>
      </c>
      <c r="I1085" s="12" t="s">
        <v>352</v>
      </c>
      <c r="J1085" s="17" t="s">
        <v>351</v>
      </c>
    </row>
    <row r="1086" spans="1:10" x14ac:dyDescent="0.15">
      <c r="A1086" s="99" t="s">
        <v>789</v>
      </c>
      <c r="B1086" s="43" t="s">
        <v>1063</v>
      </c>
      <c r="C1086" s="87">
        <v>62.706389999999999</v>
      </c>
      <c r="D1086" s="87">
        <v>91.118979999999993</v>
      </c>
      <c r="E1086" s="9">
        <f t="shared" ref="E1086:E1112" si="185">C1086/D1086-1</f>
        <v>-0.31181856952305653</v>
      </c>
      <c r="F1086" s="18">
        <f t="shared" ref="F1086:F1097" si="186">C1086/$C$1119</f>
        <v>2.4619970782718439E-3</v>
      </c>
      <c r="G1086" s="3">
        <f>C1086/21</f>
        <v>2.9860185714285712</v>
      </c>
      <c r="H1086" s="3">
        <f>D1086/22</f>
        <v>4.1417718181818177</v>
      </c>
      <c r="I1086" s="9">
        <f t="shared" ref="I1086:I1112" si="187">G1086/H1086-1</f>
        <v>-0.27904802521463068</v>
      </c>
      <c r="J1086" s="18">
        <f t="shared" ref="J1086:J1096" si="188">G1086/$G$1119</f>
        <v>2.4407437627738931E-3</v>
      </c>
    </row>
    <row r="1087" spans="1:10" x14ac:dyDescent="0.15">
      <c r="A1087" s="98" t="s">
        <v>792</v>
      </c>
      <c r="B1087" s="41" t="s">
        <v>1067</v>
      </c>
      <c r="C1087" s="15">
        <v>1.2585139999999999</v>
      </c>
      <c r="D1087" s="15">
        <v>6.6631200000000002</v>
      </c>
      <c r="E1087" s="9">
        <f t="shared" si="185"/>
        <v>-0.81112241712591104</v>
      </c>
      <c r="F1087" s="18">
        <f t="shared" si="186"/>
        <v>4.9412153864450038E-5</v>
      </c>
      <c r="G1087" s="3">
        <f t="shared" ref="G1087:G1111" si="189">C1087/21</f>
        <v>5.9929238095238091E-2</v>
      </c>
      <c r="H1087" s="3">
        <f t="shared" ref="H1087:H1111" si="190">D1087/22</f>
        <v>0.30286909090909092</v>
      </c>
      <c r="I1087" s="9">
        <f t="shared" si="187"/>
        <v>-0.80212824651285919</v>
      </c>
      <c r="J1087" s="18">
        <f t="shared" si="188"/>
        <v>4.8985600923025918E-5</v>
      </c>
    </row>
    <row r="1088" spans="1:10" x14ac:dyDescent="0.15">
      <c r="A1088" s="98" t="s">
        <v>791</v>
      </c>
      <c r="B1088" s="41" t="s">
        <v>1066</v>
      </c>
      <c r="C1088" s="15">
        <v>1.61105E-2</v>
      </c>
      <c r="D1088" s="15">
        <v>1.4458709999999999</v>
      </c>
      <c r="E1088" s="9">
        <f t="shared" si="185"/>
        <v>-0.98885758134716029</v>
      </c>
      <c r="F1088" s="18">
        <f t="shared" si="186"/>
        <v>6.3253527957036822E-7</v>
      </c>
      <c r="G1088" s="3">
        <f t="shared" si="189"/>
        <v>7.6716666666666665E-4</v>
      </c>
      <c r="H1088" s="3">
        <f t="shared" si="190"/>
        <v>6.572140909090908E-2</v>
      </c>
      <c r="I1088" s="9">
        <f t="shared" si="187"/>
        <v>-0.98832698998273938</v>
      </c>
      <c r="J1088" s="18">
        <f t="shared" si="188"/>
        <v>6.270748864696055E-7</v>
      </c>
    </row>
    <row r="1089" spans="1:10" x14ac:dyDescent="0.15">
      <c r="A1089" s="98" t="s">
        <v>790</v>
      </c>
      <c r="B1089" s="41" t="s">
        <v>1062</v>
      </c>
      <c r="C1089" s="15">
        <v>94.186260000000004</v>
      </c>
      <c r="D1089" s="15">
        <v>207.80080000000001</v>
      </c>
      <c r="E1089" s="9">
        <f t="shared" si="185"/>
        <v>-0.54674736574642635</v>
      </c>
      <c r="F1089" s="18">
        <f t="shared" si="186"/>
        <v>3.6979691692242567E-3</v>
      </c>
      <c r="G1089" s="3">
        <f t="shared" si="189"/>
        <v>4.4850599999999998</v>
      </c>
      <c r="H1089" s="3">
        <f t="shared" si="190"/>
        <v>9.4454909090909087</v>
      </c>
      <c r="I1089" s="9">
        <f t="shared" si="187"/>
        <v>-0.52516390697244675</v>
      </c>
      <c r="J1089" s="18">
        <f t="shared" si="188"/>
        <v>3.6660462615373045E-3</v>
      </c>
    </row>
    <row r="1090" spans="1:10" x14ac:dyDescent="0.15">
      <c r="A1090" s="98" t="s">
        <v>155</v>
      </c>
      <c r="B1090" s="41" t="s">
        <v>156</v>
      </c>
      <c r="C1090" s="15">
        <v>2.2310319999999998E-2</v>
      </c>
      <c r="D1090" s="15">
        <v>0.35575670000000004</v>
      </c>
      <c r="E1090" s="9">
        <f t="shared" si="185"/>
        <v>-0.93728770252253857</v>
      </c>
      <c r="F1090" s="18">
        <f t="shared" si="186"/>
        <v>8.7595447059398383E-7</v>
      </c>
      <c r="G1090" s="3">
        <f t="shared" si="189"/>
        <v>1.0623961904761903E-3</v>
      </c>
      <c r="H1090" s="3">
        <f t="shared" si="190"/>
        <v>1.6170759090909093E-2</v>
      </c>
      <c r="I1090" s="9">
        <f t="shared" si="187"/>
        <v>-0.93430140264265948</v>
      </c>
      <c r="J1090" s="18">
        <f t="shared" si="188"/>
        <v>8.6839274889671754E-7</v>
      </c>
    </row>
    <row r="1091" spans="1:10" x14ac:dyDescent="0.15">
      <c r="A1091" s="98" t="s">
        <v>57</v>
      </c>
      <c r="B1091" s="41" t="s">
        <v>59</v>
      </c>
      <c r="C1091" s="15">
        <v>13.21926</v>
      </c>
      <c r="D1091" s="15">
        <v>76.23357</v>
      </c>
      <c r="E1091" s="9">
        <f t="shared" si="185"/>
        <v>-0.82659529128702747</v>
      </c>
      <c r="F1091" s="18">
        <f t="shared" si="186"/>
        <v>5.1901854814024304E-4</v>
      </c>
      <c r="G1091" s="3">
        <f t="shared" si="189"/>
        <v>0.6294885714285714</v>
      </c>
      <c r="H1091" s="3">
        <f t="shared" si="190"/>
        <v>3.4651622727272726</v>
      </c>
      <c r="I1091" s="9">
        <f t="shared" si="187"/>
        <v>-0.81833792420545737</v>
      </c>
      <c r="J1091" s="18">
        <f t="shared" si="188"/>
        <v>5.1453809402018545E-4</v>
      </c>
    </row>
    <row r="1092" spans="1:10" x14ac:dyDescent="0.15">
      <c r="A1092" s="98" t="s">
        <v>58</v>
      </c>
      <c r="B1092" s="41" t="s">
        <v>60</v>
      </c>
      <c r="C1092" s="15">
        <v>110.67449999999999</v>
      </c>
      <c r="D1092" s="15">
        <v>1575.7850000000001</v>
      </c>
      <c r="E1092" s="9">
        <f t="shared" si="185"/>
        <v>-0.92976548196613118</v>
      </c>
      <c r="F1092" s="18">
        <f t="shared" si="186"/>
        <v>4.3453353898892473E-3</v>
      </c>
      <c r="G1092" s="3">
        <f t="shared" si="189"/>
        <v>5.2702142857142853</v>
      </c>
      <c r="H1092" s="3">
        <f t="shared" si="190"/>
        <v>71.626590909090908</v>
      </c>
      <c r="I1092" s="9">
        <f t="shared" si="187"/>
        <v>-0.92642098110737547</v>
      </c>
      <c r="J1092" s="18">
        <f t="shared" si="188"/>
        <v>4.307824060245203E-3</v>
      </c>
    </row>
    <row r="1093" spans="1:10" x14ac:dyDescent="0.15">
      <c r="A1093" s="98" t="s">
        <v>793</v>
      </c>
      <c r="B1093" s="41" t="s">
        <v>1064</v>
      </c>
      <c r="C1093" s="15">
        <v>4.8075619999999999</v>
      </c>
      <c r="D1093" s="15">
        <v>32.453560000000003</v>
      </c>
      <c r="E1093" s="9">
        <f t="shared" si="185"/>
        <v>-0.85186333949187709</v>
      </c>
      <c r="F1093" s="18">
        <f t="shared" si="186"/>
        <v>1.8875594014598421E-4</v>
      </c>
      <c r="G1093" s="3">
        <f t="shared" si="189"/>
        <v>0.22893152380952381</v>
      </c>
      <c r="H1093" s="3">
        <f t="shared" si="190"/>
        <v>1.4751618181818182</v>
      </c>
      <c r="I1093" s="9">
        <f t="shared" si="187"/>
        <v>-0.84480921280101406</v>
      </c>
      <c r="J1093" s="18">
        <f t="shared" si="188"/>
        <v>1.871264948540138E-4</v>
      </c>
    </row>
    <row r="1094" spans="1:10" x14ac:dyDescent="0.15">
      <c r="A1094" s="98" t="s">
        <v>1080</v>
      </c>
      <c r="B1094" s="41" t="s">
        <v>1082</v>
      </c>
      <c r="C1094" s="15">
        <v>3.2557000000000003E-2</v>
      </c>
      <c r="D1094" s="15">
        <v>10.27857</v>
      </c>
      <c r="E1094" s="9">
        <f t="shared" si="185"/>
        <v>-0.99683253604343791</v>
      </c>
      <c r="F1094" s="18">
        <f t="shared" si="186"/>
        <v>1.2782626918452239E-6</v>
      </c>
      <c r="G1094" s="3">
        <f t="shared" si="189"/>
        <v>1.5503333333333335E-3</v>
      </c>
      <c r="H1094" s="3">
        <f t="shared" si="190"/>
        <v>0.4672077272727273</v>
      </c>
      <c r="I1094" s="9">
        <f t="shared" si="187"/>
        <v>-0.99668170442645876</v>
      </c>
      <c r="J1094" s="18">
        <f t="shared" si="188"/>
        <v>1.267228023884482E-6</v>
      </c>
    </row>
    <row r="1095" spans="1:10" x14ac:dyDescent="0.15">
      <c r="A1095" s="98" t="s">
        <v>1081</v>
      </c>
      <c r="B1095" s="41" t="s">
        <v>1083</v>
      </c>
      <c r="C1095" s="15">
        <v>4.0364529999999996E-2</v>
      </c>
      <c r="D1095" s="15">
        <v>9.7744850000000003</v>
      </c>
      <c r="E1095" s="9">
        <f t="shared" si="185"/>
        <v>-0.99587041874840465</v>
      </c>
      <c r="F1095" s="18">
        <f t="shared" si="186"/>
        <v>1.5848042747448256E-6</v>
      </c>
      <c r="G1095" s="3">
        <f t="shared" si="189"/>
        <v>1.922120476190476E-3</v>
      </c>
      <c r="H1095" s="3">
        <f t="shared" si="190"/>
        <v>0.44429477272727275</v>
      </c>
      <c r="I1095" s="9">
        <f t="shared" si="187"/>
        <v>-0.99567377202213825</v>
      </c>
      <c r="J1095" s="18">
        <f t="shared" si="188"/>
        <v>1.5711233709164199E-6</v>
      </c>
    </row>
    <row r="1096" spans="1:10" x14ac:dyDescent="0.15">
      <c r="A1096" s="98" t="s">
        <v>205</v>
      </c>
      <c r="B1096" s="41" t="s">
        <v>204</v>
      </c>
      <c r="C1096" s="15">
        <v>0.10161480000000001</v>
      </c>
      <c r="D1096" s="15">
        <v>3.4325899999999998</v>
      </c>
      <c r="E1096" s="9">
        <f t="shared" si="185"/>
        <v>-0.97039704712767905</v>
      </c>
      <c r="F1096" s="18">
        <f t="shared" si="186"/>
        <v>3.9896307331545923E-6</v>
      </c>
      <c r="G1096" s="3">
        <f t="shared" si="189"/>
        <v>4.8387999999999999E-3</v>
      </c>
      <c r="H1096" s="3">
        <f t="shared" si="190"/>
        <v>0.15602681818181818</v>
      </c>
      <c r="I1096" s="9">
        <f t="shared" si="187"/>
        <v>-0.96898738270518758</v>
      </c>
      <c r="J1096" s="18">
        <f t="shared" si="188"/>
        <v>3.9551900421235634E-6</v>
      </c>
    </row>
    <row r="1097" spans="1:10" x14ac:dyDescent="0.15">
      <c r="A1097" s="98" t="s">
        <v>538</v>
      </c>
      <c r="B1097" s="41" t="s">
        <v>596</v>
      </c>
      <c r="C1097" s="15">
        <v>1.433602</v>
      </c>
      <c r="D1097" s="15">
        <v>1.6850719999999999</v>
      </c>
      <c r="E1097" s="9">
        <f t="shared" si="185"/>
        <v>-0.14923397931957794</v>
      </c>
      <c r="F1097" s="18">
        <f t="shared" si="186"/>
        <v>5.6286511397078862E-5</v>
      </c>
      <c r="G1097" s="3">
        <f t="shared" si="189"/>
        <v>6.8266761904761913E-2</v>
      </c>
      <c r="H1097" s="3">
        <f t="shared" si="190"/>
        <v>7.6594181818181811E-2</v>
      </c>
      <c r="I1097" s="9">
        <f t="shared" si="187"/>
        <v>-0.10872131166812915</v>
      </c>
      <c r="J1097" s="18">
        <f t="shared" ref="J1097:J1112" si="191">G1097/$G$1119</f>
        <v>5.5800615213221161E-5</v>
      </c>
    </row>
    <row r="1098" spans="1:10" x14ac:dyDescent="0.15">
      <c r="A1098" s="98" t="s">
        <v>535</v>
      </c>
      <c r="B1098" s="41" t="s">
        <v>387</v>
      </c>
      <c r="C1098" s="15">
        <v>64.372510000000005</v>
      </c>
      <c r="D1098" s="15">
        <v>24.896429999999999</v>
      </c>
      <c r="E1098" s="9">
        <f t="shared" si="185"/>
        <v>1.5856120736989201</v>
      </c>
      <c r="F1098" s="18">
        <f t="shared" ref="F1098:F1112" si="192">C1098/$C$1119</f>
        <v>2.5274127810742267E-3</v>
      </c>
      <c r="G1098" s="3">
        <f t="shared" si="189"/>
        <v>3.0653576190476195</v>
      </c>
      <c r="H1098" s="3">
        <f t="shared" si="190"/>
        <v>1.1316559090909091</v>
      </c>
      <c r="I1098" s="9">
        <f t="shared" si="187"/>
        <v>1.7087364581607738</v>
      </c>
      <c r="J1098" s="18">
        <f t="shared" si="191"/>
        <v>2.5055947611814376E-3</v>
      </c>
    </row>
    <row r="1099" spans="1:10" x14ac:dyDescent="0.15">
      <c r="A1099" s="98" t="s">
        <v>462</v>
      </c>
      <c r="B1099" s="41" t="s">
        <v>875</v>
      </c>
      <c r="C1099" s="15">
        <v>0.85001910000000003</v>
      </c>
      <c r="D1099" s="15">
        <v>1.0253760000000001</v>
      </c>
      <c r="E1099" s="9">
        <f t="shared" si="185"/>
        <v>-0.1710171683362981</v>
      </c>
      <c r="F1099" s="18">
        <f t="shared" si="192"/>
        <v>3.3373704668300348E-5</v>
      </c>
      <c r="G1099" s="3">
        <f t="shared" si="189"/>
        <v>4.0477100000000002E-2</v>
      </c>
      <c r="H1099" s="3">
        <f t="shared" si="190"/>
        <v>4.6608000000000004E-2</v>
      </c>
      <c r="I1099" s="9">
        <f t="shared" si="187"/>
        <v>-0.13154179539993138</v>
      </c>
      <c r="J1099" s="18">
        <f t="shared" si="191"/>
        <v>3.3085604458551645E-5</v>
      </c>
    </row>
    <row r="1100" spans="1:10" x14ac:dyDescent="0.15">
      <c r="A1100" s="98" t="s">
        <v>503</v>
      </c>
      <c r="B1100" s="41" t="s">
        <v>597</v>
      </c>
      <c r="C1100" s="15">
        <v>0.73580570000000001</v>
      </c>
      <c r="D1100" s="15">
        <v>0.64230030000000005</v>
      </c>
      <c r="E1100" s="9">
        <f t="shared" si="185"/>
        <v>0.14557894492653967</v>
      </c>
      <c r="F1100" s="18">
        <f t="shared" si="192"/>
        <v>2.8889423925947085E-5</v>
      </c>
      <c r="G1100" s="3">
        <f t="shared" si="189"/>
        <v>3.5038366666666668E-2</v>
      </c>
      <c r="H1100" s="3">
        <f t="shared" si="190"/>
        <v>2.9195468181818184E-2</v>
      </c>
      <c r="I1100" s="9">
        <f t="shared" si="187"/>
        <v>0.20013032325637492</v>
      </c>
      <c r="J1100" s="18">
        <f t="shared" si="191"/>
        <v>2.8640034498692691E-5</v>
      </c>
    </row>
    <row r="1101" spans="1:10" x14ac:dyDescent="0.15">
      <c r="A1101" s="98" t="s">
        <v>242</v>
      </c>
      <c r="B1101" s="41" t="s">
        <v>874</v>
      </c>
      <c r="C1101" s="15">
        <v>2.1333479999999998</v>
      </c>
      <c r="D1101" s="15"/>
      <c r="F1101" s="18">
        <f t="shared" si="192"/>
        <v>8.3760148573966401E-5</v>
      </c>
      <c r="G1101" s="3">
        <f>C1101/11</f>
        <v>0.19394072727272726</v>
      </c>
      <c r="H1101" s="3"/>
      <c r="J1101" s="18">
        <f t="shared" si="191"/>
        <v>1.5852534373631742E-4</v>
      </c>
    </row>
    <row r="1102" spans="1:10" x14ac:dyDescent="0.15">
      <c r="A1102" s="98" t="s">
        <v>104</v>
      </c>
      <c r="B1102" s="41" t="s">
        <v>106</v>
      </c>
      <c r="C1102" s="15">
        <v>2.5312229999999998</v>
      </c>
      <c r="D1102" s="15"/>
      <c r="F1102" s="18">
        <f t="shared" si="192"/>
        <v>9.9381636073364948E-5</v>
      </c>
      <c r="G1102" s="3">
        <f>C1102/11</f>
        <v>0.2301111818181818</v>
      </c>
      <c r="H1102" s="3"/>
      <c r="J1102" s="18">
        <f t="shared" si="191"/>
        <v>1.8809073632069056E-4</v>
      </c>
    </row>
    <row r="1103" spans="1:10" x14ac:dyDescent="0.15">
      <c r="A1103" s="98" t="s">
        <v>1096</v>
      </c>
      <c r="B1103" s="41" t="s">
        <v>1002</v>
      </c>
      <c r="C1103" s="15">
        <v>2.0052639999999999</v>
      </c>
      <c r="D1103" s="15"/>
      <c r="F1103" s="18">
        <f t="shared" si="192"/>
        <v>7.8731276177176047E-5</v>
      </c>
      <c r="G1103" s="3">
        <f>C1103/11</f>
        <v>0.18229672727272728</v>
      </c>
      <c r="H1103" s="3"/>
      <c r="J1103" s="18">
        <f t="shared" si="191"/>
        <v>1.4900764661089649E-4</v>
      </c>
    </row>
    <row r="1104" spans="1:10" x14ac:dyDescent="0.15">
      <c r="A1104" s="98" t="s">
        <v>36</v>
      </c>
      <c r="B1104" s="41" t="s">
        <v>883</v>
      </c>
      <c r="C1104" s="15">
        <v>2.4914290000000001</v>
      </c>
      <c r="D1104" s="15"/>
      <c r="F1104" s="18">
        <f t="shared" si="192"/>
        <v>9.7819232118476952E-5</v>
      </c>
      <c r="G1104" s="3">
        <f>C1104/11</f>
        <v>0.22649354545454548</v>
      </c>
      <c r="H1104" s="3"/>
      <c r="J1104" s="18">
        <f t="shared" si="191"/>
        <v>1.8513371405866723E-4</v>
      </c>
    </row>
    <row r="1105" spans="1:10" x14ac:dyDescent="0.15">
      <c r="A1105" s="98" t="s">
        <v>651</v>
      </c>
      <c r="B1105" s="41" t="s">
        <v>1065</v>
      </c>
      <c r="C1105" s="15">
        <v>23.067019999999999</v>
      </c>
      <c r="D1105" s="15">
        <v>84.292559999999995</v>
      </c>
      <c r="E1105" s="9">
        <f t="shared" si="185"/>
        <v>-0.7263457178189866</v>
      </c>
      <c r="F1105" s="18">
        <f t="shared" si="192"/>
        <v>9.0566425278888144E-4</v>
      </c>
      <c r="G1105" s="3">
        <f t="shared" si="189"/>
        <v>1.0984295238095239</v>
      </c>
      <c r="H1105" s="3">
        <f t="shared" si="190"/>
        <v>3.8314799999999996</v>
      </c>
      <c r="I1105" s="9">
        <f t="shared" si="187"/>
        <v>-0.71331456152465256</v>
      </c>
      <c r="J1105" s="18">
        <f t="shared" si="191"/>
        <v>8.9784605987971327E-4</v>
      </c>
    </row>
    <row r="1106" spans="1:10" x14ac:dyDescent="0.15">
      <c r="A1106" s="98" t="s">
        <v>38</v>
      </c>
      <c r="B1106" s="41" t="s">
        <v>1003</v>
      </c>
      <c r="C1106" s="15">
        <v>0.99558740000000001</v>
      </c>
      <c r="D1106" s="15">
        <v>0.3549583</v>
      </c>
      <c r="E1106" s="9">
        <f t="shared" si="185"/>
        <v>1.8048010146543976</v>
      </c>
      <c r="F1106" s="18">
        <f t="shared" si="192"/>
        <v>3.9089050892010554E-5</v>
      </c>
      <c r="G1106" s="3">
        <f t="shared" si="189"/>
        <v>4.7408923809523808E-2</v>
      </c>
      <c r="H1106" s="3">
        <f t="shared" si="190"/>
        <v>1.6134468181818181E-2</v>
      </c>
      <c r="I1106" s="9">
        <f t="shared" si="187"/>
        <v>1.9383629677331782</v>
      </c>
      <c r="J1106" s="18">
        <f t="shared" si="191"/>
        <v>3.8751612664136412E-5</v>
      </c>
    </row>
    <row r="1107" spans="1:10" x14ac:dyDescent="0.15">
      <c r="A1107" s="98" t="s">
        <v>1076</v>
      </c>
      <c r="B1107" s="41" t="s">
        <v>1004</v>
      </c>
      <c r="C1107" s="15">
        <v>0.62863849999999999</v>
      </c>
      <c r="D1107" s="15">
        <v>0.1865792</v>
      </c>
      <c r="E1107" s="9">
        <f t="shared" si="185"/>
        <v>2.3692850006860358</v>
      </c>
      <c r="F1107" s="18">
        <f t="shared" si="192"/>
        <v>2.4681793199850836E-5</v>
      </c>
      <c r="G1107" s="3">
        <f t="shared" si="189"/>
        <v>2.9935166666666665E-2</v>
      </c>
      <c r="H1107" s="3">
        <f t="shared" si="190"/>
        <v>8.4808727272727268E-3</v>
      </c>
      <c r="I1107" s="9">
        <f t="shared" si="187"/>
        <v>2.529727143575847</v>
      </c>
      <c r="J1107" s="18">
        <f t="shared" si="191"/>
        <v>2.4468726359698524E-5</v>
      </c>
    </row>
    <row r="1108" spans="1:10" x14ac:dyDescent="0.15">
      <c r="A1108" s="98" t="s">
        <v>479</v>
      </c>
      <c r="B1108" s="41" t="s">
        <v>490</v>
      </c>
      <c r="C1108" s="15">
        <v>1.7105170000000001</v>
      </c>
      <c r="D1108" s="15">
        <v>2.013779</v>
      </c>
      <c r="E1108" s="9">
        <f t="shared" si="185"/>
        <v>-0.15059348617698365</v>
      </c>
      <c r="F1108" s="18">
        <f t="shared" si="192"/>
        <v>6.7158831122861963E-5</v>
      </c>
      <c r="G1108" s="3">
        <f t="shared" si="189"/>
        <v>8.1453190476190485E-2</v>
      </c>
      <c r="H1108" s="3">
        <f t="shared" si="190"/>
        <v>9.1535409090909084E-2</v>
      </c>
      <c r="I1108" s="9">
        <f t="shared" si="187"/>
        <v>-0.11014555694731609</v>
      </c>
      <c r="J1108" s="18">
        <f t="shared" si="191"/>
        <v>6.6579079083785745E-5</v>
      </c>
    </row>
    <row r="1109" spans="1:10" x14ac:dyDescent="0.15">
      <c r="A1109" s="98" t="s">
        <v>680</v>
      </c>
      <c r="B1109" s="41" t="s">
        <v>887</v>
      </c>
      <c r="C1109" s="15">
        <v>0.41614950000000001</v>
      </c>
      <c r="D1109" s="15">
        <v>2.2752629999999998</v>
      </c>
      <c r="E1109" s="9">
        <f t="shared" si="185"/>
        <v>-0.81709828709911769</v>
      </c>
      <c r="F1109" s="18">
        <f t="shared" si="192"/>
        <v>1.6338986395553767E-5</v>
      </c>
      <c r="G1109" s="3">
        <f t="shared" si="189"/>
        <v>1.9816642857142859E-2</v>
      </c>
      <c r="H1109" s="3">
        <f t="shared" si="190"/>
        <v>0.10342104545454545</v>
      </c>
      <c r="I1109" s="9">
        <f t="shared" si="187"/>
        <v>-0.80838868172288525</v>
      </c>
      <c r="J1109" s="18">
        <f t="shared" si="191"/>
        <v>1.6197939261157825E-5</v>
      </c>
    </row>
    <row r="1110" spans="1:10" x14ac:dyDescent="0.15">
      <c r="A1110" s="98" t="s">
        <v>56</v>
      </c>
      <c r="B1110" s="41" t="s">
        <v>892</v>
      </c>
      <c r="C1110" s="15">
        <v>0.7189103</v>
      </c>
      <c r="D1110" s="15">
        <v>1.401017</v>
      </c>
      <c r="E1110" s="9">
        <f t="shared" si="185"/>
        <v>-0.48686539849266641</v>
      </c>
      <c r="F1110" s="18">
        <f t="shared" si="192"/>
        <v>2.8226071667329833E-5</v>
      </c>
      <c r="G1110" s="3">
        <f t="shared" si="189"/>
        <v>3.4233823809523813E-2</v>
      </c>
      <c r="H1110" s="3">
        <f t="shared" si="190"/>
        <v>6.3682590909090911E-2</v>
      </c>
      <c r="I1110" s="9">
        <f t="shared" si="187"/>
        <v>-0.46243041746850766</v>
      </c>
      <c r="J1110" s="18">
        <f t="shared" si="191"/>
        <v>2.7982408662321472E-5</v>
      </c>
    </row>
    <row r="1111" spans="1:10" x14ac:dyDescent="0.15">
      <c r="A1111" s="109" t="s">
        <v>630</v>
      </c>
      <c r="B1111" s="42" t="s">
        <v>431</v>
      </c>
      <c r="C1111" s="44">
        <v>1.0178229999999999</v>
      </c>
      <c r="D1111" s="44">
        <v>2.886498</v>
      </c>
      <c r="E1111" s="9">
        <f t="shared" si="185"/>
        <v>-0.64738482410173159</v>
      </c>
      <c r="F1111" s="18">
        <f t="shared" si="192"/>
        <v>3.9962071683569773E-5</v>
      </c>
      <c r="G1111" s="3">
        <f t="shared" si="189"/>
        <v>4.8467761904761902E-2</v>
      </c>
      <c r="H1111" s="3">
        <f t="shared" si="190"/>
        <v>0.13120445454545454</v>
      </c>
      <c r="I1111" s="9">
        <f t="shared" si="187"/>
        <v>-0.63059362524943308</v>
      </c>
      <c r="J1111" s="18">
        <f t="shared" si="191"/>
        <v>3.9617097059132443E-5</v>
      </c>
    </row>
    <row r="1112" spans="1:10" x14ac:dyDescent="0.15">
      <c r="A1112" s="91"/>
      <c r="B1112" s="110"/>
      <c r="C1112" s="32">
        <f>SUM(C1086:C1111)</f>
        <v>392.17328965000002</v>
      </c>
      <c r="D1112" s="32">
        <f>SUM(D1086:D1111)</f>
        <v>2137.0021354999994</v>
      </c>
      <c r="E1112" s="21">
        <f t="shared" si="185"/>
        <v>-0.81648437166477494</v>
      </c>
      <c r="F1112" s="22">
        <f t="shared" si="192"/>
        <v>1.5397625238744529E-2</v>
      </c>
      <c r="G1112" s="32">
        <f>SUM(G1086:G1111)</f>
        <v>19.071510069913423</v>
      </c>
      <c r="H1112" s="32">
        <f>SUM(H1086:H1111)</f>
        <v>97.136460704545442</v>
      </c>
      <c r="I1112" s="21">
        <f t="shared" si="187"/>
        <v>-0.80366270366878845</v>
      </c>
      <c r="J1112" s="22">
        <f t="shared" si="191"/>
        <v>1.558887466247434E-2</v>
      </c>
    </row>
    <row r="1113" spans="1:10" x14ac:dyDescent="0.15">
      <c r="E1113" s="1"/>
      <c r="I1113" s="1"/>
    </row>
    <row r="1114" spans="1:10" ht="13" x14ac:dyDescent="0.15">
      <c r="A1114" s="37" t="s">
        <v>697</v>
      </c>
      <c r="B1114" s="37" t="s">
        <v>381</v>
      </c>
      <c r="C1114" s="121" t="s">
        <v>353</v>
      </c>
      <c r="D1114" s="122"/>
      <c r="E1114" s="122"/>
      <c r="F1114" s="123"/>
      <c r="G1114" s="124" t="s">
        <v>350</v>
      </c>
      <c r="H1114" s="122"/>
      <c r="I1114" s="122"/>
      <c r="J1114" s="123"/>
    </row>
    <row r="1115" spans="1:10" ht="24" x14ac:dyDescent="0.15">
      <c r="A1115" s="20"/>
      <c r="B1115" s="20"/>
      <c r="C1115" s="14" t="s">
        <v>213</v>
      </c>
      <c r="D1115" s="12" t="s">
        <v>189</v>
      </c>
      <c r="E1115" s="12" t="s">
        <v>352</v>
      </c>
      <c r="F1115" s="17" t="s">
        <v>351</v>
      </c>
      <c r="G1115" s="14" t="s">
        <v>213</v>
      </c>
      <c r="H1115" s="12" t="s">
        <v>189</v>
      </c>
      <c r="I1115" s="12" t="s">
        <v>352</v>
      </c>
      <c r="J1115" s="17" t="s">
        <v>351</v>
      </c>
    </row>
    <row r="1116" spans="1:10" x14ac:dyDescent="0.15">
      <c r="A1116" s="46" t="s">
        <v>698</v>
      </c>
      <c r="B1116" s="46" t="s">
        <v>1068</v>
      </c>
      <c r="C1116" s="45">
        <v>1.7322310000000001</v>
      </c>
      <c r="D1116" s="45">
        <v>2.98</v>
      </c>
      <c r="E1116" s="9">
        <f>C1116/D1116-1</f>
        <v>-0.41871442953020133</v>
      </c>
      <c r="F1116" s="18">
        <f>C1116/$C$1119</f>
        <v>6.8011372698889447E-5</v>
      </c>
      <c r="G1116" s="3">
        <f>C1116/21</f>
        <v>8.2487190476190478E-2</v>
      </c>
      <c r="H1116" s="3">
        <f>D1116/22</f>
        <v>0.13545454545454547</v>
      </c>
      <c r="I1116" s="9">
        <f>G1116/H1116-1</f>
        <v>-0.39103416426973481</v>
      </c>
      <c r="J1116" s="18">
        <f>G1116/$G$1119</f>
        <v>6.7424261051123884E-5</v>
      </c>
    </row>
    <row r="1117" spans="1:10" x14ac:dyDescent="0.15">
      <c r="A1117" s="91"/>
      <c r="B1117" s="91"/>
      <c r="C1117" s="32">
        <f>SUM(C1116)</f>
        <v>1.7322310000000001</v>
      </c>
      <c r="D1117" s="32">
        <f>SUM(D1116)</f>
        <v>2.98</v>
      </c>
      <c r="E1117" s="21">
        <f>C1117/D1117-1</f>
        <v>-0.41871442953020133</v>
      </c>
      <c r="F1117" s="22">
        <f>C1117/$C$1119</f>
        <v>6.8011372698889447E-5</v>
      </c>
      <c r="G1117" s="31">
        <f>SUM(G1115:G1116)</f>
        <v>8.2487190476190478E-2</v>
      </c>
      <c r="H1117" s="32">
        <f>SUM(H1116)</f>
        <v>0.13545454545454547</v>
      </c>
      <c r="I1117" s="21">
        <f>G1117/H1117-1</f>
        <v>-0.39103416426973481</v>
      </c>
      <c r="J1117" s="22">
        <f>G1117/$G$1119</f>
        <v>6.7424261051123884E-5</v>
      </c>
    </row>
    <row r="1118" spans="1:10" x14ac:dyDescent="0.15">
      <c r="E1118" s="1"/>
      <c r="I1118" s="1"/>
    </row>
    <row r="1119" spans="1:10" ht="12" thickBot="1" x14ac:dyDescent="0.2">
      <c r="A1119" s="90" t="s">
        <v>346</v>
      </c>
      <c r="B1119" s="100"/>
      <c r="C1119" s="47">
        <f>C307+C522+C650+C778+C801+C1023+C1054+C1066+C1072+C1077+C1082+C1049+C1112+C1117</f>
        <v>25469.725595294232</v>
      </c>
      <c r="D1119" s="48">
        <f>D307+D522+D650+D778+D801+D1023+D1054+D1066+D1072+D1077+D1082+D1049+D1112+D1117</f>
        <v>40695.49593240807</v>
      </c>
      <c r="E1119" s="49">
        <f>C1119/D1119-1</f>
        <v>-0.37413895538716646</v>
      </c>
      <c r="F1119" s="50">
        <f>F307+F522+F650+F778+F801+F1023+F1130+F1054+F1066+F1072+F1077+F1082+F1049+F1112+F1117</f>
        <v>0.99999999999999989</v>
      </c>
      <c r="G1119" s="48">
        <f>G307+G522+G650+G778+G801+G1023+G1054+G1066+G1072+G1077+G1082+G1049+G1112+G1117</f>
        <v>1223.4051836867038</v>
      </c>
      <c r="H1119" s="48">
        <f>H307+H522+H650+H778+H801+H1023+H1054+H1066+H1072+H1077+H1082+H1049+H1112+H1117</f>
        <v>1847.4753044175307</v>
      </c>
      <c r="I1119" s="49">
        <f>G1119/H1119-1</f>
        <v>-0.33779619096320357</v>
      </c>
      <c r="J1119" s="50">
        <f>J307+J522+J650+J778+J801+J1023+J1054+J1066+J1072+J1077+J1082+J1049+J1112+J1117</f>
        <v>1</v>
      </c>
    </row>
    <row r="1120" spans="1:10" ht="12" thickTop="1" x14ac:dyDescent="0.15"/>
    <row r="1122" spans="1:10" x14ac:dyDescent="0.15">
      <c r="A1122" s="54"/>
      <c r="B1122" s="54"/>
      <c r="C1122" s="55"/>
      <c r="D1122" s="55"/>
      <c r="E1122" s="56"/>
      <c r="F1122" s="55"/>
      <c r="G1122" s="55"/>
      <c r="H1122" s="55"/>
      <c r="I1122" s="56"/>
      <c r="J1122" s="55"/>
    </row>
    <row r="1123" spans="1:10" ht="13" x14ac:dyDescent="0.15">
      <c r="A1123" s="59" t="s">
        <v>361</v>
      </c>
      <c r="B1123" s="101" t="s">
        <v>381</v>
      </c>
      <c r="C1123" s="117" t="s">
        <v>362</v>
      </c>
      <c r="D1123" s="118"/>
      <c r="E1123" s="118"/>
      <c r="F1123" s="119"/>
      <c r="G1123" s="120" t="s">
        <v>350</v>
      </c>
      <c r="H1123" s="118"/>
      <c r="I1123" s="118"/>
      <c r="J1123" s="119"/>
    </row>
    <row r="1124" spans="1:10" ht="24" x14ac:dyDescent="0.15">
      <c r="A1124" s="60"/>
      <c r="B1124" s="102"/>
      <c r="C1124" s="61" t="s">
        <v>213</v>
      </c>
      <c r="D1124" s="62" t="s">
        <v>189</v>
      </c>
      <c r="E1124" s="62" t="s">
        <v>352</v>
      </c>
      <c r="F1124" s="63" t="s">
        <v>351</v>
      </c>
      <c r="G1124" s="61" t="s">
        <v>213</v>
      </c>
      <c r="H1124" s="62" t="s">
        <v>189</v>
      </c>
      <c r="I1124" s="62" t="s">
        <v>352</v>
      </c>
      <c r="J1124" s="63" t="s">
        <v>351</v>
      </c>
    </row>
    <row r="1125" spans="1:10" ht="12" x14ac:dyDescent="0.15">
      <c r="A1125" s="92" t="s">
        <v>457</v>
      </c>
      <c r="B1125" s="92" t="s">
        <v>1069</v>
      </c>
      <c r="C1125" s="82">
        <v>854.87805096865497</v>
      </c>
      <c r="D1125" s="82">
        <v>1096.2574099999999</v>
      </c>
      <c r="E1125" s="9">
        <f t="shared" ref="E1125:E1130" si="193">C1125/D1125-1</f>
        <v>-0.22018492812864543</v>
      </c>
      <c r="F1125" s="81"/>
      <c r="G1125" s="3">
        <f>C1125/21</f>
        <v>40.708478617555002</v>
      </c>
      <c r="H1125" s="3">
        <f>D1125/22</f>
        <v>49.829882272727268</v>
      </c>
      <c r="I1125" s="9">
        <f t="shared" ref="I1125:I1130" si="194">G1125/H1125-1</f>
        <v>-0.18305087708715229</v>
      </c>
      <c r="J1125" s="81"/>
    </row>
    <row r="1126" spans="1:10" ht="12" x14ac:dyDescent="0.15">
      <c r="A1126" s="93" t="s">
        <v>456</v>
      </c>
      <c r="B1126" s="93" t="s">
        <v>1070</v>
      </c>
      <c r="C1126" s="82">
        <v>255.51</v>
      </c>
      <c r="D1126" s="82">
        <v>318.28366799999998</v>
      </c>
      <c r="E1126" s="9">
        <f t="shared" si="193"/>
        <v>-0.19722553907478535</v>
      </c>
      <c r="F1126" s="81"/>
      <c r="G1126" s="3">
        <f>C1126/21</f>
        <v>12.167142857142856</v>
      </c>
      <c r="H1126" s="3">
        <f>D1126/22</f>
        <v>14.467439454545454</v>
      </c>
      <c r="I1126" s="9">
        <f t="shared" si="194"/>
        <v>-0.15899818379263231</v>
      </c>
      <c r="J1126" s="81"/>
    </row>
    <row r="1127" spans="1:10" x14ac:dyDescent="0.15">
      <c r="A1127" s="41" t="s">
        <v>513</v>
      </c>
      <c r="B1127" s="41" t="s">
        <v>1071</v>
      </c>
      <c r="C1127" s="82">
        <v>262.5</v>
      </c>
      <c r="D1127" s="82">
        <v>376.22887900000001</v>
      </c>
      <c r="E1127" s="9">
        <f t="shared" si="193"/>
        <v>-0.30228641486077945</v>
      </c>
      <c r="F1127" s="18"/>
      <c r="G1127" s="3">
        <f>C1127/21</f>
        <v>12.5</v>
      </c>
      <c r="H1127" s="3">
        <f>D1127/22</f>
        <v>17.101312681818182</v>
      </c>
      <c r="I1127" s="9">
        <f t="shared" si="194"/>
        <v>-0.26906195842557856</v>
      </c>
      <c r="J1127" s="18"/>
    </row>
    <row r="1128" spans="1:10" x14ac:dyDescent="0.15">
      <c r="A1128" s="41" t="s">
        <v>625</v>
      </c>
      <c r="B1128" s="41" t="s">
        <v>1072</v>
      </c>
      <c r="C1128" s="82">
        <v>19.440000000000001</v>
      </c>
      <c r="D1128" s="82">
        <v>6.9748967899999998</v>
      </c>
      <c r="E1128" s="9">
        <f t="shared" si="193"/>
        <v>1.7871380158443895</v>
      </c>
      <c r="F1128" s="18"/>
      <c r="G1128" s="3">
        <f>C1128/21</f>
        <v>0.92571428571428582</v>
      </c>
      <c r="H1128" s="3">
        <f>D1128/22</f>
        <v>0.31704076318181817</v>
      </c>
      <c r="I1128" s="9">
        <f t="shared" si="194"/>
        <v>1.9198588737417417</v>
      </c>
      <c r="J1128" s="18"/>
    </row>
    <row r="1129" spans="1:10" x14ac:dyDescent="0.15">
      <c r="A1129" s="42" t="s">
        <v>512</v>
      </c>
      <c r="B1129" s="42" t="s">
        <v>1073</v>
      </c>
      <c r="C1129" s="82">
        <v>82.866060000000004</v>
      </c>
      <c r="D1129" s="82">
        <v>78.202739710000003</v>
      </c>
      <c r="E1129" s="9">
        <f t="shared" si="193"/>
        <v>5.9631162633087209E-2</v>
      </c>
      <c r="F1129" s="18"/>
      <c r="G1129" s="3">
        <f>C1129/21</f>
        <v>3.9460028571428571</v>
      </c>
      <c r="H1129" s="3">
        <f>D1129/22</f>
        <v>3.5546699868181819</v>
      </c>
      <c r="I1129" s="9">
        <f t="shared" si="194"/>
        <v>0.11008978942513892</v>
      </c>
      <c r="J1129" s="18"/>
    </row>
    <row r="1130" spans="1:10" x14ac:dyDescent="0.15">
      <c r="A1130" s="64"/>
      <c r="B1130" s="103"/>
      <c r="C1130" s="112">
        <f>SUM(C1125:C1129)</f>
        <v>1475.1941109686552</v>
      </c>
      <c r="D1130" s="66">
        <f>SUM(D1125:D1129)</f>
        <v>1875.9475935</v>
      </c>
      <c r="E1130" s="40">
        <f t="shared" si="193"/>
        <v>-0.2136272270717593</v>
      </c>
      <c r="F1130" s="67"/>
      <c r="G1130" s="65">
        <f>SUM(G1125:G1129)</f>
        <v>70.247338617555002</v>
      </c>
      <c r="H1130" s="66">
        <f>SUM(H1125:H1129)</f>
        <v>85.270345159090908</v>
      </c>
      <c r="I1130" s="40">
        <f t="shared" si="194"/>
        <v>-0.17618090455136692</v>
      </c>
      <c r="J1130" s="67"/>
    </row>
    <row r="1131" spans="1:10" x14ac:dyDescent="0.15">
      <c r="A1131" s="57"/>
      <c r="B1131" s="57"/>
      <c r="C1131" s="39"/>
      <c r="D1131" s="6"/>
      <c r="E1131" s="40"/>
      <c r="F1131" s="40"/>
      <c r="G1131" s="39"/>
      <c r="H1131" s="6"/>
      <c r="I1131" s="40"/>
      <c r="J1131" s="40"/>
    </row>
    <row r="1132" spans="1:10" ht="13" x14ac:dyDescent="0.15">
      <c r="A1132" s="58" t="s">
        <v>364</v>
      </c>
      <c r="B1132" s="58"/>
    </row>
    <row r="1133" spans="1:10" ht="13" x14ac:dyDescent="0.15">
      <c r="A1133" s="58" t="s">
        <v>363</v>
      </c>
      <c r="B1133" s="58"/>
    </row>
    <row r="1135" spans="1:10" x14ac:dyDescent="0.15">
      <c r="A1135" s="1" t="s">
        <v>368</v>
      </c>
    </row>
    <row r="1136" spans="1:10" x14ac:dyDescent="0.15">
      <c r="A1136" s="1" t="s">
        <v>318</v>
      </c>
    </row>
  </sheetData>
  <mergeCells count="30">
    <mergeCell ref="C4:F4"/>
    <mergeCell ref="G4:J4"/>
    <mergeCell ref="C309:F309"/>
    <mergeCell ref="G309:J309"/>
    <mergeCell ref="C1056:F1056"/>
    <mergeCell ref="G1056:J1056"/>
    <mergeCell ref="C780:F780"/>
    <mergeCell ref="G780:J780"/>
    <mergeCell ref="C524:F524"/>
    <mergeCell ref="G524:J524"/>
    <mergeCell ref="C652:F652"/>
    <mergeCell ref="G652:J652"/>
    <mergeCell ref="C1068:F1068"/>
    <mergeCell ref="G1068:J1068"/>
    <mergeCell ref="C1051:F1051"/>
    <mergeCell ref="G1051:J1051"/>
    <mergeCell ref="C803:F803"/>
    <mergeCell ref="G803:J803"/>
    <mergeCell ref="C1025:F1025"/>
    <mergeCell ref="G1025:J1025"/>
    <mergeCell ref="C1123:F1123"/>
    <mergeCell ref="G1123:J1123"/>
    <mergeCell ref="C1074:F1074"/>
    <mergeCell ref="G1074:J1074"/>
    <mergeCell ref="C1079:F1079"/>
    <mergeCell ref="G1079:J1079"/>
    <mergeCell ref="C1084:F1084"/>
    <mergeCell ref="G1084:J1084"/>
    <mergeCell ref="C1114:F1114"/>
    <mergeCell ref="G1114:J1114"/>
  </mergeCells>
  <phoneticPr fontId="0" type="noConversion"/>
  <pageMargins left="0.75" right="0.75" top="1" bottom="1" header="0.5" footer="0.5"/>
  <pageSetup paperSize="9" orientation="portrait" horizont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11"/>
  <sheetViews>
    <sheetView workbookViewId="0"/>
  </sheetViews>
  <sheetFormatPr baseColWidth="10" defaultColWidth="9.1640625" defaultRowHeight="11" x14ac:dyDescent="0.15"/>
  <cols>
    <col min="1" max="1" width="46.83203125" style="1" customWidth="1"/>
    <col min="2" max="2" width="12.6640625" style="79" bestFit="1" customWidth="1"/>
    <col min="3" max="5" width="10.6640625" style="1" customWidth="1"/>
    <col min="6" max="7" width="7.83203125" style="1" bestFit="1" customWidth="1"/>
    <col min="8" max="8" width="11.5" style="1" customWidth="1"/>
    <col min="9" max="9" width="11.5" style="1" bestFit="1" customWidth="1"/>
    <col min="10" max="16384" width="9.1640625" style="1"/>
  </cols>
  <sheetData>
    <row r="1" spans="1:9" x14ac:dyDescent="0.15">
      <c r="A1" s="2" t="s">
        <v>348</v>
      </c>
      <c r="B1" s="69"/>
      <c r="C1" s="19"/>
      <c r="E1" s="9"/>
      <c r="H1" s="9"/>
    </row>
    <row r="2" spans="1:9" x14ac:dyDescent="0.15">
      <c r="A2" s="2" t="s">
        <v>380</v>
      </c>
      <c r="B2" s="69"/>
      <c r="C2" s="19"/>
      <c r="E2" s="9"/>
      <c r="H2" s="9"/>
    </row>
    <row r="3" spans="1:9" x14ac:dyDescent="0.15">
      <c r="A3" s="7" t="s">
        <v>212</v>
      </c>
      <c r="B3" s="70"/>
      <c r="E3" s="9"/>
      <c r="H3" s="9"/>
    </row>
    <row r="4" spans="1:9" x14ac:dyDescent="0.15">
      <c r="A4" s="7"/>
      <c r="B4" s="70"/>
      <c r="E4" s="9"/>
      <c r="H4" s="9"/>
    </row>
    <row r="5" spans="1:9" x14ac:dyDescent="0.15">
      <c r="A5" s="71" t="s">
        <v>348</v>
      </c>
      <c r="B5" s="72" t="s">
        <v>381</v>
      </c>
      <c r="C5" s="129" t="s">
        <v>382</v>
      </c>
      <c r="D5" s="130"/>
      <c r="E5" s="131"/>
      <c r="F5" s="121" t="s">
        <v>383</v>
      </c>
      <c r="G5" s="132"/>
      <c r="H5" s="132"/>
      <c r="I5" s="133"/>
    </row>
    <row r="6" spans="1:9" ht="24" x14ac:dyDescent="0.15">
      <c r="A6" s="20"/>
      <c r="B6" s="73"/>
      <c r="C6" s="88" t="s">
        <v>189</v>
      </c>
      <c r="D6" s="111" t="s">
        <v>189</v>
      </c>
      <c r="E6" s="111" t="s">
        <v>352</v>
      </c>
      <c r="F6" s="88" t="s">
        <v>189</v>
      </c>
      <c r="G6" s="111" t="s">
        <v>189</v>
      </c>
      <c r="H6" s="74" t="s">
        <v>352</v>
      </c>
      <c r="I6" s="74" t="s">
        <v>384</v>
      </c>
    </row>
    <row r="7" spans="1:9" x14ac:dyDescent="0.15">
      <c r="A7" s="41" t="s">
        <v>232</v>
      </c>
      <c r="B7" s="95" t="s">
        <v>224</v>
      </c>
      <c r="C7" s="3">
        <v>0.11356960000000001</v>
      </c>
      <c r="D7" s="3"/>
      <c r="E7" s="9"/>
      <c r="F7" s="75">
        <v>2.5860702899999999</v>
      </c>
      <c r="G7" s="3"/>
      <c r="H7" s="18"/>
      <c r="I7" s="76">
        <f t="shared" ref="I7:I29" si="0">F7/C7</f>
        <v>22.770796850565642</v>
      </c>
    </row>
    <row r="8" spans="1:9" x14ac:dyDescent="0.15">
      <c r="A8" s="41" t="s">
        <v>233</v>
      </c>
      <c r="B8" s="95" t="s">
        <v>223</v>
      </c>
      <c r="C8" s="3">
        <v>2.8789499999999999E-3</v>
      </c>
      <c r="D8" s="3"/>
      <c r="E8" s="9"/>
      <c r="F8" s="75">
        <v>3.3405619900000003</v>
      </c>
      <c r="G8" s="3"/>
      <c r="H8" s="18"/>
      <c r="I8" s="76">
        <f t="shared" si="0"/>
        <v>1160.3403984091424</v>
      </c>
    </row>
    <row r="9" spans="1:9" x14ac:dyDescent="0.15">
      <c r="A9" s="41" t="s">
        <v>231</v>
      </c>
      <c r="B9" s="95" t="s">
        <v>225</v>
      </c>
      <c r="C9" s="3">
        <v>2.4697538900000002</v>
      </c>
      <c r="D9" s="3"/>
      <c r="E9" s="9"/>
      <c r="F9" s="75">
        <v>3.9971538799999999</v>
      </c>
      <c r="G9" s="3"/>
      <c r="H9" s="18"/>
      <c r="I9" s="76">
        <f t="shared" si="0"/>
        <v>1.6184421841319581</v>
      </c>
    </row>
    <row r="10" spans="1:9" x14ac:dyDescent="0.15">
      <c r="A10" s="41" t="s">
        <v>234</v>
      </c>
      <c r="B10" s="95" t="s">
        <v>222</v>
      </c>
      <c r="C10" s="3">
        <v>1.413E-2</v>
      </c>
      <c r="D10" s="3"/>
      <c r="E10" s="9"/>
      <c r="F10" s="75">
        <v>3.1690313300000001</v>
      </c>
      <c r="G10" s="3"/>
      <c r="H10" s="18"/>
      <c r="I10" s="76">
        <f t="shared" si="0"/>
        <v>224.27681033262562</v>
      </c>
    </row>
    <row r="11" spans="1:9" x14ac:dyDescent="0.15">
      <c r="A11" s="41" t="s">
        <v>50</v>
      </c>
      <c r="B11" s="95" t="s">
        <v>799</v>
      </c>
      <c r="C11" s="3">
        <v>212.18279811000002</v>
      </c>
      <c r="D11" s="3">
        <v>314.43945223000003</v>
      </c>
      <c r="E11" s="9">
        <f t="shared" ref="E11:E29" si="1">C11/D11-1</f>
        <v>-0.3252030029781483</v>
      </c>
      <c r="F11" s="75">
        <v>202.09784718</v>
      </c>
      <c r="G11" s="3">
        <v>1033.92917057</v>
      </c>
      <c r="H11" s="18">
        <f t="shared" ref="H11:H29" si="2">F11/G11-1</f>
        <v>-0.80453414708419102</v>
      </c>
      <c r="I11" s="76">
        <f t="shared" si="0"/>
        <v>0.95247045934057406</v>
      </c>
    </row>
    <row r="12" spans="1:9" x14ac:dyDescent="0.15">
      <c r="A12" s="41" t="s">
        <v>779</v>
      </c>
      <c r="B12" s="95" t="s">
        <v>898</v>
      </c>
      <c r="C12" s="3">
        <v>25.989839700000001</v>
      </c>
      <c r="D12" s="3">
        <v>15.47880762</v>
      </c>
      <c r="E12" s="9">
        <f t="shared" si="1"/>
        <v>0.67905954631924037</v>
      </c>
      <c r="F12" s="75">
        <v>242.13926444999998</v>
      </c>
      <c r="G12" s="3">
        <v>18.236286670000002</v>
      </c>
      <c r="H12" s="18">
        <f t="shared" si="2"/>
        <v>12.277882105699534</v>
      </c>
      <c r="I12" s="76">
        <f t="shared" si="0"/>
        <v>9.3166894157488773</v>
      </c>
    </row>
    <row r="13" spans="1:9" x14ac:dyDescent="0.15">
      <c r="A13" s="41" t="s">
        <v>49</v>
      </c>
      <c r="B13" s="95" t="s">
        <v>800</v>
      </c>
      <c r="C13" s="3">
        <v>115.53747265000001</v>
      </c>
      <c r="D13" s="3">
        <v>391.22638418999998</v>
      </c>
      <c r="E13" s="9">
        <f t="shared" si="1"/>
        <v>-0.70467872996548975</v>
      </c>
      <c r="F13" s="75">
        <v>1255.7183303900001</v>
      </c>
      <c r="G13" s="3">
        <v>3790.9887880799997</v>
      </c>
      <c r="H13" s="18">
        <f t="shared" si="2"/>
        <v>-0.66876232017927528</v>
      </c>
      <c r="I13" s="76">
        <f t="shared" si="0"/>
        <v>10.868494018334406</v>
      </c>
    </row>
    <row r="14" spans="1:9" x14ac:dyDescent="0.15">
      <c r="A14" s="41" t="s">
        <v>736</v>
      </c>
      <c r="B14" s="95" t="s">
        <v>807</v>
      </c>
      <c r="C14" s="3">
        <v>102.170643</v>
      </c>
      <c r="D14" s="3">
        <v>93.16723051999999</v>
      </c>
      <c r="E14" s="9">
        <f t="shared" si="1"/>
        <v>9.663711618075066E-2</v>
      </c>
      <c r="F14" s="75">
        <v>143.54420211999999</v>
      </c>
      <c r="G14" s="3">
        <v>178.11706437000001</v>
      </c>
      <c r="H14" s="18">
        <f t="shared" si="2"/>
        <v>-0.19410190917015291</v>
      </c>
      <c r="I14" s="76">
        <f t="shared" si="0"/>
        <v>1.4049456664376674</v>
      </c>
    </row>
    <row r="15" spans="1:9" x14ac:dyDescent="0.15">
      <c r="A15" s="41" t="s">
        <v>737</v>
      </c>
      <c r="B15" s="95" t="s">
        <v>808</v>
      </c>
      <c r="C15" s="3">
        <v>2.6940788700000002</v>
      </c>
      <c r="D15" s="3">
        <v>6.9441520300000006</v>
      </c>
      <c r="E15" s="9">
        <f t="shared" si="1"/>
        <v>-0.61203630646894114</v>
      </c>
      <c r="F15" s="75">
        <v>1.9509274299999999</v>
      </c>
      <c r="G15" s="3">
        <v>19.26613803</v>
      </c>
      <c r="H15" s="18">
        <f t="shared" si="2"/>
        <v>-0.89873801241524687</v>
      </c>
      <c r="I15" s="76">
        <f t="shared" si="0"/>
        <v>0.72415379212710274</v>
      </c>
    </row>
    <row r="16" spans="1:9" x14ac:dyDescent="0.15">
      <c r="A16" s="41" t="s">
        <v>772</v>
      </c>
      <c r="B16" s="41" t="s">
        <v>899</v>
      </c>
      <c r="C16" s="3">
        <v>15.327545990000001</v>
      </c>
      <c r="D16" s="3">
        <v>10.842019000000001</v>
      </c>
      <c r="E16" s="9">
        <f t="shared" si="1"/>
        <v>0.41371694607803211</v>
      </c>
      <c r="F16" s="75">
        <v>20.28311939</v>
      </c>
      <c r="G16" s="3">
        <v>82.406331480000006</v>
      </c>
      <c r="H16" s="18">
        <f t="shared" si="2"/>
        <v>-0.75386455111252337</v>
      </c>
      <c r="I16" s="76">
        <f t="shared" si="0"/>
        <v>1.3233115988190878</v>
      </c>
    </row>
    <row r="17" spans="1:9" x14ac:dyDescent="0.15">
      <c r="A17" s="41" t="s">
        <v>769</v>
      </c>
      <c r="B17" s="41" t="s">
        <v>900</v>
      </c>
      <c r="C17" s="3">
        <v>5.8699361699999999</v>
      </c>
      <c r="D17" s="3">
        <v>1.9867512700000001</v>
      </c>
      <c r="E17" s="9">
        <f t="shared" si="1"/>
        <v>1.9545400366096155</v>
      </c>
      <c r="F17" s="75">
        <v>4.1873149999999999</v>
      </c>
      <c r="G17" s="3">
        <v>2.6254834300000001</v>
      </c>
      <c r="H17" s="18">
        <f t="shared" si="2"/>
        <v>0.59487390099430182</v>
      </c>
      <c r="I17" s="76">
        <f t="shared" si="0"/>
        <v>0.71334932420568387</v>
      </c>
    </row>
    <row r="18" spans="1:9" x14ac:dyDescent="0.15">
      <c r="A18" s="41" t="s">
        <v>777</v>
      </c>
      <c r="B18" s="41" t="s">
        <v>901</v>
      </c>
      <c r="C18" s="3">
        <v>1.115834</v>
      </c>
      <c r="D18" s="3">
        <v>0.53423978000000005</v>
      </c>
      <c r="E18" s="9">
        <f t="shared" si="1"/>
        <v>1.0886389253903928</v>
      </c>
      <c r="F18" s="75">
        <v>0.99284869999999992</v>
      </c>
      <c r="G18" s="3">
        <v>0.60391923000000003</v>
      </c>
      <c r="H18" s="18">
        <f t="shared" si="2"/>
        <v>0.64400908379751365</v>
      </c>
      <c r="I18" s="76">
        <f t="shared" si="0"/>
        <v>0.88978172380479525</v>
      </c>
    </row>
    <row r="19" spans="1:9" x14ac:dyDescent="0.15">
      <c r="A19" s="41" t="s">
        <v>771</v>
      </c>
      <c r="B19" s="41" t="s">
        <v>902</v>
      </c>
      <c r="C19" s="3">
        <v>2.1554080799999999</v>
      </c>
      <c r="D19" s="3">
        <v>2.3642784799999998</v>
      </c>
      <c r="E19" s="9">
        <f t="shared" si="1"/>
        <v>-8.8344246148194805E-2</v>
      </c>
      <c r="F19" s="75">
        <v>4.0879846400000002</v>
      </c>
      <c r="G19" s="3">
        <v>23.465809180000001</v>
      </c>
      <c r="H19" s="18">
        <f t="shared" si="2"/>
        <v>-0.82578974333924926</v>
      </c>
      <c r="I19" s="76">
        <f t="shared" si="0"/>
        <v>1.8966174795076394</v>
      </c>
    </row>
    <row r="20" spans="1:9" x14ac:dyDescent="0.15">
      <c r="A20" s="41" t="s">
        <v>778</v>
      </c>
      <c r="B20" s="41" t="s">
        <v>903</v>
      </c>
      <c r="C20" s="3">
        <v>1.2701928300000001</v>
      </c>
      <c r="D20" s="3">
        <v>1.0934164399999999</v>
      </c>
      <c r="E20" s="9">
        <f t="shared" si="1"/>
        <v>0.16167343340840934</v>
      </c>
      <c r="F20" s="75">
        <v>1.70291546</v>
      </c>
      <c r="G20" s="3">
        <v>2.5155255699999999</v>
      </c>
      <c r="H20" s="18">
        <f t="shared" si="2"/>
        <v>-0.32303790495757112</v>
      </c>
      <c r="I20" s="76">
        <f t="shared" si="0"/>
        <v>1.3406747540843857</v>
      </c>
    </row>
    <row r="21" spans="1:9" x14ac:dyDescent="0.15">
      <c r="A21" s="41" t="s">
        <v>776</v>
      </c>
      <c r="B21" s="41" t="s">
        <v>904</v>
      </c>
      <c r="C21" s="3">
        <v>0.95596574999999995</v>
      </c>
      <c r="D21" s="3">
        <v>0.95682068999999992</v>
      </c>
      <c r="E21" s="9">
        <f t="shared" si="1"/>
        <v>-8.9352164824108016E-4</v>
      </c>
      <c r="F21" s="75">
        <v>1.7901867300000001</v>
      </c>
      <c r="G21" s="3">
        <v>0.99433318000000004</v>
      </c>
      <c r="H21" s="18">
        <f t="shared" si="2"/>
        <v>0.80038921159203391</v>
      </c>
      <c r="I21" s="76">
        <f t="shared" si="0"/>
        <v>1.872647351644136</v>
      </c>
    </row>
    <row r="22" spans="1:9" x14ac:dyDescent="0.15">
      <c r="A22" s="41" t="s">
        <v>770</v>
      </c>
      <c r="B22" s="41" t="s">
        <v>905</v>
      </c>
      <c r="C22" s="3">
        <v>2.8525652799999999</v>
      </c>
      <c r="D22" s="3">
        <v>2.5608220299999997</v>
      </c>
      <c r="E22" s="9">
        <f t="shared" si="1"/>
        <v>0.11392562489006708</v>
      </c>
      <c r="F22" s="75">
        <v>2.1742995899999999</v>
      </c>
      <c r="G22" s="3">
        <v>2.6240969999999999</v>
      </c>
      <c r="H22" s="18">
        <f t="shared" si="2"/>
        <v>-0.17141035944936489</v>
      </c>
      <c r="I22" s="76">
        <f t="shared" si="0"/>
        <v>0.76222605850408442</v>
      </c>
    </row>
    <row r="23" spans="1:9" x14ac:dyDescent="0.15">
      <c r="A23" s="41" t="s">
        <v>774</v>
      </c>
      <c r="B23" s="41" t="s">
        <v>906</v>
      </c>
      <c r="C23" s="3">
        <v>0.52889134999999998</v>
      </c>
      <c r="D23" s="3">
        <v>1.29101306</v>
      </c>
      <c r="E23" s="9">
        <f t="shared" si="1"/>
        <v>-0.59032842781621442</v>
      </c>
      <c r="F23" s="75">
        <v>0.54328111000000001</v>
      </c>
      <c r="G23" s="3">
        <v>0.77564244999999998</v>
      </c>
      <c r="H23" s="18">
        <f t="shared" si="2"/>
        <v>-0.29957274772673925</v>
      </c>
      <c r="I23" s="76">
        <f t="shared" si="0"/>
        <v>1.0272074028058882</v>
      </c>
    </row>
    <row r="24" spans="1:9" x14ac:dyDescent="0.15">
      <c r="A24" s="41" t="s">
        <v>773</v>
      </c>
      <c r="B24" s="41" t="s">
        <v>907</v>
      </c>
      <c r="C24" s="3">
        <v>2.6230389600000001</v>
      </c>
      <c r="D24" s="3">
        <v>1.0223586199999999</v>
      </c>
      <c r="E24" s="9">
        <f t="shared" si="1"/>
        <v>1.565674029334247</v>
      </c>
      <c r="F24" s="75">
        <v>2.6360149500000003</v>
      </c>
      <c r="G24" s="3">
        <v>4.7774395499999995</v>
      </c>
      <c r="H24" s="18">
        <f t="shared" si="2"/>
        <v>-0.44823688035989895</v>
      </c>
      <c r="I24" s="76">
        <f t="shared" si="0"/>
        <v>1.0049469299533393</v>
      </c>
    </row>
    <row r="25" spans="1:9" x14ac:dyDescent="0.15">
      <c r="A25" s="41" t="s">
        <v>775</v>
      </c>
      <c r="B25" s="41" t="s">
        <v>908</v>
      </c>
      <c r="C25" s="3">
        <v>1.8400550900000001</v>
      </c>
      <c r="D25" s="3">
        <v>2.99981264</v>
      </c>
      <c r="E25" s="9">
        <f t="shared" si="1"/>
        <v>-0.38660999508289284</v>
      </c>
      <c r="F25" s="75">
        <v>0.35121303999999998</v>
      </c>
      <c r="G25" s="3">
        <v>5.70348392</v>
      </c>
      <c r="H25" s="18">
        <f t="shared" si="2"/>
        <v>-0.9384213149495475</v>
      </c>
      <c r="I25" s="76">
        <f t="shared" si="0"/>
        <v>0.1908709374565519</v>
      </c>
    </row>
    <row r="26" spans="1:9" x14ac:dyDescent="0.15">
      <c r="A26" s="41" t="s">
        <v>738</v>
      </c>
      <c r="B26" s="95" t="s">
        <v>809</v>
      </c>
      <c r="C26" s="3">
        <v>2.28055327</v>
      </c>
      <c r="D26" s="3">
        <v>5.8613717300000001</v>
      </c>
      <c r="E26" s="9">
        <f t="shared" si="1"/>
        <v>-0.61091816471432026</v>
      </c>
      <c r="F26" s="75">
        <v>8.8224124899999996</v>
      </c>
      <c r="G26" s="3">
        <v>9.9440465299999996</v>
      </c>
      <c r="H26" s="18">
        <f t="shared" si="2"/>
        <v>-0.11279452852680893</v>
      </c>
      <c r="I26" s="76">
        <f t="shared" si="0"/>
        <v>3.8685404134409893</v>
      </c>
    </row>
    <row r="27" spans="1:9" x14ac:dyDescent="0.15">
      <c r="A27" s="41" t="s">
        <v>739</v>
      </c>
      <c r="B27" s="95" t="s">
        <v>810</v>
      </c>
      <c r="C27" s="3">
        <v>19.772334369999999</v>
      </c>
      <c r="D27" s="3">
        <v>8.5765004000000005</v>
      </c>
      <c r="E27" s="9">
        <f t="shared" si="1"/>
        <v>1.3054082023945335</v>
      </c>
      <c r="F27" s="75">
        <v>15.762240240000001</v>
      </c>
      <c r="G27" s="3">
        <v>12.18271107</v>
      </c>
      <c r="H27" s="18">
        <f t="shared" si="2"/>
        <v>0.2938204106977973</v>
      </c>
      <c r="I27" s="76">
        <f t="shared" si="0"/>
        <v>0.79718661160796467</v>
      </c>
    </row>
    <row r="28" spans="1:9" x14ac:dyDescent="0.15">
      <c r="A28" s="41" t="s">
        <v>766</v>
      </c>
      <c r="B28" s="41" t="s">
        <v>909</v>
      </c>
      <c r="C28" s="3">
        <v>12.16289969</v>
      </c>
      <c r="D28" s="3">
        <v>9.1148047100000014</v>
      </c>
      <c r="E28" s="9">
        <f t="shared" si="1"/>
        <v>0.33441144127376465</v>
      </c>
      <c r="F28" s="75">
        <v>11.050528679999999</v>
      </c>
      <c r="G28" s="3">
        <v>8.3971361699999996</v>
      </c>
      <c r="H28" s="18">
        <f t="shared" si="2"/>
        <v>0.3159877911090252</v>
      </c>
      <c r="I28" s="76">
        <f t="shared" si="0"/>
        <v>0.90854392962604458</v>
      </c>
    </row>
    <row r="29" spans="1:9" x14ac:dyDescent="0.15">
      <c r="A29" s="41" t="s">
        <v>767</v>
      </c>
      <c r="B29" s="41" t="s">
        <v>910</v>
      </c>
      <c r="C29" s="3">
        <v>0.34609734999999997</v>
      </c>
      <c r="D29" s="3">
        <v>6.1210000000000001E-2</v>
      </c>
      <c r="E29" s="9">
        <f t="shared" si="1"/>
        <v>4.6542615585688605</v>
      </c>
      <c r="F29" s="75">
        <v>0.50137924</v>
      </c>
      <c r="G29" s="3">
        <v>0.39681903999999996</v>
      </c>
      <c r="H29" s="18">
        <f t="shared" si="2"/>
        <v>0.26349592499392172</v>
      </c>
      <c r="I29" s="76">
        <f t="shared" si="0"/>
        <v>1.4486653538375838</v>
      </c>
    </row>
    <row r="30" spans="1:9" x14ac:dyDescent="0.15">
      <c r="A30" s="41" t="s">
        <v>243</v>
      </c>
      <c r="B30" s="41" t="s">
        <v>218</v>
      </c>
      <c r="C30" s="3">
        <v>5.2707248700000005</v>
      </c>
      <c r="D30" s="3"/>
      <c r="E30" s="9"/>
      <c r="F30" s="75">
        <v>5.0423547699999993</v>
      </c>
      <c r="G30" s="3"/>
      <c r="H30" s="18"/>
      <c r="I30" s="76">
        <f t="shared" ref="I30:I45" si="3">F30/C30</f>
        <v>0.95667197479803168</v>
      </c>
    </row>
    <row r="31" spans="1:9" x14ac:dyDescent="0.15">
      <c r="A31" s="41" t="s">
        <v>787</v>
      </c>
      <c r="B31" s="41" t="s">
        <v>911</v>
      </c>
      <c r="C31" s="3">
        <v>30.516771850000001</v>
      </c>
      <c r="D31" s="3">
        <v>18.896365360000001</v>
      </c>
      <c r="E31" s="9">
        <f>C31/D31-1</f>
        <v>0.61495458351997057</v>
      </c>
      <c r="F31" s="75">
        <v>32.51585712</v>
      </c>
      <c r="G31" s="3">
        <v>26.53659802</v>
      </c>
      <c r="H31" s="18">
        <f>F31/G31-1</f>
        <v>0.22532123731510634</v>
      </c>
      <c r="I31" s="76">
        <f t="shared" si="3"/>
        <v>1.0655077568435536</v>
      </c>
    </row>
    <row r="32" spans="1:9" x14ac:dyDescent="0.15">
      <c r="A32" s="41" t="s">
        <v>740</v>
      </c>
      <c r="B32" s="95" t="s">
        <v>811</v>
      </c>
      <c r="C32" s="3">
        <v>262.14366437000001</v>
      </c>
      <c r="D32" s="3">
        <v>249.13493162999998</v>
      </c>
      <c r="E32" s="9">
        <f>C32/D32-1</f>
        <v>5.2215611254867289E-2</v>
      </c>
      <c r="F32" s="75">
        <v>610.35795939000002</v>
      </c>
      <c r="G32" s="3">
        <v>1087.9369827</v>
      </c>
      <c r="H32" s="18">
        <f>F32/G32-1</f>
        <v>-0.43897673385894354</v>
      </c>
      <c r="I32" s="76">
        <f t="shared" si="3"/>
        <v>2.3283338197657772</v>
      </c>
    </row>
    <row r="33" spans="1:9" x14ac:dyDescent="0.15">
      <c r="A33" s="41" t="s">
        <v>201</v>
      </c>
      <c r="B33" s="41" t="s">
        <v>195</v>
      </c>
      <c r="C33" s="3">
        <v>5.7972312500000003</v>
      </c>
      <c r="D33" s="3">
        <v>8.0549100000000012E-2</v>
      </c>
      <c r="E33" s="9">
        <f t="shared" ref="E33:E38" si="4">C33/D33-1</f>
        <v>70.971396949189995</v>
      </c>
      <c r="F33" s="75">
        <v>16.495691441567299</v>
      </c>
      <c r="G33" s="3">
        <v>0</v>
      </c>
      <c r="H33" s="18"/>
      <c r="I33" s="76">
        <f t="shared" si="3"/>
        <v>2.8454430624217895</v>
      </c>
    </row>
    <row r="34" spans="1:9" x14ac:dyDescent="0.15">
      <c r="A34" s="41" t="s">
        <v>199</v>
      </c>
      <c r="B34" s="41" t="s">
        <v>193</v>
      </c>
      <c r="C34" s="3">
        <v>0.14629502</v>
      </c>
      <c r="D34" s="3">
        <v>3.6435E-3</v>
      </c>
      <c r="E34" s="9">
        <f t="shared" si="4"/>
        <v>39.152331549334427</v>
      </c>
      <c r="F34" s="75">
        <v>20.129126329999998</v>
      </c>
      <c r="G34" s="3">
        <v>0</v>
      </c>
      <c r="H34" s="18"/>
      <c r="I34" s="76">
        <f t="shared" si="3"/>
        <v>137.59269679856496</v>
      </c>
    </row>
    <row r="35" spans="1:9" x14ac:dyDescent="0.15">
      <c r="A35" s="41" t="s">
        <v>741</v>
      </c>
      <c r="B35" s="95" t="s">
        <v>812</v>
      </c>
      <c r="C35" s="3">
        <v>4.49055274</v>
      </c>
      <c r="D35" s="3">
        <v>4.5405055899999995</v>
      </c>
      <c r="E35" s="9">
        <f t="shared" si="4"/>
        <v>-1.1001605219915445E-2</v>
      </c>
      <c r="F35" s="75">
        <v>8.4388182199999999</v>
      </c>
      <c r="G35" s="3">
        <v>5.4031844199999997</v>
      </c>
      <c r="H35" s="18">
        <f t="shared" ref="H35:H44" si="5">F35/G35-1</f>
        <v>0.56182309616594583</v>
      </c>
      <c r="I35" s="76">
        <f t="shared" si="3"/>
        <v>1.8792381937373706</v>
      </c>
    </row>
    <row r="36" spans="1:9" x14ac:dyDescent="0.15">
      <c r="A36" s="41" t="s">
        <v>742</v>
      </c>
      <c r="B36" s="95" t="s">
        <v>813</v>
      </c>
      <c r="C36" s="3">
        <v>0.14595720000000001</v>
      </c>
      <c r="D36" s="3">
        <v>1.3983982800000001</v>
      </c>
      <c r="E36" s="9">
        <f t="shared" si="4"/>
        <v>-0.89562544370406405</v>
      </c>
      <c r="F36" s="75">
        <v>3.0329009999999998</v>
      </c>
      <c r="G36" s="3">
        <v>16.09504828</v>
      </c>
      <c r="H36" s="18">
        <f t="shared" si="5"/>
        <v>-0.81156310020090228</v>
      </c>
      <c r="I36" s="76">
        <f t="shared" si="3"/>
        <v>20.779386011789754</v>
      </c>
    </row>
    <row r="37" spans="1:9" x14ac:dyDescent="0.15">
      <c r="A37" s="41" t="s">
        <v>743</v>
      </c>
      <c r="B37" s="95" t="s">
        <v>814</v>
      </c>
      <c r="C37" s="3">
        <v>24.215282440000003</v>
      </c>
      <c r="D37" s="3">
        <v>9.0066222899999993</v>
      </c>
      <c r="E37" s="9">
        <f t="shared" si="4"/>
        <v>1.6886086326597809</v>
      </c>
      <c r="F37" s="75">
        <v>154.29274738000001</v>
      </c>
      <c r="G37" s="3">
        <v>143.63174434999999</v>
      </c>
      <c r="H37" s="18">
        <f t="shared" si="5"/>
        <v>7.4224560024986008E-2</v>
      </c>
      <c r="I37" s="76">
        <f t="shared" si="3"/>
        <v>6.3717095913418547</v>
      </c>
    </row>
    <row r="38" spans="1:9" x14ac:dyDescent="0.15">
      <c r="A38" s="41" t="s">
        <v>744</v>
      </c>
      <c r="B38" s="95" t="s">
        <v>815</v>
      </c>
      <c r="C38" s="3">
        <v>0</v>
      </c>
      <c r="D38" s="3">
        <v>5.0629999999999998E-3</v>
      </c>
      <c r="E38" s="9">
        <f t="shared" si="4"/>
        <v>-1</v>
      </c>
      <c r="F38" s="75"/>
      <c r="G38" s="3">
        <v>2.4088420400000001</v>
      </c>
      <c r="H38" s="18">
        <f t="shared" si="5"/>
        <v>-1</v>
      </c>
      <c r="I38" s="76"/>
    </row>
    <row r="39" spans="1:9" x14ac:dyDescent="0.15">
      <c r="A39" s="41" t="s">
        <v>745</v>
      </c>
      <c r="B39" s="95" t="s">
        <v>816</v>
      </c>
      <c r="C39" s="3">
        <v>2.23968E-3</v>
      </c>
      <c r="D39" s="3">
        <v>0.20489226000000002</v>
      </c>
      <c r="E39" s="9">
        <f t="shared" ref="E39:E44" si="6">C39/D39-1</f>
        <v>-0.98906898679335176</v>
      </c>
      <c r="F39" s="75">
        <v>2.23968E-3</v>
      </c>
      <c r="G39" s="3">
        <v>0.38625712000000001</v>
      </c>
      <c r="H39" s="18">
        <f t="shared" si="5"/>
        <v>-0.99420158261419234</v>
      </c>
      <c r="I39" s="76">
        <f t="shared" si="3"/>
        <v>1</v>
      </c>
    </row>
    <row r="40" spans="1:9" x14ac:dyDescent="0.15">
      <c r="A40" s="41" t="s">
        <v>746</v>
      </c>
      <c r="B40" s="95" t="s">
        <v>817</v>
      </c>
      <c r="C40" s="3">
        <v>9.5707032400000003</v>
      </c>
      <c r="D40" s="3">
        <v>15.45733424</v>
      </c>
      <c r="E40" s="9">
        <f t="shared" si="6"/>
        <v>-0.3808309316859283</v>
      </c>
      <c r="F40" s="75">
        <v>109.75941131</v>
      </c>
      <c r="G40" s="3">
        <v>380.32474911999998</v>
      </c>
      <c r="H40" s="18">
        <f t="shared" si="5"/>
        <v>-0.71140607713812298</v>
      </c>
      <c r="I40" s="76">
        <f t="shared" si="3"/>
        <v>11.468270257431993</v>
      </c>
    </row>
    <row r="41" spans="1:9" x14ac:dyDescent="0.15">
      <c r="A41" s="41" t="s">
        <v>747</v>
      </c>
      <c r="B41" s="95" t="s">
        <v>818</v>
      </c>
      <c r="C41" s="3">
        <v>2.2044299399999998</v>
      </c>
      <c r="D41" s="3">
        <v>5.6186874800000002</v>
      </c>
      <c r="E41" s="9">
        <f t="shared" si="6"/>
        <v>-0.60766105111793833</v>
      </c>
      <c r="F41" s="75">
        <v>347.43917152999995</v>
      </c>
      <c r="G41" s="3">
        <v>19.28576932</v>
      </c>
      <c r="H41" s="18">
        <f t="shared" si="5"/>
        <v>17.01531304067262</v>
      </c>
      <c r="I41" s="76">
        <f t="shared" si="3"/>
        <v>157.60953216322221</v>
      </c>
    </row>
    <row r="42" spans="1:9" x14ac:dyDescent="0.15">
      <c r="A42" s="41" t="s">
        <v>748</v>
      </c>
      <c r="B42" s="95" t="s">
        <v>819</v>
      </c>
      <c r="C42" s="3">
        <v>0.43740574999999998</v>
      </c>
      <c r="D42" s="3">
        <v>0.26725340999999997</v>
      </c>
      <c r="E42" s="9">
        <f t="shared" si="6"/>
        <v>0.63667041703976768</v>
      </c>
      <c r="F42" s="75">
        <v>8.6448322500000003</v>
      </c>
      <c r="G42" s="3">
        <v>5.3956764000000002</v>
      </c>
      <c r="H42" s="18">
        <f t="shared" si="5"/>
        <v>0.60217767136665201</v>
      </c>
      <c r="I42" s="76">
        <f t="shared" si="3"/>
        <v>19.763874274629451</v>
      </c>
    </row>
    <row r="43" spans="1:9" x14ac:dyDescent="0.15">
      <c r="A43" s="41" t="s">
        <v>749</v>
      </c>
      <c r="B43" s="95" t="s">
        <v>820</v>
      </c>
      <c r="C43" s="3">
        <v>1.8352268200000001</v>
      </c>
      <c r="D43" s="3">
        <v>4.6229544800000006</v>
      </c>
      <c r="E43" s="9">
        <f t="shared" si="6"/>
        <v>-0.60301862630496861</v>
      </c>
      <c r="F43" s="75">
        <v>68.782439719999999</v>
      </c>
      <c r="G43" s="3">
        <v>18.276768059999998</v>
      </c>
      <c r="H43" s="18">
        <f t="shared" si="5"/>
        <v>2.7633808939412674</v>
      </c>
      <c r="I43" s="76">
        <f t="shared" si="3"/>
        <v>37.478985687447611</v>
      </c>
    </row>
    <row r="44" spans="1:9" x14ac:dyDescent="0.15">
      <c r="A44" s="41" t="s">
        <v>750</v>
      </c>
      <c r="B44" s="95" t="s">
        <v>821</v>
      </c>
      <c r="C44" s="3">
        <v>12.14220969</v>
      </c>
      <c r="D44" s="3">
        <v>11.4304361</v>
      </c>
      <c r="E44" s="9">
        <f t="shared" si="6"/>
        <v>6.2270029224869239E-2</v>
      </c>
      <c r="F44" s="75">
        <v>39.846158029999998</v>
      </c>
      <c r="G44" s="3">
        <v>28.684140790000001</v>
      </c>
      <c r="H44" s="18">
        <f t="shared" si="5"/>
        <v>0.38913549203786335</v>
      </c>
      <c r="I44" s="76">
        <f t="shared" si="3"/>
        <v>3.2816232833481891</v>
      </c>
    </row>
    <row r="45" spans="1:9" x14ac:dyDescent="0.15">
      <c r="A45" s="41" t="s">
        <v>198</v>
      </c>
      <c r="B45" s="41" t="s">
        <v>192</v>
      </c>
      <c r="C45" s="3">
        <v>0.99652509</v>
      </c>
      <c r="D45" s="3">
        <v>0</v>
      </c>
      <c r="E45" s="9"/>
      <c r="F45" s="75">
        <v>8.1506816999999998</v>
      </c>
      <c r="G45" s="3">
        <v>0</v>
      </c>
      <c r="H45" s="18"/>
      <c r="I45" s="76">
        <f t="shared" si="3"/>
        <v>8.179103348015051</v>
      </c>
    </row>
    <row r="46" spans="1:9" x14ac:dyDescent="0.15">
      <c r="A46" s="41" t="s">
        <v>765</v>
      </c>
      <c r="B46" s="41" t="s">
        <v>920</v>
      </c>
      <c r="C46" s="3">
        <v>14.435328210000002</v>
      </c>
      <c r="D46" s="3">
        <v>3.3259068799999998</v>
      </c>
      <c r="E46" s="9">
        <f>C46/D46-1</f>
        <v>3.3402683030019178</v>
      </c>
      <c r="F46" s="75">
        <v>36.904919829999997</v>
      </c>
      <c r="G46" s="3">
        <v>42.01923412</v>
      </c>
      <c r="H46" s="18">
        <f>F46/G46-1</f>
        <v>-0.12171364845428556</v>
      </c>
      <c r="I46" s="76">
        <f>F46/C46</f>
        <v>2.5565695004034823</v>
      </c>
    </row>
    <row r="47" spans="1:9" x14ac:dyDescent="0.15">
      <c r="A47" s="41" t="s">
        <v>196</v>
      </c>
      <c r="B47" s="41" t="s">
        <v>190</v>
      </c>
      <c r="C47" s="3">
        <v>2.6177499999999999E-2</v>
      </c>
      <c r="D47" s="3">
        <v>0</v>
      </c>
      <c r="E47" s="9"/>
      <c r="F47" s="75">
        <v>2.574682E-2</v>
      </c>
      <c r="G47" s="3">
        <v>0</v>
      </c>
      <c r="H47" s="18"/>
      <c r="I47" s="76">
        <f t="shared" ref="I47:I71" si="7">F47/C47</f>
        <v>0.98354770318021201</v>
      </c>
    </row>
    <row r="48" spans="1:9" x14ac:dyDescent="0.15">
      <c r="A48" s="41" t="s">
        <v>763</v>
      </c>
      <c r="B48" s="41" t="s">
        <v>921</v>
      </c>
      <c r="C48" s="3">
        <v>18.813971309999999</v>
      </c>
      <c r="D48" s="3">
        <v>1.8169814900000001</v>
      </c>
      <c r="E48" s="9">
        <f t="shared" ref="E48:E73" si="8">C48/D48-1</f>
        <v>9.3545200727388806</v>
      </c>
      <c r="F48" s="75">
        <v>193.44622634000001</v>
      </c>
      <c r="G48" s="3">
        <v>8.5892084700000009</v>
      </c>
      <c r="H48" s="18">
        <f>F48/G48-1</f>
        <v>21.522008519837449</v>
      </c>
      <c r="I48" s="76">
        <f t="shared" si="7"/>
        <v>10.282051734456484</v>
      </c>
    </row>
    <row r="49" spans="1:9" x14ac:dyDescent="0.15">
      <c r="A49" s="41" t="s">
        <v>197</v>
      </c>
      <c r="B49" s="41" t="s">
        <v>191</v>
      </c>
      <c r="C49" s="3">
        <v>1.42595E-2</v>
      </c>
      <c r="D49" s="3">
        <v>0</v>
      </c>
      <c r="E49" s="9"/>
      <c r="F49" s="75">
        <v>1.42595E-2</v>
      </c>
      <c r="G49" s="3">
        <v>0</v>
      </c>
      <c r="H49" s="18"/>
      <c r="I49" s="76">
        <f t="shared" si="7"/>
        <v>1</v>
      </c>
    </row>
    <row r="50" spans="1:9" x14ac:dyDescent="0.15">
      <c r="A50" s="41" t="s">
        <v>764</v>
      </c>
      <c r="B50" s="41" t="s">
        <v>922</v>
      </c>
      <c r="C50" s="3">
        <v>0.13641149999999999</v>
      </c>
      <c r="D50" s="3">
        <v>1.017531E-2</v>
      </c>
      <c r="E50" s="9">
        <f t="shared" si="8"/>
        <v>12.406127184331485</v>
      </c>
      <c r="F50" s="75">
        <v>23.22350698</v>
      </c>
      <c r="G50" s="3">
        <v>3.0721310000000002E-2</v>
      </c>
      <c r="H50" s="18">
        <f>F50/G50-1</f>
        <v>754.94129872717008</v>
      </c>
      <c r="I50" s="76">
        <f t="shared" si="7"/>
        <v>170.24596152083953</v>
      </c>
    </row>
    <row r="51" spans="1:9" x14ac:dyDescent="0.15">
      <c r="A51" s="41" t="s">
        <v>64</v>
      </c>
      <c r="B51" s="41" t="s">
        <v>194</v>
      </c>
      <c r="C51" s="3">
        <v>0.36552596000000004</v>
      </c>
      <c r="D51" s="3">
        <v>4.7418E-3</v>
      </c>
      <c r="E51" s="9">
        <f t="shared" si="8"/>
        <v>76.085908304863139</v>
      </c>
      <c r="F51" s="75">
        <v>0.35043726000000003</v>
      </c>
      <c r="G51" s="3">
        <v>0</v>
      </c>
      <c r="H51" s="18"/>
      <c r="I51" s="76">
        <f t="shared" si="7"/>
        <v>0.95872057897064267</v>
      </c>
    </row>
    <row r="52" spans="1:9" x14ac:dyDescent="0.15">
      <c r="A52" s="41" t="s">
        <v>247</v>
      </c>
      <c r="B52" s="41" t="s">
        <v>215</v>
      </c>
      <c r="C52" s="3">
        <v>4.0552559999999994E-2</v>
      </c>
      <c r="D52" s="3"/>
      <c r="E52" s="9"/>
      <c r="F52" s="75">
        <v>4.5095449999999995E-2</v>
      </c>
      <c r="G52" s="3"/>
      <c r="H52" s="18"/>
      <c r="I52" s="76">
        <f t="shared" si="7"/>
        <v>1.1120247402383474</v>
      </c>
    </row>
    <row r="53" spans="1:9" x14ac:dyDescent="0.15">
      <c r="A53" s="41" t="s">
        <v>785</v>
      </c>
      <c r="B53" s="41" t="s">
        <v>919</v>
      </c>
      <c r="C53" s="3">
        <v>43.788645259999996</v>
      </c>
      <c r="D53" s="3">
        <v>34.692326170000001</v>
      </c>
      <c r="E53" s="9">
        <f t="shared" si="8"/>
        <v>0.26219974542571856</v>
      </c>
      <c r="F53" s="75">
        <v>66.819422529999997</v>
      </c>
      <c r="G53" s="3">
        <v>25.043623320000002</v>
      </c>
      <c r="H53" s="18">
        <f>F53/G53-1</f>
        <v>1.6681212089880608</v>
      </c>
      <c r="I53" s="76">
        <f t="shared" si="7"/>
        <v>1.5259531810872928</v>
      </c>
    </row>
    <row r="54" spans="1:9" x14ac:dyDescent="0.15">
      <c r="A54" s="41" t="s">
        <v>781</v>
      </c>
      <c r="B54" s="41" t="s">
        <v>918</v>
      </c>
      <c r="C54" s="3">
        <v>3.49122559</v>
      </c>
      <c r="D54" s="3">
        <v>7.6555288499999996</v>
      </c>
      <c r="E54" s="9">
        <f t="shared" si="8"/>
        <v>-0.54396023339393462</v>
      </c>
      <c r="F54" s="75">
        <v>14.138601029999998</v>
      </c>
      <c r="G54" s="3">
        <v>12.521260810000001</v>
      </c>
      <c r="H54" s="18">
        <f>F54/G54-1</f>
        <v>0.12916752111004048</v>
      </c>
      <c r="I54" s="76">
        <f t="shared" si="7"/>
        <v>4.0497529207214589</v>
      </c>
    </row>
    <row r="55" spans="1:9" x14ac:dyDescent="0.15">
      <c r="A55" s="41" t="s">
        <v>783</v>
      </c>
      <c r="B55" s="41" t="s">
        <v>917</v>
      </c>
      <c r="C55" s="3">
        <v>1.43174907</v>
      </c>
      <c r="D55" s="3">
        <v>19.254856219999997</v>
      </c>
      <c r="E55" s="9">
        <f t="shared" si="8"/>
        <v>-0.92564218326840353</v>
      </c>
      <c r="F55" s="75">
        <v>4.1546911299999998</v>
      </c>
      <c r="G55" s="3">
        <v>57.16607028</v>
      </c>
      <c r="H55" s="18">
        <f>F55/G55-1</f>
        <v>-0.92732242902738848</v>
      </c>
      <c r="I55" s="76">
        <f t="shared" si="7"/>
        <v>2.9018291103202882</v>
      </c>
    </row>
    <row r="56" spans="1:9" x14ac:dyDescent="0.15">
      <c r="A56" s="41" t="s">
        <v>782</v>
      </c>
      <c r="B56" s="41" t="s">
        <v>916</v>
      </c>
      <c r="C56" s="3">
        <v>10.333712539999999</v>
      </c>
      <c r="D56" s="3">
        <v>8.1389582300000001</v>
      </c>
      <c r="E56" s="9">
        <f t="shared" si="8"/>
        <v>0.26966034816473039</v>
      </c>
      <c r="F56" s="75">
        <v>15.932651400000001</v>
      </c>
      <c r="G56" s="3">
        <v>9.2151216500000004</v>
      </c>
      <c r="H56" s="18">
        <f>F56/G56-1</f>
        <v>0.72896810320458449</v>
      </c>
      <c r="I56" s="76">
        <f t="shared" si="7"/>
        <v>1.5418129097676645</v>
      </c>
    </row>
    <row r="57" spans="1:9" x14ac:dyDescent="0.15">
      <c r="A57" s="41" t="s">
        <v>780</v>
      </c>
      <c r="B57" s="41" t="s">
        <v>915</v>
      </c>
      <c r="C57" s="3">
        <v>17.508188960000002</v>
      </c>
      <c r="D57" s="3">
        <v>20.565220010000001</v>
      </c>
      <c r="E57" s="9">
        <f t="shared" si="8"/>
        <v>-0.14865053952807183</v>
      </c>
      <c r="F57" s="75">
        <v>27.872361440000002</v>
      </c>
      <c r="G57" s="3">
        <v>36.746550079999999</v>
      </c>
      <c r="H57" s="18">
        <f>F57/G57-1</f>
        <v>-0.24149719145553039</v>
      </c>
      <c r="I57" s="76">
        <f t="shared" si="7"/>
        <v>1.5919614246612517</v>
      </c>
    </row>
    <row r="58" spans="1:9" x14ac:dyDescent="0.15">
      <c r="A58" s="41" t="s">
        <v>236</v>
      </c>
      <c r="B58" s="41" t="s">
        <v>220</v>
      </c>
      <c r="C58" s="3">
        <v>1.5017879999999999E-2</v>
      </c>
      <c r="D58" s="3"/>
      <c r="E58" s="9"/>
      <c r="F58" s="75">
        <v>1.5017879999999999E-2</v>
      </c>
      <c r="G58" s="3"/>
      <c r="H58" s="18"/>
      <c r="I58" s="76">
        <f t="shared" si="7"/>
        <v>1</v>
      </c>
    </row>
    <row r="59" spans="1:9" x14ac:dyDescent="0.15">
      <c r="A59" s="41" t="s">
        <v>235</v>
      </c>
      <c r="B59" s="41" t="s">
        <v>221</v>
      </c>
      <c r="C59" s="3">
        <v>1.2064020099999999</v>
      </c>
      <c r="D59" s="3"/>
      <c r="E59" s="9"/>
      <c r="F59" s="75">
        <v>1.2064020099999999</v>
      </c>
      <c r="G59" s="3"/>
      <c r="H59" s="18"/>
      <c r="I59" s="76">
        <f t="shared" si="7"/>
        <v>1</v>
      </c>
    </row>
    <row r="60" spans="1:9" x14ac:dyDescent="0.15">
      <c r="A60" s="41" t="s">
        <v>46</v>
      </c>
      <c r="B60" s="95" t="s">
        <v>801</v>
      </c>
      <c r="C60" s="3">
        <v>35.671156320000001</v>
      </c>
      <c r="D60" s="3">
        <v>95.041319879999989</v>
      </c>
      <c r="E60" s="9">
        <f t="shared" si="8"/>
        <v>-0.62467738910782467</v>
      </c>
      <c r="F60" s="75">
        <v>154.94052874000002</v>
      </c>
      <c r="G60" s="3">
        <v>117.41112868</v>
      </c>
      <c r="H60" s="18">
        <f>F60/G60-1</f>
        <v>0.31964091037984232</v>
      </c>
      <c r="I60" s="76">
        <f t="shared" si="7"/>
        <v>4.3435802122604139</v>
      </c>
    </row>
    <row r="61" spans="1:9" x14ac:dyDescent="0.15">
      <c r="A61" s="41" t="s">
        <v>47</v>
      </c>
      <c r="B61" s="95" t="s">
        <v>802</v>
      </c>
      <c r="C61" s="3">
        <v>57.816750380000002</v>
      </c>
      <c r="D61" s="3">
        <v>38.532995790000001</v>
      </c>
      <c r="E61" s="9">
        <f t="shared" si="8"/>
        <v>0.50044784202853188</v>
      </c>
      <c r="F61" s="75">
        <v>78.245209369999998</v>
      </c>
      <c r="G61" s="3">
        <v>76.368238230000003</v>
      </c>
      <c r="H61" s="18">
        <f>F61/G61-1</f>
        <v>2.4577902849442168E-2</v>
      </c>
      <c r="I61" s="76">
        <f t="shared" si="7"/>
        <v>1.3533311515388562</v>
      </c>
    </row>
    <row r="62" spans="1:9" x14ac:dyDescent="0.15">
      <c r="A62" s="41" t="s">
        <v>768</v>
      </c>
      <c r="B62" s="41" t="s">
        <v>914</v>
      </c>
      <c r="C62" s="3">
        <v>13.39706417</v>
      </c>
      <c r="D62" s="3">
        <v>9.9688547399999994</v>
      </c>
      <c r="E62" s="9">
        <f t="shared" si="8"/>
        <v>0.34389200358636196</v>
      </c>
      <c r="F62" s="75">
        <v>10.81883884</v>
      </c>
      <c r="G62" s="3">
        <v>11.109787279999999</v>
      </c>
      <c r="H62" s="18">
        <f>F62/G62-1</f>
        <v>-2.6188479821190547E-2</v>
      </c>
      <c r="I62" s="76">
        <f t="shared" si="7"/>
        <v>0.80755296106042307</v>
      </c>
    </row>
    <row r="63" spans="1:9" x14ac:dyDescent="0.15">
      <c r="A63" s="41" t="s">
        <v>245</v>
      </c>
      <c r="B63" s="41" t="s">
        <v>217</v>
      </c>
      <c r="C63" s="3">
        <v>4.8307009499999998</v>
      </c>
      <c r="D63" s="3"/>
      <c r="E63" s="9"/>
      <c r="F63" s="75">
        <v>7.8580348099999995</v>
      </c>
      <c r="G63" s="3"/>
      <c r="H63" s="18"/>
      <c r="I63" s="76">
        <f t="shared" si="7"/>
        <v>1.626686249331994</v>
      </c>
    </row>
    <row r="64" spans="1:9" x14ac:dyDescent="0.15">
      <c r="A64" s="41" t="s">
        <v>784</v>
      </c>
      <c r="B64" s="41" t="s">
        <v>913</v>
      </c>
      <c r="C64" s="3">
        <v>3.84192402</v>
      </c>
      <c r="D64" s="3">
        <v>8.1691149500000009</v>
      </c>
      <c r="E64" s="9">
        <f t="shared" si="8"/>
        <v>-0.52970131482848093</v>
      </c>
      <c r="F64" s="75">
        <v>6.9309187400000001</v>
      </c>
      <c r="G64" s="3">
        <v>6.9637936799999993</v>
      </c>
      <c r="H64" s="18">
        <f>F64/G64-1</f>
        <v>-4.7208377373981758E-3</v>
      </c>
      <c r="I64" s="76">
        <f t="shared" si="7"/>
        <v>1.8040228551943096</v>
      </c>
    </row>
    <row r="65" spans="1:9" x14ac:dyDescent="0.15">
      <c r="A65" s="41" t="s">
        <v>48</v>
      </c>
      <c r="B65" s="95" t="s">
        <v>803</v>
      </c>
      <c r="C65" s="3">
        <v>21.807417609999998</v>
      </c>
      <c r="D65" s="3">
        <v>18.276603940000001</v>
      </c>
      <c r="E65" s="9">
        <f t="shared" si="8"/>
        <v>0.19318762290802249</v>
      </c>
      <c r="F65" s="75">
        <v>39.101887990000002</v>
      </c>
      <c r="G65" s="3">
        <v>156.89519630000001</v>
      </c>
      <c r="H65" s="18">
        <f>F65/G65-1</f>
        <v>-0.75077702241926447</v>
      </c>
      <c r="I65" s="76">
        <f t="shared" si="7"/>
        <v>1.7930544867480989</v>
      </c>
    </row>
    <row r="66" spans="1:9" x14ac:dyDescent="0.15">
      <c r="A66" s="41" t="s">
        <v>45</v>
      </c>
      <c r="B66" s="95" t="s">
        <v>804</v>
      </c>
      <c r="C66" s="3">
        <v>15.03142832</v>
      </c>
      <c r="D66" s="3">
        <v>25.335227270000001</v>
      </c>
      <c r="E66" s="9">
        <f t="shared" si="8"/>
        <v>-0.40669850087356252</v>
      </c>
      <c r="F66" s="75">
        <v>25.49206341</v>
      </c>
      <c r="G66" s="3">
        <v>81.232844379999989</v>
      </c>
      <c r="H66" s="18">
        <f>F66/G66-1</f>
        <v>-0.68618526650685274</v>
      </c>
      <c r="I66" s="76">
        <f t="shared" si="7"/>
        <v>1.695917571324985</v>
      </c>
    </row>
    <row r="67" spans="1:9" x14ac:dyDescent="0.15">
      <c r="A67" s="41" t="s">
        <v>246</v>
      </c>
      <c r="B67" s="95" t="s">
        <v>216</v>
      </c>
      <c r="C67" s="3">
        <v>6.1073931699999999</v>
      </c>
      <c r="D67" s="3"/>
      <c r="E67" s="9"/>
      <c r="F67" s="75">
        <v>5.1437821500000007</v>
      </c>
      <c r="G67" s="3"/>
      <c r="H67" s="18"/>
      <c r="I67" s="76">
        <f t="shared" si="7"/>
        <v>0.84222220623795219</v>
      </c>
    </row>
    <row r="68" spans="1:9" x14ac:dyDescent="0.15">
      <c r="A68" s="41" t="s">
        <v>786</v>
      </c>
      <c r="B68" s="41" t="s">
        <v>912</v>
      </c>
      <c r="C68" s="3">
        <v>12.22783591</v>
      </c>
      <c r="D68" s="3">
        <v>21.945703200000001</v>
      </c>
      <c r="E68" s="9">
        <f t="shared" si="8"/>
        <v>-0.44281412180950308</v>
      </c>
      <c r="F68" s="75">
        <v>16.203362640000002</v>
      </c>
      <c r="G68" s="3">
        <v>32.223342330000001</v>
      </c>
      <c r="H68" s="18">
        <f>F68/G68-1</f>
        <v>-0.49715450141512363</v>
      </c>
      <c r="I68" s="76">
        <f t="shared" si="7"/>
        <v>1.3251210401628626</v>
      </c>
    </row>
    <row r="69" spans="1:9" x14ac:dyDescent="0.15">
      <c r="A69" s="41" t="s">
        <v>244</v>
      </c>
      <c r="B69" s="41" t="s">
        <v>219</v>
      </c>
      <c r="C69" s="3">
        <v>0.11708156</v>
      </c>
      <c r="D69" s="3"/>
      <c r="E69" s="9"/>
      <c r="F69" s="75">
        <v>9.7443169999999996E-2</v>
      </c>
      <c r="G69" s="3"/>
      <c r="H69" s="18"/>
      <c r="I69" s="76">
        <f t="shared" si="7"/>
        <v>0.83226743818582527</v>
      </c>
    </row>
    <row r="70" spans="1:9" x14ac:dyDescent="0.15">
      <c r="A70" s="41" t="s">
        <v>229</v>
      </c>
      <c r="B70" s="41" t="s">
        <v>227</v>
      </c>
      <c r="C70" s="3">
        <v>0.70621129000000005</v>
      </c>
      <c r="D70" s="3"/>
      <c r="E70" s="9"/>
      <c r="F70" s="75">
        <v>0.66202103000000001</v>
      </c>
      <c r="G70" s="3"/>
      <c r="H70" s="18"/>
      <c r="I70" s="76">
        <f t="shared" si="7"/>
        <v>0.93742629065021033</v>
      </c>
    </row>
    <row r="71" spans="1:9" x14ac:dyDescent="0.15">
      <c r="A71" s="41" t="s">
        <v>230</v>
      </c>
      <c r="B71" s="41" t="s">
        <v>226</v>
      </c>
      <c r="C71" s="3">
        <v>6.5051932199999998</v>
      </c>
      <c r="D71" s="3"/>
      <c r="E71" s="9"/>
      <c r="F71" s="75">
        <v>6.2965270899999997</v>
      </c>
      <c r="G71" s="3"/>
      <c r="H71" s="18"/>
      <c r="I71" s="76">
        <f t="shared" si="7"/>
        <v>0.9679231464857242</v>
      </c>
    </row>
    <row r="72" spans="1:9" x14ac:dyDescent="0.15">
      <c r="A72" s="41" t="s">
        <v>51</v>
      </c>
      <c r="B72" s="95" t="s">
        <v>805</v>
      </c>
      <c r="C72" s="3">
        <v>8.7166359700000005</v>
      </c>
      <c r="D72" s="3">
        <v>10.292665660000001</v>
      </c>
      <c r="E72" s="9">
        <f t="shared" si="8"/>
        <v>-0.15312162486000735</v>
      </c>
      <c r="F72" s="75">
        <v>9.2481016500000006</v>
      </c>
      <c r="G72" s="3">
        <v>10.494685070000001</v>
      </c>
      <c r="H72" s="18">
        <f>F72/G72-1</f>
        <v>-0.11878235618174682</v>
      </c>
      <c r="I72" s="76">
        <f>F72/C72</f>
        <v>1.0609714208358756</v>
      </c>
    </row>
    <row r="73" spans="1:9" x14ac:dyDescent="0.15">
      <c r="A73" s="41" t="s">
        <v>751</v>
      </c>
      <c r="B73" s="95" t="s">
        <v>822</v>
      </c>
      <c r="C73" s="3">
        <v>307.97598647000001</v>
      </c>
      <c r="D73" s="3">
        <v>290.00494947999999</v>
      </c>
      <c r="E73" s="9">
        <f t="shared" si="8"/>
        <v>6.1968035449820436E-2</v>
      </c>
      <c r="F73" s="75">
        <v>500.99528623000003</v>
      </c>
      <c r="G73" s="3">
        <v>496.06267308999998</v>
      </c>
      <c r="H73" s="18">
        <f>F73/G73-1</f>
        <v>9.9435281217079563E-3</v>
      </c>
      <c r="I73" s="76">
        <f>F73/C73</f>
        <v>1.6267349021992727</v>
      </c>
    </row>
    <row r="74" spans="1:9" x14ac:dyDescent="0.15">
      <c r="A74" s="41" t="s">
        <v>248</v>
      </c>
      <c r="B74" s="95" t="s">
        <v>214</v>
      </c>
      <c r="C74" s="3">
        <v>3.1013570499999998</v>
      </c>
      <c r="D74" s="3"/>
      <c r="E74" s="9"/>
      <c r="F74" s="75">
        <v>2.8796170499999998</v>
      </c>
      <c r="G74" s="3"/>
      <c r="H74" s="18"/>
      <c r="I74" s="76">
        <f t="shared" ref="I74:I85" si="9">F74/C74</f>
        <v>0.928502266451391</v>
      </c>
    </row>
    <row r="75" spans="1:9" x14ac:dyDescent="0.15">
      <c r="A75" s="41" t="s">
        <v>722</v>
      </c>
      <c r="B75" s="95" t="s">
        <v>806</v>
      </c>
      <c r="C75" s="3">
        <v>17.311211289999999</v>
      </c>
      <c r="D75" s="3">
        <v>34.090407849999998</v>
      </c>
      <c r="E75" s="9">
        <f>C75/D75-1</f>
        <v>-0.49219700256534182</v>
      </c>
      <c r="F75" s="75">
        <v>17.488522760000002</v>
      </c>
      <c r="G75" s="3">
        <v>33.998195330000001</v>
      </c>
      <c r="H75" s="18">
        <f>F75/G75-1</f>
        <v>-0.48560438016637508</v>
      </c>
      <c r="I75" s="76">
        <f t="shared" si="9"/>
        <v>1.0102425802001751</v>
      </c>
    </row>
    <row r="76" spans="1:9" x14ac:dyDescent="0.15">
      <c r="A76" s="41" t="s">
        <v>440</v>
      </c>
      <c r="B76" s="95" t="s">
        <v>445</v>
      </c>
      <c r="C76" s="3">
        <v>0</v>
      </c>
      <c r="D76" s="3">
        <v>34.809312779999999</v>
      </c>
      <c r="E76" s="9">
        <f>C76/D76-1</f>
        <v>-1</v>
      </c>
      <c r="F76" s="75"/>
      <c r="G76" s="3">
        <v>283.32801354000003</v>
      </c>
      <c r="H76" s="18">
        <f>F76/G76-1</f>
        <v>-1</v>
      </c>
      <c r="I76" s="76"/>
    </row>
    <row r="77" spans="1:9" x14ac:dyDescent="0.15">
      <c r="A77" s="41" t="s">
        <v>1116</v>
      </c>
      <c r="B77" s="95" t="s">
        <v>446</v>
      </c>
      <c r="C77" s="3">
        <v>0</v>
      </c>
      <c r="D77" s="3">
        <v>13.811266269999999</v>
      </c>
      <c r="E77" s="9">
        <f>C77/D77-1</f>
        <v>-1</v>
      </c>
      <c r="F77" s="75"/>
      <c r="G77" s="3">
        <v>172.85946268999999</v>
      </c>
      <c r="H77" s="18">
        <f>F77/G77-1</f>
        <v>-1</v>
      </c>
      <c r="I77" s="76"/>
    </row>
    <row r="78" spans="1:9" x14ac:dyDescent="0.15">
      <c r="A78" s="41" t="s">
        <v>66</v>
      </c>
      <c r="B78" s="95" t="s">
        <v>153</v>
      </c>
      <c r="C78" s="3">
        <v>5.7425300000000006E-2</v>
      </c>
      <c r="D78" s="3">
        <v>0</v>
      </c>
      <c r="E78" s="9"/>
      <c r="F78" s="75">
        <v>0</v>
      </c>
      <c r="G78" s="3">
        <v>0</v>
      </c>
      <c r="H78" s="18"/>
      <c r="I78" s="76">
        <f t="shared" si="9"/>
        <v>0</v>
      </c>
    </row>
    <row r="79" spans="1:9" x14ac:dyDescent="0.15">
      <c r="A79" s="41" t="s">
        <v>65</v>
      </c>
      <c r="B79" s="95" t="s">
        <v>154</v>
      </c>
      <c r="C79" s="3">
        <v>0</v>
      </c>
      <c r="D79" s="3">
        <v>0</v>
      </c>
      <c r="E79" s="9"/>
      <c r="F79" s="75"/>
      <c r="G79" s="3">
        <v>0</v>
      </c>
      <c r="H79" s="18"/>
      <c r="I79" s="76"/>
    </row>
    <row r="80" spans="1:9" x14ac:dyDescent="0.15">
      <c r="A80" s="41" t="s">
        <v>438</v>
      </c>
      <c r="B80" s="95" t="s">
        <v>580</v>
      </c>
      <c r="C80" s="3">
        <v>1.0978801299999998</v>
      </c>
      <c r="D80" s="3">
        <v>5.5014009699999997</v>
      </c>
      <c r="E80" s="9">
        <f>C80/D80-1</f>
        <v>-0.80043626414673064</v>
      </c>
      <c r="F80" s="75">
        <v>1.9700099999999998E-2</v>
      </c>
      <c r="G80" s="3">
        <v>3.8567117099999999</v>
      </c>
      <c r="H80" s="18">
        <f>F80/G80-1</f>
        <v>-0.9948919956996215</v>
      </c>
      <c r="I80" s="76">
        <f t="shared" si="9"/>
        <v>1.7943762221108786E-2</v>
      </c>
    </row>
    <row r="81" spans="1:9" x14ac:dyDescent="0.15">
      <c r="A81" s="41" t="s">
        <v>618</v>
      </c>
      <c r="B81" s="95" t="s">
        <v>827</v>
      </c>
      <c r="C81" s="3">
        <v>39.423757280000004</v>
      </c>
      <c r="D81" s="3">
        <v>17.73221818</v>
      </c>
      <c r="E81" s="9">
        <f>C81/D81-1</f>
        <v>1.2232840178148541</v>
      </c>
      <c r="F81" s="75">
        <v>87.820351639999998</v>
      </c>
      <c r="G81" s="3">
        <v>11.76135788</v>
      </c>
      <c r="H81" s="18">
        <f>F81/G81-1</f>
        <v>6.4668548084347552</v>
      </c>
      <c r="I81" s="76">
        <f t="shared" si="9"/>
        <v>2.2275997443945301</v>
      </c>
    </row>
    <row r="82" spans="1:9" x14ac:dyDescent="0.15">
      <c r="A82" s="41" t="s">
        <v>626</v>
      </c>
      <c r="B82" s="95" t="s">
        <v>828</v>
      </c>
      <c r="C82" s="3">
        <v>44.954664380000004</v>
      </c>
      <c r="D82" s="3">
        <v>41.966061780000004</v>
      </c>
      <c r="E82" s="9">
        <f>C82/D82-1</f>
        <v>7.1214750044148678E-2</v>
      </c>
      <c r="F82" s="75">
        <v>81.232603189999992</v>
      </c>
      <c r="G82" s="3">
        <v>19.426570559999998</v>
      </c>
      <c r="H82" s="18">
        <f>F82/G82-1</f>
        <v>3.1815205076525865</v>
      </c>
      <c r="I82" s="76">
        <f t="shared" si="9"/>
        <v>1.8069894261326034</v>
      </c>
    </row>
    <row r="83" spans="1:9" x14ac:dyDescent="0.15">
      <c r="A83" s="41" t="s">
        <v>483</v>
      </c>
      <c r="B83" s="95" t="s">
        <v>487</v>
      </c>
      <c r="C83" s="3">
        <v>19.855555199999998</v>
      </c>
      <c r="D83" s="3">
        <v>28.724636069999999</v>
      </c>
      <c r="E83" s="9">
        <f>C83/D83-1</f>
        <v>-0.30876216667764389</v>
      </c>
      <c r="F83" s="75">
        <v>17.30526497</v>
      </c>
      <c r="G83" s="3">
        <v>28.650713670000002</v>
      </c>
      <c r="H83" s="18">
        <f>F83/G83-1</f>
        <v>-0.39599183568958551</v>
      </c>
      <c r="I83" s="76">
        <f t="shared" si="9"/>
        <v>0.87155784845542883</v>
      </c>
    </row>
    <row r="84" spans="1:9" x14ac:dyDescent="0.15">
      <c r="A84" s="41" t="s">
        <v>540</v>
      </c>
      <c r="B84" s="95" t="s">
        <v>581</v>
      </c>
      <c r="C84" s="3">
        <v>9.232078490000001</v>
      </c>
      <c r="D84" s="3">
        <v>16.902175030000002</v>
      </c>
      <c r="E84" s="9">
        <f>C84/D84-1</f>
        <v>-0.45379346305349433</v>
      </c>
      <c r="F84" s="75">
        <v>63.59843746</v>
      </c>
      <c r="G84" s="3">
        <v>12.338390179999999</v>
      </c>
      <c r="H84" s="18">
        <f>F84/G84-1</f>
        <v>4.1545166372749609</v>
      </c>
      <c r="I84" s="76">
        <f t="shared" si="9"/>
        <v>6.8888536345188713</v>
      </c>
    </row>
    <row r="85" spans="1:9" x14ac:dyDescent="0.15">
      <c r="A85" s="41" t="s">
        <v>249</v>
      </c>
      <c r="B85" s="95" t="s">
        <v>228</v>
      </c>
      <c r="C85" s="3">
        <v>0.76058574000000001</v>
      </c>
      <c r="D85" s="3"/>
      <c r="E85" s="9"/>
      <c r="F85" s="75">
        <v>0.15761525000000001</v>
      </c>
      <c r="G85" s="3"/>
      <c r="H85" s="18"/>
      <c r="I85" s="76">
        <f t="shared" si="9"/>
        <v>0.20722877344505566</v>
      </c>
    </row>
    <row r="86" spans="1:9" x14ac:dyDescent="0.15">
      <c r="A86" s="41" t="s">
        <v>86</v>
      </c>
      <c r="B86" s="95" t="s">
        <v>829</v>
      </c>
      <c r="C86" s="3">
        <v>13.654281019999999</v>
      </c>
      <c r="D86" s="3">
        <v>8.5904063599999994</v>
      </c>
      <c r="E86" s="9">
        <f t="shared" ref="E86:E117" si="10">C86/D86-1</f>
        <v>0.58948022337793105</v>
      </c>
      <c r="F86" s="75">
        <v>0.72287800000000002</v>
      </c>
      <c r="G86" s="3">
        <v>43.841622489999999</v>
      </c>
      <c r="H86" s="18">
        <f t="shared" ref="H86:H117" si="11">F86/G86-1</f>
        <v>-0.98351160475037425</v>
      </c>
      <c r="I86" s="76">
        <f t="shared" ref="I86:I117" si="12">F86/C86</f>
        <v>5.2941491312590551E-2</v>
      </c>
    </row>
    <row r="87" spans="1:9" x14ac:dyDescent="0.15">
      <c r="A87" s="41" t="s">
        <v>506</v>
      </c>
      <c r="B87" s="95" t="s">
        <v>582</v>
      </c>
      <c r="C87" s="3">
        <v>0.30927262999999999</v>
      </c>
      <c r="D87" s="3">
        <v>1.0875364999999999</v>
      </c>
      <c r="E87" s="9">
        <f t="shared" si="10"/>
        <v>-0.71562091938983197</v>
      </c>
      <c r="F87" s="75">
        <v>0</v>
      </c>
      <c r="G87" s="3">
        <v>1.9144729999999999E-2</v>
      </c>
      <c r="H87" s="18">
        <f t="shared" si="11"/>
        <v>-1</v>
      </c>
      <c r="I87" s="76">
        <f t="shared" si="12"/>
        <v>0</v>
      </c>
    </row>
    <row r="88" spans="1:9" x14ac:dyDescent="0.15">
      <c r="A88" s="41" t="s">
        <v>673</v>
      </c>
      <c r="B88" s="95" t="s">
        <v>834</v>
      </c>
      <c r="C88" s="3">
        <v>0.28008928000000005</v>
      </c>
      <c r="D88" s="3">
        <v>1.66420653</v>
      </c>
      <c r="E88" s="9">
        <f t="shared" si="10"/>
        <v>-0.83169800445381015</v>
      </c>
      <c r="F88" s="75">
        <v>0.63217328000000006</v>
      </c>
      <c r="G88" s="3">
        <v>0.89976067000000004</v>
      </c>
      <c r="H88" s="18">
        <f t="shared" si="11"/>
        <v>-0.29739840706751497</v>
      </c>
      <c r="I88" s="76">
        <f t="shared" si="12"/>
        <v>2.2570420403094325</v>
      </c>
    </row>
    <row r="89" spans="1:9" x14ac:dyDescent="0.15">
      <c r="A89" s="41" t="s">
        <v>612</v>
      </c>
      <c r="B89" s="95" t="s">
        <v>835</v>
      </c>
      <c r="C89" s="3">
        <v>10.178874859999999</v>
      </c>
      <c r="D89" s="3">
        <v>0.9590455</v>
      </c>
      <c r="E89" s="9">
        <f t="shared" si="10"/>
        <v>9.6135473864378689</v>
      </c>
      <c r="F89" s="75">
        <v>12.870578609999999</v>
      </c>
      <c r="G89" s="3">
        <v>1.551368E-2</v>
      </c>
      <c r="H89" s="18">
        <f t="shared" si="11"/>
        <v>828.6276969745411</v>
      </c>
      <c r="I89" s="76">
        <f t="shared" si="12"/>
        <v>1.2644402045433929</v>
      </c>
    </row>
    <row r="90" spans="1:9" x14ac:dyDescent="0.15">
      <c r="A90" s="41" t="s">
        <v>674</v>
      </c>
      <c r="B90" s="95" t="s">
        <v>836</v>
      </c>
      <c r="C90" s="3">
        <v>5.1117280000000003</v>
      </c>
      <c r="D90" s="3">
        <v>1.9030896100000001</v>
      </c>
      <c r="E90" s="9">
        <f t="shared" si="10"/>
        <v>1.6860153999789849</v>
      </c>
      <c r="F90" s="75">
        <v>0.29782230999999998</v>
      </c>
      <c r="G90" s="3">
        <v>0.90330111999999996</v>
      </c>
      <c r="H90" s="18">
        <f t="shared" si="11"/>
        <v>-0.67029564847655676</v>
      </c>
      <c r="I90" s="76">
        <f t="shared" si="12"/>
        <v>5.8262550354791956E-2</v>
      </c>
    </row>
    <row r="91" spans="1:9" x14ac:dyDescent="0.15">
      <c r="A91" s="41" t="s">
        <v>508</v>
      </c>
      <c r="B91" s="95" t="s">
        <v>426</v>
      </c>
      <c r="C91" s="3">
        <v>18.487636390000002</v>
      </c>
      <c r="D91" s="3">
        <v>27.627933469999999</v>
      </c>
      <c r="E91" s="9">
        <f t="shared" si="10"/>
        <v>-0.33083535147227194</v>
      </c>
      <c r="F91" s="75">
        <v>9.8401893400000002</v>
      </c>
      <c r="G91" s="3">
        <v>15.62661898</v>
      </c>
      <c r="H91" s="18">
        <f t="shared" si="11"/>
        <v>-0.37029312914110613</v>
      </c>
      <c r="I91" s="76">
        <f t="shared" si="12"/>
        <v>0.5322578361246102</v>
      </c>
    </row>
    <row r="92" spans="1:9" x14ac:dyDescent="0.15">
      <c r="A92" s="41" t="s">
        <v>616</v>
      </c>
      <c r="B92" s="95" t="s">
        <v>837</v>
      </c>
      <c r="C92" s="3">
        <v>46.730286100000001</v>
      </c>
      <c r="D92" s="3">
        <v>19.003661519999998</v>
      </c>
      <c r="E92" s="9">
        <f t="shared" si="10"/>
        <v>1.4590148614686549</v>
      </c>
      <c r="F92" s="75">
        <v>36.828959700000006</v>
      </c>
      <c r="G92" s="3">
        <v>26.56965641</v>
      </c>
      <c r="H92" s="18">
        <f t="shared" si="11"/>
        <v>0.38612856454322531</v>
      </c>
      <c r="I92" s="76">
        <f t="shared" si="12"/>
        <v>0.78811757371200875</v>
      </c>
    </row>
    <row r="93" spans="1:9" x14ac:dyDescent="0.15">
      <c r="A93" s="41" t="s">
        <v>676</v>
      </c>
      <c r="B93" s="95" t="s">
        <v>838</v>
      </c>
      <c r="C93" s="3">
        <v>10.121214460000001</v>
      </c>
      <c r="D93" s="3">
        <v>9.2841640299999995</v>
      </c>
      <c r="E93" s="9">
        <f t="shared" si="10"/>
        <v>9.0158944552814146E-2</v>
      </c>
      <c r="F93" s="75">
        <v>4.1314654700000002</v>
      </c>
      <c r="G93" s="3">
        <v>6.5424862400000006</v>
      </c>
      <c r="H93" s="18">
        <f t="shared" si="11"/>
        <v>-0.36851751483393269</v>
      </c>
      <c r="I93" s="76">
        <f t="shared" si="12"/>
        <v>0.40819858983602642</v>
      </c>
    </row>
    <row r="94" spans="1:9" x14ac:dyDescent="0.15">
      <c r="A94" s="41" t="s">
        <v>693</v>
      </c>
      <c r="B94" s="95" t="s">
        <v>839</v>
      </c>
      <c r="C94" s="3">
        <v>15.92170874</v>
      </c>
      <c r="D94" s="3">
        <v>9.0716878300000001</v>
      </c>
      <c r="E94" s="9">
        <f t="shared" si="10"/>
        <v>0.75509883478871864</v>
      </c>
      <c r="F94" s="75">
        <v>4.9397513699999998</v>
      </c>
      <c r="G94" s="3">
        <v>1.8840142799999999</v>
      </c>
      <c r="H94" s="18">
        <f t="shared" si="11"/>
        <v>1.6219288369725096</v>
      </c>
      <c r="I94" s="76">
        <f t="shared" si="12"/>
        <v>0.31025258976066411</v>
      </c>
    </row>
    <row r="95" spans="1:9" x14ac:dyDescent="0.15">
      <c r="A95" s="41" t="s">
        <v>677</v>
      </c>
      <c r="B95" s="95" t="s">
        <v>840</v>
      </c>
      <c r="C95" s="3">
        <v>33.578989110000002</v>
      </c>
      <c r="D95" s="3">
        <v>19.684108370000001</v>
      </c>
      <c r="E95" s="9">
        <f t="shared" si="10"/>
        <v>0.70589332667853011</v>
      </c>
      <c r="F95" s="75">
        <v>24.397554660000001</v>
      </c>
      <c r="G95" s="3">
        <v>20.594288510000002</v>
      </c>
      <c r="H95" s="18">
        <f t="shared" si="11"/>
        <v>0.18467577300149207</v>
      </c>
      <c r="I95" s="76">
        <f t="shared" si="12"/>
        <v>0.72657204122724106</v>
      </c>
    </row>
    <row r="96" spans="1:9" x14ac:dyDescent="0.15">
      <c r="A96" s="41" t="s">
        <v>532</v>
      </c>
      <c r="B96" s="95" t="s">
        <v>583</v>
      </c>
      <c r="C96" s="3">
        <v>7.3390660099999998</v>
      </c>
      <c r="D96" s="3">
        <v>2.5392756200000002</v>
      </c>
      <c r="E96" s="9">
        <f t="shared" si="10"/>
        <v>1.8902203259053851</v>
      </c>
      <c r="F96" s="75">
        <v>8.0771242399999998</v>
      </c>
      <c r="G96" s="3">
        <v>1.36537676</v>
      </c>
      <c r="H96" s="18">
        <f t="shared" si="11"/>
        <v>4.9156743227415118</v>
      </c>
      <c r="I96" s="76">
        <f t="shared" si="12"/>
        <v>1.1005656890119728</v>
      </c>
    </row>
    <row r="97" spans="1:9" x14ac:dyDescent="0.15">
      <c r="A97" s="95" t="s">
        <v>1156</v>
      </c>
      <c r="B97" s="95" t="s">
        <v>606</v>
      </c>
      <c r="C97" s="3">
        <v>9.7028123399999995</v>
      </c>
      <c r="D97" s="3">
        <v>13.176058250000001</v>
      </c>
      <c r="E97" s="9">
        <f t="shared" si="10"/>
        <v>-0.26360280473107356</v>
      </c>
      <c r="F97" s="75">
        <v>10.12486827</v>
      </c>
      <c r="G97" s="3">
        <v>14.064854140000001</v>
      </c>
      <c r="H97" s="18">
        <f t="shared" si="11"/>
        <v>-0.28012987769242526</v>
      </c>
      <c r="I97" s="76">
        <f t="shared" si="12"/>
        <v>1.0434983090686056</v>
      </c>
    </row>
    <row r="98" spans="1:9" x14ac:dyDescent="0.15">
      <c r="A98" s="95" t="s">
        <v>1118</v>
      </c>
      <c r="B98" s="95" t="s">
        <v>385</v>
      </c>
      <c r="C98" s="3">
        <v>2673.4376704499996</v>
      </c>
      <c r="D98" s="3">
        <v>4714.8880709799996</v>
      </c>
      <c r="E98" s="9">
        <f t="shared" si="10"/>
        <v>-0.4329796105012691</v>
      </c>
      <c r="F98" s="75">
        <v>1158.12672821</v>
      </c>
      <c r="G98" s="3">
        <v>2779.4210009000003</v>
      </c>
      <c r="H98" s="18">
        <f t="shared" si="11"/>
        <v>-0.58332086868632405</v>
      </c>
      <c r="I98" s="76">
        <f t="shared" si="12"/>
        <v>0.43319757965969757</v>
      </c>
    </row>
    <row r="99" spans="1:9" x14ac:dyDescent="0.15">
      <c r="A99" s="41" t="s">
        <v>1112</v>
      </c>
      <c r="B99" s="95" t="s">
        <v>470</v>
      </c>
      <c r="C99" s="3">
        <v>26.28195165</v>
      </c>
      <c r="D99" s="3">
        <v>66.337042960000005</v>
      </c>
      <c r="E99" s="9">
        <f t="shared" si="10"/>
        <v>-0.60381183005327022</v>
      </c>
      <c r="F99" s="75">
        <v>9.1720897200000007</v>
      </c>
      <c r="G99" s="3">
        <v>73.319185529999999</v>
      </c>
      <c r="H99" s="18">
        <f t="shared" si="11"/>
        <v>-0.87490191477581192</v>
      </c>
      <c r="I99" s="76">
        <f t="shared" si="12"/>
        <v>0.34898815134225392</v>
      </c>
    </row>
    <row r="100" spans="1:9" x14ac:dyDescent="0.15">
      <c r="A100" s="41" t="s">
        <v>26</v>
      </c>
      <c r="B100" s="95" t="s">
        <v>559</v>
      </c>
      <c r="C100" s="3">
        <v>5.0061073600000006</v>
      </c>
      <c r="D100" s="3">
        <v>14.26510384</v>
      </c>
      <c r="E100" s="9">
        <f t="shared" si="10"/>
        <v>-0.64906618163110408</v>
      </c>
      <c r="F100" s="75">
        <v>7.2105252100000001</v>
      </c>
      <c r="G100" s="3">
        <v>12.450722259999999</v>
      </c>
      <c r="H100" s="18">
        <f t="shared" si="11"/>
        <v>-0.42087494529012159</v>
      </c>
      <c r="I100" s="76">
        <f t="shared" si="12"/>
        <v>1.4403457000570599</v>
      </c>
    </row>
    <row r="101" spans="1:9" x14ac:dyDescent="0.15">
      <c r="A101" s="41" t="s">
        <v>615</v>
      </c>
      <c r="B101" s="95" t="s">
        <v>841</v>
      </c>
      <c r="C101" s="3">
        <v>1.6434903700000001</v>
      </c>
      <c r="D101" s="3">
        <v>2.9931879599999998</v>
      </c>
      <c r="E101" s="9">
        <f t="shared" si="10"/>
        <v>-0.45092309872848735</v>
      </c>
      <c r="F101" s="75">
        <v>7.5775469999999998E-2</v>
      </c>
      <c r="G101" s="3">
        <v>0.9725859</v>
      </c>
      <c r="H101" s="18">
        <f t="shared" si="11"/>
        <v>-0.92208866075479812</v>
      </c>
      <c r="I101" s="76">
        <f t="shared" si="12"/>
        <v>4.6106427748645706E-2</v>
      </c>
    </row>
    <row r="102" spans="1:9" x14ac:dyDescent="0.15">
      <c r="A102" s="41" t="s">
        <v>22</v>
      </c>
      <c r="B102" s="95" t="s">
        <v>560</v>
      </c>
      <c r="C102" s="3">
        <v>12.116326730000001</v>
      </c>
      <c r="D102" s="3">
        <v>27.284920550000002</v>
      </c>
      <c r="E102" s="9">
        <f t="shared" si="10"/>
        <v>-0.55593322297579495</v>
      </c>
      <c r="F102" s="75">
        <v>5.0520323400000002</v>
      </c>
      <c r="G102" s="3">
        <v>2.84749352</v>
      </c>
      <c r="H102" s="18">
        <f t="shared" si="11"/>
        <v>0.77420327895952523</v>
      </c>
      <c r="I102" s="76">
        <f t="shared" si="12"/>
        <v>0.41696072189033812</v>
      </c>
    </row>
    <row r="103" spans="1:9" x14ac:dyDescent="0.15">
      <c r="A103" s="41" t="s">
        <v>1154</v>
      </c>
      <c r="B103" s="95" t="s">
        <v>484</v>
      </c>
      <c r="C103" s="3">
        <v>10.25827567</v>
      </c>
      <c r="D103" s="3">
        <v>13.537160289999999</v>
      </c>
      <c r="E103" s="9">
        <f t="shared" si="10"/>
        <v>-0.24221362159847781</v>
      </c>
      <c r="F103" s="75">
        <v>13.56141736</v>
      </c>
      <c r="G103" s="3">
        <v>6.0897552300000006</v>
      </c>
      <c r="H103" s="18">
        <f t="shared" si="11"/>
        <v>1.2269232256154239</v>
      </c>
      <c r="I103" s="76">
        <f t="shared" si="12"/>
        <v>1.3219977505244798</v>
      </c>
    </row>
    <row r="104" spans="1:9" x14ac:dyDescent="0.15">
      <c r="A104" s="41" t="s">
        <v>550</v>
      </c>
      <c r="B104" s="95" t="s">
        <v>427</v>
      </c>
      <c r="C104" s="3">
        <v>782.16501461999997</v>
      </c>
      <c r="D104" s="3">
        <v>1261.8093442100001</v>
      </c>
      <c r="E104" s="9">
        <f t="shared" si="10"/>
        <v>-0.38012424919098875</v>
      </c>
      <c r="F104" s="75">
        <v>997.37651309</v>
      </c>
      <c r="G104" s="3">
        <v>969.20920870999998</v>
      </c>
      <c r="H104" s="18">
        <f t="shared" si="11"/>
        <v>2.9062151006066239E-2</v>
      </c>
      <c r="I104" s="76">
        <f t="shared" si="12"/>
        <v>1.2751484590173807</v>
      </c>
    </row>
    <row r="105" spans="1:9" x14ac:dyDescent="0.15">
      <c r="A105" s="41" t="s">
        <v>1120</v>
      </c>
      <c r="B105" s="95" t="s">
        <v>386</v>
      </c>
      <c r="C105" s="3">
        <v>1166.5975915500001</v>
      </c>
      <c r="D105" s="3">
        <v>1773.2480143</v>
      </c>
      <c r="E105" s="9">
        <f t="shared" si="10"/>
        <v>-0.34211256285516201</v>
      </c>
      <c r="F105" s="75">
        <v>881.59698542000001</v>
      </c>
      <c r="G105" s="3">
        <v>1552.01475065</v>
      </c>
      <c r="H105" s="18">
        <f t="shared" si="11"/>
        <v>-0.43196610402653846</v>
      </c>
      <c r="I105" s="76">
        <f t="shared" si="12"/>
        <v>0.75569930180351741</v>
      </c>
    </row>
    <row r="106" spans="1:9" x14ac:dyDescent="0.15">
      <c r="A106" s="41" t="s">
        <v>67</v>
      </c>
      <c r="B106" s="95" t="s">
        <v>388</v>
      </c>
      <c r="C106" s="3">
        <v>8.6914844799999997</v>
      </c>
      <c r="D106" s="3">
        <v>17.590236969999999</v>
      </c>
      <c r="E106" s="9">
        <f t="shared" si="10"/>
        <v>-0.50589156389289958</v>
      </c>
      <c r="F106" s="75">
        <v>51.475226340000006</v>
      </c>
      <c r="G106" s="3">
        <v>40.596759950000006</v>
      </c>
      <c r="H106" s="18">
        <f t="shared" si="11"/>
        <v>0.26796390656294222</v>
      </c>
      <c r="I106" s="76">
        <f t="shared" si="12"/>
        <v>5.9224895883378492</v>
      </c>
    </row>
    <row r="107" spans="1:9" x14ac:dyDescent="0.15">
      <c r="A107" s="41" t="s">
        <v>524</v>
      </c>
      <c r="B107" s="95" t="s">
        <v>584</v>
      </c>
      <c r="C107" s="3">
        <v>13.051363480000001</v>
      </c>
      <c r="D107" s="3">
        <v>2.8574011499999998</v>
      </c>
      <c r="E107" s="9">
        <f t="shared" si="10"/>
        <v>3.567564298768481</v>
      </c>
      <c r="F107" s="75">
        <v>8.2947815499999997</v>
      </c>
      <c r="G107" s="3">
        <v>0.41197652000000001</v>
      </c>
      <c r="H107" s="18">
        <f t="shared" si="11"/>
        <v>19.134112376113084</v>
      </c>
      <c r="I107" s="76">
        <f t="shared" si="12"/>
        <v>0.63554904150137115</v>
      </c>
    </row>
    <row r="108" spans="1:9" x14ac:dyDescent="0.15">
      <c r="A108" s="41" t="s">
        <v>1128</v>
      </c>
      <c r="B108" s="95" t="s">
        <v>389</v>
      </c>
      <c r="C108" s="3">
        <v>1.5406525500000001</v>
      </c>
      <c r="D108" s="3">
        <v>1.18934524</v>
      </c>
      <c r="E108" s="9">
        <f t="shared" si="10"/>
        <v>0.29537874973964673</v>
      </c>
      <c r="F108" s="75">
        <v>4.5001800000000003E-3</v>
      </c>
      <c r="G108" s="3">
        <v>1.0089299999999999E-2</v>
      </c>
      <c r="H108" s="18">
        <f t="shared" si="11"/>
        <v>-0.55396509173084341</v>
      </c>
      <c r="I108" s="76">
        <f t="shared" si="12"/>
        <v>2.9209570970430677E-3</v>
      </c>
    </row>
    <row r="109" spans="1:9" x14ac:dyDescent="0.15">
      <c r="A109" s="41" t="s">
        <v>545</v>
      </c>
      <c r="B109" s="95" t="s">
        <v>448</v>
      </c>
      <c r="C109" s="3">
        <v>3.1396025099999996</v>
      </c>
      <c r="D109" s="3">
        <v>4.6789383499999992</v>
      </c>
      <c r="E109" s="9">
        <f t="shared" si="10"/>
        <v>-0.32899254592657756</v>
      </c>
      <c r="F109" s="75">
        <v>2.4295789500000002</v>
      </c>
      <c r="G109" s="3">
        <v>2.9784117799999996</v>
      </c>
      <c r="H109" s="18">
        <f t="shared" si="11"/>
        <v>-0.18427029925324812</v>
      </c>
      <c r="I109" s="76">
        <f t="shared" si="12"/>
        <v>0.77384921889363645</v>
      </c>
    </row>
    <row r="110" spans="1:9" x14ac:dyDescent="0.15">
      <c r="A110" s="41" t="s">
        <v>542</v>
      </c>
      <c r="B110" s="95" t="s">
        <v>585</v>
      </c>
      <c r="C110" s="3">
        <v>2.9309280099999997</v>
      </c>
      <c r="D110" s="3">
        <v>6.63818134</v>
      </c>
      <c r="E110" s="9">
        <f t="shared" si="10"/>
        <v>-0.55847424770712883</v>
      </c>
      <c r="F110" s="75">
        <v>2.4813110699999998</v>
      </c>
      <c r="G110" s="3">
        <v>4.3301845199999995</v>
      </c>
      <c r="H110" s="18">
        <f t="shared" si="11"/>
        <v>-0.42697336371245442</v>
      </c>
      <c r="I110" s="76">
        <f t="shared" si="12"/>
        <v>0.84659570672976037</v>
      </c>
    </row>
    <row r="111" spans="1:9" x14ac:dyDescent="0.15">
      <c r="A111" s="41" t="s">
        <v>1113</v>
      </c>
      <c r="B111" s="95" t="s">
        <v>485</v>
      </c>
      <c r="C111" s="3">
        <v>45.168172640000002</v>
      </c>
      <c r="D111" s="3">
        <v>126.41457331000001</v>
      </c>
      <c r="E111" s="9">
        <f t="shared" si="10"/>
        <v>-0.64269805721499851</v>
      </c>
      <c r="F111" s="75">
        <v>56.131776289999998</v>
      </c>
      <c r="G111" s="3">
        <v>281.33696642000001</v>
      </c>
      <c r="H111" s="18">
        <f t="shared" si="11"/>
        <v>-0.80048204470150419</v>
      </c>
      <c r="I111" s="76">
        <f t="shared" si="12"/>
        <v>1.2427285189813249</v>
      </c>
    </row>
    <row r="112" spans="1:9" x14ac:dyDescent="0.15">
      <c r="A112" s="41" t="s">
        <v>7</v>
      </c>
      <c r="B112" s="95" t="s">
        <v>449</v>
      </c>
      <c r="C112" s="3">
        <v>1.7413772700000001</v>
      </c>
      <c r="D112" s="3">
        <v>2.7243479100000001</v>
      </c>
      <c r="E112" s="9">
        <f t="shared" si="10"/>
        <v>-0.36080951202741207</v>
      </c>
      <c r="F112" s="75">
        <v>1.27474986</v>
      </c>
      <c r="G112" s="3">
        <v>3.8426042300000001</v>
      </c>
      <c r="H112" s="18">
        <f t="shared" si="11"/>
        <v>-0.66825887244703308</v>
      </c>
      <c r="I112" s="76">
        <f t="shared" si="12"/>
        <v>0.73203543078289979</v>
      </c>
    </row>
    <row r="113" spans="1:9" x14ac:dyDescent="0.15">
      <c r="A113" s="41" t="s">
        <v>24</v>
      </c>
      <c r="B113" s="95" t="s">
        <v>561</v>
      </c>
      <c r="C113" s="3">
        <v>1.3552298300000001</v>
      </c>
      <c r="D113" s="3">
        <v>1.97335046</v>
      </c>
      <c r="E113" s="9">
        <f t="shared" si="10"/>
        <v>-0.3132340871676691</v>
      </c>
      <c r="F113" s="75">
        <v>2.2347349900000002</v>
      </c>
      <c r="G113" s="3">
        <v>0.10519210000000001</v>
      </c>
      <c r="H113" s="18">
        <f t="shared" si="11"/>
        <v>20.244323385501382</v>
      </c>
      <c r="I113" s="76">
        <f t="shared" si="12"/>
        <v>1.6489712228367936</v>
      </c>
    </row>
    <row r="114" spans="1:9" x14ac:dyDescent="0.15">
      <c r="A114" s="41" t="s">
        <v>1126</v>
      </c>
      <c r="B114" s="95" t="s">
        <v>391</v>
      </c>
      <c r="C114" s="3">
        <v>5.5690348299999997</v>
      </c>
      <c r="D114" s="3">
        <v>11.6396432</v>
      </c>
      <c r="E114" s="9">
        <f t="shared" si="10"/>
        <v>-0.52154591559988717</v>
      </c>
      <c r="F114" s="75">
        <v>2.6292605899999999</v>
      </c>
      <c r="G114" s="3">
        <v>50.20128528</v>
      </c>
      <c r="H114" s="18">
        <f t="shared" si="11"/>
        <v>-0.94762563198660799</v>
      </c>
      <c r="I114" s="76">
        <f t="shared" si="12"/>
        <v>0.4721214124638542</v>
      </c>
    </row>
    <row r="115" spans="1:9" x14ac:dyDescent="0.15">
      <c r="A115" s="41" t="s">
        <v>525</v>
      </c>
      <c r="B115" s="95" t="s">
        <v>586</v>
      </c>
      <c r="C115" s="3">
        <v>0.96860493999999997</v>
      </c>
      <c r="D115" s="3">
        <v>1.45126139</v>
      </c>
      <c r="E115" s="9">
        <f t="shared" si="10"/>
        <v>-0.33257720030710669</v>
      </c>
      <c r="F115" s="75"/>
      <c r="G115" s="3">
        <v>0.57047953000000007</v>
      </c>
      <c r="H115" s="18">
        <f t="shared" si="11"/>
        <v>-1</v>
      </c>
      <c r="I115" s="76">
        <f t="shared" si="12"/>
        <v>0</v>
      </c>
    </row>
    <row r="116" spans="1:9" x14ac:dyDescent="0.15">
      <c r="A116" s="41" t="s">
        <v>1133</v>
      </c>
      <c r="B116" s="95" t="s">
        <v>392</v>
      </c>
      <c r="C116" s="3">
        <v>4.7676160599999999</v>
      </c>
      <c r="D116" s="3">
        <v>9.512275429999999</v>
      </c>
      <c r="E116" s="9">
        <f t="shared" si="10"/>
        <v>-0.49879331237993807</v>
      </c>
      <c r="F116" s="75">
        <v>0.86458256000000011</v>
      </c>
      <c r="G116" s="3">
        <v>1.37192669</v>
      </c>
      <c r="H116" s="18">
        <f t="shared" si="11"/>
        <v>-0.36980411103453337</v>
      </c>
      <c r="I116" s="76">
        <f t="shared" si="12"/>
        <v>0.18134483757066633</v>
      </c>
    </row>
    <row r="117" spans="1:9" x14ac:dyDescent="0.15">
      <c r="A117" s="41" t="s">
        <v>1134</v>
      </c>
      <c r="B117" s="95" t="s">
        <v>393</v>
      </c>
      <c r="C117" s="3">
        <v>18.546324909999999</v>
      </c>
      <c r="D117" s="3">
        <v>76.126339849999994</v>
      </c>
      <c r="E117" s="9">
        <f t="shared" si="10"/>
        <v>-0.75637440409529944</v>
      </c>
      <c r="F117" s="75">
        <v>7.8604888700000002</v>
      </c>
      <c r="G117" s="3">
        <v>41.478147270000001</v>
      </c>
      <c r="H117" s="18">
        <f t="shared" si="11"/>
        <v>-0.81049083945740086</v>
      </c>
      <c r="I117" s="76">
        <f t="shared" si="12"/>
        <v>0.42382999910465824</v>
      </c>
    </row>
    <row r="118" spans="1:9" x14ac:dyDescent="0.15">
      <c r="A118" s="41" t="s">
        <v>441</v>
      </c>
      <c r="B118" s="95" t="s">
        <v>428</v>
      </c>
      <c r="C118" s="3">
        <v>65.818258990000004</v>
      </c>
      <c r="D118" s="3">
        <v>72.745195049999992</v>
      </c>
      <c r="E118" s="9">
        <f t="shared" ref="E118:E149" si="13">C118/D118-1</f>
        <v>-9.5221905106432025E-2</v>
      </c>
      <c r="F118" s="75">
        <v>40.85238288</v>
      </c>
      <c r="G118" s="3">
        <v>15.23676015</v>
      </c>
      <c r="H118" s="18">
        <f t="shared" ref="H118:H149" si="14">F118/G118-1</f>
        <v>1.6811725378508369</v>
      </c>
      <c r="I118" s="76">
        <f t="shared" ref="I118:I149" si="15">F118/C118</f>
        <v>0.6206846474958696</v>
      </c>
    </row>
    <row r="119" spans="1:9" x14ac:dyDescent="0.15">
      <c r="A119" s="41" t="s">
        <v>1119</v>
      </c>
      <c r="B119" s="95" t="s">
        <v>394</v>
      </c>
      <c r="C119" s="3">
        <v>54.274618150000002</v>
      </c>
      <c r="D119" s="3">
        <v>128.48527798999999</v>
      </c>
      <c r="E119" s="9">
        <f t="shared" si="13"/>
        <v>-0.57758103497099333</v>
      </c>
      <c r="F119" s="75">
        <v>69.31004148000001</v>
      </c>
      <c r="G119" s="3">
        <v>52.051008189999997</v>
      </c>
      <c r="H119" s="18">
        <f t="shared" si="14"/>
        <v>0.33157923141469148</v>
      </c>
      <c r="I119" s="76">
        <f t="shared" si="15"/>
        <v>1.277024949092157</v>
      </c>
    </row>
    <row r="120" spans="1:9" x14ac:dyDescent="0.15">
      <c r="A120" s="41" t="s">
        <v>1115</v>
      </c>
      <c r="B120" s="95" t="s">
        <v>471</v>
      </c>
      <c r="C120" s="3">
        <v>36.517029229999999</v>
      </c>
      <c r="D120" s="3">
        <v>115.84291197</v>
      </c>
      <c r="E120" s="9">
        <f t="shared" si="13"/>
        <v>-0.68477113869982076</v>
      </c>
      <c r="F120" s="75">
        <v>18.44748482</v>
      </c>
      <c r="G120" s="3">
        <v>153.24711403000001</v>
      </c>
      <c r="H120" s="18">
        <f t="shared" si="14"/>
        <v>-0.87962262821870385</v>
      </c>
      <c r="I120" s="76">
        <f t="shared" si="15"/>
        <v>0.50517485154144892</v>
      </c>
    </row>
    <row r="121" spans="1:9" x14ac:dyDescent="0.15">
      <c r="A121" s="41" t="s">
        <v>1145</v>
      </c>
      <c r="B121" s="95" t="s">
        <v>395</v>
      </c>
      <c r="C121" s="3">
        <v>7.0508574900000003</v>
      </c>
      <c r="D121" s="3">
        <v>20.972732090000001</v>
      </c>
      <c r="E121" s="9">
        <f t="shared" si="13"/>
        <v>-0.6638083460112516</v>
      </c>
      <c r="F121" s="75">
        <v>2.2497108099999998</v>
      </c>
      <c r="G121" s="3">
        <v>26.427761929999999</v>
      </c>
      <c r="H121" s="18">
        <f t="shared" si="14"/>
        <v>-0.91487319978290726</v>
      </c>
      <c r="I121" s="76">
        <f t="shared" si="15"/>
        <v>0.31906910800433719</v>
      </c>
    </row>
    <row r="122" spans="1:9" x14ac:dyDescent="0.15">
      <c r="A122" s="41" t="s">
        <v>68</v>
      </c>
      <c r="B122" s="95" t="s">
        <v>562</v>
      </c>
      <c r="C122" s="3">
        <v>0.61047037000000004</v>
      </c>
      <c r="D122" s="3">
        <v>5.9103556699999995</v>
      </c>
      <c r="E122" s="9">
        <f t="shared" si="13"/>
        <v>-0.89671173714660724</v>
      </c>
      <c r="F122" s="75">
        <v>1.7918482900000001</v>
      </c>
      <c r="G122" s="3">
        <v>5.02727579</v>
      </c>
      <c r="H122" s="18">
        <f t="shared" si="14"/>
        <v>-0.64357469833577596</v>
      </c>
      <c r="I122" s="76">
        <f t="shared" si="15"/>
        <v>2.9351928906885356</v>
      </c>
    </row>
    <row r="123" spans="1:9" x14ac:dyDescent="0.15">
      <c r="A123" s="41" t="s">
        <v>1129</v>
      </c>
      <c r="B123" s="95" t="s">
        <v>396</v>
      </c>
      <c r="C123" s="3">
        <v>31.009592179999999</v>
      </c>
      <c r="D123" s="3">
        <v>44.792867109999996</v>
      </c>
      <c r="E123" s="9">
        <f t="shared" si="13"/>
        <v>-0.3077113794960199</v>
      </c>
      <c r="F123" s="75">
        <v>87.209368159999997</v>
      </c>
      <c r="G123" s="3">
        <v>65.72647379</v>
      </c>
      <c r="H123" s="18">
        <f t="shared" si="14"/>
        <v>0.32685298832003551</v>
      </c>
      <c r="I123" s="76">
        <f t="shared" si="15"/>
        <v>2.8123352172379326</v>
      </c>
    </row>
    <row r="124" spans="1:9" x14ac:dyDescent="0.15">
      <c r="A124" s="41" t="s">
        <v>69</v>
      </c>
      <c r="B124" s="95" t="s">
        <v>563</v>
      </c>
      <c r="C124" s="3">
        <v>6.2787606199999999</v>
      </c>
      <c r="D124" s="3">
        <v>25.00688212</v>
      </c>
      <c r="E124" s="9">
        <f t="shared" si="13"/>
        <v>-0.74891869406708755</v>
      </c>
      <c r="F124" s="75">
        <v>4.9688820900000001</v>
      </c>
      <c r="G124" s="3">
        <v>38.66691239</v>
      </c>
      <c r="H124" s="18">
        <f t="shared" si="14"/>
        <v>-0.8714952453435344</v>
      </c>
      <c r="I124" s="76">
        <f t="shared" si="15"/>
        <v>0.79137944424452356</v>
      </c>
    </row>
    <row r="125" spans="1:9" x14ac:dyDescent="0.15">
      <c r="A125" s="41" t="s">
        <v>1146</v>
      </c>
      <c r="B125" s="95" t="s">
        <v>397</v>
      </c>
      <c r="C125" s="3">
        <v>44.873950319999999</v>
      </c>
      <c r="D125" s="3">
        <v>77.370428540000006</v>
      </c>
      <c r="E125" s="9">
        <f t="shared" si="13"/>
        <v>-0.42001160951563732</v>
      </c>
      <c r="F125" s="75">
        <v>31.632772670000001</v>
      </c>
      <c r="G125" s="3">
        <v>115.4720895</v>
      </c>
      <c r="H125" s="18">
        <f t="shared" si="14"/>
        <v>-0.72605698219395265</v>
      </c>
      <c r="I125" s="76">
        <f t="shared" si="15"/>
        <v>0.70492507221726586</v>
      </c>
    </row>
    <row r="126" spans="1:9" x14ac:dyDescent="0.15">
      <c r="A126" s="41" t="s">
        <v>70</v>
      </c>
      <c r="B126" s="95" t="s">
        <v>564</v>
      </c>
      <c r="C126" s="3">
        <v>11.651096320000001</v>
      </c>
      <c r="D126" s="3">
        <v>5.2260000499999997</v>
      </c>
      <c r="E126" s="9">
        <f t="shared" si="13"/>
        <v>1.2294481837978553</v>
      </c>
      <c r="F126" s="75">
        <v>8.515323519999999</v>
      </c>
      <c r="G126" s="3">
        <v>1.8582281299999999</v>
      </c>
      <c r="H126" s="18">
        <f t="shared" si="14"/>
        <v>3.5824962944673535</v>
      </c>
      <c r="I126" s="76">
        <f t="shared" si="15"/>
        <v>0.730860280107958</v>
      </c>
    </row>
    <row r="127" spans="1:9" x14ac:dyDescent="0.15">
      <c r="A127" s="41" t="s">
        <v>1147</v>
      </c>
      <c r="B127" s="95" t="s">
        <v>398</v>
      </c>
      <c r="C127" s="3">
        <v>11.278228109999999</v>
      </c>
      <c r="D127" s="3">
        <v>21.322664750000001</v>
      </c>
      <c r="E127" s="9">
        <f t="shared" si="13"/>
        <v>-0.47106854409461185</v>
      </c>
      <c r="F127" s="75">
        <v>7.8072931700000003</v>
      </c>
      <c r="G127" s="3">
        <v>16.533696029999998</v>
      </c>
      <c r="H127" s="18">
        <f t="shared" si="14"/>
        <v>-0.52779504619935835</v>
      </c>
      <c r="I127" s="76">
        <f t="shared" si="15"/>
        <v>0.69224465881103736</v>
      </c>
    </row>
    <row r="128" spans="1:9" x14ac:dyDescent="0.15">
      <c r="A128" s="41" t="s">
        <v>71</v>
      </c>
      <c r="B128" s="95" t="s">
        <v>565</v>
      </c>
      <c r="C128" s="3">
        <v>5.6496147099999998</v>
      </c>
      <c r="D128" s="3">
        <v>16.416661609999998</v>
      </c>
      <c r="E128" s="9">
        <f t="shared" si="13"/>
        <v>-0.65586092689157893</v>
      </c>
      <c r="F128" s="75">
        <v>6.4803643499999994</v>
      </c>
      <c r="G128" s="3">
        <v>18.056736570000002</v>
      </c>
      <c r="H128" s="18">
        <f t="shared" si="14"/>
        <v>-0.64111098786440346</v>
      </c>
      <c r="I128" s="76">
        <f t="shared" si="15"/>
        <v>1.1470453619659313</v>
      </c>
    </row>
    <row r="129" spans="1:9" x14ac:dyDescent="0.15">
      <c r="A129" s="41" t="s">
        <v>1148</v>
      </c>
      <c r="B129" s="95" t="s">
        <v>399</v>
      </c>
      <c r="C129" s="3">
        <v>3.98820212</v>
      </c>
      <c r="D129" s="3">
        <v>7.33806387</v>
      </c>
      <c r="E129" s="9">
        <f t="shared" si="13"/>
        <v>-0.45650485050902123</v>
      </c>
      <c r="F129" s="75">
        <v>3.8343444999999998</v>
      </c>
      <c r="G129" s="3">
        <v>5.1469244700000001</v>
      </c>
      <c r="H129" s="18">
        <f t="shared" si="14"/>
        <v>-0.25502219386561165</v>
      </c>
      <c r="I129" s="76">
        <f t="shared" si="15"/>
        <v>0.96142180978530745</v>
      </c>
    </row>
    <row r="130" spans="1:9" x14ac:dyDescent="0.15">
      <c r="A130" s="41" t="s">
        <v>72</v>
      </c>
      <c r="B130" s="95" t="s">
        <v>566</v>
      </c>
      <c r="C130" s="3">
        <v>0.75092086000000002</v>
      </c>
      <c r="D130" s="3">
        <v>0.93098658000000001</v>
      </c>
      <c r="E130" s="9">
        <f t="shared" si="13"/>
        <v>-0.19341387284014344</v>
      </c>
      <c r="F130" s="75">
        <v>1.4340957400000001</v>
      </c>
      <c r="G130" s="3">
        <v>1.6763334999999999</v>
      </c>
      <c r="H130" s="18">
        <f t="shared" si="14"/>
        <v>-0.14450451536045772</v>
      </c>
      <c r="I130" s="76">
        <f t="shared" si="15"/>
        <v>1.9097827965519563</v>
      </c>
    </row>
    <row r="131" spans="1:9" x14ac:dyDescent="0.15">
      <c r="A131" s="41" t="s">
        <v>1151</v>
      </c>
      <c r="B131" s="95" t="s">
        <v>400</v>
      </c>
      <c r="C131" s="3">
        <v>3.2200463199999998</v>
      </c>
      <c r="D131" s="3">
        <v>4.1429281600000003</v>
      </c>
      <c r="E131" s="9">
        <f t="shared" si="13"/>
        <v>-0.22276076348859508</v>
      </c>
      <c r="F131" s="75">
        <v>1.5869358</v>
      </c>
      <c r="G131" s="3">
        <v>1.7492150800000001</v>
      </c>
      <c r="H131" s="18">
        <f t="shared" si="14"/>
        <v>-9.2772628052120498E-2</v>
      </c>
      <c r="I131" s="76">
        <f t="shared" si="15"/>
        <v>0.49283011556181594</v>
      </c>
    </row>
    <row r="132" spans="1:9" x14ac:dyDescent="0.15">
      <c r="A132" s="41" t="s">
        <v>73</v>
      </c>
      <c r="B132" s="95" t="s">
        <v>567</v>
      </c>
      <c r="C132" s="3">
        <v>3.7136133600000001</v>
      </c>
      <c r="D132" s="3">
        <v>4.78843174</v>
      </c>
      <c r="E132" s="9">
        <f t="shared" si="13"/>
        <v>-0.22446146011052881</v>
      </c>
      <c r="F132" s="75">
        <v>4.7153169400000001</v>
      </c>
      <c r="G132" s="3">
        <v>11.82750961</v>
      </c>
      <c r="H132" s="18">
        <f t="shared" si="14"/>
        <v>-0.60132630659515485</v>
      </c>
      <c r="I132" s="76">
        <f t="shared" si="15"/>
        <v>1.2697382529881893</v>
      </c>
    </row>
    <row r="133" spans="1:9" x14ac:dyDescent="0.15">
      <c r="A133" s="41" t="s">
        <v>1152</v>
      </c>
      <c r="B133" s="95" t="s">
        <v>401</v>
      </c>
      <c r="C133" s="3">
        <v>4.8720929000000002</v>
      </c>
      <c r="D133" s="3">
        <v>10.54922408</v>
      </c>
      <c r="E133" s="9">
        <f t="shared" si="13"/>
        <v>-0.5381562792625787</v>
      </c>
      <c r="F133" s="75">
        <v>14.380548390000001</v>
      </c>
      <c r="G133" s="3">
        <v>10.17788844</v>
      </c>
      <c r="H133" s="18">
        <f t="shared" si="14"/>
        <v>0.41292061460245288</v>
      </c>
      <c r="I133" s="76">
        <f t="shared" si="15"/>
        <v>2.9516162119979281</v>
      </c>
    </row>
    <row r="134" spans="1:9" x14ac:dyDescent="0.15">
      <c r="A134" s="41" t="s">
        <v>74</v>
      </c>
      <c r="B134" s="95" t="s">
        <v>568</v>
      </c>
      <c r="C134" s="3">
        <v>4.65143664</v>
      </c>
      <c r="D134" s="3">
        <v>10.30025625</v>
      </c>
      <c r="E134" s="9">
        <f t="shared" si="13"/>
        <v>-0.54841544451867397</v>
      </c>
      <c r="F134" s="75">
        <v>7.11298692</v>
      </c>
      <c r="G134" s="3">
        <v>22.33197899</v>
      </c>
      <c r="H134" s="18">
        <f t="shared" si="14"/>
        <v>-0.68148873312190061</v>
      </c>
      <c r="I134" s="76">
        <f t="shared" si="15"/>
        <v>1.5292021520473726</v>
      </c>
    </row>
    <row r="135" spans="1:9" x14ac:dyDescent="0.15">
      <c r="A135" s="41" t="s">
        <v>1132</v>
      </c>
      <c r="B135" s="95" t="s">
        <v>402</v>
      </c>
      <c r="C135" s="3">
        <v>13.911238289999998</v>
      </c>
      <c r="D135" s="3">
        <v>31.518917160000001</v>
      </c>
      <c r="E135" s="9">
        <f t="shared" si="13"/>
        <v>-0.5586384449890156</v>
      </c>
      <c r="F135" s="75">
        <v>11.5750961</v>
      </c>
      <c r="G135" s="3">
        <v>63.171035930000002</v>
      </c>
      <c r="H135" s="18">
        <f t="shared" si="14"/>
        <v>-0.81676577042639609</v>
      </c>
      <c r="I135" s="76">
        <f t="shared" si="15"/>
        <v>0.83206799126722464</v>
      </c>
    </row>
    <row r="136" spans="1:9" x14ac:dyDescent="0.15">
      <c r="A136" s="41" t="s">
        <v>11</v>
      </c>
      <c r="B136" s="95" t="s">
        <v>569</v>
      </c>
      <c r="C136" s="3">
        <v>12.417752</v>
      </c>
      <c r="D136" s="3">
        <v>24.93629438</v>
      </c>
      <c r="E136" s="9">
        <f t="shared" si="13"/>
        <v>-0.50202095745390385</v>
      </c>
      <c r="F136" s="75">
        <v>30.722815000000001</v>
      </c>
      <c r="G136" s="3">
        <v>86.752798189999993</v>
      </c>
      <c r="H136" s="18">
        <f t="shared" si="14"/>
        <v>-0.64585793610123088</v>
      </c>
      <c r="I136" s="76">
        <f t="shared" si="15"/>
        <v>2.4741044111687849</v>
      </c>
    </row>
    <row r="137" spans="1:9" x14ac:dyDescent="0.15">
      <c r="A137" s="41" t="s">
        <v>1153</v>
      </c>
      <c r="B137" s="95" t="s">
        <v>403</v>
      </c>
      <c r="C137" s="3">
        <v>8.8180915199999994</v>
      </c>
      <c r="D137" s="3">
        <v>15.519454640000001</v>
      </c>
      <c r="E137" s="9">
        <f t="shared" si="13"/>
        <v>-0.43180403406237222</v>
      </c>
      <c r="F137" s="75">
        <v>5.2231900199999997</v>
      </c>
      <c r="G137" s="3">
        <v>10.921079480000001</v>
      </c>
      <c r="H137" s="18">
        <f t="shared" si="14"/>
        <v>-0.52173317394444974</v>
      </c>
      <c r="I137" s="76">
        <f t="shared" si="15"/>
        <v>0.59232658315617026</v>
      </c>
    </row>
    <row r="138" spans="1:9" x14ac:dyDescent="0.15">
      <c r="A138" s="41" t="s">
        <v>75</v>
      </c>
      <c r="B138" s="95" t="s">
        <v>570</v>
      </c>
      <c r="C138" s="3">
        <v>1.40921184</v>
      </c>
      <c r="D138" s="3">
        <v>8.9600384399999999</v>
      </c>
      <c r="E138" s="9">
        <f t="shared" si="13"/>
        <v>-0.84272256760541309</v>
      </c>
      <c r="F138" s="75">
        <v>2.1489281899999999</v>
      </c>
      <c r="G138" s="3">
        <v>20.224639679999999</v>
      </c>
      <c r="H138" s="18">
        <f t="shared" si="14"/>
        <v>-0.89374702224608438</v>
      </c>
      <c r="I138" s="76">
        <f t="shared" si="15"/>
        <v>1.5249149411063705</v>
      </c>
    </row>
    <row r="139" spans="1:9" x14ac:dyDescent="0.15">
      <c r="A139" s="41" t="s">
        <v>1136</v>
      </c>
      <c r="B139" s="95" t="s">
        <v>404</v>
      </c>
      <c r="C139" s="3">
        <v>6.3239244100000001</v>
      </c>
      <c r="D139" s="3">
        <v>13.574305789999999</v>
      </c>
      <c r="E139" s="9">
        <f t="shared" si="13"/>
        <v>-0.53412539043736973</v>
      </c>
      <c r="F139" s="75">
        <v>7.0410739299999996</v>
      </c>
      <c r="G139" s="3">
        <v>5.3736320700000002</v>
      </c>
      <c r="H139" s="18">
        <f t="shared" si="14"/>
        <v>0.31030071249370073</v>
      </c>
      <c r="I139" s="76">
        <f t="shared" si="15"/>
        <v>1.1134026078594446</v>
      </c>
    </row>
    <row r="140" spans="1:9" x14ac:dyDescent="0.15">
      <c r="A140" s="41" t="s">
        <v>76</v>
      </c>
      <c r="B140" s="95" t="s">
        <v>571</v>
      </c>
      <c r="C140" s="3">
        <v>1.0646342799999999</v>
      </c>
      <c r="D140" s="3">
        <v>6.5308221</v>
      </c>
      <c r="E140" s="9">
        <f t="shared" si="13"/>
        <v>-0.83698311426979466</v>
      </c>
      <c r="F140" s="75">
        <v>1.6468706200000001</v>
      </c>
      <c r="G140" s="3">
        <v>9.4602225700000009</v>
      </c>
      <c r="H140" s="18">
        <f t="shared" si="14"/>
        <v>-0.8259162923690071</v>
      </c>
      <c r="I140" s="76">
        <f t="shared" si="15"/>
        <v>1.5468885897606079</v>
      </c>
    </row>
    <row r="141" spans="1:9" x14ac:dyDescent="0.15">
      <c r="A141" s="41" t="s">
        <v>1137</v>
      </c>
      <c r="B141" s="95" t="s">
        <v>405</v>
      </c>
      <c r="C141" s="3">
        <v>2.17818581</v>
      </c>
      <c r="D141" s="3">
        <v>2.90393225</v>
      </c>
      <c r="E141" s="9">
        <f t="shared" si="13"/>
        <v>-0.24991851652186448</v>
      </c>
      <c r="F141" s="75">
        <v>1.4871633999999998</v>
      </c>
      <c r="G141" s="3">
        <v>0.50418574999999999</v>
      </c>
      <c r="H141" s="18">
        <f t="shared" si="14"/>
        <v>1.949633939475679</v>
      </c>
      <c r="I141" s="76">
        <f t="shared" si="15"/>
        <v>0.68275323123145304</v>
      </c>
    </row>
    <row r="142" spans="1:9" x14ac:dyDescent="0.15">
      <c r="A142" s="41" t="s">
        <v>77</v>
      </c>
      <c r="B142" s="95" t="s">
        <v>572</v>
      </c>
      <c r="C142" s="3">
        <v>0.98576743</v>
      </c>
      <c r="D142" s="3">
        <v>0.91533876000000003</v>
      </c>
      <c r="E142" s="9">
        <f t="shared" si="13"/>
        <v>7.6942737571825237E-2</v>
      </c>
      <c r="F142" s="75">
        <v>1.19976098</v>
      </c>
      <c r="G142" s="3">
        <v>1.4526105499999999</v>
      </c>
      <c r="H142" s="18">
        <f t="shared" si="14"/>
        <v>-0.17406562963486671</v>
      </c>
      <c r="I142" s="76">
        <f t="shared" si="15"/>
        <v>1.2170832018663875</v>
      </c>
    </row>
    <row r="143" spans="1:9" x14ac:dyDescent="0.15">
      <c r="A143" s="41" t="s">
        <v>1150</v>
      </c>
      <c r="B143" s="95" t="s">
        <v>406</v>
      </c>
      <c r="C143" s="3">
        <v>36.318571599999999</v>
      </c>
      <c r="D143" s="3">
        <v>26.04879451</v>
      </c>
      <c r="E143" s="9">
        <f t="shared" si="13"/>
        <v>0.39425152999143531</v>
      </c>
      <c r="F143" s="75">
        <v>37.613722939999995</v>
      </c>
      <c r="G143" s="3">
        <v>9.7912335199999987</v>
      </c>
      <c r="H143" s="18">
        <f t="shared" si="14"/>
        <v>2.841571428479218</v>
      </c>
      <c r="I143" s="76">
        <f t="shared" si="15"/>
        <v>1.0356608556708766</v>
      </c>
    </row>
    <row r="144" spans="1:9" x14ac:dyDescent="0.15">
      <c r="A144" s="41" t="s">
        <v>78</v>
      </c>
      <c r="B144" s="95" t="s">
        <v>573</v>
      </c>
      <c r="C144" s="3">
        <v>3.02263364</v>
      </c>
      <c r="D144" s="3">
        <v>11.0376514</v>
      </c>
      <c r="E144" s="9">
        <f t="shared" si="13"/>
        <v>-0.72615246391999655</v>
      </c>
      <c r="F144" s="75">
        <v>6.3867604699999996</v>
      </c>
      <c r="G144" s="3">
        <v>11.12181118</v>
      </c>
      <c r="H144" s="18">
        <f t="shared" si="14"/>
        <v>-0.42574456924020543</v>
      </c>
      <c r="I144" s="76">
        <f t="shared" si="15"/>
        <v>2.112978690331786</v>
      </c>
    </row>
    <row r="145" spans="1:9" x14ac:dyDescent="0.15">
      <c r="A145" s="41" t="s">
        <v>1138</v>
      </c>
      <c r="B145" s="95" t="s">
        <v>407</v>
      </c>
      <c r="C145" s="3">
        <v>2.6012001499999999</v>
      </c>
      <c r="D145" s="3">
        <v>3.0363504799999999</v>
      </c>
      <c r="E145" s="9">
        <f t="shared" si="13"/>
        <v>-0.14331360390253756</v>
      </c>
      <c r="F145" s="75">
        <v>8.5006889600000015</v>
      </c>
      <c r="G145" s="3">
        <v>6.0395230599999996</v>
      </c>
      <c r="H145" s="18">
        <f t="shared" si="14"/>
        <v>0.407509976458307</v>
      </c>
      <c r="I145" s="76">
        <f t="shared" si="15"/>
        <v>3.2679872634945073</v>
      </c>
    </row>
    <row r="146" spans="1:9" x14ac:dyDescent="0.15">
      <c r="A146" s="41" t="s">
        <v>79</v>
      </c>
      <c r="B146" s="95" t="s">
        <v>574</v>
      </c>
      <c r="C146" s="3">
        <v>1.02833364</v>
      </c>
      <c r="D146" s="3">
        <v>0.53511914000000005</v>
      </c>
      <c r="E146" s="9">
        <f t="shared" si="13"/>
        <v>0.92169100884711375</v>
      </c>
      <c r="F146" s="75">
        <v>1.54814104</v>
      </c>
      <c r="G146" s="3">
        <v>0.53473400000000004</v>
      </c>
      <c r="H146" s="18">
        <f t="shared" si="14"/>
        <v>1.8951610333362003</v>
      </c>
      <c r="I146" s="76">
        <f t="shared" si="15"/>
        <v>1.5054851653010204</v>
      </c>
    </row>
    <row r="147" spans="1:9" x14ac:dyDescent="0.15">
      <c r="A147" s="41" t="s">
        <v>27</v>
      </c>
      <c r="B147" s="95" t="s">
        <v>823</v>
      </c>
      <c r="C147" s="3">
        <v>2.3638978700000002</v>
      </c>
      <c r="D147" s="3">
        <v>1.5309791799999999</v>
      </c>
      <c r="E147" s="9">
        <f t="shared" si="13"/>
        <v>0.54404312016836198</v>
      </c>
      <c r="F147" s="75">
        <v>8.1479721299999994</v>
      </c>
      <c r="G147" s="3">
        <v>8.3837557199999999</v>
      </c>
      <c r="H147" s="18">
        <f t="shared" si="14"/>
        <v>-2.8123862129895261E-2</v>
      </c>
      <c r="I147" s="76">
        <f t="shared" si="15"/>
        <v>3.4468376292415708</v>
      </c>
    </row>
    <row r="148" spans="1:9" x14ac:dyDescent="0.15">
      <c r="A148" s="41" t="s">
        <v>1139</v>
      </c>
      <c r="B148" s="95" t="s">
        <v>408</v>
      </c>
      <c r="C148" s="3">
        <v>1.0228678</v>
      </c>
      <c r="D148" s="3">
        <v>12.438532789999998</v>
      </c>
      <c r="E148" s="9">
        <f t="shared" si="13"/>
        <v>-0.91776620142671983</v>
      </c>
      <c r="F148" s="75">
        <v>2.7810152700000002</v>
      </c>
      <c r="G148" s="3">
        <v>15.720141369999999</v>
      </c>
      <c r="H148" s="18">
        <f t="shared" si="14"/>
        <v>-0.82309222261148152</v>
      </c>
      <c r="I148" s="76">
        <f t="shared" si="15"/>
        <v>2.7188413497814676</v>
      </c>
    </row>
    <row r="149" spans="1:9" x14ac:dyDescent="0.15">
      <c r="A149" s="41" t="s">
        <v>80</v>
      </c>
      <c r="B149" s="95" t="s">
        <v>575</v>
      </c>
      <c r="C149" s="3">
        <v>1.205402E-2</v>
      </c>
      <c r="D149" s="3">
        <v>2.11914559</v>
      </c>
      <c r="E149" s="9">
        <f t="shared" si="13"/>
        <v>-0.99431184905044678</v>
      </c>
      <c r="F149" s="75">
        <v>3.4602559999999997E-2</v>
      </c>
      <c r="G149" s="3">
        <v>2.4485173700000002</v>
      </c>
      <c r="H149" s="18">
        <f t="shared" si="14"/>
        <v>-0.98586795404273564</v>
      </c>
      <c r="I149" s="76">
        <f t="shared" si="15"/>
        <v>2.8706240739603879</v>
      </c>
    </row>
    <row r="150" spans="1:9" x14ac:dyDescent="0.15">
      <c r="A150" s="41" t="s">
        <v>1131</v>
      </c>
      <c r="B150" s="95" t="s">
        <v>409</v>
      </c>
      <c r="C150" s="3">
        <v>7.3896990499999999</v>
      </c>
      <c r="D150" s="3">
        <v>21.340915160000002</v>
      </c>
      <c r="E150" s="9">
        <f t="shared" ref="E150:E181" si="16">C150/D150-1</f>
        <v>-0.65373092041288072</v>
      </c>
      <c r="F150" s="75">
        <v>5.3959130599999998</v>
      </c>
      <c r="G150" s="3">
        <v>23.838073440000002</v>
      </c>
      <c r="H150" s="18">
        <f t="shared" ref="H150:H176" si="17">F150/G150-1</f>
        <v>-0.7736430725586354</v>
      </c>
      <c r="I150" s="76">
        <f t="shared" ref="I150:I181" si="18">F150/C150</f>
        <v>0.73019388523000806</v>
      </c>
    </row>
    <row r="151" spans="1:9" x14ac:dyDescent="0.15">
      <c r="A151" s="41" t="s">
        <v>81</v>
      </c>
      <c r="B151" s="95" t="s">
        <v>576</v>
      </c>
      <c r="C151" s="3">
        <v>5.1880828699999997</v>
      </c>
      <c r="D151" s="3">
        <v>3.5178746200000002</v>
      </c>
      <c r="E151" s="9">
        <f t="shared" si="16"/>
        <v>0.47477765139907091</v>
      </c>
      <c r="F151" s="75">
        <v>8.3937187400000006</v>
      </c>
      <c r="G151" s="3">
        <v>24.047432000000001</v>
      </c>
      <c r="H151" s="18">
        <f t="shared" si="17"/>
        <v>-0.65095155524298809</v>
      </c>
      <c r="I151" s="76">
        <f t="shared" si="18"/>
        <v>1.6178844768530078</v>
      </c>
    </row>
    <row r="152" spans="1:9" x14ac:dyDescent="0.15">
      <c r="A152" s="41" t="s">
        <v>1130</v>
      </c>
      <c r="B152" s="95" t="s">
        <v>410</v>
      </c>
      <c r="C152" s="3">
        <v>15.067609259999999</v>
      </c>
      <c r="D152" s="3">
        <v>33.533002260000004</v>
      </c>
      <c r="E152" s="9">
        <f t="shared" si="16"/>
        <v>-0.55066327962010531</v>
      </c>
      <c r="F152" s="75">
        <v>21.847755070000002</v>
      </c>
      <c r="G152" s="3">
        <v>29.542387309999999</v>
      </c>
      <c r="H152" s="18">
        <f t="shared" si="17"/>
        <v>-0.2604607460885664</v>
      </c>
      <c r="I152" s="76">
        <f t="shared" si="18"/>
        <v>1.4499815261336291</v>
      </c>
    </row>
    <row r="153" spans="1:9" x14ac:dyDescent="0.15">
      <c r="A153" s="41" t="s">
        <v>82</v>
      </c>
      <c r="B153" s="95" t="s">
        <v>577</v>
      </c>
      <c r="C153" s="3">
        <v>9.3411315999999989</v>
      </c>
      <c r="D153" s="3">
        <v>9.1061824399999995</v>
      </c>
      <c r="E153" s="9">
        <f t="shared" si="16"/>
        <v>2.5801060054316149E-2</v>
      </c>
      <c r="F153" s="75">
        <v>6.0345382800000005</v>
      </c>
      <c r="G153" s="3">
        <v>15.22791975</v>
      </c>
      <c r="H153" s="18">
        <f t="shared" si="17"/>
        <v>-0.60371880210361617</v>
      </c>
      <c r="I153" s="76">
        <f t="shared" si="18"/>
        <v>0.64601790643865897</v>
      </c>
    </row>
    <row r="154" spans="1:9" x14ac:dyDescent="0.15">
      <c r="A154" s="41" t="s">
        <v>1149</v>
      </c>
      <c r="B154" s="95" t="s">
        <v>411</v>
      </c>
      <c r="C154" s="3">
        <v>2.2200184199999997</v>
      </c>
      <c r="D154" s="3">
        <v>7.5716524500000002</v>
      </c>
      <c r="E154" s="9">
        <f t="shared" si="16"/>
        <v>-0.7067986896308216</v>
      </c>
      <c r="F154" s="75">
        <v>2.6977772099999999</v>
      </c>
      <c r="G154" s="3">
        <v>7.2827507999999996</v>
      </c>
      <c r="H154" s="18">
        <f t="shared" si="17"/>
        <v>-0.62956617848299845</v>
      </c>
      <c r="I154" s="76">
        <f t="shared" si="18"/>
        <v>1.2152048765433219</v>
      </c>
    </row>
    <row r="155" spans="1:9" x14ac:dyDescent="0.15">
      <c r="A155" s="41" t="s">
        <v>83</v>
      </c>
      <c r="B155" s="95" t="s">
        <v>578</v>
      </c>
      <c r="C155" s="3">
        <v>0.238645</v>
      </c>
      <c r="D155" s="3">
        <v>3.607697E-2</v>
      </c>
      <c r="E155" s="9">
        <f t="shared" si="16"/>
        <v>5.6148847866104052</v>
      </c>
      <c r="F155" s="75">
        <v>0.40255299999999999</v>
      </c>
      <c r="G155" s="3">
        <v>2.933587E-2</v>
      </c>
      <c r="H155" s="18">
        <f t="shared" si="17"/>
        <v>12.722211067883789</v>
      </c>
      <c r="I155" s="76">
        <f t="shared" si="18"/>
        <v>1.6868277148065118</v>
      </c>
    </row>
    <row r="156" spans="1:9" x14ac:dyDescent="0.15">
      <c r="A156" s="41" t="s">
        <v>1140</v>
      </c>
      <c r="B156" s="95" t="s">
        <v>412</v>
      </c>
      <c r="C156" s="3">
        <v>20.21797231</v>
      </c>
      <c r="D156" s="3">
        <v>26.477062350000001</v>
      </c>
      <c r="E156" s="9">
        <f t="shared" si="16"/>
        <v>-0.23639669527008533</v>
      </c>
      <c r="F156" s="75">
        <v>18.828286869999999</v>
      </c>
      <c r="G156" s="3">
        <v>55.525297700000003</v>
      </c>
      <c r="H156" s="18">
        <f t="shared" si="17"/>
        <v>-0.66090615179178047</v>
      </c>
      <c r="I156" s="76">
        <f t="shared" si="18"/>
        <v>0.9312648460146199</v>
      </c>
    </row>
    <row r="157" spans="1:9" x14ac:dyDescent="0.15">
      <c r="A157" s="41" t="s">
        <v>84</v>
      </c>
      <c r="B157" s="95" t="s">
        <v>579</v>
      </c>
      <c r="C157" s="3">
        <v>6.3814771600000002</v>
      </c>
      <c r="D157" s="3">
        <v>18.3265721</v>
      </c>
      <c r="E157" s="9">
        <f t="shared" si="16"/>
        <v>-0.65179101006019557</v>
      </c>
      <c r="F157" s="75">
        <v>10.104867460000001</v>
      </c>
      <c r="G157" s="3">
        <v>68.2698702</v>
      </c>
      <c r="H157" s="18">
        <f t="shared" si="17"/>
        <v>-0.85198642636352928</v>
      </c>
      <c r="I157" s="76">
        <f t="shared" si="18"/>
        <v>1.5834684049860333</v>
      </c>
    </row>
    <row r="158" spans="1:9" x14ac:dyDescent="0.15">
      <c r="A158" s="41" t="s">
        <v>28</v>
      </c>
      <c r="B158" s="95" t="s">
        <v>824</v>
      </c>
      <c r="C158" s="3">
        <v>1.2071374699999999</v>
      </c>
      <c r="D158" s="3">
        <v>2.6963128700000003</v>
      </c>
      <c r="E158" s="9">
        <f t="shared" si="16"/>
        <v>-0.55230066828260926</v>
      </c>
      <c r="F158" s="75">
        <v>0.24182129999999999</v>
      </c>
      <c r="G158" s="3">
        <v>0.69005572999999998</v>
      </c>
      <c r="H158" s="18">
        <f t="shared" si="17"/>
        <v>-0.64956265199044139</v>
      </c>
      <c r="I158" s="76">
        <f t="shared" si="18"/>
        <v>0.20032623127836469</v>
      </c>
    </row>
    <row r="159" spans="1:9" x14ac:dyDescent="0.15">
      <c r="A159" s="41" t="s">
        <v>29</v>
      </c>
      <c r="B159" s="95" t="s">
        <v>825</v>
      </c>
      <c r="C159" s="3">
        <v>1.3871701200000002</v>
      </c>
      <c r="D159" s="3">
        <v>4.3327085199999997</v>
      </c>
      <c r="E159" s="9">
        <f t="shared" si="16"/>
        <v>-0.6798376549918479</v>
      </c>
      <c r="F159" s="75">
        <v>0.50009773999999996</v>
      </c>
      <c r="G159" s="3">
        <v>1.40521962</v>
      </c>
      <c r="H159" s="18">
        <f t="shared" si="17"/>
        <v>-0.6441141776827739</v>
      </c>
      <c r="I159" s="76">
        <f t="shared" si="18"/>
        <v>0.36051651689267922</v>
      </c>
    </row>
    <row r="160" spans="1:9" x14ac:dyDescent="0.15">
      <c r="A160" s="41" t="s">
        <v>1155</v>
      </c>
      <c r="B160" s="95" t="s">
        <v>486</v>
      </c>
      <c r="C160" s="3">
        <v>15.198750499999999</v>
      </c>
      <c r="D160" s="3">
        <v>10.07782716</v>
      </c>
      <c r="E160" s="9">
        <f t="shared" si="16"/>
        <v>0.50813764303534636</v>
      </c>
      <c r="F160" s="75">
        <v>4.8418149800000005</v>
      </c>
      <c r="G160" s="3">
        <v>3.3744579300000002</v>
      </c>
      <c r="H160" s="18">
        <f t="shared" si="17"/>
        <v>0.43484230073065411</v>
      </c>
      <c r="I160" s="76">
        <f t="shared" si="18"/>
        <v>0.31856664664638062</v>
      </c>
    </row>
    <row r="161" spans="1:9" x14ac:dyDescent="0.15">
      <c r="A161" s="41" t="s">
        <v>1114</v>
      </c>
      <c r="B161" s="95" t="s">
        <v>826</v>
      </c>
      <c r="C161" s="3">
        <v>10.32215755</v>
      </c>
      <c r="D161" s="3">
        <v>7.8688793800000001</v>
      </c>
      <c r="E161" s="9">
        <f t="shared" si="16"/>
        <v>0.3117697008084015</v>
      </c>
      <c r="F161" s="75">
        <v>30.91629447</v>
      </c>
      <c r="G161" s="3">
        <v>44.945387240000002</v>
      </c>
      <c r="H161" s="18">
        <f t="shared" si="17"/>
        <v>-0.31213643115559908</v>
      </c>
      <c r="I161" s="76">
        <f t="shared" si="18"/>
        <v>2.9951387895643968</v>
      </c>
    </row>
    <row r="162" spans="1:9" x14ac:dyDescent="0.15">
      <c r="A162" s="41" t="s">
        <v>1123</v>
      </c>
      <c r="B162" s="95" t="s">
        <v>472</v>
      </c>
      <c r="C162" s="3">
        <v>2.7658043700000001</v>
      </c>
      <c r="D162" s="3">
        <v>2.6165286400000003</v>
      </c>
      <c r="E162" s="9">
        <f t="shared" si="16"/>
        <v>5.7051059070387211E-2</v>
      </c>
      <c r="F162" s="75">
        <v>1.2705325000000001</v>
      </c>
      <c r="G162" s="3">
        <v>14.67978697</v>
      </c>
      <c r="H162" s="18">
        <f t="shared" si="17"/>
        <v>-0.91345020860340187</v>
      </c>
      <c r="I162" s="76">
        <f t="shared" si="18"/>
        <v>0.45937178846817717</v>
      </c>
    </row>
    <row r="163" spans="1:9" x14ac:dyDescent="0.15">
      <c r="A163" s="41" t="s">
        <v>1124</v>
      </c>
      <c r="B163" s="95" t="s">
        <v>474</v>
      </c>
      <c r="C163" s="3">
        <v>1.9173063600000002</v>
      </c>
      <c r="D163" s="3">
        <v>6.0234365800000003</v>
      </c>
      <c r="E163" s="9">
        <f t="shared" si="16"/>
        <v>-0.68169228072124899</v>
      </c>
      <c r="F163" s="75">
        <v>95.76855596</v>
      </c>
      <c r="G163" s="3">
        <v>2.6603526</v>
      </c>
      <c r="H163" s="18">
        <f t="shared" si="17"/>
        <v>34.998444702405237</v>
      </c>
      <c r="I163" s="76">
        <f t="shared" si="18"/>
        <v>49.949532301139392</v>
      </c>
    </row>
    <row r="164" spans="1:9" x14ac:dyDescent="0.15">
      <c r="A164" s="41" t="s">
        <v>6</v>
      </c>
      <c r="B164" s="95" t="s">
        <v>473</v>
      </c>
      <c r="C164" s="3">
        <v>0.81194358999999994</v>
      </c>
      <c r="D164" s="3">
        <v>4.8560737099999995</v>
      </c>
      <c r="E164" s="9">
        <f t="shared" si="16"/>
        <v>-0.83279833905157097</v>
      </c>
      <c r="F164" s="75">
        <v>1.036464E-2</v>
      </c>
      <c r="G164" s="3">
        <v>2.7717343999999997</v>
      </c>
      <c r="H164" s="18">
        <f t="shared" si="17"/>
        <v>-0.99626059408866885</v>
      </c>
      <c r="I164" s="76">
        <f t="shared" si="18"/>
        <v>1.2765221780986042E-2</v>
      </c>
    </row>
    <row r="165" spans="1:9" x14ac:dyDescent="0.15">
      <c r="A165" s="41" t="s">
        <v>1</v>
      </c>
      <c r="B165" s="95" t="s">
        <v>495</v>
      </c>
      <c r="C165" s="3">
        <v>10.67187818</v>
      </c>
      <c r="D165" s="3">
        <v>16.06895145</v>
      </c>
      <c r="E165" s="9">
        <f t="shared" si="16"/>
        <v>-0.33586966061808599</v>
      </c>
      <c r="F165" s="75">
        <v>35.375577340000007</v>
      </c>
      <c r="G165" s="3">
        <v>20.21353684</v>
      </c>
      <c r="H165" s="18">
        <f t="shared" si="17"/>
        <v>0.75009339632222449</v>
      </c>
      <c r="I165" s="76">
        <f t="shared" si="18"/>
        <v>3.3148408127724718</v>
      </c>
    </row>
    <row r="166" spans="1:9" x14ac:dyDescent="0.15">
      <c r="A166" s="41" t="s">
        <v>85</v>
      </c>
      <c r="B166" s="95" t="s">
        <v>1078</v>
      </c>
      <c r="C166" s="3">
        <v>21.593835649999999</v>
      </c>
      <c r="D166" s="3">
        <v>25.486633380000001</v>
      </c>
      <c r="E166" s="9">
        <f t="shared" si="16"/>
        <v>-0.1527387973122718</v>
      </c>
      <c r="F166" s="75">
        <v>32.64607805</v>
      </c>
      <c r="G166" s="3">
        <v>24.223307089999999</v>
      </c>
      <c r="H166" s="18">
        <f t="shared" si="17"/>
        <v>0.3477135028964371</v>
      </c>
      <c r="I166" s="76">
        <f t="shared" si="18"/>
        <v>1.5118239565743847</v>
      </c>
    </row>
    <row r="167" spans="1:9" x14ac:dyDescent="0.15">
      <c r="A167" s="41" t="s">
        <v>1141</v>
      </c>
      <c r="B167" s="95" t="s">
        <v>416</v>
      </c>
      <c r="C167" s="3">
        <v>28.65183188</v>
      </c>
      <c r="D167" s="3">
        <v>41.117134569999997</v>
      </c>
      <c r="E167" s="9">
        <f t="shared" si="16"/>
        <v>-0.30316564664248191</v>
      </c>
      <c r="F167" s="75">
        <v>34.9185546</v>
      </c>
      <c r="G167" s="3">
        <v>49.498827920000004</v>
      </c>
      <c r="H167" s="18">
        <f t="shared" si="17"/>
        <v>-0.29455795081783831</v>
      </c>
      <c r="I167" s="76">
        <f t="shared" si="18"/>
        <v>1.2187197923765005</v>
      </c>
    </row>
    <row r="168" spans="1:9" x14ac:dyDescent="0.15">
      <c r="A168" s="41" t="s">
        <v>1142</v>
      </c>
      <c r="B168" s="95" t="s">
        <v>413</v>
      </c>
      <c r="C168" s="3">
        <v>33.212527800000004</v>
      </c>
      <c r="D168" s="3">
        <v>61.058954280000002</v>
      </c>
      <c r="E168" s="9">
        <f t="shared" si="16"/>
        <v>-0.45605803126440303</v>
      </c>
      <c r="F168" s="75">
        <v>62.983055740000005</v>
      </c>
      <c r="G168" s="3">
        <v>101.92436665999999</v>
      </c>
      <c r="H168" s="18">
        <f t="shared" si="17"/>
        <v>-0.38206085743854246</v>
      </c>
      <c r="I168" s="76">
        <f t="shared" si="18"/>
        <v>1.8963644116242184</v>
      </c>
    </row>
    <row r="169" spans="1:9" x14ac:dyDescent="0.15">
      <c r="A169" s="41" t="s">
        <v>0</v>
      </c>
      <c r="B169" s="95" t="s">
        <v>496</v>
      </c>
      <c r="C169" s="3">
        <v>34.313063880000001</v>
      </c>
      <c r="D169" s="3">
        <v>27.337849089999999</v>
      </c>
      <c r="E169" s="9">
        <f t="shared" si="16"/>
        <v>0.25514863173897218</v>
      </c>
      <c r="F169" s="75">
        <v>168.48049752</v>
      </c>
      <c r="G169" s="3">
        <v>31.34983038</v>
      </c>
      <c r="H169" s="18">
        <f t="shared" si="17"/>
        <v>4.374207626574087</v>
      </c>
      <c r="I169" s="76">
        <f t="shared" si="18"/>
        <v>4.9100977432155792</v>
      </c>
    </row>
    <row r="170" spans="1:9" x14ac:dyDescent="0.15">
      <c r="A170" s="41" t="s">
        <v>1143</v>
      </c>
      <c r="B170" s="95" t="s">
        <v>414</v>
      </c>
      <c r="C170" s="3">
        <v>37.34313169</v>
      </c>
      <c r="D170" s="3">
        <v>40.290153220000001</v>
      </c>
      <c r="E170" s="9">
        <f t="shared" si="16"/>
        <v>-7.314495712905611E-2</v>
      </c>
      <c r="F170" s="75">
        <v>208.68057724000002</v>
      </c>
      <c r="G170" s="3">
        <v>11.445174470000001</v>
      </c>
      <c r="H170" s="18">
        <f t="shared" si="17"/>
        <v>17.233062133477464</v>
      </c>
      <c r="I170" s="76">
        <f t="shared" si="18"/>
        <v>5.5881916645968372</v>
      </c>
    </row>
    <row r="171" spans="1:9" x14ac:dyDescent="0.15">
      <c r="A171" s="41" t="s">
        <v>1144</v>
      </c>
      <c r="B171" s="95" t="s">
        <v>415</v>
      </c>
      <c r="C171" s="3">
        <v>77.493806390000003</v>
      </c>
      <c r="D171" s="3">
        <v>90.606817230000004</v>
      </c>
      <c r="E171" s="9">
        <f t="shared" si="16"/>
        <v>-0.14472432914968647</v>
      </c>
      <c r="F171" s="75">
        <v>143.51021899</v>
      </c>
      <c r="G171" s="3">
        <v>47.515250999999999</v>
      </c>
      <c r="H171" s="18">
        <f t="shared" si="17"/>
        <v>2.0202980299946223</v>
      </c>
      <c r="I171" s="76">
        <f t="shared" si="18"/>
        <v>1.8518927598905366</v>
      </c>
    </row>
    <row r="172" spans="1:9" x14ac:dyDescent="0.15">
      <c r="A172" s="41" t="s">
        <v>1111</v>
      </c>
      <c r="B172" s="95" t="s">
        <v>439</v>
      </c>
      <c r="C172" s="3">
        <v>113.15005427</v>
      </c>
      <c r="D172" s="3">
        <v>165.07160213999998</v>
      </c>
      <c r="E172" s="9">
        <f t="shared" si="16"/>
        <v>-0.31453955251469878</v>
      </c>
      <c r="F172" s="75">
        <v>209.53264095</v>
      </c>
      <c r="G172" s="3">
        <v>108.13117434</v>
      </c>
      <c r="H172" s="18">
        <f t="shared" si="17"/>
        <v>0.93776348244550101</v>
      </c>
      <c r="I172" s="76">
        <f t="shared" si="18"/>
        <v>1.8518121118175581</v>
      </c>
    </row>
    <row r="173" spans="1:9" x14ac:dyDescent="0.15">
      <c r="A173" s="41" t="s">
        <v>1135</v>
      </c>
      <c r="B173" s="95" t="s">
        <v>425</v>
      </c>
      <c r="C173" s="3">
        <v>9.7145364100000009</v>
      </c>
      <c r="D173" s="3">
        <v>22.21949841</v>
      </c>
      <c r="E173" s="9">
        <f t="shared" si="16"/>
        <v>-0.56279227232114637</v>
      </c>
      <c r="F173" s="75">
        <v>3.9783537899999999</v>
      </c>
      <c r="G173" s="3">
        <v>7.1625495800000003</v>
      </c>
      <c r="H173" s="18">
        <f t="shared" si="17"/>
        <v>-0.44456177991301249</v>
      </c>
      <c r="I173" s="76">
        <f t="shared" si="18"/>
        <v>0.40952585096132238</v>
      </c>
    </row>
    <row r="174" spans="1:9" x14ac:dyDescent="0.15">
      <c r="A174" s="41" t="s">
        <v>717</v>
      </c>
      <c r="B174" s="95" t="s">
        <v>1090</v>
      </c>
      <c r="C174" s="3">
        <v>1.9048246899999999</v>
      </c>
      <c r="D174" s="3">
        <v>1.59804849</v>
      </c>
      <c r="E174" s="9">
        <f t="shared" si="16"/>
        <v>0.19196926871724629</v>
      </c>
      <c r="F174" s="75">
        <v>0.38863978000000005</v>
      </c>
      <c r="G174" s="3">
        <v>0.26018220999999997</v>
      </c>
      <c r="H174" s="18">
        <f t="shared" si="17"/>
        <v>0.49372157304682784</v>
      </c>
      <c r="I174" s="76">
        <f t="shared" si="18"/>
        <v>0.20402915923984588</v>
      </c>
    </row>
    <row r="175" spans="1:9" x14ac:dyDescent="0.15">
      <c r="A175" s="41" t="s">
        <v>640</v>
      </c>
      <c r="B175" s="95" t="s">
        <v>842</v>
      </c>
      <c r="C175" s="3">
        <v>1.53146582</v>
      </c>
      <c r="D175" s="3">
        <v>0.91585944999999991</v>
      </c>
      <c r="E175" s="9">
        <f t="shared" si="16"/>
        <v>0.67216249174477594</v>
      </c>
      <c r="F175" s="75">
        <v>0.87985199000000003</v>
      </c>
      <c r="G175" s="3">
        <v>0.36189129999999997</v>
      </c>
      <c r="H175" s="18">
        <f t="shared" si="17"/>
        <v>1.4312604088575771</v>
      </c>
      <c r="I175" s="76">
        <f t="shared" si="18"/>
        <v>0.57451624352935282</v>
      </c>
    </row>
    <row r="176" spans="1:9" x14ac:dyDescent="0.15">
      <c r="A176" s="41" t="s">
        <v>641</v>
      </c>
      <c r="B176" s="95" t="s">
        <v>844</v>
      </c>
      <c r="C176" s="3">
        <v>0.96390125999999998</v>
      </c>
      <c r="D176" s="3">
        <v>0.89084759000000002</v>
      </c>
      <c r="E176" s="9">
        <f t="shared" si="16"/>
        <v>8.2004678263764452E-2</v>
      </c>
      <c r="F176" s="75">
        <v>7.3097280000000001E-2</v>
      </c>
      <c r="G176" s="3">
        <v>4.3394599999999998E-2</v>
      </c>
      <c r="H176" s="18">
        <f t="shared" si="17"/>
        <v>0.68447871394136595</v>
      </c>
      <c r="I176" s="76">
        <f t="shared" si="18"/>
        <v>7.5834821504435004E-2</v>
      </c>
    </row>
    <row r="177" spans="1:9" x14ac:dyDescent="0.15">
      <c r="A177" s="41" t="s">
        <v>639</v>
      </c>
      <c r="B177" s="95" t="s">
        <v>845</v>
      </c>
      <c r="C177" s="3">
        <v>0.49107805999999998</v>
      </c>
      <c r="D177" s="3">
        <v>0.29399297999999996</v>
      </c>
      <c r="E177" s="9">
        <f t="shared" si="16"/>
        <v>0.67037342184156934</v>
      </c>
      <c r="F177" s="75">
        <v>3.6086863899999999</v>
      </c>
      <c r="G177" s="3">
        <v>0</v>
      </c>
      <c r="H177" s="18"/>
      <c r="I177" s="76">
        <f t="shared" si="18"/>
        <v>7.3484985055125449</v>
      </c>
    </row>
    <row r="178" spans="1:9" x14ac:dyDescent="0.15">
      <c r="A178" s="41" t="s">
        <v>529</v>
      </c>
      <c r="B178" s="95" t="s">
        <v>587</v>
      </c>
      <c r="C178" s="3">
        <v>9.8594368599999989</v>
      </c>
      <c r="D178" s="3">
        <v>5.0639963400000001</v>
      </c>
      <c r="E178" s="9">
        <f t="shared" si="16"/>
        <v>0.94696761174989286</v>
      </c>
      <c r="F178" s="75">
        <v>26.151339910000001</v>
      </c>
      <c r="G178" s="3">
        <v>2.2598521800000002</v>
      </c>
      <c r="H178" s="18">
        <f t="shared" ref="H178:H205" si="19">F178/G178-1</f>
        <v>10.572146240998824</v>
      </c>
      <c r="I178" s="76">
        <f t="shared" si="18"/>
        <v>2.6524172000225179</v>
      </c>
    </row>
    <row r="179" spans="1:9" x14ac:dyDescent="0.15">
      <c r="A179" s="41" t="s">
        <v>530</v>
      </c>
      <c r="B179" s="95" t="s">
        <v>588</v>
      </c>
      <c r="C179" s="3">
        <v>16.7675166</v>
      </c>
      <c r="D179" s="3">
        <v>2.0466052000000001</v>
      </c>
      <c r="E179" s="9">
        <f t="shared" si="16"/>
        <v>7.1928437394764746</v>
      </c>
      <c r="F179" s="75">
        <v>16.006333739999999</v>
      </c>
      <c r="G179" s="3">
        <v>5.92990365</v>
      </c>
      <c r="H179" s="18">
        <f t="shared" si="19"/>
        <v>1.6992569668480195</v>
      </c>
      <c r="I179" s="76">
        <f t="shared" si="18"/>
        <v>0.9546037211020264</v>
      </c>
    </row>
    <row r="180" spans="1:9" x14ac:dyDescent="0.15">
      <c r="A180" s="41" t="s">
        <v>643</v>
      </c>
      <c r="B180" s="95" t="s">
        <v>843</v>
      </c>
      <c r="C180" s="3">
        <v>2.4212312499999999</v>
      </c>
      <c r="D180" s="3">
        <v>2.4678906299999999</v>
      </c>
      <c r="E180" s="9">
        <f t="shared" si="16"/>
        <v>-1.8906583392635956E-2</v>
      </c>
      <c r="F180" s="75">
        <v>1.73358448</v>
      </c>
      <c r="G180" s="3">
        <v>3.76346895</v>
      </c>
      <c r="H180" s="18">
        <f t="shared" si="19"/>
        <v>-0.53936527628320152</v>
      </c>
      <c r="I180" s="76">
        <f t="shared" si="18"/>
        <v>0.71599293954263976</v>
      </c>
    </row>
    <row r="181" spans="1:9" x14ac:dyDescent="0.15">
      <c r="A181" s="41" t="s">
        <v>373</v>
      </c>
      <c r="B181" s="95" t="s">
        <v>450</v>
      </c>
      <c r="C181" s="3">
        <v>25.989931600000002</v>
      </c>
      <c r="D181" s="3">
        <v>40.983567149999999</v>
      </c>
      <c r="E181" s="9">
        <f t="shared" si="16"/>
        <v>-0.36584505919465815</v>
      </c>
      <c r="F181" s="75">
        <v>8.1559388500000001</v>
      </c>
      <c r="G181" s="3">
        <v>7.4021498399999999</v>
      </c>
      <c r="H181" s="18">
        <f t="shared" si="19"/>
        <v>0.10183379508567203</v>
      </c>
      <c r="I181" s="76">
        <f t="shared" si="18"/>
        <v>0.31381147805714116</v>
      </c>
    </row>
    <row r="182" spans="1:9" x14ac:dyDescent="0.15">
      <c r="A182" s="41" t="s">
        <v>371</v>
      </c>
      <c r="B182" s="95" t="s">
        <v>452</v>
      </c>
      <c r="C182" s="3">
        <v>1.6255256899999999</v>
      </c>
      <c r="D182" s="3">
        <v>1.3075086200000001</v>
      </c>
      <c r="E182" s="9">
        <f t="shared" ref="E182:E213" si="20">C182/D182-1</f>
        <v>0.2432236890338817</v>
      </c>
      <c r="F182" s="75">
        <v>1.1060422400000001</v>
      </c>
      <c r="G182" s="3">
        <v>0.83738811000000002</v>
      </c>
      <c r="H182" s="18">
        <f t="shared" si="19"/>
        <v>0.32082391282102152</v>
      </c>
      <c r="I182" s="76">
        <f t="shared" ref="I182:I213" si="21">F182/C182</f>
        <v>0.68042126113675883</v>
      </c>
    </row>
    <row r="183" spans="1:9" x14ac:dyDescent="0.15">
      <c r="A183" s="41" t="s">
        <v>370</v>
      </c>
      <c r="B183" s="95" t="s">
        <v>453</v>
      </c>
      <c r="C183" s="3">
        <v>0.59239783999999995</v>
      </c>
      <c r="D183" s="3">
        <v>1.08599253</v>
      </c>
      <c r="E183" s="9">
        <f t="shared" si="20"/>
        <v>-0.45451020735842451</v>
      </c>
      <c r="F183" s="75"/>
      <c r="G183" s="3">
        <v>3.1028259999999998E-2</v>
      </c>
      <c r="H183" s="18">
        <f t="shared" si="19"/>
        <v>-1</v>
      </c>
      <c r="I183" s="76">
        <f t="shared" si="21"/>
        <v>0</v>
      </c>
    </row>
    <row r="184" spans="1:9" x14ac:dyDescent="0.15">
      <c r="A184" s="41" t="s">
        <v>30</v>
      </c>
      <c r="B184" s="95" t="s">
        <v>830</v>
      </c>
      <c r="C184" s="3">
        <v>4.7566919099999998</v>
      </c>
      <c r="D184" s="3">
        <v>3.70841018</v>
      </c>
      <c r="E184" s="9">
        <f t="shared" si="20"/>
        <v>0.28267685588113656</v>
      </c>
      <c r="F184" s="75">
        <v>7.0893445999999996</v>
      </c>
      <c r="G184" s="3">
        <v>1.4198086299999999</v>
      </c>
      <c r="H184" s="18">
        <f t="shared" si="19"/>
        <v>3.9931691146292021</v>
      </c>
      <c r="I184" s="76">
        <f t="shared" si="21"/>
        <v>1.4903938985613217</v>
      </c>
    </row>
    <row r="185" spans="1:9" x14ac:dyDescent="0.15">
      <c r="A185" s="41" t="s">
        <v>33</v>
      </c>
      <c r="B185" s="95" t="s">
        <v>831</v>
      </c>
      <c r="C185" s="3">
        <v>1.64344713</v>
      </c>
      <c r="D185" s="3">
        <v>0.17015637</v>
      </c>
      <c r="E185" s="9">
        <f t="shared" si="20"/>
        <v>8.6584519874277994</v>
      </c>
      <c r="F185" s="75">
        <v>0</v>
      </c>
      <c r="G185" s="3">
        <v>2.9313200000000003E-3</v>
      </c>
      <c r="H185" s="18">
        <f t="shared" si="19"/>
        <v>-1</v>
      </c>
      <c r="I185" s="76">
        <f t="shared" si="21"/>
        <v>0</v>
      </c>
    </row>
    <row r="186" spans="1:9" x14ac:dyDescent="0.15">
      <c r="A186" s="41" t="s">
        <v>31</v>
      </c>
      <c r="B186" s="95" t="s">
        <v>832</v>
      </c>
      <c r="C186" s="3">
        <v>4.2267637300000001</v>
      </c>
      <c r="D186" s="3">
        <v>18.55427164</v>
      </c>
      <c r="E186" s="9">
        <f t="shared" si="20"/>
        <v>-0.77219457535116698</v>
      </c>
      <c r="F186" s="75">
        <v>0.47144908000000002</v>
      </c>
      <c r="G186" s="3">
        <v>30.299840159999999</v>
      </c>
      <c r="H186" s="18">
        <f t="shared" si="19"/>
        <v>-0.98444054234245171</v>
      </c>
      <c r="I186" s="76">
        <f t="shared" si="21"/>
        <v>0.11153901900260699</v>
      </c>
    </row>
    <row r="187" spans="1:9" x14ac:dyDescent="0.15">
      <c r="A187" s="41" t="s">
        <v>32</v>
      </c>
      <c r="B187" s="95" t="s">
        <v>833</v>
      </c>
      <c r="C187" s="3">
        <v>20.91951675</v>
      </c>
      <c r="D187" s="3">
        <v>2.1856576400000001</v>
      </c>
      <c r="E187" s="9">
        <f t="shared" si="20"/>
        <v>8.5712687875489948</v>
      </c>
      <c r="F187" s="75">
        <v>22.74000775</v>
      </c>
      <c r="G187" s="3">
        <v>47.868307090000002</v>
      </c>
      <c r="H187" s="18">
        <f t="shared" si="19"/>
        <v>-0.52494648061722371</v>
      </c>
      <c r="I187" s="76">
        <f t="shared" si="21"/>
        <v>1.0870235685535137</v>
      </c>
    </row>
    <row r="188" spans="1:9" x14ac:dyDescent="0.15">
      <c r="A188" s="41" t="s">
        <v>1117</v>
      </c>
      <c r="B188" s="95" t="s">
        <v>430</v>
      </c>
      <c r="C188" s="3">
        <v>146.17358512999999</v>
      </c>
      <c r="D188" s="3">
        <v>229.30279594999999</v>
      </c>
      <c r="E188" s="9">
        <f t="shared" si="20"/>
        <v>-0.36253029744184417</v>
      </c>
      <c r="F188" s="75">
        <v>130.59720625</v>
      </c>
      <c r="G188" s="3">
        <v>95.296089659999993</v>
      </c>
      <c r="H188" s="18">
        <f t="shared" si="19"/>
        <v>0.37043615027592747</v>
      </c>
      <c r="I188" s="76">
        <f t="shared" si="21"/>
        <v>0.89343916778023136</v>
      </c>
    </row>
    <row r="189" spans="1:9" x14ac:dyDescent="0.15">
      <c r="A189" s="41" t="s">
        <v>520</v>
      </c>
      <c r="B189" s="95" t="s">
        <v>590</v>
      </c>
      <c r="C189" s="3">
        <v>21.498481050000002</v>
      </c>
      <c r="D189" s="3">
        <v>24.808267440000002</v>
      </c>
      <c r="E189" s="9">
        <f t="shared" si="20"/>
        <v>-0.13341465291781773</v>
      </c>
      <c r="F189" s="75">
        <v>3.6083403299999999</v>
      </c>
      <c r="G189" s="3">
        <v>3.4173049999999998</v>
      </c>
      <c r="H189" s="18">
        <f t="shared" si="19"/>
        <v>5.5902335319791385E-2</v>
      </c>
      <c r="I189" s="76">
        <f t="shared" si="21"/>
        <v>0.16784164060744186</v>
      </c>
    </row>
    <row r="190" spans="1:9" x14ac:dyDescent="0.15">
      <c r="A190" s="41" t="s">
        <v>541</v>
      </c>
      <c r="B190" s="95" t="s">
        <v>591</v>
      </c>
      <c r="C190" s="3">
        <v>11.51346751</v>
      </c>
      <c r="D190" s="3">
        <v>8.1449011599999999</v>
      </c>
      <c r="E190" s="9">
        <f t="shared" si="20"/>
        <v>0.41357977019330705</v>
      </c>
      <c r="F190" s="75">
        <v>8.3210206299999996</v>
      </c>
      <c r="G190" s="3">
        <v>3.4864183199999998</v>
      </c>
      <c r="H190" s="18">
        <f t="shared" si="19"/>
        <v>1.3866959917764543</v>
      </c>
      <c r="I190" s="76">
        <f t="shared" si="21"/>
        <v>0.72272064195888797</v>
      </c>
    </row>
    <row r="191" spans="1:9" x14ac:dyDescent="0.15">
      <c r="A191" s="41" t="s">
        <v>522</v>
      </c>
      <c r="B191" s="95" t="s">
        <v>592</v>
      </c>
      <c r="C191" s="3">
        <v>15.97849495</v>
      </c>
      <c r="D191" s="3">
        <v>18.186273320000002</v>
      </c>
      <c r="E191" s="9">
        <f t="shared" si="20"/>
        <v>-0.12139806386677587</v>
      </c>
      <c r="F191" s="75">
        <v>1.8841128300000001</v>
      </c>
      <c r="G191" s="3">
        <v>34.533034239999999</v>
      </c>
      <c r="H191" s="18">
        <f t="shared" si="19"/>
        <v>-0.94544027562403965</v>
      </c>
      <c r="I191" s="76">
        <f t="shared" si="21"/>
        <v>0.11791553809640877</v>
      </c>
    </row>
    <row r="192" spans="1:9" x14ac:dyDescent="0.15">
      <c r="A192" s="41" t="s">
        <v>794</v>
      </c>
      <c r="B192" s="95" t="s">
        <v>129</v>
      </c>
      <c r="C192" s="3">
        <v>0.15415463000000001</v>
      </c>
      <c r="D192" s="3">
        <v>0.51856729999999995</v>
      </c>
      <c r="E192" s="9">
        <f t="shared" si="20"/>
        <v>-0.70272975176028263</v>
      </c>
      <c r="F192" s="75">
        <v>0.52478228000000005</v>
      </c>
      <c r="G192" s="3">
        <v>1.179353E-2</v>
      </c>
      <c r="H192" s="18">
        <f t="shared" si="19"/>
        <v>43.497472766847586</v>
      </c>
      <c r="I192" s="76">
        <f t="shared" si="21"/>
        <v>3.4042589573858404</v>
      </c>
    </row>
    <row r="193" spans="1:9" x14ac:dyDescent="0.15">
      <c r="A193" s="41" t="s">
        <v>614</v>
      </c>
      <c r="B193" s="95" t="s">
        <v>846</v>
      </c>
      <c r="C193" s="3">
        <v>11.85526327</v>
      </c>
      <c r="D193" s="3">
        <v>12.20960797</v>
      </c>
      <c r="E193" s="9">
        <f t="shared" si="20"/>
        <v>-2.9021791761918547E-2</v>
      </c>
      <c r="F193" s="75">
        <v>11.742527859999999</v>
      </c>
      <c r="G193" s="3">
        <v>8.5759690600000003</v>
      </c>
      <c r="H193" s="18">
        <f t="shared" si="19"/>
        <v>0.3692362668108784</v>
      </c>
      <c r="I193" s="76">
        <f t="shared" si="21"/>
        <v>0.99049068692676945</v>
      </c>
    </row>
    <row r="194" spans="1:9" x14ac:dyDescent="0.15">
      <c r="A194" s="41" t="s">
        <v>35</v>
      </c>
      <c r="B194" s="95" t="s">
        <v>589</v>
      </c>
      <c r="C194" s="3">
        <v>8.9572938600000001</v>
      </c>
      <c r="D194" s="3">
        <v>13.076761359999999</v>
      </c>
      <c r="E194" s="9">
        <f t="shared" si="20"/>
        <v>-0.31502199868851921</v>
      </c>
      <c r="F194" s="75">
        <v>2.9441709399999998</v>
      </c>
      <c r="G194" s="3">
        <v>9.0921845799999996</v>
      </c>
      <c r="H194" s="18">
        <f t="shared" si="19"/>
        <v>-0.67618662884646374</v>
      </c>
      <c r="I194" s="76">
        <f t="shared" si="21"/>
        <v>0.32868977908021874</v>
      </c>
    </row>
    <row r="195" spans="1:9" x14ac:dyDescent="0.15">
      <c r="A195" s="41" t="s">
        <v>372</v>
      </c>
      <c r="B195" s="95" t="s">
        <v>451</v>
      </c>
      <c r="C195" s="3">
        <v>22.754466350000001</v>
      </c>
      <c r="D195" s="3">
        <v>48.096938569999999</v>
      </c>
      <c r="E195" s="9">
        <f t="shared" si="20"/>
        <v>-0.52690406028892489</v>
      </c>
      <c r="F195" s="75">
        <v>7.9413362300000001</v>
      </c>
      <c r="G195" s="3">
        <v>33.302703809999997</v>
      </c>
      <c r="H195" s="18">
        <f t="shared" si="19"/>
        <v>-0.76154079634773053</v>
      </c>
      <c r="I195" s="76">
        <f t="shared" si="21"/>
        <v>0.3490012074047168</v>
      </c>
    </row>
    <row r="196" spans="1:9" x14ac:dyDescent="0.15">
      <c r="A196" s="41" t="s">
        <v>521</v>
      </c>
      <c r="B196" s="95" t="s">
        <v>593</v>
      </c>
      <c r="C196" s="3">
        <v>10.06207526</v>
      </c>
      <c r="D196" s="3">
        <v>6.4898981200000003</v>
      </c>
      <c r="E196" s="9">
        <f t="shared" si="20"/>
        <v>0.5504211428206518</v>
      </c>
      <c r="F196" s="75">
        <v>5.1430262999999998</v>
      </c>
      <c r="G196" s="3">
        <v>2.3526783099999999</v>
      </c>
      <c r="H196" s="18">
        <f t="shared" si="19"/>
        <v>1.1860303969903985</v>
      </c>
      <c r="I196" s="76">
        <f t="shared" si="21"/>
        <v>0.51112977860990472</v>
      </c>
    </row>
    <row r="197" spans="1:9" x14ac:dyDescent="0.15">
      <c r="A197" s="41" t="s">
        <v>627</v>
      </c>
      <c r="B197" s="95" t="s">
        <v>847</v>
      </c>
      <c r="C197" s="3">
        <v>6.2853148799999996</v>
      </c>
      <c r="D197" s="3">
        <v>6.7302938699999997</v>
      </c>
      <c r="E197" s="9">
        <f t="shared" si="20"/>
        <v>-6.6115833661212764E-2</v>
      </c>
      <c r="F197" s="75">
        <v>5.2528256500000001</v>
      </c>
      <c r="G197" s="3">
        <v>3.8075005099999997</v>
      </c>
      <c r="H197" s="18">
        <f t="shared" si="19"/>
        <v>0.37959946064458983</v>
      </c>
      <c r="I197" s="76">
        <f t="shared" si="21"/>
        <v>0.83572991175264721</v>
      </c>
    </row>
    <row r="198" spans="1:9" x14ac:dyDescent="0.15">
      <c r="A198" s="41" t="s">
        <v>493</v>
      </c>
      <c r="B198" s="95" t="s">
        <v>594</v>
      </c>
      <c r="C198" s="3">
        <v>8.7519629200000004</v>
      </c>
      <c r="D198" s="3">
        <v>9.5596963200000005</v>
      </c>
      <c r="E198" s="9">
        <f t="shared" si="20"/>
        <v>-8.4493625420938079E-2</v>
      </c>
      <c r="F198" s="75">
        <v>1.9445515900000001</v>
      </c>
      <c r="G198" s="3">
        <v>7.43075888</v>
      </c>
      <c r="H198" s="18">
        <f t="shared" si="19"/>
        <v>-0.73831049810621763</v>
      </c>
      <c r="I198" s="76">
        <f t="shared" si="21"/>
        <v>0.2221846239266288</v>
      </c>
    </row>
    <row r="199" spans="1:9" x14ac:dyDescent="0.15">
      <c r="A199" s="41" t="s">
        <v>642</v>
      </c>
      <c r="B199" s="95" t="s">
        <v>848</v>
      </c>
      <c r="C199" s="3">
        <v>1.0394845500000001</v>
      </c>
      <c r="D199" s="3">
        <v>1.55381554</v>
      </c>
      <c r="E199" s="9">
        <f t="shared" si="20"/>
        <v>-0.33101161415852487</v>
      </c>
      <c r="F199" s="75">
        <v>0.71930468999999997</v>
      </c>
      <c r="G199" s="3">
        <v>1.8913766999999999</v>
      </c>
      <c r="H199" s="18">
        <f t="shared" si="19"/>
        <v>-0.61969252872788383</v>
      </c>
      <c r="I199" s="76">
        <f t="shared" si="21"/>
        <v>0.69198208862267352</v>
      </c>
    </row>
    <row r="200" spans="1:9" x14ac:dyDescent="0.15">
      <c r="A200" s="41" t="s">
        <v>494</v>
      </c>
      <c r="B200" s="95" t="s">
        <v>595</v>
      </c>
      <c r="C200" s="3">
        <v>20.889153199999999</v>
      </c>
      <c r="D200" s="3">
        <v>22.572482530000002</v>
      </c>
      <c r="E200" s="9">
        <f t="shared" si="20"/>
        <v>-7.4574399504474975E-2</v>
      </c>
      <c r="F200" s="75">
        <v>7.9647247199999995</v>
      </c>
      <c r="G200" s="3">
        <v>26.278641149999999</v>
      </c>
      <c r="H200" s="18">
        <f t="shared" si="19"/>
        <v>-0.69691261148029338</v>
      </c>
      <c r="I200" s="76">
        <f t="shared" si="21"/>
        <v>0.38128518871698447</v>
      </c>
    </row>
    <row r="201" spans="1:9" x14ac:dyDescent="0.15">
      <c r="A201" s="41" t="s">
        <v>23</v>
      </c>
      <c r="B201" s="95" t="s">
        <v>598</v>
      </c>
      <c r="C201" s="3">
        <v>5.8104299800000003</v>
      </c>
      <c r="D201" s="3">
        <v>23.834844760000003</v>
      </c>
      <c r="E201" s="9">
        <f t="shared" si="20"/>
        <v>-0.75622119470435356</v>
      </c>
      <c r="F201" s="75">
        <v>1.0694090000000001</v>
      </c>
      <c r="G201" s="3">
        <v>8.2259935100000003</v>
      </c>
      <c r="H201" s="18">
        <f t="shared" si="19"/>
        <v>-0.86999637202485469</v>
      </c>
      <c r="I201" s="76">
        <f t="shared" si="21"/>
        <v>0.18404989022860577</v>
      </c>
    </row>
    <row r="202" spans="1:9" x14ac:dyDescent="0.15">
      <c r="A202" s="52" t="s">
        <v>34</v>
      </c>
      <c r="B202" s="95" t="s">
        <v>897</v>
      </c>
      <c r="C202" s="3">
        <v>19.744231079999999</v>
      </c>
      <c r="D202" s="3">
        <v>17.979080750000001</v>
      </c>
      <c r="E202" s="9">
        <f t="shared" si="20"/>
        <v>9.8178007793863209E-2</v>
      </c>
      <c r="F202" s="75">
        <v>22.523080839999999</v>
      </c>
      <c r="G202" s="3">
        <v>14.11629595</v>
      </c>
      <c r="H202" s="18">
        <f t="shared" si="19"/>
        <v>0.5955375914316956</v>
      </c>
      <c r="I202" s="76">
        <f t="shared" si="21"/>
        <v>1.1407423641235057</v>
      </c>
    </row>
    <row r="203" spans="1:9" x14ac:dyDescent="0.15">
      <c r="A203" s="41" t="s">
        <v>345</v>
      </c>
      <c r="B203" s="95" t="s">
        <v>429</v>
      </c>
      <c r="C203" s="3">
        <v>140.96938193</v>
      </c>
      <c r="D203" s="3">
        <v>114.77405295</v>
      </c>
      <c r="E203" s="9">
        <f t="shared" si="20"/>
        <v>0.2282338935213144</v>
      </c>
      <c r="F203" s="75">
        <v>68.243331819999995</v>
      </c>
      <c r="G203" s="3">
        <v>71.997081469999998</v>
      </c>
      <c r="H203" s="18">
        <f t="shared" si="19"/>
        <v>-5.2137525207381241E-2</v>
      </c>
      <c r="I203" s="76">
        <f t="shared" si="21"/>
        <v>0.4841003832583094</v>
      </c>
    </row>
    <row r="204" spans="1:9" x14ac:dyDescent="0.15">
      <c r="A204" s="41" t="s">
        <v>795</v>
      </c>
      <c r="B204" s="95" t="s">
        <v>128</v>
      </c>
      <c r="C204" s="3">
        <v>0.60381684999999996</v>
      </c>
      <c r="D204" s="3">
        <v>1.8448754599999999</v>
      </c>
      <c r="E204" s="9">
        <f t="shared" si="20"/>
        <v>-0.67270590178482836</v>
      </c>
      <c r="F204" s="75">
        <v>8.0719550000000001E-2</v>
      </c>
      <c r="G204" s="3">
        <v>0.73477214000000002</v>
      </c>
      <c r="H204" s="18">
        <f t="shared" si="19"/>
        <v>-0.89014342596059781</v>
      </c>
      <c r="I204" s="76">
        <f t="shared" si="21"/>
        <v>0.13368217531524668</v>
      </c>
    </row>
    <row r="205" spans="1:9" x14ac:dyDescent="0.15">
      <c r="A205" s="41" t="s">
        <v>707</v>
      </c>
      <c r="B205" s="95" t="s">
        <v>1088</v>
      </c>
      <c r="C205" s="3">
        <v>1.11391441</v>
      </c>
      <c r="D205" s="3">
        <v>0.77668013999999996</v>
      </c>
      <c r="E205" s="9">
        <f t="shared" si="20"/>
        <v>0.43419968225272254</v>
      </c>
      <c r="F205" s="75">
        <v>0.26298732000000002</v>
      </c>
      <c r="G205" s="3">
        <v>4.7138901399999993</v>
      </c>
      <c r="H205" s="18">
        <f t="shared" si="19"/>
        <v>-0.94421012959797146</v>
      </c>
      <c r="I205" s="76">
        <f t="shared" si="21"/>
        <v>0.23609293284930213</v>
      </c>
    </row>
    <row r="206" spans="1:9" x14ac:dyDescent="0.15">
      <c r="A206" s="41" t="s">
        <v>708</v>
      </c>
      <c r="B206" s="95" t="s">
        <v>1089</v>
      </c>
      <c r="C206" s="3">
        <v>5.6638800000000005E-3</v>
      </c>
      <c r="D206" s="3">
        <v>4.2217040000000004E-2</v>
      </c>
      <c r="E206" s="9">
        <f t="shared" si="20"/>
        <v>-0.86583900718761897</v>
      </c>
      <c r="F206" s="75">
        <v>7.4438999999999994E-4</v>
      </c>
      <c r="G206" s="3">
        <v>0</v>
      </c>
      <c r="H206" s="18"/>
      <c r="I206" s="76">
        <f t="shared" si="21"/>
        <v>0.13142757261806393</v>
      </c>
    </row>
    <row r="207" spans="1:9" x14ac:dyDescent="0.15">
      <c r="A207" s="41" t="s">
        <v>1121</v>
      </c>
      <c r="B207" s="95" t="s">
        <v>432</v>
      </c>
      <c r="C207" s="3">
        <v>7.2429304000000005</v>
      </c>
      <c r="D207" s="3">
        <v>29.96161086</v>
      </c>
      <c r="E207" s="9">
        <f t="shared" si="20"/>
        <v>-0.75825964652422562</v>
      </c>
      <c r="F207" s="75">
        <v>5.1545572999999996</v>
      </c>
      <c r="G207" s="3">
        <v>13.947046179999999</v>
      </c>
      <c r="H207" s="18">
        <f t="shared" ref="H207:H217" si="22">F207/G207-1</f>
        <v>-0.63041942835239118</v>
      </c>
      <c r="I207" s="76">
        <f t="shared" si="21"/>
        <v>0.71166737982184658</v>
      </c>
    </row>
    <row r="208" spans="1:9" x14ac:dyDescent="0.15">
      <c r="A208" s="41" t="s">
        <v>1122</v>
      </c>
      <c r="B208" s="95" t="s">
        <v>433</v>
      </c>
      <c r="C208" s="3">
        <v>45.874361329999999</v>
      </c>
      <c r="D208" s="3">
        <v>75.115772719999995</v>
      </c>
      <c r="E208" s="9">
        <f t="shared" si="20"/>
        <v>-0.38928457141750616</v>
      </c>
      <c r="F208" s="75">
        <v>82.578460540000009</v>
      </c>
      <c r="G208" s="3">
        <v>36.886221310000003</v>
      </c>
      <c r="H208" s="18">
        <f t="shared" si="22"/>
        <v>1.2387346170807865</v>
      </c>
      <c r="I208" s="76">
        <f t="shared" si="21"/>
        <v>1.8001004950448649</v>
      </c>
    </row>
    <row r="209" spans="1:9" x14ac:dyDescent="0.15">
      <c r="A209" s="41" t="s">
        <v>1127</v>
      </c>
      <c r="B209" s="95" t="s">
        <v>390</v>
      </c>
      <c r="C209" s="3">
        <v>2.2826150699999999</v>
      </c>
      <c r="D209" s="3">
        <v>6.7940456200000003</v>
      </c>
      <c r="E209" s="9">
        <f t="shared" si="20"/>
        <v>-0.66402712055972335</v>
      </c>
      <c r="F209" s="75">
        <v>0.49096002</v>
      </c>
      <c r="G209" s="3">
        <v>2.2062706599999999</v>
      </c>
      <c r="H209" s="18">
        <f t="shared" si="22"/>
        <v>-0.77747063000874062</v>
      </c>
      <c r="I209" s="76">
        <f t="shared" si="21"/>
        <v>0.21508664621231999</v>
      </c>
    </row>
    <row r="210" spans="1:9" x14ac:dyDescent="0.15">
      <c r="A210" s="41" t="s">
        <v>706</v>
      </c>
      <c r="B210" s="95" t="s">
        <v>849</v>
      </c>
      <c r="C210" s="3">
        <v>10.76920024</v>
      </c>
      <c r="D210" s="3">
        <v>17.018953809999999</v>
      </c>
      <c r="E210" s="9">
        <f t="shared" si="20"/>
        <v>-0.36722313485143654</v>
      </c>
      <c r="F210" s="75">
        <v>1.2415175900000002</v>
      </c>
      <c r="G210" s="3">
        <v>6.1115744100000002</v>
      </c>
      <c r="H210" s="18">
        <f t="shared" si="22"/>
        <v>-0.7968579768956785</v>
      </c>
      <c r="I210" s="76">
        <f t="shared" si="21"/>
        <v>0.11528410302824865</v>
      </c>
    </row>
    <row r="211" spans="1:9" x14ac:dyDescent="0.15">
      <c r="A211" s="41" t="s">
        <v>538</v>
      </c>
      <c r="B211" s="95" t="s">
        <v>596</v>
      </c>
      <c r="C211" s="3">
        <v>15.506966179999999</v>
      </c>
      <c r="D211" s="3">
        <v>40.648032950000001</v>
      </c>
      <c r="E211" s="9">
        <f t="shared" si="20"/>
        <v>-0.61850635677562349</v>
      </c>
      <c r="F211" s="75">
        <v>10.440491289999999</v>
      </c>
      <c r="G211" s="3">
        <v>4.1745946400000005</v>
      </c>
      <c r="H211" s="18">
        <f t="shared" si="22"/>
        <v>1.500959300326222</v>
      </c>
      <c r="I211" s="76">
        <f t="shared" si="21"/>
        <v>0.6732774914712556</v>
      </c>
    </row>
    <row r="212" spans="1:9" x14ac:dyDescent="0.15">
      <c r="A212" s="52" t="s">
        <v>619</v>
      </c>
      <c r="B212" s="95" t="s">
        <v>850</v>
      </c>
      <c r="C212" s="3">
        <v>7.6013838700000003</v>
      </c>
      <c r="D212" s="3">
        <v>15.597728289999999</v>
      </c>
      <c r="E212" s="9">
        <f t="shared" si="20"/>
        <v>-0.51266083568891296</v>
      </c>
      <c r="F212" s="75">
        <v>15.97931022</v>
      </c>
      <c r="G212" s="3">
        <v>43.440589289999998</v>
      </c>
      <c r="H212" s="18">
        <f t="shared" si="22"/>
        <v>-0.63215714885160579</v>
      </c>
      <c r="I212" s="76">
        <f t="shared" si="21"/>
        <v>2.1021580403358842</v>
      </c>
    </row>
    <row r="213" spans="1:9" x14ac:dyDescent="0.15">
      <c r="A213" s="41" t="s">
        <v>645</v>
      </c>
      <c r="B213" s="95" t="s">
        <v>851</v>
      </c>
      <c r="C213" s="3">
        <v>2.6076978099999999</v>
      </c>
      <c r="D213" s="3">
        <v>3.7425094799999998</v>
      </c>
      <c r="E213" s="9">
        <f t="shared" si="20"/>
        <v>-0.30322212303387408</v>
      </c>
      <c r="F213" s="75">
        <v>3.5794848999999997</v>
      </c>
      <c r="G213" s="3">
        <v>4.6855250000000001E-2</v>
      </c>
      <c r="H213" s="18">
        <f t="shared" si="22"/>
        <v>75.394532096189849</v>
      </c>
      <c r="I213" s="76">
        <f t="shared" si="21"/>
        <v>1.3726609296036492</v>
      </c>
    </row>
    <row r="214" spans="1:9" x14ac:dyDescent="0.15">
      <c r="A214" s="41" t="s">
        <v>609</v>
      </c>
      <c r="B214" s="95" t="s">
        <v>852</v>
      </c>
      <c r="C214" s="3">
        <v>308.43146279000001</v>
      </c>
      <c r="D214" s="3">
        <v>556.35876995000001</v>
      </c>
      <c r="E214" s="9">
        <f t="shared" ref="E214:E230" si="23">C214/D214-1</f>
        <v>-0.44562487472297996</v>
      </c>
      <c r="F214" s="75">
        <v>84.121076090000003</v>
      </c>
      <c r="G214" s="3">
        <v>111.16597424</v>
      </c>
      <c r="H214" s="18">
        <f t="shared" si="22"/>
        <v>-0.2432839574779585</v>
      </c>
      <c r="I214" s="76">
        <f t="shared" ref="I214:I222" si="24">F214/C214</f>
        <v>0.2727383105765544</v>
      </c>
    </row>
    <row r="215" spans="1:9" x14ac:dyDescent="0.15">
      <c r="A215" s="41" t="s">
        <v>610</v>
      </c>
      <c r="B215" s="95" t="s">
        <v>853</v>
      </c>
      <c r="C215" s="3">
        <v>0.59668409999999994</v>
      </c>
      <c r="D215" s="3">
        <v>2.5739508399999997</v>
      </c>
      <c r="E215" s="9">
        <f t="shared" si="23"/>
        <v>-0.76818356795034981</v>
      </c>
      <c r="F215" s="75">
        <v>0.11957882</v>
      </c>
      <c r="G215" s="3">
        <v>4.5092195999999998</v>
      </c>
      <c r="H215" s="18">
        <f t="shared" si="22"/>
        <v>-0.97348126048241257</v>
      </c>
      <c r="I215" s="76">
        <f t="shared" si="24"/>
        <v>0.20040557474214582</v>
      </c>
    </row>
    <row r="216" spans="1:9" x14ac:dyDescent="0.15">
      <c r="A216" s="41" t="s">
        <v>52</v>
      </c>
      <c r="B216" s="95" t="s">
        <v>854</v>
      </c>
      <c r="C216" s="3">
        <v>9.9159607100000002</v>
      </c>
      <c r="D216" s="3">
        <v>17.409827249999999</v>
      </c>
      <c r="E216" s="9">
        <f t="shared" si="23"/>
        <v>-0.43043887985735174</v>
      </c>
      <c r="F216" s="75">
        <v>68.478943610000002</v>
      </c>
      <c r="G216" s="3">
        <v>31.429352350000002</v>
      </c>
      <c r="H216" s="18">
        <f t="shared" si="22"/>
        <v>1.1788213402367482</v>
      </c>
      <c r="I216" s="76">
        <f t="shared" si="24"/>
        <v>6.9059313174709018</v>
      </c>
    </row>
    <row r="217" spans="1:9" x14ac:dyDescent="0.15">
      <c r="A217" s="41" t="s">
        <v>535</v>
      </c>
      <c r="B217" s="95" t="s">
        <v>387</v>
      </c>
      <c r="C217" s="3">
        <v>432.94489148000002</v>
      </c>
      <c r="D217" s="3">
        <v>678.21746877999999</v>
      </c>
      <c r="E217" s="9">
        <f t="shared" si="23"/>
        <v>-0.36164296643848526</v>
      </c>
      <c r="F217" s="75">
        <v>69.030352109999995</v>
      </c>
      <c r="G217" s="3">
        <v>119.6049883</v>
      </c>
      <c r="H217" s="18">
        <f t="shared" si="22"/>
        <v>-0.42284721489329391</v>
      </c>
      <c r="I217" s="76">
        <f t="shared" si="24"/>
        <v>0.15944373861075772</v>
      </c>
    </row>
    <row r="218" spans="1:9" x14ac:dyDescent="0.15">
      <c r="A218" s="41" t="s">
        <v>705</v>
      </c>
      <c r="B218" s="95" t="s">
        <v>855</v>
      </c>
      <c r="C218" s="3">
        <v>1.5276882000000001</v>
      </c>
      <c r="D218" s="3">
        <v>0.10980622</v>
      </c>
      <c r="E218" s="9">
        <f t="shared" si="23"/>
        <v>12.912583458386967</v>
      </c>
      <c r="F218" s="75">
        <v>0</v>
      </c>
      <c r="G218" s="3">
        <v>0</v>
      </c>
      <c r="H218" s="18"/>
      <c r="I218" s="76">
        <f t="shared" si="24"/>
        <v>0</v>
      </c>
    </row>
    <row r="219" spans="1:9" x14ac:dyDescent="0.15">
      <c r="A219" s="41" t="s">
        <v>655</v>
      </c>
      <c r="B219" s="95" t="s">
        <v>856</v>
      </c>
      <c r="C219" s="3">
        <v>1.3827452199999999</v>
      </c>
      <c r="D219" s="3">
        <v>0.76892139999999998</v>
      </c>
      <c r="E219" s="9">
        <f t="shared" si="23"/>
        <v>0.79829202308584457</v>
      </c>
      <c r="F219" s="75"/>
      <c r="G219" s="3">
        <v>0</v>
      </c>
      <c r="H219" s="18"/>
      <c r="I219" s="76">
        <f t="shared" si="24"/>
        <v>0</v>
      </c>
    </row>
    <row r="220" spans="1:9" x14ac:dyDescent="0.15">
      <c r="A220" s="41" t="s">
        <v>669</v>
      </c>
      <c r="B220" s="95" t="s">
        <v>857</v>
      </c>
      <c r="C220" s="3">
        <v>1.1901345300000001</v>
      </c>
      <c r="D220" s="3">
        <v>10.458199390000001</v>
      </c>
      <c r="E220" s="9">
        <f t="shared" si="23"/>
        <v>-0.88620081855218868</v>
      </c>
      <c r="F220" s="75">
        <v>2.48992294</v>
      </c>
      <c r="G220" s="3">
        <v>3.7967239999999999E-2</v>
      </c>
      <c r="H220" s="18">
        <f t="shared" ref="H220:H226" si="25">F220/G220-1</f>
        <v>64.580825469536364</v>
      </c>
      <c r="I220" s="76">
        <f t="shared" si="24"/>
        <v>2.0921357016672726</v>
      </c>
    </row>
    <row r="221" spans="1:9" x14ac:dyDescent="0.15">
      <c r="A221" s="41" t="s">
        <v>670</v>
      </c>
      <c r="B221" s="95" t="s">
        <v>858</v>
      </c>
      <c r="C221" s="3">
        <v>6.2874760099999998</v>
      </c>
      <c r="D221" s="3">
        <v>2.0677796699999997</v>
      </c>
      <c r="E221" s="9">
        <f t="shared" si="23"/>
        <v>2.0406895382620727</v>
      </c>
      <c r="F221" s="75">
        <v>0.25446229999999997</v>
      </c>
      <c r="G221" s="3">
        <v>3.0624999999999999E-2</v>
      </c>
      <c r="H221" s="18">
        <f t="shared" si="25"/>
        <v>7.3089730612244885</v>
      </c>
      <c r="I221" s="76">
        <f t="shared" si="24"/>
        <v>4.0471295571591369E-2</v>
      </c>
    </row>
    <row r="222" spans="1:9" x14ac:dyDescent="0.15">
      <c r="A222" s="41" t="s">
        <v>671</v>
      </c>
      <c r="B222" s="95" t="s">
        <v>859</v>
      </c>
      <c r="C222" s="3">
        <v>1.8161697700000001</v>
      </c>
      <c r="D222" s="3">
        <v>8.1596684899999996</v>
      </c>
      <c r="E222" s="9">
        <f t="shared" si="23"/>
        <v>-0.77742113270584601</v>
      </c>
      <c r="F222" s="75">
        <v>0.49801499999999999</v>
      </c>
      <c r="G222" s="3">
        <v>182.49298028999999</v>
      </c>
      <c r="H222" s="18">
        <f t="shared" si="25"/>
        <v>-0.99727104571798542</v>
      </c>
      <c r="I222" s="76">
        <f t="shared" si="24"/>
        <v>0.27421169993375671</v>
      </c>
    </row>
    <row r="223" spans="1:9" x14ac:dyDescent="0.15">
      <c r="A223" s="41" t="s">
        <v>672</v>
      </c>
      <c r="B223" s="95" t="s">
        <v>860</v>
      </c>
      <c r="C223" s="3">
        <v>0</v>
      </c>
      <c r="D223" s="3">
        <v>0.15044540000000001</v>
      </c>
      <c r="E223" s="9">
        <f t="shared" si="23"/>
        <v>-1</v>
      </c>
      <c r="F223" s="75"/>
      <c r="G223" s="3">
        <v>5.4823999999999998E-2</v>
      </c>
      <c r="H223" s="18">
        <f t="shared" si="25"/>
        <v>-1</v>
      </c>
      <c r="I223" s="76"/>
    </row>
    <row r="224" spans="1:9" x14ac:dyDescent="0.15">
      <c r="A224" s="41" t="s">
        <v>668</v>
      </c>
      <c r="B224" s="95" t="s">
        <v>861</v>
      </c>
      <c r="C224" s="3">
        <v>8.7903799999999987E-3</v>
      </c>
      <c r="D224" s="3">
        <v>0.58452692000000006</v>
      </c>
      <c r="E224" s="9">
        <f t="shared" si="23"/>
        <v>-0.98496154804983149</v>
      </c>
      <c r="F224" s="75">
        <v>0</v>
      </c>
      <c r="G224" s="3">
        <v>9.9600000000000001E-3</v>
      </c>
      <c r="H224" s="18">
        <f t="shared" si="25"/>
        <v>-1</v>
      </c>
      <c r="I224" s="76">
        <f>F224/C224</f>
        <v>0</v>
      </c>
    </row>
    <row r="225" spans="1:9" x14ac:dyDescent="0.15">
      <c r="A225" s="41" t="s">
        <v>660</v>
      </c>
      <c r="B225" s="95" t="s">
        <v>862</v>
      </c>
      <c r="C225" s="3">
        <v>5.3856353200000004</v>
      </c>
      <c r="D225" s="3">
        <v>1.5544330100000001</v>
      </c>
      <c r="E225" s="9">
        <f t="shared" si="23"/>
        <v>2.4646943839670516</v>
      </c>
      <c r="F225" s="75">
        <v>1.6609156999999999</v>
      </c>
      <c r="G225" s="3">
        <v>0.62894104000000006</v>
      </c>
      <c r="H225" s="18">
        <f t="shared" si="25"/>
        <v>1.6408130402811683</v>
      </c>
      <c r="I225" s="76">
        <f>F225/C225</f>
        <v>0.30839735728708784</v>
      </c>
    </row>
    <row r="226" spans="1:9" x14ac:dyDescent="0.15">
      <c r="A226" s="41" t="s">
        <v>661</v>
      </c>
      <c r="B226" s="95" t="s">
        <v>863</v>
      </c>
      <c r="C226" s="3">
        <v>6.63026246</v>
      </c>
      <c r="D226" s="3">
        <v>4.6933198699999998</v>
      </c>
      <c r="E226" s="9">
        <f t="shared" si="23"/>
        <v>0.41270201981779686</v>
      </c>
      <c r="F226" s="75">
        <v>4.4387319999999999</v>
      </c>
      <c r="G226" s="3">
        <v>1.399888</v>
      </c>
      <c r="H226" s="18">
        <f t="shared" si="25"/>
        <v>2.1707765192643982</v>
      </c>
      <c r="I226" s="76">
        <f>F226/C226</f>
        <v>0.66946550408503736</v>
      </c>
    </row>
    <row r="227" spans="1:9" x14ac:dyDescent="0.15">
      <c r="A227" s="41" t="s">
        <v>662</v>
      </c>
      <c r="B227" s="95" t="s">
        <v>864</v>
      </c>
      <c r="C227" s="3">
        <v>0.74004890000000001</v>
      </c>
      <c r="D227" s="3">
        <v>1.597374E-2</v>
      </c>
      <c r="E227" s="9">
        <f t="shared" si="23"/>
        <v>45.329093875322876</v>
      </c>
      <c r="F227" s="75">
        <v>4.63781E-3</v>
      </c>
      <c r="G227" s="3">
        <v>0</v>
      </c>
      <c r="H227" s="18"/>
      <c r="I227" s="76">
        <f>F227/C227</f>
        <v>6.2668966875026773E-3</v>
      </c>
    </row>
    <row r="228" spans="1:9" x14ac:dyDescent="0.15">
      <c r="A228" s="41" t="s">
        <v>663</v>
      </c>
      <c r="B228" s="95" t="s">
        <v>865</v>
      </c>
      <c r="C228" s="3">
        <v>0.93589006000000008</v>
      </c>
      <c r="D228" s="3">
        <v>4.5857349999999998E-2</v>
      </c>
      <c r="E228" s="9">
        <f t="shared" si="23"/>
        <v>19.40872531884202</v>
      </c>
      <c r="F228" s="75">
        <v>0.50802192000000002</v>
      </c>
      <c r="G228" s="3">
        <v>0.13827494000000001</v>
      </c>
      <c r="H228" s="18">
        <f>F228/G228-1</f>
        <v>2.6739984844686968</v>
      </c>
      <c r="I228" s="76">
        <f>F228/C228</f>
        <v>0.54282221995177504</v>
      </c>
    </row>
    <row r="229" spans="1:9" x14ac:dyDescent="0.15">
      <c r="A229" s="41" t="s">
        <v>664</v>
      </c>
      <c r="B229" s="95" t="s">
        <v>866</v>
      </c>
      <c r="C229" s="3">
        <v>0</v>
      </c>
      <c r="D229" s="3">
        <v>0.30331999999999998</v>
      </c>
      <c r="E229" s="9">
        <f t="shared" si="23"/>
        <v>-1</v>
      </c>
      <c r="F229" s="75"/>
      <c r="G229" s="3">
        <v>2.5992000000000001E-2</v>
      </c>
      <c r="H229" s="18">
        <f>F229/G229-1</f>
        <v>-1</v>
      </c>
      <c r="I229" s="76"/>
    </row>
    <row r="230" spans="1:9" x14ac:dyDescent="0.15">
      <c r="A230" s="41" t="s">
        <v>665</v>
      </c>
      <c r="B230" s="95" t="s">
        <v>867</v>
      </c>
      <c r="C230" s="3">
        <v>0.65905223000000002</v>
      </c>
      <c r="D230" s="3">
        <v>4.2088569099999997</v>
      </c>
      <c r="E230" s="9">
        <f t="shared" si="23"/>
        <v>-0.84341301115888967</v>
      </c>
      <c r="F230" s="75">
        <v>0.79436600000000002</v>
      </c>
      <c r="G230" s="3">
        <v>8.1721250899999998</v>
      </c>
      <c r="H230" s="18">
        <f>F230/G230-1</f>
        <v>-0.90279566315351145</v>
      </c>
      <c r="I230" s="76">
        <f>F230/C230</f>
        <v>1.2053157000925405</v>
      </c>
    </row>
    <row r="231" spans="1:9" x14ac:dyDescent="0.15">
      <c r="A231" s="41" t="s">
        <v>666</v>
      </c>
      <c r="B231" s="95" t="s">
        <v>868</v>
      </c>
      <c r="C231" s="3">
        <v>0</v>
      </c>
      <c r="D231" s="3">
        <v>0</v>
      </c>
      <c r="E231" s="9"/>
      <c r="F231" s="75"/>
      <c r="G231" s="3">
        <v>0</v>
      </c>
      <c r="H231" s="18"/>
      <c r="I231" s="76"/>
    </row>
    <row r="232" spans="1:9" x14ac:dyDescent="0.15">
      <c r="A232" s="41" t="s">
        <v>667</v>
      </c>
      <c r="B232" s="95" t="s">
        <v>869</v>
      </c>
      <c r="C232" s="3">
        <v>0</v>
      </c>
      <c r="D232" s="3">
        <v>2.738E-3</v>
      </c>
      <c r="E232" s="9">
        <f t="shared" ref="E232:E269" si="26">C232/D232-1</f>
        <v>-1</v>
      </c>
      <c r="F232" s="75"/>
      <c r="G232" s="3">
        <v>0</v>
      </c>
      <c r="H232" s="18"/>
      <c r="I232" s="76"/>
    </row>
    <row r="233" spans="1:9" x14ac:dyDescent="0.15">
      <c r="A233" s="41" t="s">
        <v>656</v>
      </c>
      <c r="B233" s="95" t="s">
        <v>870</v>
      </c>
      <c r="C233" s="3">
        <v>0</v>
      </c>
      <c r="D233" s="3">
        <v>1.3534764399999999</v>
      </c>
      <c r="E233" s="9">
        <f t="shared" si="26"/>
        <v>-1</v>
      </c>
      <c r="F233" s="75"/>
      <c r="G233" s="3">
        <v>0</v>
      </c>
      <c r="H233" s="18"/>
      <c r="I233" s="76"/>
    </row>
    <row r="234" spans="1:9" x14ac:dyDescent="0.15">
      <c r="A234" s="41" t="s">
        <v>657</v>
      </c>
      <c r="B234" s="95" t="s">
        <v>871</v>
      </c>
      <c r="C234" s="3">
        <v>7.07890847</v>
      </c>
      <c r="D234" s="3">
        <v>1.4550613799999998</v>
      </c>
      <c r="E234" s="9">
        <f t="shared" si="26"/>
        <v>3.8650239552093675</v>
      </c>
      <c r="F234" s="75">
        <v>2.7785097000000003</v>
      </c>
      <c r="G234" s="3">
        <v>26.061287499999999</v>
      </c>
      <c r="H234" s="18">
        <f>F234/G234-1</f>
        <v>-0.89338555510735995</v>
      </c>
      <c r="I234" s="76">
        <f t="shared" ref="I234:I241" si="27">F234/C234</f>
        <v>0.39250538579149058</v>
      </c>
    </row>
    <row r="235" spans="1:9" x14ac:dyDescent="0.15">
      <c r="A235" s="41" t="s">
        <v>658</v>
      </c>
      <c r="B235" s="95" t="s">
        <v>872</v>
      </c>
      <c r="C235" s="3">
        <v>0.15329999999999999</v>
      </c>
      <c r="D235" s="3">
        <v>9.1020000000000007E-3</v>
      </c>
      <c r="E235" s="9">
        <f t="shared" si="26"/>
        <v>15.842452208305865</v>
      </c>
      <c r="F235" s="75"/>
      <c r="G235" s="3">
        <v>0</v>
      </c>
      <c r="H235" s="18"/>
      <c r="I235" s="76">
        <f t="shared" si="27"/>
        <v>0</v>
      </c>
    </row>
    <row r="236" spans="1:9" x14ac:dyDescent="0.15">
      <c r="A236" s="41" t="s">
        <v>659</v>
      </c>
      <c r="B236" s="95" t="s">
        <v>873</v>
      </c>
      <c r="C236" s="3">
        <v>1.42145235</v>
      </c>
      <c r="D236" s="3">
        <v>3.0549928</v>
      </c>
      <c r="E236" s="9">
        <f t="shared" si="26"/>
        <v>-0.53471171846951648</v>
      </c>
      <c r="F236" s="75">
        <v>0.10612431</v>
      </c>
      <c r="G236" s="3">
        <v>10.60078208</v>
      </c>
      <c r="H236" s="18">
        <f>F236/G236-1</f>
        <v>-0.98998901126359162</v>
      </c>
      <c r="I236" s="76">
        <f t="shared" si="27"/>
        <v>7.4659069648025836E-2</v>
      </c>
    </row>
    <row r="237" spans="1:9" x14ac:dyDescent="0.15">
      <c r="A237" s="41" t="s">
        <v>696</v>
      </c>
      <c r="B237" s="95" t="s">
        <v>874</v>
      </c>
      <c r="C237" s="3">
        <v>1.27626778</v>
      </c>
      <c r="D237" s="3">
        <v>0.97418512000000002</v>
      </c>
      <c r="E237" s="9">
        <f t="shared" si="26"/>
        <v>0.31008753243941967</v>
      </c>
      <c r="F237" s="75">
        <v>0.20035810000000001</v>
      </c>
      <c r="G237" s="3">
        <v>0</v>
      </c>
      <c r="H237" s="18"/>
      <c r="I237" s="76">
        <f t="shared" si="27"/>
        <v>0.15698750931407202</v>
      </c>
    </row>
    <row r="238" spans="1:9" x14ac:dyDescent="0.15">
      <c r="A238" s="41" t="s">
        <v>607</v>
      </c>
      <c r="B238" s="95" t="s">
        <v>875</v>
      </c>
      <c r="C238" s="3">
        <v>12.87922416</v>
      </c>
      <c r="D238" s="3">
        <v>3.2176967699999999</v>
      </c>
      <c r="E238" s="9">
        <f t="shared" si="26"/>
        <v>3.0026220867294464</v>
      </c>
      <c r="F238" s="75">
        <v>8.0731410500000003</v>
      </c>
      <c r="G238" s="3">
        <v>1.4887969999999999E-2</v>
      </c>
      <c r="H238" s="18">
        <f>F238/G238-1</f>
        <v>541.25935772304763</v>
      </c>
      <c r="I238" s="76">
        <f t="shared" si="27"/>
        <v>0.62683442338657147</v>
      </c>
    </row>
    <row r="239" spans="1:9" x14ac:dyDescent="0.15">
      <c r="A239" s="41" t="s">
        <v>503</v>
      </c>
      <c r="B239" s="95" t="s">
        <v>597</v>
      </c>
      <c r="C239" s="3">
        <v>13.690611820000001</v>
      </c>
      <c r="D239" s="3">
        <v>23.757863489999998</v>
      </c>
      <c r="E239" s="9">
        <f t="shared" si="26"/>
        <v>-0.42374398161844129</v>
      </c>
      <c r="F239" s="75">
        <v>2.0857113599999999</v>
      </c>
      <c r="G239" s="3">
        <v>5.7829566100000003</v>
      </c>
      <c r="H239" s="18">
        <f>F239/G239-1</f>
        <v>-0.63933477273660544</v>
      </c>
      <c r="I239" s="76">
        <f t="shared" si="27"/>
        <v>0.15234610311228589</v>
      </c>
    </row>
    <row r="240" spans="1:9" x14ac:dyDescent="0.15">
      <c r="A240" s="41" t="s">
        <v>463</v>
      </c>
      <c r="B240" s="95" t="s">
        <v>599</v>
      </c>
      <c r="C240" s="3">
        <v>2.7490575800000001</v>
      </c>
      <c r="D240" s="3">
        <v>7.4373950199999994</v>
      </c>
      <c r="E240" s="9">
        <f t="shared" si="26"/>
        <v>-0.63037359551194039</v>
      </c>
      <c r="F240" s="75">
        <v>11.23878678</v>
      </c>
      <c r="G240" s="3">
        <v>2.65486237</v>
      </c>
      <c r="H240" s="18">
        <f>F240/G240-1</f>
        <v>3.2332841457239079</v>
      </c>
      <c r="I240" s="76">
        <f t="shared" si="27"/>
        <v>4.0882325862377895</v>
      </c>
    </row>
    <row r="241" spans="1:9" x14ac:dyDescent="0.15">
      <c r="A241" s="41" t="s">
        <v>505</v>
      </c>
      <c r="B241" s="95" t="s">
        <v>600</v>
      </c>
      <c r="C241" s="3">
        <v>20.512237859999999</v>
      </c>
      <c r="D241" s="3">
        <v>14.115355560000001</v>
      </c>
      <c r="E241" s="9">
        <f t="shared" si="26"/>
        <v>0.45318605491791075</v>
      </c>
      <c r="F241" s="75">
        <v>1.46979243</v>
      </c>
      <c r="G241" s="3">
        <v>0.67646711000000004</v>
      </c>
      <c r="H241" s="18">
        <f>F241/G241-1</f>
        <v>1.1727478073545954</v>
      </c>
      <c r="I241" s="76">
        <f t="shared" si="27"/>
        <v>7.1654416257827078E-2</v>
      </c>
    </row>
    <row r="242" spans="1:9" x14ac:dyDescent="0.15">
      <c r="A242" s="41" t="s">
        <v>40</v>
      </c>
      <c r="B242" s="95" t="s">
        <v>999</v>
      </c>
      <c r="C242" s="3">
        <v>0</v>
      </c>
      <c r="D242" s="3">
        <v>0.56222775000000003</v>
      </c>
      <c r="E242" s="9">
        <f t="shared" si="26"/>
        <v>-1</v>
      </c>
      <c r="F242" s="75"/>
      <c r="G242" s="3">
        <v>0</v>
      </c>
      <c r="H242" s="18"/>
      <c r="I242" s="76"/>
    </row>
    <row r="243" spans="1:9" x14ac:dyDescent="0.15">
      <c r="A243" s="41" t="s">
        <v>464</v>
      </c>
      <c r="B243" s="95" t="s">
        <v>601</v>
      </c>
      <c r="C243" s="3">
        <v>10.71822581</v>
      </c>
      <c r="D243" s="3">
        <v>24.611108079999997</v>
      </c>
      <c r="E243" s="9">
        <f t="shared" si="26"/>
        <v>-0.56449641457996469</v>
      </c>
      <c r="F243" s="75">
        <v>0.15970391</v>
      </c>
      <c r="G243" s="3">
        <v>0.29917273999999999</v>
      </c>
      <c r="H243" s="18">
        <f>F243/G243-1</f>
        <v>-0.4661816113326368</v>
      </c>
      <c r="I243" s="76">
        <f t="shared" ref="I243:I285" si="28">F243/C243</f>
        <v>1.490021882642161E-2</v>
      </c>
    </row>
    <row r="244" spans="1:9" x14ac:dyDescent="0.15">
      <c r="A244" s="41" t="s">
        <v>726</v>
      </c>
      <c r="B244" s="95" t="s">
        <v>876</v>
      </c>
      <c r="C244" s="3">
        <v>7.1097130999999996</v>
      </c>
      <c r="D244" s="3">
        <v>7.5883590400000003</v>
      </c>
      <c r="E244" s="9">
        <f t="shared" si="26"/>
        <v>-6.3076343314403926E-2</v>
      </c>
      <c r="F244" s="75">
        <v>3.1622999999999998E-2</v>
      </c>
      <c r="G244" s="3">
        <v>1.03E-2</v>
      </c>
      <c r="H244" s="18">
        <f>F244/G244-1</f>
        <v>2.0701941747572814</v>
      </c>
      <c r="I244" s="76">
        <f t="shared" si="28"/>
        <v>4.4478588031913692E-3</v>
      </c>
    </row>
    <row r="245" spans="1:9" x14ac:dyDescent="0.15">
      <c r="A245" s="41" t="s">
        <v>727</v>
      </c>
      <c r="B245" s="95" t="s">
        <v>877</v>
      </c>
      <c r="C245" s="3">
        <v>13.76016383</v>
      </c>
      <c r="D245" s="3">
        <v>3.9973427999999998</v>
      </c>
      <c r="E245" s="9">
        <f t="shared" si="26"/>
        <v>2.4423276957883124</v>
      </c>
      <c r="F245" s="75">
        <v>2.1379520400000001</v>
      </c>
      <c r="G245" s="3">
        <v>6.6368376299999996</v>
      </c>
      <c r="H245" s="18">
        <f>F245/G245-1</f>
        <v>-0.67786585130002641</v>
      </c>
      <c r="I245" s="76">
        <f t="shared" si="28"/>
        <v>0.15537257160694723</v>
      </c>
    </row>
    <row r="246" spans="1:9" x14ac:dyDescent="0.15">
      <c r="A246" s="41" t="s">
        <v>41</v>
      </c>
      <c r="B246" s="95" t="s">
        <v>1000</v>
      </c>
      <c r="C246" s="3">
        <v>0.12431328</v>
      </c>
      <c r="D246" s="3">
        <v>1.806688E-2</v>
      </c>
      <c r="E246" s="9">
        <f t="shared" si="26"/>
        <v>5.8807276076444852</v>
      </c>
      <c r="F246" s="75">
        <v>0</v>
      </c>
      <c r="G246" s="3">
        <v>0</v>
      </c>
      <c r="H246" s="18"/>
      <c r="I246" s="76">
        <f t="shared" si="28"/>
        <v>0</v>
      </c>
    </row>
    <row r="247" spans="1:9" x14ac:dyDescent="0.15">
      <c r="A247" s="41" t="s">
        <v>465</v>
      </c>
      <c r="B247" s="95" t="s">
        <v>602</v>
      </c>
      <c r="C247" s="3">
        <v>4.7357561399999994</v>
      </c>
      <c r="D247" s="3">
        <v>12.972781919999999</v>
      </c>
      <c r="E247" s="9">
        <f t="shared" si="26"/>
        <v>-0.63494675473585693</v>
      </c>
      <c r="F247" s="75">
        <v>4.7364000000000003E-2</v>
      </c>
      <c r="G247" s="3">
        <v>0.98326650000000004</v>
      </c>
      <c r="H247" s="18">
        <f t="shared" ref="H247:H249" si="29">F247/G247-1</f>
        <v>-0.95182994640822194</v>
      </c>
      <c r="I247" s="76">
        <f t="shared" si="28"/>
        <v>1.0001359571694502E-2</v>
      </c>
    </row>
    <row r="248" spans="1:9" x14ac:dyDescent="0.15">
      <c r="A248" s="41" t="s">
        <v>504</v>
      </c>
      <c r="B248" s="95" t="s">
        <v>605</v>
      </c>
      <c r="C248" s="3">
        <v>7.8252362800000004</v>
      </c>
      <c r="D248" s="3">
        <v>11.223600300000001</v>
      </c>
      <c r="E248" s="9">
        <f t="shared" si="26"/>
        <v>-0.30278733464875796</v>
      </c>
      <c r="F248" s="75">
        <v>0</v>
      </c>
      <c r="G248" s="3">
        <v>2.3474249999999999E-2</v>
      </c>
      <c r="H248" s="18">
        <f t="shared" si="29"/>
        <v>-1</v>
      </c>
      <c r="I248" s="76">
        <f t="shared" si="28"/>
        <v>0</v>
      </c>
    </row>
    <row r="249" spans="1:9" x14ac:dyDescent="0.15">
      <c r="A249" s="41" t="s">
        <v>702</v>
      </c>
      <c r="B249" s="95" t="s">
        <v>878</v>
      </c>
      <c r="C249" s="3">
        <v>0.17254259</v>
      </c>
      <c r="D249" s="3">
        <v>0.16309701999999998</v>
      </c>
      <c r="E249" s="9">
        <f t="shared" si="26"/>
        <v>5.7913811055530173E-2</v>
      </c>
      <c r="F249" s="75">
        <v>2.6467417799999997</v>
      </c>
      <c r="G249" s="3">
        <v>7.1420099999999999E-3</v>
      </c>
      <c r="H249" s="18">
        <f t="shared" si="29"/>
        <v>369.58780091318829</v>
      </c>
      <c r="I249" s="76">
        <f t="shared" si="28"/>
        <v>15.339643273002913</v>
      </c>
    </row>
    <row r="250" spans="1:9" ht="12" customHeight="1" x14ac:dyDescent="0.15">
      <c r="A250" s="41" t="s">
        <v>703</v>
      </c>
      <c r="B250" s="95" t="s">
        <v>879</v>
      </c>
      <c r="C250" s="3">
        <v>0.11880913999999999</v>
      </c>
      <c r="D250" s="3">
        <v>2.9537709999999998E-2</v>
      </c>
      <c r="E250" s="9">
        <f t="shared" si="26"/>
        <v>3.0222867649523266</v>
      </c>
      <c r="F250" s="75">
        <v>0</v>
      </c>
      <c r="G250" s="3">
        <v>0</v>
      </c>
      <c r="H250" s="18"/>
      <c r="I250" s="76">
        <f t="shared" si="28"/>
        <v>0</v>
      </c>
    </row>
    <row r="251" spans="1:9" ht="12" customHeight="1" x14ac:dyDescent="0.15">
      <c r="A251" s="41" t="s">
        <v>704</v>
      </c>
      <c r="B251" s="95" t="s">
        <v>880</v>
      </c>
      <c r="C251" s="3">
        <v>0.18831010999999998</v>
      </c>
      <c r="D251" s="3">
        <v>8.2270330000000003E-2</v>
      </c>
      <c r="E251" s="9">
        <f t="shared" si="26"/>
        <v>1.2889188605418256</v>
      </c>
      <c r="F251" s="75">
        <v>0</v>
      </c>
      <c r="G251" s="3">
        <v>0</v>
      </c>
      <c r="H251" s="18"/>
      <c r="I251" s="76">
        <f t="shared" si="28"/>
        <v>0</v>
      </c>
    </row>
    <row r="252" spans="1:9" ht="12" customHeight="1" x14ac:dyDescent="0.15">
      <c r="A252" s="41" t="s">
        <v>728</v>
      </c>
      <c r="B252" s="95" t="s">
        <v>881</v>
      </c>
      <c r="C252" s="3">
        <v>4.36053E-2</v>
      </c>
      <c r="D252" s="3">
        <v>2.12887841</v>
      </c>
      <c r="E252" s="9">
        <f t="shared" si="26"/>
        <v>-0.97951724260287842</v>
      </c>
      <c r="F252" s="75">
        <v>0</v>
      </c>
      <c r="G252" s="3">
        <v>0.94231743000000001</v>
      </c>
      <c r="H252" s="18">
        <f t="shared" ref="H252:H265" si="30">F252/G252-1</f>
        <v>-1</v>
      </c>
      <c r="I252" s="76">
        <f t="shared" si="28"/>
        <v>0</v>
      </c>
    </row>
    <row r="253" spans="1:9" x14ac:dyDescent="0.15">
      <c r="A253" s="41" t="s">
        <v>631</v>
      </c>
      <c r="B253" s="95" t="s">
        <v>882</v>
      </c>
      <c r="C253" s="3">
        <v>5.2684330300000006</v>
      </c>
      <c r="D253" s="3">
        <v>12.062703220000001</v>
      </c>
      <c r="E253" s="9">
        <f t="shared" si="26"/>
        <v>-0.56324607064319365</v>
      </c>
      <c r="F253" s="75">
        <v>0.35619157000000001</v>
      </c>
      <c r="G253" s="3">
        <v>2.0188647899999999</v>
      </c>
      <c r="H253" s="18">
        <f t="shared" si="30"/>
        <v>-0.8235683876580957</v>
      </c>
      <c r="I253" s="76">
        <f t="shared" si="28"/>
        <v>6.7608635807220263E-2</v>
      </c>
    </row>
    <row r="254" spans="1:9" x14ac:dyDescent="0.15">
      <c r="A254" s="52" t="s">
        <v>36</v>
      </c>
      <c r="B254" s="95" t="s">
        <v>883</v>
      </c>
      <c r="C254" s="3">
        <v>31.688908359999999</v>
      </c>
      <c r="D254" s="3">
        <v>42.65003025</v>
      </c>
      <c r="E254" s="9">
        <f t="shared" si="26"/>
        <v>-0.25700150329905103</v>
      </c>
      <c r="F254" s="75">
        <v>12.971886550000001</v>
      </c>
      <c r="G254" s="3">
        <v>13.845062449999999</v>
      </c>
      <c r="H254" s="18">
        <f t="shared" si="30"/>
        <v>-6.3067675075744956E-2</v>
      </c>
      <c r="I254" s="76">
        <f t="shared" si="28"/>
        <v>0.40935100706637284</v>
      </c>
    </row>
    <row r="255" spans="1:9" x14ac:dyDescent="0.15">
      <c r="A255" s="41" t="s">
        <v>611</v>
      </c>
      <c r="B255" s="95" t="s">
        <v>884</v>
      </c>
      <c r="C255" s="3">
        <v>83.836968330000005</v>
      </c>
      <c r="D255" s="3">
        <v>144.51384200999999</v>
      </c>
      <c r="E255" s="9">
        <f t="shared" si="26"/>
        <v>-0.41986894013793707</v>
      </c>
      <c r="F255" s="75">
        <v>43.809456850000004</v>
      </c>
      <c r="G255" s="3">
        <v>37.52420437</v>
      </c>
      <c r="H255" s="18">
        <f t="shared" si="30"/>
        <v>0.16749862083751377</v>
      </c>
      <c r="I255" s="76">
        <f t="shared" si="28"/>
        <v>0.52255535621895022</v>
      </c>
    </row>
    <row r="256" spans="1:9" x14ac:dyDescent="0.15">
      <c r="A256" s="41" t="s">
        <v>39</v>
      </c>
      <c r="B256" s="95" t="s">
        <v>1002</v>
      </c>
      <c r="C256" s="3">
        <v>0.27248587000000002</v>
      </c>
      <c r="D256" s="3">
        <v>14.44112675</v>
      </c>
      <c r="E256" s="9">
        <f t="shared" si="26"/>
        <v>-0.98113125971974446</v>
      </c>
      <c r="F256" s="75">
        <v>3.8411250000000001E-2</v>
      </c>
      <c r="G256" s="3">
        <v>5.3462519999999999E-2</v>
      </c>
      <c r="H256" s="18">
        <f t="shared" si="30"/>
        <v>-0.28152937796422617</v>
      </c>
      <c r="I256" s="76">
        <f t="shared" si="28"/>
        <v>0.14096602513737685</v>
      </c>
    </row>
    <row r="257" spans="1:9" x14ac:dyDescent="0.15">
      <c r="A257" s="52" t="s">
        <v>620</v>
      </c>
      <c r="B257" s="95" t="s">
        <v>885</v>
      </c>
      <c r="C257" s="3">
        <v>8.4097140699999997</v>
      </c>
      <c r="D257" s="3">
        <v>4.7231327699999994</v>
      </c>
      <c r="E257" s="9">
        <f t="shared" si="26"/>
        <v>0.7805373000344431</v>
      </c>
      <c r="F257" s="75">
        <v>2.4933719999999999</v>
      </c>
      <c r="G257" s="3">
        <v>0.42986979999999997</v>
      </c>
      <c r="H257" s="18">
        <f t="shared" si="30"/>
        <v>4.8002958104989002</v>
      </c>
      <c r="I257" s="76">
        <f t="shared" si="28"/>
        <v>0.29648713133953197</v>
      </c>
    </row>
    <row r="258" spans="1:9" x14ac:dyDescent="0.15">
      <c r="A258" s="41" t="s">
        <v>734</v>
      </c>
      <c r="B258" s="95" t="s">
        <v>1003</v>
      </c>
      <c r="C258" s="3">
        <v>3.5716687200000004</v>
      </c>
      <c r="D258" s="3">
        <v>6.7307590900000003</v>
      </c>
      <c r="E258" s="9">
        <f t="shared" si="26"/>
        <v>-0.46935127639518592</v>
      </c>
      <c r="F258" s="75">
        <v>2.2103221899999999</v>
      </c>
      <c r="G258" s="3">
        <v>0.84402725000000001</v>
      </c>
      <c r="H258" s="18">
        <f t="shared" si="30"/>
        <v>1.6187806021665767</v>
      </c>
      <c r="I258" s="76">
        <f t="shared" si="28"/>
        <v>0.61884860082992232</v>
      </c>
    </row>
    <row r="259" spans="1:9" x14ac:dyDescent="0.15">
      <c r="A259" s="41" t="s">
        <v>1076</v>
      </c>
      <c r="B259" s="95" t="s">
        <v>1004</v>
      </c>
      <c r="C259" s="3">
        <v>12.20149653</v>
      </c>
      <c r="D259" s="3">
        <v>11.912048650000001</v>
      </c>
      <c r="E259" s="9">
        <f t="shared" si="26"/>
        <v>2.4298748981351759E-2</v>
      </c>
      <c r="F259" s="75">
        <v>5.1068059400000001</v>
      </c>
      <c r="G259" s="3">
        <v>7.1657310000000002E-2</v>
      </c>
      <c r="H259" s="18">
        <f t="shared" si="30"/>
        <v>70.267061797323962</v>
      </c>
      <c r="I259" s="76">
        <f t="shared" si="28"/>
        <v>0.41853931011198675</v>
      </c>
    </row>
    <row r="260" spans="1:9" x14ac:dyDescent="0.15">
      <c r="A260" s="41" t="s">
        <v>477</v>
      </c>
      <c r="B260" s="95" t="s">
        <v>489</v>
      </c>
      <c r="C260" s="3">
        <v>5.9539755999999997</v>
      </c>
      <c r="D260" s="3">
        <v>9.1482550199999988</v>
      </c>
      <c r="E260" s="9">
        <f t="shared" si="26"/>
        <v>-0.34916816518741944</v>
      </c>
      <c r="F260" s="75">
        <v>1.3669816000000001</v>
      </c>
      <c r="G260" s="3">
        <v>1.28942121</v>
      </c>
      <c r="H260" s="18">
        <f t="shared" si="30"/>
        <v>6.0151321692622162E-2</v>
      </c>
      <c r="I260" s="76">
        <f t="shared" si="28"/>
        <v>0.22959140107997758</v>
      </c>
    </row>
    <row r="261" spans="1:9" x14ac:dyDescent="0.15">
      <c r="A261" s="41" t="s">
        <v>479</v>
      </c>
      <c r="B261" s="95" t="s">
        <v>490</v>
      </c>
      <c r="C261" s="3">
        <v>4.6621060500000002</v>
      </c>
      <c r="D261" s="3">
        <v>0.93628811999999995</v>
      </c>
      <c r="E261" s="9">
        <f t="shared" si="26"/>
        <v>3.9793497860466287</v>
      </c>
      <c r="F261" s="75">
        <v>2.1696819999999999E-2</v>
      </c>
      <c r="G261" s="3">
        <v>2.9376552400000002</v>
      </c>
      <c r="H261" s="18">
        <f t="shared" si="30"/>
        <v>-0.99261423883083022</v>
      </c>
      <c r="I261" s="76">
        <f t="shared" si="28"/>
        <v>4.6538666789872783E-3</v>
      </c>
    </row>
    <row r="262" spans="1:9" x14ac:dyDescent="0.15">
      <c r="A262" s="41" t="s">
        <v>478</v>
      </c>
      <c r="B262" s="95" t="s">
        <v>491</v>
      </c>
      <c r="C262" s="3">
        <v>11.893754320000001</v>
      </c>
      <c r="D262" s="3">
        <v>3.8614236699999998</v>
      </c>
      <c r="E262" s="9">
        <f t="shared" si="26"/>
        <v>2.0801474628138905</v>
      </c>
      <c r="F262" s="75">
        <v>4.9002167199999995</v>
      </c>
      <c r="G262" s="3">
        <v>0.21905450000000001</v>
      </c>
      <c r="H262" s="18">
        <f t="shared" si="30"/>
        <v>21.369851886174441</v>
      </c>
      <c r="I262" s="76">
        <f t="shared" si="28"/>
        <v>0.4119991541913739</v>
      </c>
    </row>
    <row r="263" spans="1:9" x14ac:dyDescent="0.15">
      <c r="A263" s="41" t="s">
        <v>539</v>
      </c>
      <c r="B263" s="95" t="s">
        <v>603</v>
      </c>
      <c r="C263" s="3">
        <v>7.62618069</v>
      </c>
      <c r="D263" s="3">
        <v>5.3784001200000002</v>
      </c>
      <c r="E263" s="9">
        <f t="shared" si="26"/>
        <v>0.41792736126891206</v>
      </c>
      <c r="F263" s="75">
        <v>5.1423856299999997</v>
      </c>
      <c r="G263" s="3">
        <v>3.4912624700000001</v>
      </c>
      <c r="H263" s="18">
        <f t="shared" si="30"/>
        <v>0.47293011458975176</v>
      </c>
      <c r="I263" s="76">
        <f t="shared" si="28"/>
        <v>0.67430681740114917</v>
      </c>
    </row>
    <row r="264" spans="1:9" x14ac:dyDescent="0.15">
      <c r="A264" s="41" t="s">
        <v>718</v>
      </c>
      <c r="B264" s="95" t="s">
        <v>886</v>
      </c>
      <c r="C264" s="3">
        <v>0.17699014000000002</v>
      </c>
      <c r="D264" s="3">
        <v>0.53074803000000004</v>
      </c>
      <c r="E264" s="9">
        <f t="shared" si="26"/>
        <v>-0.66652699587033792</v>
      </c>
      <c r="F264" s="75">
        <v>0</v>
      </c>
      <c r="G264" s="3">
        <v>0.29809822999999996</v>
      </c>
      <c r="H264" s="18">
        <f t="shared" si="30"/>
        <v>-1</v>
      </c>
      <c r="I264" s="76">
        <f t="shared" si="28"/>
        <v>0</v>
      </c>
    </row>
    <row r="265" spans="1:9" x14ac:dyDescent="0.15">
      <c r="A265" s="41" t="s">
        <v>680</v>
      </c>
      <c r="B265" s="95" t="s">
        <v>887</v>
      </c>
      <c r="C265" s="3">
        <v>9.8767239700000005</v>
      </c>
      <c r="D265" s="3">
        <v>27.018973210000002</v>
      </c>
      <c r="E265" s="9">
        <f t="shared" si="26"/>
        <v>-0.63445228309621615</v>
      </c>
      <c r="F265" s="75">
        <v>1.5235773000000001</v>
      </c>
      <c r="G265" s="3">
        <v>36.571355920000002</v>
      </c>
      <c r="H265" s="18">
        <f t="shared" si="30"/>
        <v>-0.95833960044213751</v>
      </c>
      <c r="I265" s="76">
        <f t="shared" si="28"/>
        <v>0.15425937837564171</v>
      </c>
    </row>
    <row r="266" spans="1:9" x14ac:dyDescent="0.15">
      <c r="A266" s="41" t="s">
        <v>632</v>
      </c>
      <c r="B266" s="95" t="s">
        <v>888</v>
      </c>
      <c r="C266" s="3">
        <v>8.5747622799999998</v>
      </c>
      <c r="D266" s="3">
        <v>11.134381529999999</v>
      </c>
      <c r="E266" s="9">
        <f t="shared" si="26"/>
        <v>-0.22988427719164028</v>
      </c>
      <c r="F266" s="75">
        <v>1.1845999999999998E-3</v>
      </c>
      <c r="G266" s="3">
        <v>3.6264919999999999E-2</v>
      </c>
      <c r="H266" s="18">
        <f t="shared" ref="H266:H275" si="31">F266/G266-1</f>
        <v>-0.96733482384629554</v>
      </c>
      <c r="I266" s="76">
        <f t="shared" si="28"/>
        <v>1.3814960244005738E-4</v>
      </c>
    </row>
    <row r="267" spans="1:9" x14ac:dyDescent="0.15">
      <c r="A267" s="52" t="s">
        <v>552</v>
      </c>
      <c r="B267" s="95" t="s">
        <v>889</v>
      </c>
      <c r="C267" s="3">
        <v>2.96948882</v>
      </c>
      <c r="D267" s="3">
        <v>2.40580806</v>
      </c>
      <c r="E267" s="9">
        <f t="shared" si="26"/>
        <v>0.23429997154469584</v>
      </c>
      <c r="F267" s="75">
        <v>8.6792725900000001</v>
      </c>
      <c r="G267" s="3">
        <v>146.05628465999999</v>
      </c>
      <c r="H267" s="18">
        <f t="shared" si="31"/>
        <v>-0.94057583615655971</v>
      </c>
      <c r="I267" s="76">
        <f t="shared" si="28"/>
        <v>2.9228170625003398</v>
      </c>
    </row>
    <row r="268" spans="1:9" x14ac:dyDescent="0.15">
      <c r="A268" s="52" t="s">
        <v>558</v>
      </c>
      <c r="B268" s="95" t="s">
        <v>890</v>
      </c>
      <c r="C268" s="3">
        <v>15.142967650000001</v>
      </c>
      <c r="D268" s="3">
        <v>10.004125689999999</v>
      </c>
      <c r="E268" s="9">
        <f t="shared" si="26"/>
        <v>0.51367227074493127</v>
      </c>
      <c r="F268" s="75">
        <v>2.3326046900000001</v>
      </c>
      <c r="G268" s="3">
        <v>2.4684342500000001</v>
      </c>
      <c r="H268" s="18">
        <f t="shared" si="31"/>
        <v>-5.5026606440904735E-2</v>
      </c>
      <c r="I268" s="76">
        <f t="shared" si="28"/>
        <v>0.15403880823848951</v>
      </c>
    </row>
    <row r="269" spans="1:9" x14ac:dyDescent="0.15">
      <c r="A269" s="52" t="s">
        <v>630</v>
      </c>
      <c r="B269" s="95" t="s">
        <v>431</v>
      </c>
      <c r="C269" s="3">
        <v>11.49437833</v>
      </c>
      <c r="D269" s="3">
        <v>20.541861040000001</v>
      </c>
      <c r="E269" s="9">
        <f t="shared" si="26"/>
        <v>-0.44044123813233627</v>
      </c>
      <c r="F269" s="75">
        <v>2.4553674399999998</v>
      </c>
      <c r="G269" s="3">
        <v>4.09922539</v>
      </c>
      <c r="H269" s="18">
        <f t="shared" si="31"/>
        <v>-0.40101672721147941</v>
      </c>
      <c r="I269" s="76">
        <f t="shared" si="28"/>
        <v>0.21361463573819914</v>
      </c>
    </row>
    <row r="270" spans="1:9" x14ac:dyDescent="0.15">
      <c r="A270" s="52" t="s">
        <v>104</v>
      </c>
      <c r="B270" s="95" t="s">
        <v>106</v>
      </c>
      <c r="C270" s="3">
        <v>1.1929069999999999</v>
      </c>
      <c r="D270" s="3">
        <v>0</v>
      </c>
      <c r="E270" s="9"/>
      <c r="F270" s="75"/>
      <c r="G270" s="3">
        <v>0</v>
      </c>
      <c r="H270" s="18"/>
      <c r="I270" s="76">
        <f t="shared" si="28"/>
        <v>0</v>
      </c>
    </row>
    <row r="271" spans="1:9" x14ac:dyDescent="0.15">
      <c r="A271" s="41" t="s">
        <v>716</v>
      </c>
      <c r="B271" s="95" t="s">
        <v>891</v>
      </c>
      <c r="C271" s="3">
        <v>1.0749567</v>
      </c>
      <c r="D271" s="3">
        <v>0.47350615999999995</v>
      </c>
      <c r="E271" s="9">
        <f t="shared" ref="E271:E275" si="32">C271/D271-1</f>
        <v>1.2702063685929663</v>
      </c>
      <c r="F271" s="75">
        <v>2.3309242999999999</v>
      </c>
      <c r="G271" s="3">
        <v>1.60370127</v>
      </c>
      <c r="H271" s="18">
        <f t="shared" si="31"/>
        <v>0.45346539508570705</v>
      </c>
      <c r="I271" s="76">
        <f t="shared" si="28"/>
        <v>2.1683890151110274</v>
      </c>
    </row>
    <row r="272" spans="1:9" x14ac:dyDescent="0.15">
      <c r="A272" s="41" t="s">
        <v>617</v>
      </c>
      <c r="B272" s="95" t="s">
        <v>892</v>
      </c>
      <c r="C272" s="3">
        <v>15.688981519999999</v>
      </c>
      <c r="D272" s="3">
        <v>17.705372960000002</v>
      </c>
      <c r="E272" s="9">
        <f t="shared" si="32"/>
        <v>-0.11388584948509339</v>
      </c>
      <c r="F272" s="75">
        <v>1.6831812099999999</v>
      </c>
      <c r="G272" s="3">
        <v>11.12624667</v>
      </c>
      <c r="H272" s="18">
        <f t="shared" si="31"/>
        <v>-0.84871976508139024</v>
      </c>
      <c r="I272" s="76">
        <f t="shared" si="28"/>
        <v>0.10728428788409969</v>
      </c>
    </row>
    <row r="273" spans="1:9" x14ac:dyDescent="0.15">
      <c r="A273" s="41" t="s">
        <v>1077</v>
      </c>
      <c r="B273" s="95" t="s">
        <v>1005</v>
      </c>
      <c r="C273" s="3">
        <v>3.3532096899999999</v>
      </c>
      <c r="D273" s="3">
        <v>4.4264318099999995</v>
      </c>
      <c r="E273" s="9">
        <f t="shared" si="32"/>
        <v>-0.24245761960580159</v>
      </c>
      <c r="F273" s="75">
        <v>0.78752058999999996</v>
      </c>
      <c r="G273" s="3">
        <v>0.30018189000000001</v>
      </c>
      <c r="H273" s="18">
        <f t="shared" si="31"/>
        <v>1.6234780186106494</v>
      </c>
      <c r="I273" s="76">
        <f t="shared" si="28"/>
        <v>0.2348557539805988</v>
      </c>
    </row>
    <row r="274" spans="1:9" x14ac:dyDescent="0.15">
      <c r="A274" s="41" t="s">
        <v>644</v>
      </c>
      <c r="B274" s="95" t="s">
        <v>893</v>
      </c>
      <c r="C274" s="3">
        <v>3.8983268199999999</v>
      </c>
      <c r="D274" s="3">
        <v>7.9244969599999999</v>
      </c>
      <c r="E274" s="9">
        <f t="shared" si="32"/>
        <v>-0.50806633661703116</v>
      </c>
      <c r="F274" s="75">
        <v>0.28285115999999999</v>
      </c>
      <c r="G274" s="3">
        <v>5.0340727999999997</v>
      </c>
      <c r="H274" s="18">
        <f t="shared" si="31"/>
        <v>-0.94381265999967268</v>
      </c>
      <c r="I274" s="76">
        <f t="shared" si="28"/>
        <v>7.2557066931602215E-2</v>
      </c>
    </row>
    <row r="275" spans="1:9" x14ac:dyDescent="0.15">
      <c r="A275" s="41" t="s">
        <v>105</v>
      </c>
      <c r="B275" s="95" t="s">
        <v>107</v>
      </c>
      <c r="C275" s="3">
        <v>2.3110135699999996</v>
      </c>
      <c r="D275" s="3">
        <v>1.9386501999999999</v>
      </c>
      <c r="E275" s="9">
        <f t="shared" si="32"/>
        <v>0.19207352105088371</v>
      </c>
      <c r="F275" s="75">
        <v>3.0351825099999998</v>
      </c>
      <c r="G275" s="3">
        <v>0.29405953999999995</v>
      </c>
      <c r="H275" s="18">
        <f t="shared" si="31"/>
        <v>9.3216597223813942</v>
      </c>
      <c r="I275" s="76">
        <f t="shared" si="28"/>
        <v>1.3133555550692853</v>
      </c>
    </row>
    <row r="276" spans="1:9" x14ac:dyDescent="0.15">
      <c r="A276" s="52" t="s">
        <v>713</v>
      </c>
      <c r="B276" s="95" t="s">
        <v>894</v>
      </c>
      <c r="C276" s="3">
        <v>2.1559663499999999</v>
      </c>
      <c r="D276" s="3">
        <v>11.5947019</v>
      </c>
      <c r="E276" s="9">
        <f t="shared" ref="E276:E285" si="33">C276/D276-1</f>
        <v>-0.81405590513715587</v>
      </c>
      <c r="F276" s="75">
        <v>1.3337078</v>
      </c>
      <c r="G276" s="3">
        <v>2.8537431200000003</v>
      </c>
      <c r="H276" s="18">
        <f t="shared" ref="H276:H285" si="34">F276/G276-1</f>
        <v>-0.53264616192924896</v>
      </c>
      <c r="I276" s="76">
        <f t="shared" si="28"/>
        <v>0.61861253075679967</v>
      </c>
    </row>
    <row r="277" spans="1:9" x14ac:dyDescent="0.15">
      <c r="A277" s="41" t="s">
        <v>757</v>
      </c>
      <c r="B277" s="41" t="s">
        <v>923</v>
      </c>
      <c r="C277" s="3">
        <v>0.15240881000000001</v>
      </c>
      <c r="D277" s="3">
        <v>0.15505457</v>
      </c>
      <c r="E277" s="9">
        <f t="shared" si="33"/>
        <v>-1.7063411932973005E-2</v>
      </c>
      <c r="F277" s="75">
        <v>7.0090920000000001E-2</v>
      </c>
      <c r="G277" s="3">
        <v>4.4947319999999999E-2</v>
      </c>
      <c r="H277" s="18">
        <f t="shared" si="34"/>
        <v>0.55940153940212678</v>
      </c>
      <c r="I277" s="76">
        <f t="shared" si="28"/>
        <v>0.45988758786319506</v>
      </c>
    </row>
    <row r="278" spans="1:9" x14ac:dyDescent="0.15">
      <c r="A278" s="41" t="s">
        <v>760</v>
      </c>
      <c r="B278" s="41" t="s">
        <v>924</v>
      </c>
      <c r="C278" s="3">
        <v>0.70572455000000001</v>
      </c>
      <c r="D278" s="3">
        <v>0.49603974000000001</v>
      </c>
      <c r="E278" s="9">
        <f t="shared" si="33"/>
        <v>0.42271776450814191</v>
      </c>
      <c r="F278" s="75">
        <v>0.20032829000000002</v>
      </c>
      <c r="G278" s="3">
        <v>3.5003449999999998E-2</v>
      </c>
      <c r="H278" s="18">
        <f t="shared" si="34"/>
        <v>4.7231012943009913</v>
      </c>
      <c r="I278" s="76">
        <f t="shared" si="28"/>
        <v>0.28386186933698143</v>
      </c>
    </row>
    <row r="279" spans="1:9" x14ac:dyDescent="0.15">
      <c r="A279" s="41" t="s">
        <v>761</v>
      </c>
      <c r="B279" s="41" t="s">
        <v>925</v>
      </c>
      <c r="C279" s="3">
        <v>8.3175661999999999</v>
      </c>
      <c r="D279" s="3">
        <v>1.11443519</v>
      </c>
      <c r="E279" s="9">
        <f t="shared" si="33"/>
        <v>6.4634812994374302</v>
      </c>
      <c r="F279" s="75">
        <v>7.1816988300000002</v>
      </c>
      <c r="G279" s="3">
        <v>6.399001E-2</v>
      </c>
      <c r="H279" s="18">
        <f t="shared" si="34"/>
        <v>111.23156286426585</v>
      </c>
      <c r="I279" s="76">
        <f t="shared" si="28"/>
        <v>0.86343753176259663</v>
      </c>
    </row>
    <row r="280" spans="1:9" x14ac:dyDescent="0.15">
      <c r="A280" s="41" t="s">
        <v>759</v>
      </c>
      <c r="B280" s="41" t="s">
        <v>926</v>
      </c>
      <c r="C280" s="3">
        <v>0.15501051000000002</v>
      </c>
      <c r="D280" s="3">
        <v>0.12935861000000001</v>
      </c>
      <c r="E280" s="9">
        <f t="shared" si="33"/>
        <v>0.19830067747326607</v>
      </c>
      <c r="F280" s="75">
        <v>0.12783189</v>
      </c>
      <c r="G280" s="3">
        <v>0.10459364</v>
      </c>
      <c r="H280" s="18">
        <f t="shared" si="34"/>
        <v>0.22217651092360868</v>
      </c>
      <c r="I280" s="76">
        <f t="shared" si="28"/>
        <v>0.82466595329568293</v>
      </c>
    </row>
    <row r="281" spans="1:9" x14ac:dyDescent="0.15">
      <c r="A281" s="41" t="s">
        <v>762</v>
      </c>
      <c r="B281" s="41" t="s">
        <v>927</v>
      </c>
      <c r="C281" s="3">
        <v>0.23738570000000001</v>
      </c>
      <c r="D281" s="3">
        <v>0.27854264000000001</v>
      </c>
      <c r="E281" s="9">
        <f t="shared" si="33"/>
        <v>-0.1477581313941736</v>
      </c>
      <c r="F281" s="75">
        <v>0.10604252</v>
      </c>
      <c r="G281" s="3">
        <v>5.0225859999999997E-2</v>
      </c>
      <c r="H281" s="18">
        <f t="shared" si="34"/>
        <v>1.1113131761208273</v>
      </c>
      <c r="I281" s="76">
        <f t="shared" si="28"/>
        <v>0.44670980602454147</v>
      </c>
    </row>
    <row r="282" spans="1:9" x14ac:dyDescent="0.15">
      <c r="A282" s="52" t="s">
        <v>608</v>
      </c>
      <c r="B282" s="95" t="s">
        <v>604</v>
      </c>
      <c r="C282" s="3">
        <v>19.327566359999999</v>
      </c>
      <c r="D282" s="3">
        <v>13.48956463</v>
      </c>
      <c r="E282" s="9">
        <f t="shared" si="33"/>
        <v>0.43277910667454944</v>
      </c>
      <c r="F282" s="75">
        <v>20.76182111</v>
      </c>
      <c r="G282" s="3">
        <v>9.3380261000000004</v>
      </c>
      <c r="H282" s="18">
        <f t="shared" si="34"/>
        <v>1.2233629342715155</v>
      </c>
      <c r="I282" s="76">
        <f t="shared" si="28"/>
        <v>1.0742077260677945</v>
      </c>
    </row>
    <row r="283" spans="1:9" x14ac:dyDescent="0.15">
      <c r="A283" s="52" t="s">
        <v>714</v>
      </c>
      <c r="B283" s="95" t="s">
        <v>895</v>
      </c>
      <c r="C283" s="3">
        <v>19.310827670000002</v>
      </c>
      <c r="D283" s="3">
        <v>4.8609858200000007</v>
      </c>
      <c r="E283" s="9">
        <f t="shared" si="33"/>
        <v>2.9726155115589288</v>
      </c>
      <c r="F283" s="75">
        <v>25.356698519999998</v>
      </c>
      <c r="G283" s="3">
        <v>13.547008740000001</v>
      </c>
      <c r="H283" s="18">
        <f t="shared" si="34"/>
        <v>0.87175626787113125</v>
      </c>
      <c r="I283" s="76">
        <f t="shared" si="28"/>
        <v>1.3130819120400754</v>
      </c>
    </row>
    <row r="284" spans="1:9" x14ac:dyDescent="0.15">
      <c r="A284" s="52" t="s">
        <v>715</v>
      </c>
      <c r="B284" s="95" t="s">
        <v>896</v>
      </c>
      <c r="C284" s="3">
        <v>2.70619677</v>
      </c>
      <c r="D284" s="3">
        <v>0.59628206000000006</v>
      </c>
      <c r="E284" s="9">
        <f t="shared" si="33"/>
        <v>3.5384507627145441</v>
      </c>
      <c r="F284" s="75">
        <v>4.1861040000000002E-2</v>
      </c>
      <c r="G284" s="3">
        <v>0.46623617000000001</v>
      </c>
      <c r="H284" s="18">
        <f t="shared" si="34"/>
        <v>-0.91021494535698511</v>
      </c>
      <c r="I284" s="76">
        <f t="shared" si="28"/>
        <v>1.5468586935014338E-2</v>
      </c>
    </row>
    <row r="285" spans="1:9" x14ac:dyDescent="0.15">
      <c r="A285" s="41" t="s">
        <v>758</v>
      </c>
      <c r="B285" s="41" t="s">
        <v>928</v>
      </c>
      <c r="C285" s="3">
        <v>0.90089689000000006</v>
      </c>
      <c r="D285" s="3">
        <v>0.85198927000000002</v>
      </c>
      <c r="E285" s="9">
        <f t="shared" si="33"/>
        <v>5.7404032799615035E-2</v>
      </c>
      <c r="F285" s="75">
        <v>0.45139201000000001</v>
      </c>
      <c r="G285" s="3">
        <v>0.77830708999999998</v>
      </c>
      <c r="H285" s="18">
        <f t="shared" si="34"/>
        <v>-0.42003353714791414</v>
      </c>
      <c r="I285" s="76">
        <f t="shared" si="28"/>
        <v>0.5010473618129595</v>
      </c>
    </row>
    <row r="286" spans="1:9" x14ac:dyDescent="0.15">
      <c r="A286" s="52" t="s">
        <v>126</v>
      </c>
      <c r="B286" s="95" t="s">
        <v>110</v>
      </c>
      <c r="C286" s="3">
        <v>3.0248499999999999E-3</v>
      </c>
      <c r="D286" s="3">
        <v>0</v>
      </c>
      <c r="E286" s="9"/>
      <c r="F286" s="75">
        <v>0</v>
      </c>
      <c r="G286" s="3">
        <v>0</v>
      </c>
      <c r="H286" s="18"/>
      <c r="I286" s="76">
        <f t="shared" ref="I286:I292" si="35">F286/C286</f>
        <v>0</v>
      </c>
    </row>
    <row r="287" spans="1:9" x14ac:dyDescent="0.15">
      <c r="A287" s="52" t="s">
        <v>123</v>
      </c>
      <c r="B287" s="95" t="s">
        <v>108</v>
      </c>
      <c r="C287" s="3">
        <v>7.4233999999999993E-3</v>
      </c>
      <c r="D287" s="3">
        <v>2.0287650000000001E-2</v>
      </c>
      <c r="E287" s="9">
        <f t="shared" ref="E287:E292" si="36">C287/D287-1</f>
        <v>-0.63409266228469052</v>
      </c>
      <c r="F287" s="75"/>
      <c r="G287" s="3">
        <v>0</v>
      </c>
      <c r="H287" s="18"/>
      <c r="I287" s="76">
        <f t="shared" si="35"/>
        <v>0</v>
      </c>
    </row>
    <row r="288" spans="1:9" x14ac:dyDescent="0.15">
      <c r="A288" s="52" t="s">
        <v>127</v>
      </c>
      <c r="B288" s="95" t="s">
        <v>109</v>
      </c>
      <c r="C288" s="3">
        <v>0</v>
      </c>
      <c r="D288" s="3">
        <v>0</v>
      </c>
      <c r="E288" s="9"/>
      <c r="F288" s="75"/>
      <c r="G288" s="3">
        <v>0</v>
      </c>
      <c r="H288" s="18"/>
      <c r="I288" s="76"/>
    </row>
    <row r="289" spans="1:9" x14ac:dyDescent="0.15">
      <c r="A289" s="52" t="s">
        <v>1075</v>
      </c>
      <c r="B289" s="95" t="s">
        <v>447</v>
      </c>
      <c r="C289" s="3">
        <v>6.1518243200000002</v>
      </c>
      <c r="D289" s="3">
        <v>12.21676362</v>
      </c>
      <c r="E289" s="9">
        <f t="shared" si="36"/>
        <v>-0.49644402467369664</v>
      </c>
      <c r="F289" s="75">
        <v>29.2497261</v>
      </c>
      <c r="G289" s="3">
        <v>0.39104784999999997</v>
      </c>
      <c r="H289" s="18">
        <f>F289/G289-1</f>
        <v>73.798329923051625</v>
      </c>
      <c r="I289" s="76">
        <f t="shared" si="35"/>
        <v>4.7546426195733753</v>
      </c>
    </row>
    <row r="290" spans="1:9" x14ac:dyDescent="0.15">
      <c r="A290" s="52" t="s">
        <v>124</v>
      </c>
      <c r="B290" s="95" t="s">
        <v>112</v>
      </c>
      <c r="C290" s="3">
        <v>1.4955649999999999E-2</v>
      </c>
      <c r="D290" s="3">
        <v>0</v>
      </c>
      <c r="E290" s="9"/>
      <c r="F290" s="75">
        <v>0</v>
      </c>
      <c r="G290" s="3">
        <v>0</v>
      </c>
      <c r="H290" s="18"/>
      <c r="I290" s="76">
        <f t="shared" si="35"/>
        <v>0</v>
      </c>
    </row>
    <row r="291" spans="1:9" x14ac:dyDescent="0.15">
      <c r="A291" s="52" t="s">
        <v>125</v>
      </c>
      <c r="B291" s="95" t="s">
        <v>111</v>
      </c>
      <c r="C291" s="3">
        <v>1.9140069999999999E-2</v>
      </c>
      <c r="D291" s="3">
        <v>2.0542500000000001E-3</v>
      </c>
      <c r="E291" s="9">
        <f t="shared" si="36"/>
        <v>8.317303152001946</v>
      </c>
      <c r="F291" s="75">
        <v>0</v>
      </c>
      <c r="G291" s="3">
        <v>0</v>
      </c>
      <c r="H291" s="18"/>
      <c r="I291" s="76">
        <f t="shared" si="35"/>
        <v>0</v>
      </c>
    </row>
    <row r="292" spans="1:9" x14ac:dyDescent="0.15">
      <c r="A292" s="52" t="s">
        <v>122</v>
      </c>
      <c r="B292" s="95" t="s">
        <v>113</v>
      </c>
      <c r="C292" s="3">
        <v>1.704E-3</v>
      </c>
      <c r="D292" s="3">
        <v>1.4343750000000001E-2</v>
      </c>
      <c r="E292" s="9">
        <f t="shared" si="36"/>
        <v>-0.88120261437908498</v>
      </c>
      <c r="F292" s="75"/>
      <c r="G292" s="3">
        <v>0</v>
      </c>
      <c r="H292" s="18"/>
      <c r="I292" s="76">
        <f t="shared" si="35"/>
        <v>0</v>
      </c>
    </row>
    <row r="293" spans="1:9" x14ac:dyDescent="0.15">
      <c r="A293" s="52" t="s">
        <v>121</v>
      </c>
      <c r="B293" s="95" t="s">
        <v>114</v>
      </c>
      <c r="C293" s="3">
        <v>0</v>
      </c>
      <c r="D293" s="3">
        <v>0</v>
      </c>
      <c r="E293" s="9"/>
      <c r="F293" s="75"/>
      <c r="G293" s="3">
        <v>0</v>
      </c>
      <c r="H293" s="18"/>
      <c r="I293" s="76"/>
    </row>
    <row r="294" spans="1:9" x14ac:dyDescent="0.15">
      <c r="A294" s="52" t="s">
        <v>120</v>
      </c>
      <c r="B294" s="95" t="s">
        <v>115</v>
      </c>
      <c r="C294" s="3">
        <v>3.2390269999999999E-2</v>
      </c>
      <c r="D294" s="3">
        <v>0.12641247999999999</v>
      </c>
      <c r="E294" s="9">
        <f t="shared" ref="E294:E308" si="37">C294/D294-1</f>
        <v>-0.7437731622700543</v>
      </c>
      <c r="F294" s="75">
        <v>0</v>
      </c>
      <c r="G294" s="3">
        <v>0</v>
      </c>
      <c r="H294" s="18"/>
      <c r="I294" s="76">
        <f t="shared" ref="I294:I308" si="38">F294/C294</f>
        <v>0</v>
      </c>
    </row>
    <row r="295" spans="1:9" x14ac:dyDescent="0.15">
      <c r="A295" s="52" t="s">
        <v>119</v>
      </c>
      <c r="B295" s="95" t="s">
        <v>116</v>
      </c>
      <c r="C295" s="3">
        <v>1.2533778200000001</v>
      </c>
      <c r="D295" s="3">
        <v>5.4178999999999998E-3</v>
      </c>
      <c r="E295" s="9">
        <f t="shared" si="37"/>
        <v>230.34015393418116</v>
      </c>
      <c r="F295" s="75"/>
      <c r="G295" s="3">
        <v>0</v>
      </c>
      <c r="H295" s="18"/>
      <c r="I295" s="76">
        <f t="shared" si="38"/>
        <v>0</v>
      </c>
    </row>
    <row r="296" spans="1:9" x14ac:dyDescent="0.15">
      <c r="A296" s="52" t="s">
        <v>118</v>
      </c>
      <c r="B296" s="95" t="s">
        <v>117</v>
      </c>
      <c r="C296" s="3">
        <v>0.13443579999999999</v>
      </c>
      <c r="D296" s="3">
        <v>3.7104980000000003E-2</v>
      </c>
      <c r="E296" s="9">
        <f t="shared" si="37"/>
        <v>2.6231201310444039</v>
      </c>
      <c r="F296" s="75"/>
      <c r="G296" s="3">
        <v>0</v>
      </c>
      <c r="H296" s="18"/>
      <c r="I296" s="76">
        <f t="shared" si="38"/>
        <v>0</v>
      </c>
    </row>
    <row r="297" spans="1:9" x14ac:dyDescent="0.15">
      <c r="A297" s="41" t="s">
        <v>42</v>
      </c>
      <c r="B297" s="95" t="s">
        <v>417</v>
      </c>
      <c r="C297" s="3">
        <v>16.59150125</v>
      </c>
      <c r="D297" s="3">
        <v>70.887545200000005</v>
      </c>
      <c r="E297" s="9">
        <f t="shared" si="37"/>
        <v>-0.76594617286874256</v>
      </c>
      <c r="F297" s="75">
        <v>8.2439991599999995</v>
      </c>
      <c r="G297" s="3">
        <v>35.726136780000004</v>
      </c>
      <c r="H297" s="18">
        <f t="shared" ref="H297:H308" si="39">F297/G297-1</f>
        <v>-0.76924459504910403</v>
      </c>
      <c r="I297" s="76">
        <f t="shared" si="38"/>
        <v>0.49688084494463691</v>
      </c>
    </row>
    <row r="298" spans="1:9" x14ac:dyDescent="0.15">
      <c r="A298" s="41" t="s">
        <v>502</v>
      </c>
      <c r="B298" s="95" t="s">
        <v>418</v>
      </c>
      <c r="C298" s="3">
        <v>4.6136570499999996</v>
      </c>
      <c r="D298" s="3">
        <v>5.97005754</v>
      </c>
      <c r="E298" s="9">
        <f t="shared" si="37"/>
        <v>-0.22720057234155244</v>
      </c>
      <c r="F298" s="75">
        <v>15.806195499999999</v>
      </c>
      <c r="G298" s="3">
        <v>6.7494230799999997</v>
      </c>
      <c r="H298" s="18">
        <f t="shared" si="39"/>
        <v>1.3418587503926336</v>
      </c>
      <c r="I298" s="76">
        <f t="shared" si="38"/>
        <v>3.4259580477486944</v>
      </c>
    </row>
    <row r="299" spans="1:9" x14ac:dyDescent="0.15">
      <c r="A299" s="41" t="s">
        <v>377</v>
      </c>
      <c r="B299" s="95" t="s">
        <v>419</v>
      </c>
      <c r="C299" s="3">
        <v>5.7979427999999995</v>
      </c>
      <c r="D299" s="3">
        <v>3.3845161099999999</v>
      </c>
      <c r="E299" s="9">
        <f t="shared" si="37"/>
        <v>0.71307880109337107</v>
      </c>
      <c r="F299" s="75">
        <v>3.4894096499999998</v>
      </c>
      <c r="G299" s="3">
        <v>0.32291771999999996</v>
      </c>
      <c r="H299" s="18">
        <f t="shared" si="39"/>
        <v>9.805878506760175</v>
      </c>
      <c r="I299" s="76">
        <f t="shared" si="38"/>
        <v>0.60183581838717004</v>
      </c>
    </row>
    <row r="300" spans="1:9" x14ac:dyDescent="0.15">
      <c r="A300" s="41" t="s">
        <v>378</v>
      </c>
      <c r="B300" s="95" t="s">
        <v>420</v>
      </c>
      <c r="C300" s="3">
        <v>6.65696741</v>
      </c>
      <c r="D300" s="3">
        <v>28.423424480000001</v>
      </c>
      <c r="E300" s="9">
        <f t="shared" si="37"/>
        <v>-0.76579291440817976</v>
      </c>
      <c r="F300" s="75">
        <v>5.8084372899999996</v>
      </c>
      <c r="G300" s="3">
        <v>12.951231869999999</v>
      </c>
      <c r="H300" s="18">
        <f t="shared" si="39"/>
        <v>-0.55151468614699428</v>
      </c>
      <c r="I300" s="76">
        <f t="shared" si="38"/>
        <v>0.87253503468781435</v>
      </c>
    </row>
    <row r="301" spans="1:9" x14ac:dyDescent="0.15">
      <c r="A301" s="41" t="s">
        <v>376</v>
      </c>
      <c r="B301" s="95" t="s">
        <v>421</v>
      </c>
      <c r="C301" s="3">
        <v>6.2064857499999997</v>
      </c>
      <c r="D301" s="3">
        <v>11.98904887</v>
      </c>
      <c r="E301" s="9">
        <f t="shared" si="37"/>
        <v>-0.48232042280431542</v>
      </c>
      <c r="F301" s="75">
        <v>2.8993281299999998</v>
      </c>
      <c r="G301" s="3">
        <v>7.7679863499999993</v>
      </c>
      <c r="H301" s="18">
        <f t="shared" si="39"/>
        <v>-0.62675936859750014</v>
      </c>
      <c r="I301" s="76">
        <f t="shared" si="38"/>
        <v>0.46714489435507039</v>
      </c>
    </row>
    <row r="302" spans="1:9" x14ac:dyDescent="0.15">
      <c r="A302" s="41" t="s">
        <v>374</v>
      </c>
      <c r="B302" s="95" t="s">
        <v>423</v>
      </c>
      <c r="C302" s="3">
        <v>1.92606791</v>
      </c>
      <c r="D302" s="3">
        <v>2.4169792400000003</v>
      </c>
      <c r="E302" s="9">
        <f t="shared" si="37"/>
        <v>-0.20310945244196643</v>
      </c>
      <c r="F302" s="75">
        <v>0.69025958999999992</v>
      </c>
      <c r="G302" s="3">
        <v>0.53406176000000005</v>
      </c>
      <c r="H302" s="18">
        <f t="shared" si="39"/>
        <v>0.29247147371120508</v>
      </c>
      <c r="I302" s="76">
        <f t="shared" si="38"/>
        <v>0.3583775973921916</v>
      </c>
    </row>
    <row r="303" spans="1:9" x14ac:dyDescent="0.15">
      <c r="A303" s="41" t="s">
        <v>375</v>
      </c>
      <c r="B303" s="95" t="s">
        <v>424</v>
      </c>
      <c r="C303" s="3">
        <v>2.5747765600000001</v>
      </c>
      <c r="D303" s="3">
        <v>8.530015839999999</v>
      </c>
      <c r="E303" s="9">
        <f t="shared" si="37"/>
        <v>-0.69815102242529947</v>
      </c>
      <c r="F303" s="75">
        <v>1.9450609999999999</v>
      </c>
      <c r="G303" s="3">
        <v>2.4954038500000002</v>
      </c>
      <c r="H303" s="18">
        <f t="shared" si="39"/>
        <v>-0.22054259874609083</v>
      </c>
      <c r="I303" s="76">
        <f t="shared" si="38"/>
        <v>0.75542904585087567</v>
      </c>
    </row>
    <row r="304" spans="1:9" x14ac:dyDescent="0.15">
      <c r="A304" s="41" t="s">
        <v>534</v>
      </c>
      <c r="B304" s="95" t="s">
        <v>422</v>
      </c>
      <c r="C304" s="3">
        <v>5.0033551799999998</v>
      </c>
      <c r="D304" s="3">
        <v>4.4911926500000003</v>
      </c>
      <c r="E304" s="9">
        <f t="shared" si="37"/>
        <v>0.11403708767647713</v>
      </c>
      <c r="F304" s="75">
        <v>0.152034</v>
      </c>
      <c r="G304" s="3">
        <v>9.9595089999999997E-2</v>
      </c>
      <c r="H304" s="18">
        <f t="shared" si="39"/>
        <v>0.52652103632819647</v>
      </c>
      <c r="I304" s="76">
        <f t="shared" si="38"/>
        <v>3.0386409625230724E-2</v>
      </c>
    </row>
    <row r="305" spans="1:9" x14ac:dyDescent="0.15">
      <c r="A305" s="41" t="s">
        <v>43</v>
      </c>
      <c r="B305" s="95" t="s">
        <v>434</v>
      </c>
      <c r="C305" s="3">
        <v>3.08273872</v>
      </c>
      <c r="D305" s="3">
        <v>1.2044256299999998</v>
      </c>
      <c r="E305" s="9">
        <f t="shared" si="37"/>
        <v>1.5595093986832551</v>
      </c>
      <c r="F305" s="75">
        <v>7.3179749599999999</v>
      </c>
      <c r="G305" s="3">
        <v>1.3298574599999999</v>
      </c>
      <c r="H305" s="18">
        <f t="shared" si="39"/>
        <v>4.5028265660892712</v>
      </c>
      <c r="I305" s="76">
        <f t="shared" si="38"/>
        <v>2.3738550765015853</v>
      </c>
    </row>
    <row r="306" spans="1:9" x14ac:dyDescent="0.15">
      <c r="A306" s="41" t="s">
        <v>325</v>
      </c>
      <c r="B306" s="95" t="s">
        <v>435</v>
      </c>
      <c r="C306" s="3">
        <v>4.5677301799999999</v>
      </c>
      <c r="D306" s="3">
        <v>7.8011962300000004</v>
      </c>
      <c r="E306" s="9">
        <f t="shared" si="37"/>
        <v>-0.41448336314955125</v>
      </c>
      <c r="F306" s="75">
        <v>40.095129840000006</v>
      </c>
      <c r="G306" s="3">
        <v>7.3413872300000005</v>
      </c>
      <c r="H306" s="18">
        <f t="shared" si="39"/>
        <v>4.4615195444471878</v>
      </c>
      <c r="I306" s="76">
        <f t="shared" si="38"/>
        <v>8.7779111856383789</v>
      </c>
    </row>
    <row r="307" spans="1:9" x14ac:dyDescent="0.15">
      <c r="A307" s="41" t="s">
        <v>44</v>
      </c>
      <c r="B307" s="105" t="s">
        <v>436</v>
      </c>
      <c r="C307" s="3">
        <v>9.4728826599999998</v>
      </c>
      <c r="D307" s="3">
        <v>18.659378920000002</v>
      </c>
      <c r="E307" s="9">
        <f t="shared" si="37"/>
        <v>-0.49232593964601268</v>
      </c>
      <c r="F307" s="75">
        <v>17.961031120000001</v>
      </c>
      <c r="G307" s="3">
        <v>9.6389549199999998</v>
      </c>
      <c r="H307" s="18">
        <f t="shared" si="39"/>
        <v>0.8633795125166952</v>
      </c>
      <c r="I307" s="76">
        <f t="shared" si="38"/>
        <v>1.8960470391807853</v>
      </c>
    </row>
    <row r="308" spans="1:9" x14ac:dyDescent="0.15">
      <c r="A308" s="77"/>
      <c r="B308" s="78"/>
      <c r="C308" s="31">
        <f>SUM(C7:C307)</f>
        <v>9346.1981456500089</v>
      </c>
      <c r="D308" s="31">
        <f>SUM(D7:D307)</f>
        <v>14438.194103649994</v>
      </c>
      <c r="E308" s="22">
        <f t="shared" si="37"/>
        <v>-0.35267540534814679</v>
      </c>
      <c r="F308" s="32">
        <f>SUM(F7:F307)</f>
        <v>10792.340933741565</v>
      </c>
      <c r="G308" s="32">
        <f>SUM(G7:G307)</f>
        <v>17577.577356149995</v>
      </c>
      <c r="H308" s="22">
        <f t="shared" si="39"/>
        <v>-0.38601658720815868</v>
      </c>
      <c r="I308" s="22">
        <f t="shared" si="38"/>
        <v>1.1547305937189694</v>
      </c>
    </row>
    <row r="310" spans="1:9" x14ac:dyDescent="0.15">
      <c r="A310" s="1" t="s">
        <v>347</v>
      </c>
    </row>
    <row r="311" spans="1:9" x14ac:dyDescent="0.15">
      <c r="A311" s="1" t="s">
        <v>318</v>
      </c>
    </row>
  </sheetData>
  <mergeCells count="2">
    <mergeCell ref="C5:E5"/>
    <mergeCell ref="F5:I5"/>
  </mergeCells>
  <phoneticPr fontId="0" type="noConversion"/>
  <pageMargins left="0.75" right="0.75" top="1" bottom="1" header="0.5" footer="0.5"/>
  <pageSetup paperSize="9" scale="47" orientation="portrait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XTF Exchange Traded Funds</vt:lpstr>
      <vt:lpstr>XTF - Cascade OTC</vt:lpstr>
    </vt:vector>
  </TitlesOfParts>
  <Company>Licensed Users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Kraus</dc:creator>
  <cp:lastModifiedBy>Microsoft Office User</cp:lastModifiedBy>
  <cp:lastPrinted>2007-09-14T14:17:00Z</cp:lastPrinted>
  <dcterms:created xsi:type="dcterms:W3CDTF">2001-02-07T18:27:40Z</dcterms:created>
  <dcterms:modified xsi:type="dcterms:W3CDTF">2022-11-05T19:25:49Z</dcterms:modified>
</cp:coreProperties>
</file>