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.CHA\Desktop\PNC- STUDENT 2024\TERM-1\Excel\Homwork\"/>
    </mc:Choice>
  </mc:AlternateContent>
  <bookViews>
    <workbookView xWindow="0" yWindow="0" windowWidth="20490" windowHeight="7620"/>
  </bookViews>
  <sheets>
    <sheet name="Summary" sheetId="1" r:id="rId1"/>
    <sheet name="Expected dependencies" sheetId="2" r:id="rId2"/>
    <sheet name="Club members " sheetId="3" r:id="rId3"/>
    <sheet name="Real dependencies" sheetId="4" r:id="rId4"/>
  </sheets>
  <definedNames>
    <definedName name="_xlnm._FilterDatabase" localSheetId="3" hidden="1">'Real dependencies'!$A$2:$E$12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 s="1"/>
  <c r="B7" i="1" l="1"/>
  <c r="C6" i="1"/>
  <c r="D6" i="1" s="1"/>
  <c r="C5" i="1"/>
  <c r="D5" i="1" s="1"/>
  <c r="C4" i="1"/>
  <c r="D4" i="1" s="1"/>
  <c r="C2" i="1"/>
  <c r="B12" i="3"/>
  <c r="B11" i="3"/>
  <c r="B10" i="3"/>
  <c r="B9" i="3"/>
  <c r="B8" i="3"/>
  <c r="B7" i="3"/>
  <c r="B6" i="3"/>
  <c r="B5" i="3"/>
  <c r="B4" i="3"/>
  <c r="B3" i="3"/>
  <c r="B2" i="3"/>
  <c r="C7" i="1" l="1"/>
  <c r="D2" i="1"/>
</calcChain>
</file>

<file path=xl/sharedStrings.xml><?xml version="1.0" encoding="utf-8"?>
<sst xmlns="http://schemas.openxmlformats.org/spreadsheetml/2006/main" count="53" uniqueCount="28">
  <si>
    <t>CLUB MEMBERS</t>
  </si>
  <si>
    <t>Sok Ryfin</t>
  </si>
  <si>
    <t>Eng Tung</t>
  </si>
  <si>
    <t>Lay Tola</t>
  </si>
  <si>
    <t>Som Vanna</t>
  </si>
  <si>
    <t>Sop Hably</t>
  </si>
  <si>
    <t>Saren Virak</t>
  </si>
  <si>
    <t>Chantha Vi</t>
  </si>
  <si>
    <t>Sos Esahak</t>
  </si>
  <si>
    <t>Chhun samnag</t>
  </si>
  <si>
    <t>Moa Roshmat</t>
  </si>
  <si>
    <t>EXPECTED DEPENDENCIES</t>
  </si>
  <si>
    <t>Athletic shoes</t>
  </si>
  <si>
    <t>Sportswear</t>
  </si>
  <si>
    <t>Food</t>
  </si>
  <si>
    <t>Accommodation</t>
  </si>
  <si>
    <t>Party</t>
  </si>
  <si>
    <r>
      <t xml:space="preserve">                                           </t>
    </r>
    <r>
      <rPr>
        <sz val="11"/>
        <color theme="0"/>
        <rFont val="Calibri"/>
        <family val="2"/>
        <scheme val="minor"/>
      </rPr>
      <t xml:space="preserve">   Total</t>
    </r>
  </si>
  <si>
    <t xml:space="preserve">                           Total</t>
  </si>
  <si>
    <t>Date</t>
  </si>
  <si>
    <t>Amount</t>
  </si>
  <si>
    <t>Category</t>
  </si>
  <si>
    <t>Person who paid</t>
  </si>
  <si>
    <t>Description</t>
  </si>
  <si>
    <t>EXPECTED DEPEDENIESE</t>
  </si>
  <si>
    <t>REAL DEPENDENCIES</t>
  </si>
  <si>
    <t>Status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</si>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</sst>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[$៛-453]_-;\-* #,##0.00[$៛-453]_-;_-* &quot;-&quot;??[$៛-453]_-;_-@_-"/>
    <numFmt numFmtId="165" formatCode="_-* #,##0[$៛-453]_-;\-* #,##0[$៛-453]_-;_-* &quot;-&quot;??[$៛-453]_-;_-@_-"/>
    <numFmt numFmtId="166" formatCode="mm\-dd\-yy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9B2D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8" borderId="1" xfId="0" applyFont="1" applyFill="1" applyBorder="1"/>
    <xf numFmtId="0" fontId="0" fillId="0" borderId="1" xfId="0" applyBorder="1" applyAlignment="1">
      <alignment horizontal="center"/>
    </xf>
    <xf numFmtId="0" fontId="1" fillId="6" borderId="1" xfId="0" applyFont="1" applyFill="1" applyBorder="1"/>
    <xf numFmtId="0" fontId="0" fillId="6" borderId="2" xfId="0" applyFill="1" applyBorder="1" applyAlignment="1"/>
    <xf numFmtId="165" fontId="0" fillId="0" borderId="1" xfId="0" applyNumberFormat="1" applyBorder="1"/>
    <xf numFmtId="164" fontId="0" fillId="0" borderId="0" xfId="0" applyNumberFormat="1"/>
    <xf numFmtId="0" fontId="1" fillId="9" borderId="1" xfId="0" applyFont="1" applyFill="1" applyBorder="1" applyAlignment="1"/>
    <xf numFmtId="0" fontId="2" fillId="2" borderId="1" xfId="0" applyFont="1" applyFill="1" applyBorder="1" applyAlignment="1">
      <alignment horizontal="center" vertical="center"/>
    </xf>
    <xf numFmtId="166" fontId="0" fillId="0" borderId="1" xfId="0" applyNumberFormat="1" applyBorder="1"/>
    <xf numFmtId="0" fontId="2" fillId="3" borderId="1" xfId="0" applyFont="1" applyFill="1" applyBorder="1" applyAlignment="1">
      <alignment horizontal="center" vertical="center"/>
    </xf>
    <xf numFmtId="0" fontId="0" fillId="0" borderId="2" xfId="0" applyBorder="1"/>
    <xf numFmtId="0" fontId="2" fillId="2" borderId="3" xfId="0" applyFont="1" applyFill="1" applyBorder="1" applyAlignment="1">
      <alignment horizontal="center" vertical="center"/>
    </xf>
    <xf numFmtId="165" fontId="1" fillId="9" borderId="1" xfId="0" applyNumberFormat="1" applyFont="1" applyFill="1" applyBorder="1" applyAlignment="1"/>
    <xf numFmtId="165" fontId="1" fillId="6" borderId="1" xfId="0" applyNumberFormat="1" applyFont="1" applyFill="1" applyBorder="1"/>
    <xf numFmtId="0" fontId="0" fillId="7" borderId="0" xfId="0" applyFill="1" applyBorder="1" applyAlignment="1">
      <alignment horizontal="center"/>
    </xf>
    <xf numFmtId="0" fontId="3" fillId="0" borderId="8" xfId="0" applyFont="1" applyBorder="1"/>
    <xf numFmtId="0" fontId="1" fillId="10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readingOrder="1"/>
    </xf>
    <xf numFmtId="165" fontId="0" fillId="0" borderId="8" xfId="0" applyNumberFormat="1" applyFont="1" applyBorder="1" applyAlignment="1">
      <alignment vertical="center"/>
    </xf>
    <xf numFmtId="165" fontId="0" fillId="0" borderId="10" xfId="0" applyNumberFormat="1" applyFont="1" applyBorder="1" applyAlignment="1">
      <alignment vertical="center"/>
    </xf>
    <xf numFmtId="165" fontId="0" fillId="0" borderId="6" xfId="0" applyNumberFormat="1" applyFont="1" applyBorder="1" applyAlignment="1">
      <alignment vertical="center"/>
    </xf>
    <xf numFmtId="165" fontId="1" fillId="11" borderId="11" xfId="0" applyNumberFormat="1" applyFont="1" applyFill="1" applyBorder="1" applyAlignment="1">
      <alignment vertical="center"/>
    </xf>
    <xf numFmtId="0" fontId="0" fillId="12" borderId="4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/>
    </xf>
    <xf numFmtId="165" fontId="1" fillId="11" borderId="4" xfId="0" applyNumberFormat="1" applyFont="1" applyFill="1" applyBorder="1" applyAlignment="1">
      <alignment vertical="center"/>
    </xf>
    <xf numFmtId="165" fontId="0" fillId="0" borderId="9" xfId="0" applyNumberFormat="1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0" fontId="1" fillId="6" borderId="5" xfId="0" applyFont="1" applyFill="1" applyBorder="1" applyAlignment="1">
      <alignment vertical="center"/>
    </xf>
    <xf numFmtId="0" fontId="1" fillId="6" borderId="6" xfId="0" applyFont="1" applyFill="1" applyBorder="1" applyAlignment="1">
      <alignment vertical="center"/>
    </xf>
    <xf numFmtId="0" fontId="1" fillId="6" borderId="7" xfId="0" applyFont="1" applyFill="1" applyBorder="1" applyAlignment="1">
      <alignment vertic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99B2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DEPEDENIESE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Summary!$A$2:$A$6</c:f>
              <c:strCache>
                <c:ptCount val="5"/>
                <c:pt idx="0">
                  <c:v>Athletic shoes</c:v>
                </c:pt>
                <c:pt idx="1">
                  <c:v>Sportswear</c:v>
                </c:pt>
                <c:pt idx="2">
                  <c:v>Food</c:v>
                </c:pt>
                <c:pt idx="3">
                  <c:v>Accommodation</c:v>
                </c:pt>
                <c:pt idx="4">
                  <c:v>Party</c:v>
                </c:pt>
              </c:strCache>
            </c:strRef>
          </c:cat>
          <c:val>
            <c:numRef>
              <c:f>Summary!$B$2:$B$6</c:f>
              <c:numCache>
                <c:formatCode>_-* #,##0[$៛-453]_-;\-* #,##0[$៛-453]_-;_-* "-"??[$៛-453]_-;_-@_-</c:formatCode>
                <c:ptCount val="5"/>
                <c:pt idx="0">
                  <c:v>200000</c:v>
                </c:pt>
                <c:pt idx="1">
                  <c:v>32000</c:v>
                </c:pt>
                <c:pt idx="2">
                  <c:v>200000</c:v>
                </c:pt>
                <c:pt idx="3">
                  <c:v>50000</c:v>
                </c:pt>
                <c:pt idx="4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B-4A76-A4ED-86E07E50E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DEPENDENCIES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Summary!$A$2:$A$6</c:f>
              <c:strCache>
                <c:ptCount val="5"/>
                <c:pt idx="0">
                  <c:v>Athletic shoes</c:v>
                </c:pt>
                <c:pt idx="1">
                  <c:v>Sportswear</c:v>
                </c:pt>
                <c:pt idx="2">
                  <c:v>Food</c:v>
                </c:pt>
                <c:pt idx="3">
                  <c:v>Accommodation</c:v>
                </c:pt>
                <c:pt idx="4">
                  <c:v>Party</c:v>
                </c:pt>
              </c:strCache>
            </c:strRef>
          </c:cat>
          <c:val>
            <c:numRef>
              <c:f>Summary!$C$2:$C$6</c:f>
              <c:numCache>
                <c:formatCode>_-* #,##0[$៛-453]_-;\-* #,##0[$៛-453]_-;_-* "-"??[$៛-453]_-;_-@_-</c:formatCode>
                <c:ptCount val="5"/>
                <c:pt idx="0">
                  <c:v>30000</c:v>
                </c:pt>
                <c:pt idx="1">
                  <c:v>25000</c:v>
                </c:pt>
                <c:pt idx="2">
                  <c:v>68000</c:v>
                </c:pt>
                <c:pt idx="3">
                  <c:v>34000</c:v>
                </c:pt>
                <c:pt idx="4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A-480F-81C4-E0B979F15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 consumption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EXPECTED DEPEDENIESE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Summary!$A$2:$A$6</c:f>
              <c:strCache>
                <c:ptCount val="5"/>
                <c:pt idx="0">
                  <c:v>Athletic shoes</c:v>
                </c:pt>
                <c:pt idx="1">
                  <c:v>Sportswear</c:v>
                </c:pt>
                <c:pt idx="2">
                  <c:v>Food</c:v>
                </c:pt>
                <c:pt idx="3">
                  <c:v>Accommodation</c:v>
                </c:pt>
                <c:pt idx="4">
                  <c:v>Party</c:v>
                </c:pt>
              </c:strCache>
            </c:strRef>
          </c:cat>
          <c:val>
            <c:numRef>
              <c:f>Summary!$B$2:$B$6</c:f>
              <c:numCache>
                <c:formatCode>_-* #,##0[$៛-453]_-;\-* #,##0[$៛-453]_-;_-* "-"??[$៛-453]_-;_-@_-</c:formatCode>
                <c:ptCount val="5"/>
                <c:pt idx="0">
                  <c:v>200000</c:v>
                </c:pt>
                <c:pt idx="1">
                  <c:v>32000</c:v>
                </c:pt>
                <c:pt idx="2">
                  <c:v>200000</c:v>
                </c:pt>
                <c:pt idx="3">
                  <c:v>50000</c:v>
                </c:pt>
                <c:pt idx="4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8-4EC8-986A-258E1239EC6A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REAL DEPENDENCIES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Summary!$A$2:$A$6</c:f>
              <c:strCache>
                <c:ptCount val="5"/>
                <c:pt idx="0">
                  <c:v>Athletic shoes</c:v>
                </c:pt>
                <c:pt idx="1">
                  <c:v>Sportswear</c:v>
                </c:pt>
                <c:pt idx="2">
                  <c:v>Food</c:v>
                </c:pt>
                <c:pt idx="3">
                  <c:v>Accommodation</c:v>
                </c:pt>
                <c:pt idx="4">
                  <c:v>Party</c:v>
                </c:pt>
              </c:strCache>
            </c:strRef>
          </c:cat>
          <c:val>
            <c:numRef>
              <c:f>Summary!$C$2:$C$6</c:f>
              <c:numCache>
                <c:formatCode>_-* #,##0[$៛-453]_-;\-* #,##0[$៛-453]_-;_-* "-"??[$៛-453]_-;_-@_-</c:formatCode>
                <c:ptCount val="5"/>
                <c:pt idx="0">
                  <c:v>30000</c:v>
                </c:pt>
                <c:pt idx="1">
                  <c:v>25000</c:v>
                </c:pt>
                <c:pt idx="2">
                  <c:v>68000</c:v>
                </c:pt>
                <c:pt idx="3">
                  <c:v>34000</c:v>
                </c:pt>
                <c:pt idx="4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8-4EC8-986A-258E1239E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7531599"/>
        <c:axId val="1997531183"/>
      </c:barChart>
      <c:catAx>
        <c:axId val="199753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531183"/>
        <c:crosses val="autoZero"/>
        <c:auto val="1"/>
        <c:lblAlgn val="ctr"/>
        <c:lblOffset val="100"/>
        <c:noMultiLvlLbl val="0"/>
      </c:catAx>
      <c:valAx>
        <c:axId val="199753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[$៛-453]_-;\-* #,##0[$៛-453]_-;_-* &quot;-&quot;??[$៛-453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53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ClUB</a:t>
            </a:r>
            <a:r>
              <a:rPr lang="en-US" baseline="0"/>
              <a:t> MEMBERS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30-4234-A1D1-1028AD181A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30-4234-A1D1-1028AD181A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130-4234-A1D1-1028AD181A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130-4234-A1D1-1028AD181A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130-4234-A1D1-1028AD181A8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130-4234-A1D1-1028AD181A8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130-4234-A1D1-1028AD181A8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130-4234-A1D1-1028AD181A8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130-4234-A1D1-1028AD181A8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130-4234-A1D1-1028AD181A8A}"/>
              </c:ext>
            </c:extLst>
          </c:dPt>
          <c:cat>
            <c:strRef>
              <c:f>'Club members '!$A$2:$A$11</c:f>
              <c:strCache>
                <c:ptCount val="10"/>
                <c:pt idx="0">
                  <c:v>Chantha Vi</c:v>
                </c:pt>
                <c:pt idx="1">
                  <c:v>Saren Virak</c:v>
                </c:pt>
                <c:pt idx="2">
                  <c:v>Sok Ryfin</c:v>
                </c:pt>
                <c:pt idx="3">
                  <c:v>Eng Tung</c:v>
                </c:pt>
                <c:pt idx="4">
                  <c:v>Sop Hably</c:v>
                </c:pt>
                <c:pt idx="5">
                  <c:v>Som Vanna</c:v>
                </c:pt>
                <c:pt idx="6">
                  <c:v>Lay Tola</c:v>
                </c:pt>
                <c:pt idx="7">
                  <c:v>Sos Esahak</c:v>
                </c:pt>
                <c:pt idx="8">
                  <c:v>Chhun samnag</c:v>
                </c:pt>
                <c:pt idx="9">
                  <c:v>Moa Roshmat</c:v>
                </c:pt>
              </c:strCache>
            </c:strRef>
          </c:cat>
          <c:val>
            <c:numRef>
              <c:f>'Club members '!$B$2:$B$11</c:f>
              <c:numCache>
                <c:formatCode>_-* #,##0[$៛-453]_-;\-* #,##0[$៛-453]_-;_-* "-"??[$៛-453]_-;_-@_-</c:formatCode>
                <c:ptCount val="10"/>
                <c:pt idx="0">
                  <c:v>16000</c:v>
                </c:pt>
                <c:pt idx="1">
                  <c:v>10000</c:v>
                </c:pt>
                <c:pt idx="2">
                  <c:v>4000</c:v>
                </c:pt>
                <c:pt idx="3">
                  <c:v>2000</c:v>
                </c:pt>
                <c:pt idx="4">
                  <c:v>8000</c:v>
                </c:pt>
                <c:pt idx="5">
                  <c:v>14000</c:v>
                </c:pt>
                <c:pt idx="6">
                  <c:v>15000</c:v>
                </c:pt>
                <c:pt idx="7">
                  <c:v>26000</c:v>
                </c:pt>
                <c:pt idx="8">
                  <c:v>32000</c:v>
                </c:pt>
                <c:pt idx="9">
                  <c:v>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5-42D0-B2C0-37C38EF74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28575</xdr:rowOff>
    </xdr:from>
    <xdr:to>
      <xdr:col>1</xdr:col>
      <xdr:colOff>1447800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28574</xdr:colOff>
      <xdr:row>7</xdr:row>
      <xdr:rowOff>9525</xdr:rowOff>
    </xdr:from>
    <xdr:to>
      <xdr:col>3</xdr:col>
      <xdr:colOff>1438274</xdr:colOff>
      <xdr:row>16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61229</xdr:colOff>
      <xdr:row>0</xdr:row>
      <xdr:rowOff>0</xdr:rowOff>
    </xdr:from>
    <xdr:to>
      <xdr:col>13</xdr:col>
      <xdr:colOff>517071</xdr:colOff>
      <xdr:row>11</xdr:row>
      <xdr:rowOff>38102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38100</xdr:rowOff>
    </xdr:from>
    <xdr:to>
      <xdr:col>9</xdr:col>
      <xdr:colOff>400050</xdr:colOff>
      <xdr:row>11</xdr:row>
      <xdr:rowOff>228600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showGridLines="0" tabSelected="1" zoomScale="70" zoomScaleNormal="70" workbookViewId="0">
      <selection activeCell="F17" sqref="F17"/>
    </sheetView>
  </sheetViews>
  <sheetFormatPr defaultRowHeight="15" x14ac:dyDescent="0.25"/>
  <cols>
    <col min="1" max="3" width="23.85546875" customWidth="1"/>
    <col min="4" max="4" width="27.140625" customWidth="1"/>
  </cols>
  <sheetData>
    <row r="1" spans="1:4" ht="24" customHeight="1" thickBot="1" x14ac:dyDescent="0.4">
      <c r="A1" s="17"/>
      <c r="B1" s="18" t="s">
        <v>24</v>
      </c>
      <c r="C1" s="18" t="s">
        <v>25</v>
      </c>
      <c r="D1" s="18" t="s">
        <v>26</v>
      </c>
    </row>
    <row r="2" spans="1:4" ht="24" customHeight="1" thickBot="1" x14ac:dyDescent="0.3">
      <c r="A2" s="30" t="s">
        <v>12</v>
      </c>
      <c r="B2" s="28">
        <v>200000</v>
      </c>
      <c r="C2" s="23">
        <f>SUMIFS('Real dependencies'!B3:B12, 'Real dependencies'!C3:C12, "Athletic shoes")</f>
        <v>30000</v>
      </c>
      <c r="D2" s="25" t="str">
        <f>IF(C2&gt;B2,"out of budget",IF(ABS(C2-B2)&lt;40000,"Be careful, you're close to the end of your budget!","OK"))</f>
        <v>OK</v>
      </c>
    </row>
    <row r="3" spans="1:4" ht="24" customHeight="1" thickBot="1" x14ac:dyDescent="0.3">
      <c r="A3" s="31" t="s">
        <v>13</v>
      </c>
      <c r="B3" s="29">
        <v>32000</v>
      </c>
      <c r="C3" s="23">
        <f>SUMIFS('Real dependencies'!B4:B13, 'Real dependencies'!C4:C13, "Sportswear")</f>
        <v>25000</v>
      </c>
      <c r="D3" s="25" t="str">
        <f t="shared" ref="D3:D6" si="0">IF(C3&gt;B3,"out of budget",IF(ABS(C3-B3)&lt;40000,"Be careful, you're close to the end of your budget!","OK"))</f>
        <v>Be careful, you're close to the end of your budget!</v>
      </c>
    </row>
    <row r="4" spans="1:4" ht="24" customHeight="1" thickBot="1" x14ac:dyDescent="0.3">
      <c r="A4" s="31" t="s">
        <v>14</v>
      </c>
      <c r="B4" s="29">
        <v>200000</v>
      </c>
      <c r="C4" s="23">
        <f>SUMIFS('Real dependencies'!B5:B14, 'Real dependencies'!C5:C14, "Food")</f>
        <v>68000</v>
      </c>
      <c r="D4" s="25" t="str">
        <f t="shared" si="0"/>
        <v>OK</v>
      </c>
    </row>
    <row r="5" spans="1:4" ht="24" customHeight="1" thickBot="1" x14ac:dyDescent="0.3">
      <c r="A5" s="31" t="s">
        <v>15</v>
      </c>
      <c r="B5" s="29">
        <v>50000</v>
      </c>
      <c r="C5" s="23">
        <f>SUMIFS('Real dependencies'!B6:B15, 'Real dependencies'!C6:C15, "Accommodation")</f>
        <v>34000</v>
      </c>
      <c r="D5" s="25" t="str">
        <f t="shared" si="0"/>
        <v>Be careful, you're close to the end of your budget!</v>
      </c>
    </row>
    <row r="6" spans="1:4" ht="24" customHeight="1" thickBot="1" x14ac:dyDescent="0.3">
      <c r="A6" s="32" t="s">
        <v>16</v>
      </c>
      <c r="B6" s="29">
        <v>400000</v>
      </c>
      <c r="C6" s="23">
        <f>SUMIFS('Real dependencies'!B7:B16, 'Real dependencies'!C7:C16, "Party")</f>
        <v>8000</v>
      </c>
      <c r="D6" s="25" t="str">
        <f t="shared" si="0"/>
        <v>OK</v>
      </c>
    </row>
    <row r="7" spans="1:4" ht="24" customHeight="1" thickBot="1" x14ac:dyDescent="0.3">
      <c r="A7" s="26" t="s">
        <v>27</v>
      </c>
      <c r="B7" s="27">
        <f>SUM(B2:B6)</f>
        <v>882000</v>
      </c>
      <c r="C7" s="24">
        <f>SUM(C2:C6)</f>
        <v>165000</v>
      </c>
    </row>
  </sheetData>
  <conditionalFormatting sqref="D5">
    <cfRule type="containsText" dxfId="3" priority="1" operator="containsText" text="Be">
      <formula>NOT(ISERROR(SEARCH("Be",D5)))</formula>
    </cfRule>
  </conditionalFormatting>
  <conditionalFormatting sqref="D2:D6">
    <cfRule type="containsText" dxfId="2" priority="2" operator="containsText" text="be careful, youre close to the end of your budget!">
      <formula>NOT(ISERROR(SEARCH("be careful, youre close to the end of your budget!",D2)))</formula>
    </cfRule>
    <cfRule type="containsText" dxfId="1" priority="3" operator="containsText" text="out of budget">
      <formula>NOT(ISERROR(SEARCH("out of budget",D2)))</formula>
    </cfRule>
    <cfRule type="containsText" dxfId="0" priority="4" operator="containsText" text="ok">
      <formula>NOT(ISERROR(SEARCH("ok",D2)))</formula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{DEB1695A-B591-4B0B-BC63-8CC318FCD364}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B1695A-B591-4B0B-BC63-8CC318FCD3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5" x14ac:dyDescent="0.25"/>
  <cols>
    <col min="1" max="1" width="26.7109375" customWidth="1"/>
    <col min="2" max="2" width="25.28515625" customWidth="1"/>
    <col min="3" max="5" width="9.140625" customWidth="1"/>
  </cols>
  <sheetData>
    <row r="1" spans="1:2" ht="24" customHeight="1" thickBot="1" x14ac:dyDescent="0.3">
      <c r="A1" s="1"/>
      <c r="B1" s="20" t="s">
        <v>11</v>
      </c>
    </row>
    <row r="2" spans="1:2" ht="21" customHeight="1" x14ac:dyDescent="0.25">
      <c r="A2" s="4" t="s">
        <v>12</v>
      </c>
      <c r="B2" s="21">
        <v>200000</v>
      </c>
    </row>
    <row r="3" spans="1:2" ht="20.25" customHeight="1" x14ac:dyDescent="0.25">
      <c r="A3" s="4" t="s">
        <v>13</v>
      </c>
      <c r="B3" s="22">
        <v>32000</v>
      </c>
    </row>
    <row r="4" spans="1:2" ht="21" customHeight="1" x14ac:dyDescent="0.25">
      <c r="A4" s="4" t="s">
        <v>14</v>
      </c>
      <c r="B4" s="22">
        <v>200000</v>
      </c>
    </row>
    <row r="5" spans="1:2" ht="18.75" customHeight="1" x14ac:dyDescent="0.25">
      <c r="A5" s="4" t="s">
        <v>15</v>
      </c>
      <c r="B5" s="22">
        <v>50000</v>
      </c>
    </row>
    <row r="6" spans="1:2" ht="18.75" customHeight="1" x14ac:dyDescent="0.25">
      <c r="A6" s="4" t="s">
        <v>16</v>
      </c>
      <c r="B6" s="22">
        <v>400000</v>
      </c>
    </row>
    <row r="7" spans="1:2" ht="18.75" customHeight="1" x14ac:dyDescent="0.25">
      <c r="A7" s="5" t="s">
        <v>17</v>
      </c>
      <c r="B7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N5" sqref="N5"/>
    </sheetView>
  </sheetViews>
  <sheetFormatPr defaultRowHeight="15" x14ac:dyDescent="0.25"/>
  <cols>
    <col min="1" max="1" width="18.28515625" customWidth="1"/>
    <col min="2" max="2" width="18.140625" customWidth="1"/>
  </cols>
  <sheetData>
    <row r="1" spans="1:3" x14ac:dyDescent="0.25">
      <c r="A1" s="3"/>
      <c r="B1" s="19" t="s">
        <v>0</v>
      </c>
    </row>
    <row r="2" spans="1:3" ht="18.75" customHeight="1" x14ac:dyDescent="0.25">
      <c r="A2" s="2" t="s">
        <v>7</v>
      </c>
      <c r="B2" s="6">
        <f>SUMIFS('Real dependencies'!B3:B12, 'Real dependencies'!D3:D12, "Chantha Vi")</f>
        <v>16000</v>
      </c>
    </row>
    <row r="3" spans="1:3" ht="18.75" customHeight="1" x14ac:dyDescent="0.25">
      <c r="A3" s="2" t="s">
        <v>6</v>
      </c>
      <c r="B3" s="6">
        <f>SUMIFS('Real dependencies'!B4:B13, 'Real dependencies'!D4:D13, "Saren Virak")</f>
        <v>10000</v>
      </c>
      <c r="C3" s="7"/>
    </row>
    <row r="4" spans="1:3" ht="18" customHeight="1" x14ac:dyDescent="0.25">
      <c r="A4" s="2" t="s">
        <v>1</v>
      </c>
      <c r="B4" s="6">
        <f>SUMIFS('Real dependencies'!B5:B14, 'Real dependencies'!D5:D14, "Sok Ryfin")</f>
        <v>4000</v>
      </c>
    </row>
    <row r="5" spans="1:3" ht="18.75" customHeight="1" x14ac:dyDescent="0.25">
      <c r="A5" s="2" t="s">
        <v>2</v>
      </c>
      <c r="B5" s="6">
        <f>SUMIFS('Real dependencies'!B6:B15, 'Real dependencies'!D6:D15, "Eng Tung")</f>
        <v>2000</v>
      </c>
    </row>
    <row r="6" spans="1:3" ht="18" customHeight="1" x14ac:dyDescent="0.25">
      <c r="A6" s="2" t="s">
        <v>5</v>
      </c>
      <c r="B6" s="6">
        <f>SUMIFS('Real dependencies'!B7:B16, 'Real dependencies'!D7:D16, "Sop Hably")</f>
        <v>8000</v>
      </c>
    </row>
    <row r="7" spans="1:3" ht="18.75" customHeight="1" x14ac:dyDescent="0.25">
      <c r="A7" s="2" t="s">
        <v>4</v>
      </c>
      <c r="B7" s="6">
        <f>SUMIFS('Real dependencies'!B8:B17, 'Real dependencies'!D8:D17, "Som Vanna")</f>
        <v>14000</v>
      </c>
    </row>
    <row r="8" spans="1:3" ht="18.75" customHeight="1" x14ac:dyDescent="0.25">
      <c r="A8" s="2" t="s">
        <v>3</v>
      </c>
      <c r="B8" s="6">
        <f>SUMIFS('Real dependencies'!B9:B18, 'Real dependencies'!D9:D18, "Lay Tola")</f>
        <v>15000</v>
      </c>
    </row>
    <row r="9" spans="1:3" ht="18.75" customHeight="1" x14ac:dyDescent="0.25">
      <c r="A9" s="2" t="s">
        <v>8</v>
      </c>
      <c r="B9" s="6">
        <f>SUMIFS('Real dependencies'!B10:B19, 'Real dependencies'!D10:D19, "Sos Esahak")</f>
        <v>26000</v>
      </c>
    </row>
    <row r="10" spans="1:3" ht="18.75" customHeight="1" x14ac:dyDescent="0.25">
      <c r="A10" s="2" t="s">
        <v>9</v>
      </c>
      <c r="B10" s="6">
        <f>SUMIFS('Real dependencies'!B11:B20, 'Real dependencies'!D11:D20, "Chhun samnag")</f>
        <v>32000</v>
      </c>
    </row>
    <row r="11" spans="1:3" ht="18" customHeight="1" x14ac:dyDescent="0.25">
      <c r="A11" s="2" t="s">
        <v>10</v>
      </c>
      <c r="B11" s="6">
        <f>SUMIFS('Real dependencies'!B12:B21, 'Real dependencies'!D12:D21, "Moa Roshmat")</f>
        <v>38000</v>
      </c>
    </row>
    <row r="12" spans="1:3" ht="18.75" customHeight="1" x14ac:dyDescent="0.25">
      <c r="A12" s="8" t="s">
        <v>18</v>
      </c>
      <c r="B12" s="14">
        <f>SUM(B2:B11)</f>
        <v>165000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"/>
  <sheetViews>
    <sheetView workbookViewId="0">
      <selection activeCell="C14" sqref="C14"/>
    </sheetView>
  </sheetViews>
  <sheetFormatPr defaultRowHeight="15" x14ac:dyDescent="0.25"/>
  <cols>
    <col min="1" max="1" width="18.7109375" customWidth="1"/>
    <col min="2" max="2" width="16.28515625" customWidth="1"/>
    <col min="3" max="3" width="16.5703125" customWidth="1"/>
    <col min="4" max="4" width="18" customWidth="1"/>
    <col min="5" max="5" width="21.28515625" customWidth="1"/>
  </cols>
  <sheetData>
    <row r="2" spans="1:5" ht="15.75" x14ac:dyDescent="0.25">
      <c r="A2" s="9" t="s">
        <v>19</v>
      </c>
      <c r="B2" s="11" t="s">
        <v>20</v>
      </c>
      <c r="C2" s="11" t="s">
        <v>21</v>
      </c>
      <c r="D2" s="11" t="s">
        <v>22</v>
      </c>
      <c r="E2" s="13" t="s">
        <v>23</v>
      </c>
    </row>
    <row r="3" spans="1:5" x14ac:dyDescent="0.25">
      <c r="A3" s="10">
        <v>44995</v>
      </c>
      <c r="B3" s="6">
        <v>16000</v>
      </c>
      <c r="C3" s="1" t="s">
        <v>12</v>
      </c>
      <c r="D3" s="12" t="s">
        <v>7</v>
      </c>
      <c r="E3" s="16"/>
    </row>
    <row r="4" spans="1:5" x14ac:dyDescent="0.25">
      <c r="A4" s="10">
        <v>44996</v>
      </c>
      <c r="B4" s="6">
        <v>10000</v>
      </c>
      <c r="C4" s="1" t="s">
        <v>13</v>
      </c>
      <c r="D4" s="12" t="s">
        <v>6</v>
      </c>
      <c r="E4" s="16"/>
    </row>
    <row r="5" spans="1:5" x14ac:dyDescent="0.25">
      <c r="A5" s="10">
        <v>44997</v>
      </c>
      <c r="B5" s="6">
        <v>4000</v>
      </c>
      <c r="C5" s="1" t="s">
        <v>14</v>
      </c>
      <c r="D5" s="12" t="s">
        <v>1</v>
      </c>
      <c r="E5" s="16"/>
    </row>
    <row r="6" spans="1:5" x14ac:dyDescent="0.25">
      <c r="A6" s="10">
        <v>44998</v>
      </c>
      <c r="B6" s="6">
        <v>2000</v>
      </c>
      <c r="C6" s="1" t="s">
        <v>15</v>
      </c>
      <c r="D6" s="12" t="s">
        <v>2</v>
      </c>
      <c r="E6" s="16"/>
    </row>
    <row r="7" spans="1:5" x14ac:dyDescent="0.25">
      <c r="A7" s="10">
        <v>44999</v>
      </c>
      <c r="B7" s="6">
        <v>8000</v>
      </c>
      <c r="C7" s="1" t="s">
        <v>16</v>
      </c>
      <c r="D7" s="12" t="s">
        <v>5</v>
      </c>
      <c r="E7" s="16"/>
    </row>
    <row r="8" spans="1:5" x14ac:dyDescent="0.25">
      <c r="A8" s="10">
        <v>45000</v>
      </c>
      <c r="B8" s="6">
        <v>14000</v>
      </c>
      <c r="C8" s="1" t="s">
        <v>12</v>
      </c>
      <c r="D8" s="12" t="s">
        <v>4</v>
      </c>
      <c r="E8" s="16"/>
    </row>
    <row r="9" spans="1:5" x14ac:dyDescent="0.25">
      <c r="A9" s="10">
        <v>45001</v>
      </c>
      <c r="B9" s="6">
        <v>15000</v>
      </c>
      <c r="C9" s="1" t="s">
        <v>13</v>
      </c>
      <c r="D9" s="12" t="s">
        <v>3</v>
      </c>
      <c r="E9" s="16"/>
    </row>
    <row r="10" spans="1:5" x14ac:dyDescent="0.25">
      <c r="A10" s="10">
        <v>45002</v>
      </c>
      <c r="B10" s="6">
        <v>26000</v>
      </c>
      <c r="C10" s="1" t="s">
        <v>14</v>
      </c>
      <c r="D10" s="12" t="s">
        <v>8</v>
      </c>
      <c r="E10" s="16"/>
    </row>
    <row r="11" spans="1:5" x14ac:dyDescent="0.25">
      <c r="A11" s="10">
        <v>45003</v>
      </c>
      <c r="B11" s="6">
        <v>32000</v>
      </c>
      <c r="C11" s="1" t="s">
        <v>15</v>
      </c>
      <c r="D11" s="12" t="s">
        <v>9</v>
      </c>
      <c r="E11" s="16"/>
    </row>
    <row r="12" spans="1:5" x14ac:dyDescent="0.25">
      <c r="A12" s="10">
        <v>45004</v>
      </c>
      <c r="B12" s="6">
        <v>38000</v>
      </c>
      <c r="C12" s="1" t="s">
        <v>14</v>
      </c>
      <c r="D12" s="12" t="s">
        <v>10</v>
      </c>
      <c r="E12" s="16"/>
    </row>
  </sheetData>
  <dataValidations count="1">
    <dataValidation type="date" allowBlank="1" showInputMessage="1" showErrorMessage="1" sqref="A2">
      <formula1>44986</formula1>
      <formula2>45015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'Club members '!$A$2:$A$11</xm:f>
          </x14:formula1>
          <xm:sqref>D3:D12</xm:sqref>
        </x14:dataValidation>
        <x14:dataValidation type="list" allowBlank="1" showInputMessage="1" showErrorMessage="1">
          <x14:formula1>
            <xm:f>'Expected dependencies'!$A$2:$A$6</xm:f>
          </x14:formula1>
          <xm:sqref>C3:C12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Expected dependencies</vt:lpstr>
      <vt:lpstr>Club members </vt:lpstr>
      <vt:lpstr>Real dependencies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EM.CHA</dc:creator>
  <cp:lastModifiedBy>EM.CHA</cp:lastModifiedBy>
  <dcterms:created xsi:type="dcterms:W3CDTF">2023-06-05T10:55:24Z</dcterms:created>
  <dcterms:modified xsi:type="dcterms:W3CDTF">2023-06-10T06:32:09Z</dcterms:modified>
</cp:coreProperties>
</file>