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https://d.docs.live.net/ee71a5f440c57603/Desktop/fiNAL ASSIGNMENTS/"/>
    </mc:Choice>
  </mc:AlternateContent>
  <xr:revisionPtr revIDLastSave="0" documentId="13_ncr:1_{24380F93-1D98-40B5-9756-63DF301B73BA}" xr6:coauthVersionLast="47" xr6:coauthVersionMax="47" xr10:uidLastSave="{00000000-0000-0000-0000-000000000000}"/>
  <bookViews>
    <workbookView xWindow="-110" yWindow="-110" windowWidth="19420" windowHeight="10420" xr2:uid="{00000000-000D-0000-FFFF-FFFF00000000}"/>
  </bookViews>
  <sheets>
    <sheet name="Part A " sheetId="5" r:id="rId1"/>
    <sheet name="Sensitivity Report 1" sheetId="4" r:id="rId2"/>
    <sheet name="Part B" sheetId="1" r:id="rId3"/>
    <sheet name="Part C.1 Subletting and closing" sheetId="7" r:id="rId4"/>
    <sheet name="Part C. only closing" sheetId="8" r:id="rId5"/>
    <sheet name="Part C.3 - only subletting" sheetId="9" r:id="rId6"/>
  </sheets>
  <definedNames>
    <definedName name="solver_adj" localSheetId="0" hidden="1">'Part A '!$C$19:$J$23</definedName>
    <definedName name="solver_adj" localSheetId="2" hidden="1">'Part B'!$C$19:$J$23</definedName>
    <definedName name="solver_adj" localSheetId="4" hidden="1">'Part C. only closing'!$C$21:$J$25</definedName>
    <definedName name="solver_adj" localSheetId="3" hidden="1">'Part C.1 Subletting and closing'!$C$22:$J$26,'Part C.1 Subletting and closing'!$C$6:$C$8,'Part C.1 Subletting and closing'!$F$6</definedName>
    <definedName name="solver_adj" localSheetId="5" hidden="1">'Part C.3 - only subletting'!$C$16:$J$20,'Part C.3 - only subletting'!$F$5</definedName>
    <definedName name="solver_cvg" localSheetId="0" hidden="1">0.0001</definedName>
    <definedName name="solver_cvg" localSheetId="2" hidden="1">0.0001</definedName>
    <definedName name="solver_cvg" localSheetId="4" hidden="1">0.0001</definedName>
    <definedName name="solver_cvg" localSheetId="3" hidden="1">0.0001</definedName>
    <definedName name="solver_cvg" localSheetId="5" hidden="1">0.0001</definedName>
    <definedName name="solver_drv" localSheetId="0" hidden="1">1</definedName>
    <definedName name="solver_drv" localSheetId="2" hidden="1">1</definedName>
    <definedName name="solver_drv" localSheetId="4" hidden="1">1</definedName>
    <definedName name="solver_drv" localSheetId="3" hidden="1">1</definedName>
    <definedName name="solver_drv" localSheetId="5" hidden="1">1</definedName>
    <definedName name="solver_eng" localSheetId="0" hidden="1">2</definedName>
    <definedName name="solver_eng" localSheetId="2" hidden="1">2</definedName>
    <definedName name="solver_eng" localSheetId="4" hidden="1">2</definedName>
    <definedName name="solver_eng" localSheetId="3" hidden="1">2</definedName>
    <definedName name="solver_eng" localSheetId="5" hidden="1">2</definedName>
    <definedName name="solver_est" localSheetId="0" hidden="1">1</definedName>
    <definedName name="solver_est" localSheetId="2" hidden="1">1</definedName>
    <definedName name="solver_est" localSheetId="4" hidden="1">1</definedName>
    <definedName name="solver_est" localSheetId="3" hidden="1">1</definedName>
    <definedName name="solver_est" localSheetId="5" hidden="1">1</definedName>
    <definedName name="solver_itr" localSheetId="0" hidden="1">2147483647</definedName>
    <definedName name="solver_itr" localSheetId="2" hidden="1">2147483647</definedName>
    <definedName name="solver_itr" localSheetId="4" hidden="1">2147483647</definedName>
    <definedName name="solver_itr" localSheetId="3" hidden="1">2147483647</definedName>
    <definedName name="solver_itr" localSheetId="5" hidden="1">2147483647</definedName>
    <definedName name="solver_lhs1" localSheetId="0" hidden="1">'Part A '!$C$29:$C$30</definedName>
    <definedName name="solver_lhs1" localSheetId="2" hidden="1">'Part B'!$C$29:$C$30</definedName>
    <definedName name="solver_lhs1" localSheetId="4" hidden="1">'Part C. only closing'!$C$31:$C$32</definedName>
    <definedName name="solver_lhs1" localSheetId="3" hidden="1">'Part C.1 Subletting and closing'!$C$22:$J$26</definedName>
    <definedName name="solver_lhs1" localSheetId="5" hidden="1">'Part C.3 - only subletting'!$C$16:$J$20</definedName>
    <definedName name="solver_lhs2" localSheetId="0" hidden="1">'Part A '!$C$32:$C$34</definedName>
    <definedName name="solver_lhs2" localSheetId="2" hidden="1">'Part B'!$C$32:$C$34</definedName>
    <definedName name="solver_lhs2" localSheetId="4" hidden="1">'Part C. only closing'!$C$34:$C$36</definedName>
    <definedName name="solver_lhs2" localSheetId="3" hidden="1">'Part C.1 Subletting and closing'!$C$32:$C$33</definedName>
    <definedName name="solver_lhs2" localSheetId="5" hidden="1">'Part C.3 - only subletting'!$C$26:$C$27</definedName>
    <definedName name="solver_lhs3" localSheetId="0" hidden="1">'Part A '!$C$36:$C$40</definedName>
    <definedName name="solver_lhs3" localSheetId="2" hidden="1">'Part B'!$C$36:$C$40</definedName>
    <definedName name="solver_lhs3" localSheetId="4" hidden="1">'Part C. only closing'!$C$38:$C$42</definedName>
    <definedName name="solver_lhs3" localSheetId="3" hidden="1">'Part C.1 Subletting and closing'!$C$35:$C$37</definedName>
    <definedName name="solver_lhs3" localSheetId="5" hidden="1">'Part C.3 - only subletting'!$C$29:$C$31</definedName>
    <definedName name="solver_lhs4" localSheetId="0" hidden="1">'Part A '!$C$43:$C$45</definedName>
    <definedName name="solver_lhs4" localSheetId="2" hidden="1">'Part B'!$C$43:$C$45</definedName>
    <definedName name="solver_lhs4" localSheetId="4" hidden="1">'Part C. only closing'!$C$45:$C$47</definedName>
    <definedName name="solver_lhs4" localSheetId="3" hidden="1">'Part C.1 Subletting and closing'!$C$39:$C$43</definedName>
    <definedName name="solver_lhs4" localSheetId="5" hidden="1">'Part C.3 - only subletting'!$C$40:$C$42</definedName>
    <definedName name="solver_lhs5" localSheetId="4" hidden="1">'Part C. only closing'!$C$8</definedName>
    <definedName name="solver_lhs5" localSheetId="3" hidden="1">'Part C.1 Subletting and closing'!$C$46:$C$48</definedName>
    <definedName name="solver_lhs5" localSheetId="5" hidden="1">'Part C.3 - only subletting'!$F$5</definedName>
    <definedName name="solver_lhs6" localSheetId="4" hidden="1">'Part C. only closing'!$C$8</definedName>
    <definedName name="solver_lhs6" localSheetId="3" hidden="1">'Part C.1 Subletting and closing'!$C$6:$C$8</definedName>
    <definedName name="solver_lhs6" localSheetId="5" hidden="1">'Part C.3 - only subletting'!$C$33:$C$37</definedName>
    <definedName name="solver_lhs7" localSheetId="4" hidden="1">'Part C. only closing'!$C$8</definedName>
    <definedName name="solver_lhs7" localSheetId="3" hidden="1">'Part C.1 Subletting and closing'!$C$9</definedName>
    <definedName name="solver_lhs7" localSheetId="5" hidden="1">'Part C.3 - only subletting'!$F$5</definedName>
    <definedName name="solver_lhs8" localSheetId="4" hidden="1">'Part C. only closing'!$F$5</definedName>
    <definedName name="solver_lhs8" localSheetId="3" hidden="1">'Part C.1 Subletting and closing'!$F$6</definedName>
    <definedName name="solver_lhs8" localSheetId="5" hidden="1">'Part C.3 - only subletting'!$F$5</definedName>
    <definedName name="solver_lhs9" localSheetId="4" hidden="1">'Part C. only closing'!$F$5</definedName>
    <definedName name="solver_lhs9" localSheetId="3" hidden="1">'Part C.1 Subletting and closing'!$F$6</definedName>
    <definedName name="solver_lhs9" localSheetId="5" hidden="1">'Part C.3 - only subletting'!$F$5</definedName>
    <definedName name="solver_mip" localSheetId="0" hidden="1">2147483647</definedName>
    <definedName name="solver_mip" localSheetId="2" hidden="1">2147483647</definedName>
    <definedName name="solver_mip" localSheetId="4" hidden="1">2147483647</definedName>
    <definedName name="solver_mip" localSheetId="3" hidden="1">2147483647</definedName>
    <definedName name="solver_mip" localSheetId="5" hidden="1">2147483647</definedName>
    <definedName name="solver_mni" localSheetId="0" hidden="1">30</definedName>
    <definedName name="solver_mni" localSheetId="2" hidden="1">30</definedName>
    <definedName name="solver_mni" localSheetId="4" hidden="1">30</definedName>
    <definedName name="solver_mni" localSheetId="3" hidden="1">30</definedName>
    <definedName name="solver_mni" localSheetId="5" hidden="1">30</definedName>
    <definedName name="solver_mrt" localSheetId="0" hidden="1">0.075</definedName>
    <definedName name="solver_mrt" localSheetId="2" hidden="1">0.075</definedName>
    <definedName name="solver_mrt" localSheetId="4" hidden="1">0.075</definedName>
    <definedName name="solver_mrt" localSheetId="3" hidden="1">0.075</definedName>
    <definedName name="solver_mrt" localSheetId="5" hidden="1">0.075</definedName>
    <definedName name="solver_msl" localSheetId="0" hidden="1">2</definedName>
    <definedName name="solver_msl" localSheetId="2" hidden="1">2</definedName>
    <definedName name="solver_msl" localSheetId="4" hidden="1">2</definedName>
    <definedName name="solver_msl" localSheetId="3" hidden="1">2</definedName>
    <definedName name="solver_msl" localSheetId="5" hidden="1">2</definedName>
    <definedName name="solver_neg" localSheetId="0" hidden="1">1</definedName>
    <definedName name="solver_neg" localSheetId="2" hidden="1">1</definedName>
    <definedName name="solver_neg" localSheetId="4" hidden="1">1</definedName>
    <definedName name="solver_neg" localSheetId="3" hidden="1">1</definedName>
    <definedName name="solver_neg" localSheetId="5" hidden="1">1</definedName>
    <definedName name="solver_nod" localSheetId="0" hidden="1">2147483647</definedName>
    <definedName name="solver_nod" localSheetId="2" hidden="1">2147483647</definedName>
    <definedName name="solver_nod" localSheetId="4" hidden="1">2147483647</definedName>
    <definedName name="solver_nod" localSheetId="3" hidden="1">2147483647</definedName>
    <definedName name="solver_nod" localSheetId="5" hidden="1">2147483647</definedName>
    <definedName name="solver_num" localSheetId="0" hidden="1">4</definedName>
    <definedName name="solver_num" localSheetId="2" hidden="1">4</definedName>
    <definedName name="solver_num" localSheetId="4" hidden="1">4</definedName>
    <definedName name="solver_num" localSheetId="3" hidden="1">8</definedName>
    <definedName name="solver_num" localSheetId="5" hidden="1">7</definedName>
    <definedName name="solver_nwt" localSheetId="0" hidden="1">1</definedName>
    <definedName name="solver_nwt" localSheetId="2" hidden="1">1</definedName>
    <definedName name="solver_nwt" localSheetId="4" hidden="1">1</definedName>
    <definedName name="solver_nwt" localSheetId="3" hidden="1">1</definedName>
    <definedName name="solver_nwt" localSheetId="5" hidden="1">1</definedName>
    <definedName name="solver_opt" localSheetId="0" hidden="1">'Part A '!$F$25</definedName>
    <definedName name="solver_opt" localSheetId="2" hidden="1">'Part B'!$F$25</definedName>
    <definedName name="solver_opt" localSheetId="4" hidden="1">'Part C. only closing'!$F$27</definedName>
    <definedName name="solver_opt" localSheetId="3" hidden="1">'Part C.1 Subletting and closing'!$F$28</definedName>
    <definedName name="solver_opt" localSheetId="5" hidden="1">'Part C.3 - only subletting'!$F$22</definedName>
    <definedName name="solver_pre" localSheetId="0" hidden="1">0.000001</definedName>
    <definedName name="solver_pre" localSheetId="2" hidden="1">0.000001</definedName>
    <definedName name="solver_pre" localSheetId="4" hidden="1">0.000001</definedName>
    <definedName name="solver_pre" localSheetId="3" hidden="1">0.000001</definedName>
    <definedName name="solver_pre" localSheetId="5" hidden="1">0.000001</definedName>
    <definedName name="solver_rbv" localSheetId="0" hidden="1">1</definedName>
    <definedName name="solver_rbv" localSheetId="2" hidden="1">1</definedName>
    <definedName name="solver_rbv" localSheetId="4" hidden="1">1</definedName>
    <definedName name="solver_rbv" localSheetId="3" hidden="1">1</definedName>
    <definedName name="solver_rbv" localSheetId="5" hidden="1">1</definedName>
    <definedName name="solver_rel1" localSheetId="0" hidden="1">1</definedName>
    <definedName name="solver_rel1" localSheetId="2" hidden="1">1</definedName>
    <definedName name="solver_rel1" localSheetId="4" hidden="1">1</definedName>
    <definedName name="solver_rel1" localSheetId="3" hidden="1">4</definedName>
    <definedName name="solver_rel1" localSheetId="5" hidden="1">4</definedName>
    <definedName name="solver_rel2" localSheetId="0" hidden="1">1</definedName>
    <definedName name="solver_rel2" localSheetId="2" hidden="1">1</definedName>
    <definedName name="solver_rel2" localSheetId="4" hidden="1">1</definedName>
    <definedName name="solver_rel2" localSheetId="3" hidden="1">1</definedName>
    <definedName name="solver_rel2" localSheetId="5" hidden="1">1</definedName>
    <definedName name="solver_rel3" localSheetId="0" hidden="1">3</definedName>
    <definedName name="solver_rel3" localSheetId="2" hidden="1">3</definedName>
    <definedName name="solver_rel3" localSheetId="4" hidden="1">3</definedName>
    <definedName name="solver_rel3" localSheetId="3" hidden="1">1</definedName>
    <definedName name="solver_rel3" localSheetId="5" hidden="1">1</definedName>
    <definedName name="solver_rel4" localSheetId="0" hidden="1">2</definedName>
    <definedName name="solver_rel4" localSheetId="2" hidden="1">2</definedName>
    <definedName name="solver_rel4" localSheetId="4" hidden="1">2</definedName>
    <definedName name="solver_rel4" localSheetId="3" hidden="1">3</definedName>
    <definedName name="solver_rel4" localSheetId="5" hidden="1">2</definedName>
    <definedName name="solver_rel5" localSheetId="4" hidden="1">2</definedName>
    <definedName name="solver_rel5" localSheetId="3" hidden="1">2</definedName>
    <definedName name="solver_rel5" localSheetId="5" hidden="1">4</definedName>
    <definedName name="solver_rel6" localSheetId="4" hidden="1">2</definedName>
    <definedName name="solver_rel6" localSheetId="3" hidden="1">5</definedName>
    <definedName name="solver_rel6" localSheetId="5" hidden="1">3</definedName>
    <definedName name="solver_rel7" localSheetId="4" hidden="1">2</definedName>
    <definedName name="solver_rel7" localSheetId="3" hidden="1">2</definedName>
    <definedName name="solver_rel7" localSheetId="5" hidden="1">4</definedName>
    <definedName name="solver_rel8" localSheetId="4" hidden="1">4</definedName>
    <definedName name="solver_rel8" localSheetId="3" hidden="1">4</definedName>
    <definedName name="solver_rel8" localSheetId="5" hidden="1">4</definedName>
    <definedName name="solver_rel9" localSheetId="4" hidden="1">4</definedName>
    <definedName name="solver_rel9" localSheetId="3" hidden="1">4</definedName>
    <definedName name="solver_rel9" localSheetId="5" hidden="1">4</definedName>
    <definedName name="solver_rhs1" localSheetId="0" hidden="1">'Part A '!$E$29:$E$30</definedName>
    <definedName name="solver_rhs1" localSheetId="2" hidden="1">'Part B'!$E$29:$E$30</definedName>
    <definedName name="solver_rhs1" localSheetId="4" hidden="1">'Part C. only closing'!$E$31:$E$32</definedName>
    <definedName name="solver_rhs1" localSheetId="3" hidden="1">"integer"</definedName>
    <definedName name="solver_rhs1" localSheetId="5" hidden="1">"integer"</definedName>
    <definedName name="solver_rhs2" localSheetId="0" hidden="1">'Part A '!$E$32:$E$34</definedName>
    <definedName name="solver_rhs2" localSheetId="2" hidden="1">'Part B'!$E$32:$E$34</definedName>
    <definedName name="solver_rhs2" localSheetId="4" hidden="1">'Part C. only closing'!$E$34:$E$36</definedName>
    <definedName name="solver_rhs2" localSheetId="3" hidden="1">'Part C.1 Subletting and closing'!$E$32:$E$33</definedName>
    <definedName name="solver_rhs2" localSheetId="5" hidden="1">'Part C.3 - only subletting'!$E$26:$E$27</definedName>
    <definedName name="solver_rhs3" localSheetId="0" hidden="1">'Part A '!$E$36:$E$40</definedName>
    <definedName name="solver_rhs3" localSheetId="2" hidden="1">'Part B'!$E$36:$E$40</definedName>
    <definedName name="solver_rhs3" localSheetId="4" hidden="1">'Part C. only closing'!$E$38:$E$42</definedName>
    <definedName name="solver_rhs3" localSheetId="3" hidden="1">'Part C.1 Subletting and closing'!$E$35:$E$37</definedName>
    <definedName name="solver_rhs3" localSheetId="5" hidden="1">'Part C.3 - only subletting'!$E$29:$E$31</definedName>
    <definedName name="solver_rhs4" localSheetId="0" hidden="1">'Part A '!$E$43:$E$45</definedName>
    <definedName name="solver_rhs4" localSheetId="2" hidden="1">'Part B'!$E$43:$E$45</definedName>
    <definedName name="solver_rhs4" localSheetId="4" hidden="1">'Part C. only closing'!$E$45:$E$47</definedName>
    <definedName name="solver_rhs4" localSheetId="3" hidden="1">'Part C.1 Subletting and closing'!$E$39:$E$43</definedName>
    <definedName name="solver_rhs4" localSheetId="5" hidden="1">'Part C.3 - only subletting'!$E$40:$E$42</definedName>
    <definedName name="solver_rhs5" localSheetId="4" hidden="1">'Part C. only closing'!$C$10</definedName>
    <definedName name="solver_rhs5" localSheetId="3" hidden="1">'Part C.1 Subletting and closing'!$E$46:$E$48</definedName>
    <definedName name="solver_rhs5" localSheetId="5" hidden="1">"integer"</definedName>
    <definedName name="solver_rhs6" localSheetId="4" hidden="1">'Part C. only closing'!$C$10</definedName>
    <definedName name="solver_rhs6" localSheetId="3" hidden="1">"binary"</definedName>
    <definedName name="solver_rhs6" localSheetId="5" hidden="1">'Part C.3 - only subletting'!$E$33:$E$37</definedName>
    <definedName name="solver_rhs7" localSheetId="4" hidden="1">'Part C. only closing'!$C$10</definedName>
    <definedName name="solver_rhs7" localSheetId="3" hidden="1">'Part C.1 Subletting and closing'!$C$11</definedName>
    <definedName name="solver_rhs7" localSheetId="5" hidden="1">"integer"</definedName>
    <definedName name="solver_rhs8" localSheetId="4" hidden="1">"integer"</definedName>
    <definedName name="solver_rhs8" localSheetId="3" hidden="1">"integer"</definedName>
    <definedName name="solver_rhs8" localSheetId="5" hidden="1">"integer"</definedName>
    <definedName name="solver_rhs9" localSheetId="4" hidden="1">"integer"</definedName>
    <definedName name="solver_rhs9" localSheetId="3" hidden="1">"integer"</definedName>
    <definedName name="solver_rhs9" localSheetId="5" hidden="1">"integer"</definedName>
    <definedName name="solver_rlx" localSheetId="0" hidden="1">2</definedName>
    <definedName name="solver_rlx" localSheetId="2" hidden="1">2</definedName>
    <definedName name="solver_rlx" localSheetId="4" hidden="1">2</definedName>
    <definedName name="solver_rlx" localSheetId="3" hidden="1">2</definedName>
    <definedName name="solver_rlx" localSheetId="5" hidden="1">2</definedName>
    <definedName name="solver_rsd" localSheetId="0" hidden="1">0</definedName>
    <definedName name="solver_rsd" localSheetId="2" hidden="1">0</definedName>
    <definedName name="solver_rsd" localSheetId="4" hidden="1">0</definedName>
    <definedName name="solver_rsd" localSheetId="3" hidden="1">0</definedName>
    <definedName name="solver_rsd" localSheetId="5" hidden="1">0</definedName>
    <definedName name="solver_scl" localSheetId="0" hidden="1">1</definedName>
    <definedName name="solver_scl" localSheetId="2" hidden="1">1</definedName>
    <definedName name="solver_scl" localSheetId="4" hidden="1">1</definedName>
    <definedName name="solver_scl" localSheetId="3" hidden="1">1</definedName>
    <definedName name="solver_scl" localSheetId="5" hidden="1">1</definedName>
    <definedName name="solver_sho" localSheetId="0" hidden="1">2</definedName>
    <definedName name="solver_sho" localSheetId="2" hidden="1">2</definedName>
    <definedName name="solver_sho" localSheetId="4" hidden="1">2</definedName>
    <definedName name="solver_sho" localSheetId="3" hidden="1">2</definedName>
    <definedName name="solver_sho" localSheetId="5" hidden="1">2</definedName>
    <definedName name="solver_ssz" localSheetId="0" hidden="1">100</definedName>
    <definedName name="solver_ssz" localSheetId="2" hidden="1">100</definedName>
    <definedName name="solver_ssz" localSheetId="4" hidden="1">100</definedName>
    <definedName name="solver_ssz" localSheetId="3" hidden="1">100</definedName>
    <definedName name="solver_ssz" localSheetId="5" hidden="1">100</definedName>
    <definedName name="solver_tim" localSheetId="0" hidden="1">2147483647</definedName>
    <definedName name="solver_tim" localSheetId="2" hidden="1">2147483647</definedName>
    <definedName name="solver_tim" localSheetId="4" hidden="1">2147483647</definedName>
    <definedName name="solver_tim" localSheetId="3" hidden="1">2147483647</definedName>
    <definedName name="solver_tim" localSheetId="5" hidden="1">2147483647</definedName>
    <definedName name="solver_tol" localSheetId="0" hidden="1">0.01</definedName>
    <definedName name="solver_tol" localSheetId="2" hidden="1">0.01</definedName>
    <definedName name="solver_tol" localSheetId="4" hidden="1">0.01</definedName>
    <definedName name="solver_tol" localSheetId="3" hidden="1">0.01</definedName>
    <definedName name="solver_tol" localSheetId="5" hidden="1">0.01</definedName>
    <definedName name="solver_typ" localSheetId="0" hidden="1">2</definedName>
    <definedName name="solver_typ" localSheetId="2" hidden="1">2</definedName>
    <definedName name="solver_typ" localSheetId="4" hidden="1">2</definedName>
    <definedName name="solver_typ" localSheetId="3" hidden="1">2</definedName>
    <definedName name="solver_typ" localSheetId="5" hidden="1">2</definedName>
    <definedName name="solver_val" localSheetId="0" hidden="1">0</definedName>
    <definedName name="solver_val" localSheetId="2" hidden="1">0</definedName>
    <definedName name="solver_val" localSheetId="4" hidden="1">0</definedName>
    <definedName name="solver_val" localSheetId="3" hidden="1">0</definedName>
    <definedName name="solver_val" localSheetId="5" hidden="1">0</definedName>
    <definedName name="solver_ver" localSheetId="0" hidden="1">3</definedName>
    <definedName name="solver_ver" localSheetId="2" hidden="1">3</definedName>
    <definedName name="solver_ver" localSheetId="4" hidden="1">3</definedName>
    <definedName name="solver_ver" localSheetId="3" hidden="1">3</definedName>
    <definedName name="solver_ver" localSheetId="5"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35" i="8" l="1"/>
  <c r="E34" i="8"/>
  <c r="F27" i="8"/>
  <c r="C35" i="8"/>
  <c r="E31" i="9"/>
  <c r="E30" i="9"/>
  <c r="E29" i="9"/>
  <c r="E42" i="9"/>
  <c r="C42" i="9"/>
  <c r="E41" i="9"/>
  <c r="C41" i="9"/>
  <c r="E40" i="9"/>
  <c r="C40" i="9"/>
  <c r="C37" i="9"/>
  <c r="C36" i="9"/>
  <c r="C35" i="9"/>
  <c r="C34" i="9"/>
  <c r="C33" i="9"/>
  <c r="C31" i="9"/>
  <c r="C30" i="9"/>
  <c r="C29" i="9"/>
  <c r="C27" i="9"/>
  <c r="C26" i="9"/>
  <c r="G5" i="9"/>
  <c r="F22" i="9" s="1"/>
  <c r="E47" i="8"/>
  <c r="C47" i="8"/>
  <c r="E46" i="8"/>
  <c r="C46" i="8"/>
  <c r="E45" i="8"/>
  <c r="C45" i="8"/>
  <c r="C42" i="8"/>
  <c r="C41" i="8"/>
  <c r="C40" i="8"/>
  <c r="C39" i="8"/>
  <c r="C38" i="8"/>
  <c r="E36" i="8"/>
  <c r="C36" i="8"/>
  <c r="C34" i="8"/>
  <c r="C32" i="8"/>
  <c r="C31" i="8"/>
  <c r="G6" i="7"/>
  <c r="C36" i="7"/>
  <c r="E37" i="7"/>
  <c r="E36" i="7"/>
  <c r="E35" i="7"/>
  <c r="C9" i="7"/>
  <c r="E48" i="7"/>
  <c r="C48" i="7"/>
  <c r="E47" i="7"/>
  <c r="C47" i="7"/>
  <c r="E46" i="7"/>
  <c r="C46" i="7"/>
  <c r="C43" i="7"/>
  <c r="C42" i="7"/>
  <c r="C41" i="7"/>
  <c r="C40" i="7"/>
  <c r="C39" i="7"/>
  <c r="C37" i="7"/>
  <c r="C35" i="7"/>
  <c r="C33" i="7"/>
  <c r="C32" i="7"/>
  <c r="E45" i="1"/>
  <c r="E45" i="5"/>
  <c r="F28" i="7" l="1"/>
  <c r="C45" i="5" l="1"/>
  <c r="E44" i="5"/>
  <c r="C44" i="5"/>
  <c r="E43" i="5"/>
  <c r="C43" i="5"/>
  <c r="C40" i="5"/>
  <c r="C39" i="5"/>
  <c r="C38" i="5"/>
  <c r="C37" i="5"/>
  <c r="C36" i="5"/>
  <c r="C34" i="5"/>
  <c r="C33" i="5"/>
  <c r="C32" i="5"/>
  <c r="C30" i="5"/>
  <c r="C29" i="5"/>
  <c r="F25" i="5"/>
  <c r="C45" i="1" l="1"/>
  <c r="C44" i="1"/>
  <c r="C33" i="1"/>
  <c r="C43" i="1"/>
  <c r="C32" i="1"/>
  <c r="E44" i="1"/>
  <c r="E43" i="1"/>
  <c r="C40" i="1"/>
  <c r="C39" i="1"/>
  <c r="C38" i="1"/>
  <c r="C37" i="1"/>
  <c r="C36" i="1"/>
  <c r="C34" i="1"/>
  <c r="C30" i="1"/>
  <c r="C29" i="1"/>
  <c r="F25" i="1"/>
</calcChain>
</file>

<file path=xl/sharedStrings.xml><?xml version="1.0" encoding="utf-8"?>
<sst xmlns="http://schemas.openxmlformats.org/spreadsheetml/2006/main" count="547" uniqueCount="213">
  <si>
    <t>PROBLEM FORMULATION</t>
  </si>
  <si>
    <t>MIN</t>
  </si>
  <si>
    <t>27BRLO+25BRBI+ 32LELO+ 29LEBI+ 33LEGL+ 82BR1+ 93BR3+ 100BR4+ 88BR5+ 72LE2+ 57LE3+ 100LE5+ 38LO1+ 34LO2+ 42LO4+ 45LO5+38BI1+ 42BI2+ 45BI3+ 42BI4 + 48BI5 +48GL1 +45GL2 +32GL3+ 38GL5</t>
  </si>
  <si>
    <t>SUBJECT TO</t>
  </si>
  <si>
    <t>BRLO+BRBI+BR1+BR3+BR4+BR5 &lt;= 50000</t>
  </si>
  <si>
    <t>BR1+ LO1+BI1+GL1&gt;=   20000</t>
  </si>
  <si>
    <t xml:space="preserve">    LELO+ LEBI+ LEGL+LE2+LE3+LE5&lt;= 60000</t>
  </si>
  <si>
    <t xml:space="preserve"> LE2+LO2+BI2+GL2 &gt;=     25000</t>
  </si>
  <si>
    <t>BRLO+LELO - LO1-LO2-LO4-LO5 =0</t>
  </si>
  <si>
    <t xml:space="preserve">  BRLO + LELO&lt;= 25000</t>
  </si>
  <si>
    <t xml:space="preserve"> BR3+ LI3+BI3+GL3&gt;=    13000</t>
  </si>
  <si>
    <t xml:space="preserve"> BRBI+LEBI -BI1-BI2-BI3-BI4-BI5 = 0</t>
  </si>
  <si>
    <t xml:space="preserve">   BRBI + LEBI&lt;= 20000</t>
  </si>
  <si>
    <t>BR4+ LO4+BI4&gt;=  19000</t>
  </si>
  <si>
    <t>LEGL- GL1-GL2-GL3-GL5 = 0</t>
  </si>
  <si>
    <t xml:space="preserve">   LEGL &lt;= 16000</t>
  </si>
  <si>
    <t>BR5+LI5+ LO5+BI5+GL5 &gt;=  21000</t>
  </si>
  <si>
    <t>All variables non-negative</t>
  </si>
  <si>
    <t>OBJECTIVE FUNCTION COEFFICIENTS</t>
  </si>
  <si>
    <t>-</t>
  </si>
  <si>
    <t>DECISION VARIABLES</t>
  </si>
  <si>
    <t>LONDON</t>
  </si>
  <si>
    <t>BIRMINGHAM</t>
  </si>
  <si>
    <t>GLASGOW</t>
  </si>
  <si>
    <t>BRISTOL</t>
  </si>
  <si>
    <t>&lt;=</t>
  </si>
  <si>
    <t>LEEDS</t>
  </si>
  <si>
    <t>&gt;=</t>
  </si>
  <si>
    <t>OBJECTIVE FUNCTION VALUE</t>
  </si>
  <si>
    <t>SUPPLY</t>
  </si>
  <si>
    <t>CONSTRAINTS</t>
  </si>
  <si>
    <t>CAPACITY</t>
  </si>
  <si>
    <t>DEMAND</t>
  </si>
  <si>
    <t>NET TRANSPORTATION VIA WHOLESALERS</t>
  </si>
  <si>
    <t>=</t>
  </si>
  <si>
    <t>From Company</t>
  </si>
  <si>
    <t>To wholesalers</t>
  </si>
  <si>
    <t>WHOLESALERS</t>
  </si>
  <si>
    <t>WAREHOUSE</t>
  </si>
  <si>
    <t>BRISTOL (FACTORY)</t>
  </si>
  <si>
    <t>LEEDS (FACTORY)</t>
  </si>
  <si>
    <t>SOLUTION</t>
  </si>
  <si>
    <t>RATES PER ROUTE</t>
  </si>
  <si>
    <t>Microsoft Excel 16.0 Sensitivity Report</t>
  </si>
  <si>
    <t>Worksheet: [NEW FORMAT ANSWER.ods]Part A</t>
  </si>
  <si>
    <t>Variable Cells</t>
  </si>
  <si>
    <t>Cell</t>
  </si>
  <si>
    <t>Name</t>
  </si>
  <si>
    <t>Final</t>
  </si>
  <si>
    <t>Value</t>
  </si>
  <si>
    <t>Reduced</t>
  </si>
  <si>
    <t>Cost</t>
  </si>
  <si>
    <t>Objective</t>
  </si>
  <si>
    <t>Coefficient</t>
  </si>
  <si>
    <t>Allowable</t>
  </si>
  <si>
    <t>Increase</t>
  </si>
  <si>
    <t>Decrease</t>
  </si>
  <si>
    <t>Constraints</t>
  </si>
  <si>
    <t>Shadow</t>
  </si>
  <si>
    <t>Price</t>
  </si>
  <si>
    <t>Constraint</t>
  </si>
  <si>
    <t>R.H. Side</t>
  </si>
  <si>
    <t>$C$19</t>
  </si>
  <si>
    <t>BRISTOL (FACTORY) LONDON</t>
  </si>
  <si>
    <t>$D$19</t>
  </si>
  <si>
    <t>BRISTOL (FACTORY) BIRMINGHAM</t>
  </si>
  <si>
    <t>$E$19</t>
  </si>
  <si>
    <t>BRISTOL (FACTORY) GLASGOW</t>
  </si>
  <si>
    <t>$F$19</t>
  </si>
  <si>
    <t>$G$19</t>
  </si>
  <si>
    <t>$H$19</t>
  </si>
  <si>
    <t>$I$19</t>
  </si>
  <si>
    <t>$J$19</t>
  </si>
  <si>
    <t>$C$20</t>
  </si>
  <si>
    <t>LEEDS (FACTORY) LONDON</t>
  </si>
  <si>
    <t>$D$20</t>
  </si>
  <si>
    <t>LEEDS (FACTORY) BIRMINGHAM</t>
  </si>
  <si>
    <t>$E$20</t>
  </si>
  <si>
    <t>LEEDS (FACTORY) GLASGOW</t>
  </si>
  <si>
    <t>$F$20</t>
  </si>
  <si>
    <t>$G$20</t>
  </si>
  <si>
    <t>$H$20</t>
  </si>
  <si>
    <t>$I$20</t>
  </si>
  <si>
    <t>$J$20</t>
  </si>
  <si>
    <t>$C$21</t>
  </si>
  <si>
    <t>LONDON LONDON</t>
  </si>
  <si>
    <t>$D$21</t>
  </si>
  <si>
    <t>LONDON BIRMINGHAM</t>
  </si>
  <si>
    <t>$E$21</t>
  </si>
  <si>
    <t>LONDON GLASGOW</t>
  </si>
  <si>
    <t>$F$21</t>
  </si>
  <si>
    <t>$G$21</t>
  </si>
  <si>
    <t>$H$21</t>
  </si>
  <si>
    <t>$I$21</t>
  </si>
  <si>
    <t>$J$21</t>
  </si>
  <si>
    <t>$C$22</t>
  </si>
  <si>
    <t>BIRMINGHAM LONDON</t>
  </si>
  <si>
    <t>$D$22</t>
  </si>
  <si>
    <t>BIRMINGHAM BIRMINGHAM</t>
  </si>
  <si>
    <t>$E$22</t>
  </si>
  <si>
    <t>BIRMINGHAM GLASGOW</t>
  </si>
  <si>
    <t>$F$22</t>
  </si>
  <si>
    <t>$G$22</t>
  </si>
  <si>
    <t>$H$22</t>
  </si>
  <si>
    <t>$I$22</t>
  </si>
  <si>
    <t>$J$22</t>
  </si>
  <si>
    <t>$C$23</t>
  </si>
  <si>
    <t>GLASGOW LONDON</t>
  </si>
  <si>
    <t>$D$23</t>
  </si>
  <si>
    <t>GLASGOW BIRMINGHAM</t>
  </si>
  <si>
    <t>$E$23</t>
  </si>
  <si>
    <t>GLASGOW GLASGOW</t>
  </si>
  <si>
    <t>$F$23</t>
  </si>
  <si>
    <t>$G$23</t>
  </si>
  <si>
    <t>$H$23</t>
  </si>
  <si>
    <t>$I$23</t>
  </si>
  <si>
    <t>$J$23</t>
  </si>
  <si>
    <t>$C$29</t>
  </si>
  <si>
    <t>BRISTOL LONDON</t>
  </si>
  <si>
    <t>$C$30</t>
  </si>
  <si>
    <t>LEEDS LONDON</t>
  </si>
  <si>
    <t>$C$32</t>
  </si>
  <si>
    <t>$C$33</t>
  </si>
  <si>
    <t>$C$34</t>
  </si>
  <si>
    <t>$C$36</t>
  </si>
  <si>
    <t>WHOLESALE 1 LONDON</t>
  </si>
  <si>
    <t>$C$37</t>
  </si>
  <si>
    <t>WHOLESALE 2 LONDON</t>
  </si>
  <si>
    <t>$C$38</t>
  </si>
  <si>
    <t>WHOLESALE 3 LONDON</t>
  </si>
  <si>
    <t>$C$39</t>
  </si>
  <si>
    <t>WHOLESALE 4 LONDON</t>
  </si>
  <si>
    <t>$C$40</t>
  </si>
  <si>
    <t>WHOLESALE 5 LONDON</t>
  </si>
  <si>
    <t>$C$43</t>
  </si>
  <si>
    <t>LONDON From Company</t>
  </si>
  <si>
    <t>$C$44</t>
  </si>
  <si>
    <t>BIRMINGHAM From Company</t>
  </si>
  <si>
    <t>$C$45</t>
  </si>
  <si>
    <t>GLASGOW From Company</t>
  </si>
  <si>
    <t>W1</t>
  </si>
  <si>
    <t>W2</t>
  </si>
  <si>
    <t>W3</t>
  </si>
  <si>
    <t>W4</t>
  </si>
  <si>
    <t>W5</t>
  </si>
  <si>
    <t>Report Created: 12-03-2022 02:07:13</t>
  </si>
  <si>
    <t>BRISTOL (FACTORY) W1</t>
  </si>
  <si>
    <t>BRISTOL (FACTORY) W2</t>
  </si>
  <si>
    <t>BRISTOL (FACTORY) W3</t>
  </si>
  <si>
    <t>BRISTOL (FACTORY) W4</t>
  </si>
  <si>
    <t>BRISTOL (FACTORY) W5</t>
  </si>
  <si>
    <t>LEEDS (FACTORY) W1</t>
  </si>
  <si>
    <t>LEEDS (FACTORY) W2</t>
  </si>
  <si>
    <t>LEEDS (FACTORY) W3</t>
  </si>
  <si>
    <t>LEEDS (FACTORY) W4</t>
  </si>
  <si>
    <t>LEEDS (FACTORY) W5</t>
  </si>
  <si>
    <t>LONDON W1</t>
  </si>
  <si>
    <t>LONDON W2</t>
  </si>
  <si>
    <t>LONDON W3</t>
  </si>
  <si>
    <t>LONDON W4</t>
  </si>
  <si>
    <t>LONDON W5</t>
  </si>
  <si>
    <t>BIRMINGHAM W1</t>
  </si>
  <si>
    <t>BIRMINGHAM W2</t>
  </si>
  <si>
    <t>BIRMINGHAM W3</t>
  </si>
  <si>
    <t>BIRMINGHAM W4</t>
  </si>
  <si>
    <t>BIRMINGHAM W5</t>
  </si>
  <si>
    <t>GLASGOW W1</t>
  </si>
  <si>
    <t>GLASGOW W2</t>
  </si>
  <si>
    <t>GLASGOW W3</t>
  </si>
  <si>
    <t>GLASGOW W4</t>
  </si>
  <si>
    <t>GLASGOW W5</t>
  </si>
  <si>
    <t>Shadow price of London</t>
  </si>
  <si>
    <t>Shadow price of Birmingham</t>
  </si>
  <si>
    <t>Shadow price of glasgow</t>
  </si>
  <si>
    <t>Shadow price of Bristol</t>
  </si>
  <si>
    <t>Shadow price of Leeds</t>
  </si>
  <si>
    <t>Adding 1 ton will reduce transportation cost by 11 and Reducing one ton will increase cost by 11</t>
  </si>
  <si>
    <t>Part A:  Formulate a linear programming model to determine the minimum cost transportation schedule. Explain clearly the variables you use and the constraints you construct. What is the minimum cost transportation schedule and what are the corresponding costs?</t>
  </si>
  <si>
    <t>Part B : Discuss the effect on the minimum transportation cost when capacity at each factory or warehouse is altered by adding or subtracting one ton. What are the minimum capacity changes at Glasgow that will alter the optimum set of routes and what will those alterations be? Explain how you arrive at each one of your answers.</t>
  </si>
  <si>
    <t>Adding or subtracting1 tonn from Bristol capacity will not make any difference</t>
  </si>
  <si>
    <t>Adding or subtracting1 tonn from Leeds capacity will not make any difference</t>
  </si>
  <si>
    <t>Adding 1 ton will reduce transportation cost by 13 and Reducing one ton will increase cost by 13</t>
  </si>
  <si>
    <t>Adding 1 ton will reduce transportation cost by 12 and Reducing one ton will increase cost by 12</t>
  </si>
  <si>
    <t>To find minimum capacity changes at Glasgow that will alter the optimum set of routes</t>
  </si>
  <si>
    <t>Allowable decrease for Glasgow is 1000 and allowable increase is 5000. Minimum capacity change in Glasgow should be more than 1000 (n&gt;1000 ) inorder to alter optimum set  of routes.</t>
  </si>
  <si>
    <t>Capacity reduced by value more than 1000 (1001 ).</t>
  </si>
  <si>
    <t xml:space="preserve">Alerations after the capacity of Glasgow is reduced by 1000 tons: </t>
  </si>
  <si>
    <t xml:space="preserve">The transportation cost is increased by 12017 to 6609017. </t>
  </si>
  <si>
    <t xml:space="preserve"> Route from London to wholesaler 2 is eliminated.</t>
  </si>
  <si>
    <t>1000 tonnes added in the route from Birmingham warehouse to wholesaler 5</t>
  </si>
  <si>
    <t>Sensitivity Report</t>
  </si>
  <si>
    <t>When capacity at each factory or warehouse is altered by adding or subtracting one ton</t>
  </si>
  <si>
    <t>(FINDINGS FROM SENSITIVITY REPORT)</t>
  </si>
  <si>
    <t>Part C:  The management of the company is considering the possibility of closing down one of the warehouses as this is expected to result in substantial labour and maintenance savings. Further, the manager of the Birmingham warehouse is considering sub-letting some of the capacity of this warehouse. Such sub-lets would have to be in exact multiples of 1000 tons. It is estimated that each 1000 tons of capacity could be let for £19,000 per week. Formulate a mixed integer linear programming model – or, if necessary, different model variants – to examine and evaluate the alternative courses of action. What would you recommend the company to do, and why? Discuss the alternatives, also taking into account the solution from part (a) and explain which additional information you might need (if any) to give the company more specific advice.</t>
  </si>
  <si>
    <t>1 to OPEN :              0 to CLOSE</t>
  </si>
  <si>
    <t>How much of the  capacity of Birmingham warehouse to be sub-letted?</t>
  </si>
  <si>
    <t xml:space="preserve">Which Warehouse to be closed down? </t>
  </si>
  <si>
    <t>Optimal solution here is to close down Glasgow warehouse and sublet 10 ,000 tonnes of Birmingham warehouse.</t>
  </si>
  <si>
    <t>CAPACITY TO BE SUBLETTED</t>
  </si>
  <si>
    <t>RENT per 1000 tons</t>
  </si>
  <si>
    <t>Total RENT</t>
  </si>
  <si>
    <t>Total no.of warehouses possible</t>
  </si>
  <si>
    <t>This solutions still costs 301000 more than the Part A solution with three ware houses</t>
  </si>
  <si>
    <t>OBSERVATIONS</t>
  </si>
  <si>
    <t>Optimal solution here is to sublet 20 ,000 tonnes of Birmingham warehouse. Here we are not closing down any ware houses.</t>
  </si>
  <si>
    <t>This solutions still costs 11,000 less than the Part A solution without subletting. Transportation cost is 6586000</t>
  </si>
  <si>
    <t>OBJECTIVE FUNCTION VALUE (Transportation cost)</t>
  </si>
  <si>
    <t>This solutions still costs 307000 more than the Part A solution with three ware houses, without closing any.</t>
  </si>
  <si>
    <t>Here we are closing the Glasgow ware house without subletting any warehouses of Birmingham</t>
  </si>
  <si>
    <t>OBSERVATIONS:</t>
  </si>
  <si>
    <t>Here, we are only considering the possibility of subletting the Birmingham warehouse.</t>
  </si>
  <si>
    <t>PART C is divided into three sections :   (1) Subltetting and closing , (2) only closing and  (3) onlysubletting.</t>
  </si>
  <si>
    <t xml:space="preserve">OVERALL SOLUTION :    Thus, Subletting 20 ,000 tonnes of Birmingham warehouse without closing Glasgow warehouse  is the ideal solution for part C.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</si>
</sst>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b/>
      <sz val="11"/>
      <color theme="1"/>
      <name val="Calibri"/>
      <family val="2"/>
      <scheme val="minor"/>
    </font>
    <font>
      <sz val="11"/>
      <color theme="0"/>
      <name val="Calibri"/>
      <family val="2"/>
      <scheme val="minor"/>
    </font>
    <font>
      <sz val="10"/>
      <name val="Arial"/>
      <family val="2"/>
    </font>
    <font>
      <sz val="10"/>
      <name val="Arial Narrow"/>
      <family val="2"/>
    </font>
    <font>
      <sz val="10"/>
      <name val="Trebuchet MS"/>
      <family val="2"/>
    </font>
    <font>
      <sz val="10"/>
      <color theme="0"/>
      <name val="Arial"/>
      <family val="2"/>
    </font>
    <font>
      <sz val="10"/>
      <color theme="0"/>
      <name val="Trebuchet MS"/>
      <family val="2"/>
    </font>
    <font>
      <sz val="16"/>
      <color theme="1"/>
      <name val="Calibri"/>
      <family val="2"/>
      <scheme val="minor"/>
    </font>
    <font>
      <sz val="22"/>
      <color theme="1"/>
      <name val="Calibri"/>
      <family val="2"/>
      <scheme val="minor"/>
    </font>
    <font>
      <sz val="12"/>
      <name val="Trebuchet MS"/>
      <family val="2"/>
    </font>
    <font>
      <b/>
      <sz val="10"/>
      <name val="Trebuchet MS"/>
      <family val="2"/>
    </font>
    <font>
      <b/>
      <sz val="11"/>
      <color indexed="18"/>
      <name val="Calibri"/>
      <family val="2"/>
      <scheme val="minor"/>
    </font>
    <font>
      <i/>
      <sz val="10"/>
      <name val="Trebuchet MS"/>
      <family val="2"/>
    </font>
    <font>
      <sz val="9"/>
      <color theme="1"/>
      <name val="Calibri"/>
      <family val="2"/>
      <scheme val="minor"/>
    </font>
    <font>
      <b/>
      <sz val="10"/>
      <color theme="0"/>
      <name val="Arial"/>
      <family val="2"/>
    </font>
    <font>
      <b/>
      <sz val="10"/>
      <name val="Arial Narrow"/>
      <family val="2"/>
    </font>
    <font>
      <sz val="10"/>
      <color theme="1"/>
      <name val="Arial"/>
      <family val="2"/>
    </font>
    <font>
      <sz val="10"/>
      <color theme="1"/>
      <name val="Trebuchet MS"/>
      <family val="2"/>
    </font>
    <font>
      <i/>
      <sz val="10"/>
      <name val="Arial Narrow"/>
      <family val="2"/>
    </font>
    <font>
      <b/>
      <i/>
      <sz val="10"/>
      <name val="Arial Narrow"/>
      <family val="2"/>
    </font>
    <font>
      <b/>
      <sz val="18"/>
      <color theme="1"/>
      <name val="Calibri"/>
      <family val="2"/>
      <scheme val="minor"/>
    </font>
  </fonts>
  <fills count="18">
    <fill>
      <patternFill patternType="none"/>
    </fill>
    <fill>
      <patternFill patternType="gray125"/>
    </fill>
    <fill>
      <patternFill patternType="solid">
        <fgColor theme="1"/>
        <bgColor indexed="64"/>
      </patternFill>
    </fill>
    <fill>
      <patternFill patternType="solid">
        <fgColor theme="0" tint="-0.34998626667073579"/>
        <bgColor indexed="64"/>
      </patternFill>
    </fill>
    <fill>
      <patternFill patternType="solid">
        <fgColor theme="0"/>
        <bgColor indexed="64"/>
      </patternFill>
    </fill>
    <fill>
      <patternFill patternType="solid">
        <fgColor rgb="FF00FF00"/>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99FF33"/>
        <bgColor indexed="64"/>
      </patternFill>
    </fill>
    <fill>
      <patternFill patternType="solid">
        <fgColor theme="7" tint="0.59999389629810485"/>
        <bgColor indexed="64"/>
      </patternFill>
    </fill>
    <fill>
      <patternFill patternType="solid">
        <fgColor rgb="FFFFFF00"/>
        <bgColor indexed="64"/>
      </patternFill>
    </fill>
    <fill>
      <patternFill patternType="solid">
        <fgColor rgb="FFCCFF99"/>
        <bgColor indexed="64"/>
      </patternFill>
    </fill>
    <fill>
      <patternFill patternType="solid">
        <fgColor rgb="FFFFFFCC"/>
        <bgColor indexed="64"/>
      </patternFill>
    </fill>
  </fills>
  <borders count="42">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top style="medium">
        <color indexed="64"/>
      </top>
      <bottom style="thin">
        <color indexed="64"/>
      </bottom>
      <diagonal/>
    </border>
    <border>
      <left style="medium">
        <color indexed="64"/>
      </left>
      <right/>
      <top style="thin">
        <color indexed="64"/>
      </top>
      <bottom/>
      <diagonal/>
    </border>
    <border>
      <left/>
      <right/>
      <top style="thin">
        <color indexed="64"/>
      </top>
      <bottom/>
      <diagonal/>
    </border>
  </borders>
  <cellStyleXfs count="1">
    <xf numFmtId="0" fontId="0" fillId="0" borderId="0"/>
  </cellStyleXfs>
  <cellXfs count="223">
    <xf numFmtId="0" fontId="0" fillId="0" borderId="0" xfId="0"/>
    <xf numFmtId="0" fontId="5" fillId="9" borderId="4" xfId="0" applyFont="1" applyFill="1" applyBorder="1" applyAlignment="1">
      <alignment horizontal="center" vertical="center"/>
    </xf>
    <xf numFmtId="0" fontId="0" fillId="9" borderId="5" xfId="0" applyFill="1" applyBorder="1" applyAlignment="1">
      <alignment horizontal="center" vertical="center"/>
    </xf>
    <xf numFmtId="0" fontId="0" fillId="9" borderId="6" xfId="0" applyFill="1" applyBorder="1" applyAlignment="1">
      <alignment horizontal="center" vertical="center"/>
    </xf>
    <xf numFmtId="0" fontId="5" fillId="9" borderId="7" xfId="0" applyFont="1" applyFill="1" applyBorder="1" applyAlignment="1">
      <alignment horizontal="center" vertical="center"/>
    </xf>
    <xf numFmtId="0" fontId="0" fillId="9" borderId="8" xfId="0" applyFill="1" applyBorder="1" applyAlignment="1">
      <alignment horizontal="center" vertical="center"/>
    </xf>
    <xf numFmtId="0" fontId="0" fillId="9" borderId="9" xfId="0" applyFill="1" applyBorder="1" applyAlignment="1">
      <alignment horizontal="center" vertical="center"/>
    </xf>
    <xf numFmtId="0" fontId="5" fillId="10" borderId="4" xfId="0" applyFont="1" applyFill="1" applyBorder="1" applyAlignment="1">
      <alignment horizontal="center" vertical="center"/>
    </xf>
    <xf numFmtId="0" fontId="0" fillId="10" borderId="5" xfId="0" applyFill="1" applyBorder="1" applyAlignment="1">
      <alignment horizontal="center" vertical="center"/>
    </xf>
    <xf numFmtId="0" fontId="0" fillId="10" borderId="6" xfId="0" applyFill="1" applyBorder="1" applyAlignment="1">
      <alignment horizontal="center" vertical="center"/>
    </xf>
    <xf numFmtId="0" fontId="5" fillId="10" borderId="7" xfId="0" applyFont="1" applyFill="1" applyBorder="1" applyAlignment="1">
      <alignment horizontal="center" vertical="center"/>
    </xf>
    <xf numFmtId="0" fontId="0" fillId="10" borderId="8" xfId="0" applyFill="1" applyBorder="1" applyAlignment="1">
      <alignment horizontal="center" vertical="center"/>
    </xf>
    <xf numFmtId="0" fontId="0" fillId="10" borderId="9" xfId="0" applyFill="1" applyBorder="1" applyAlignment="1">
      <alignment horizontal="center" vertical="center"/>
    </xf>
    <xf numFmtId="0" fontId="5" fillId="7" borderId="4" xfId="0" applyFont="1" applyFill="1" applyBorder="1" applyAlignment="1">
      <alignment horizontal="center" vertical="center"/>
    </xf>
    <xf numFmtId="0" fontId="0" fillId="7" borderId="5" xfId="0" applyFill="1" applyBorder="1" applyAlignment="1">
      <alignment horizontal="center" vertical="center"/>
    </xf>
    <xf numFmtId="0" fontId="0" fillId="7" borderId="6" xfId="0" applyFill="1" applyBorder="1" applyAlignment="1">
      <alignment horizontal="center" vertical="center"/>
    </xf>
    <xf numFmtId="0" fontId="5" fillId="7" borderId="7" xfId="0" applyFont="1" applyFill="1" applyBorder="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11" borderId="4" xfId="0" applyFill="1" applyBorder="1" applyAlignment="1">
      <alignment horizontal="center" vertical="center"/>
    </xf>
    <xf numFmtId="0" fontId="0" fillId="11" borderId="5" xfId="0" applyFill="1" applyBorder="1" applyAlignment="1">
      <alignment horizontal="center" vertical="center" wrapText="1"/>
    </xf>
    <xf numFmtId="0" fontId="0" fillId="11" borderId="5" xfId="0" applyFill="1" applyBorder="1" applyAlignment="1">
      <alignment horizontal="center" vertical="center"/>
    </xf>
    <xf numFmtId="0" fontId="0" fillId="11" borderId="6" xfId="0" applyFill="1" applyBorder="1" applyAlignment="1">
      <alignment horizontal="center" vertical="center" wrapText="1"/>
    </xf>
    <xf numFmtId="0" fontId="5" fillId="11" borderId="4" xfId="0" applyFont="1" applyFill="1" applyBorder="1" applyAlignment="1">
      <alignment horizontal="center" vertical="center"/>
    </xf>
    <xf numFmtId="0" fontId="0" fillId="11" borderId="6" xfId="0" applyFill="1" applyBorder="1" applyAlignment="1">
      <alignment horizontal="center" vertical="center"/>
    </xf>
    <xf numFmtId="0" fontId="5" fillId="11" borderId="7" xfId="0" applyFont="1" applyFill="1" applyBorder="1" applyAlignment="1">
      <alignment horizontal="center" vertical="center"/>
    </xf>
    <xf numFmtId="0" fontId="0" fillId="11" borderId="8" xfId="0" applyFill="1" applyBorder="1" applyAlignment="1">
      <alignment horizontal="center" vertical="center"/>
    </xf>
    <xf numFmtId="0" fontId="0" fillId="11" borderId="9" xfId="0" applyFill="1" applyBorder="1" applyAlignment="1">
      <alignment horizontal="center" vertical="center"/>
    </xf>
    <xf numFmtId="0" fontId="0" fillId="0" borderId="0" xfId="0" applyAlignment="1">
      <alignment horizontal="center" vertical="center"/>
    </xf>
    <xf numFmtId="0" fontId="6" fillId="2" borderId="0" xfId="0" applyFont="1" applyFill="1" applyAlignment="1">
      <alignment horizontal="center" vertical="center"/>
    </xf>
    <xf numFmtId="0" fontId="7" fillId="2" borderId="0" xfId="0" applyFont="1" applyFill="1" applyAlignment="1">
      <alignment horizontal="center" vertical="center"/>
    </xf>
    <xf numFmtId="0" fontId="6" fillId="0" borderId="0" xfId="0" applyFont="1" applyAlignment="1">
      <alignment horizontal="center" vertical="center"/>
    </xf>
    <xf numFmtId="0" fontId="0" fillId="3" borderId="0" xfId="0" applyFill="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4" fillId="0" borderId="0" xfId="0" applyFont="1" applyAlignment="1">
      <alignment horizontal="center" vertical="center" wrapText="1"/>
    </xf>
    <xf numFmtId="0" fontId="3" fillId="0" borderId="0" xfId="0" applyFont="1" applyAlignment="1">
      <alignment horizontal="center" vertical="center"/>
    </xf>
    <xf numFmtId="0" fontId="0" fillId="2" borderId="0" xfId="0" applyFill="1" applyAlignment="1">
      <alignment horizontal="center" vertical="center"/>
    </xf>
    <xf numFmtId="0" fontId="2" fillId="2" borderId="0" xfId="0" applyFont="1" applyFill="1" applyAlignment="1">
      <alignment horizontal="center" vertical="center"/>
    </xf>
    <xf numFmtId="0" fontId="0" fillId="7" borderId="1" xfId="0" applyFill="1" applyBorder="1" applyAlignment="1">
      <alignment horizontal="center" vertical="center"/>
    </xf>
    <xf numFmtId="0" fontId="0" fillId="7" borderId="2" xfId="0" applyFill="1" applyBorder="1" applyAlignment="1">
      <alignment horizontal="center" vertical="center"/>
    </xf>
    <xf numFmtId="0" fontId="0" fillId="7" borderId="3" xfId="0" applyFill="1" applyBorder="1" applyAlignment="1">
      <alignment horizontal="center" vertical="center"/>
    </xf>
    <xf numFmtId="0" fontId="0" fillId="4" borderId="0" xfId="0" applyFill="1" applyAlignment="1">
      <alignment horizontal="center" vertical="center"/>
    </xf>
    <xf numFmtId="0" fontId="0" fillId="7" borderId="4" xfId="0" applyFill="1" applyBorder="1" applyAlignment="1">
      <alignment horizontal="center" vertical="center"/>
    </xf>
    <xf numFmtId="0" fontId="0" fillId="7" borderId="7" xfId="0" applyFill="1" applyBorder="1" applyAlignment="1">
      <alignment horizontal="center" vertic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0" fontId="5" fillId="0" borderId="12" xfId="0" applyFont="1" applyBorder="1" applyAlignment="1">
      <alignment horizontal="center" vertical="center"/>
    </xf>
    <xf numFmtId="0" fontId="5" fillId="4" borderId="0" xfId="0" applyFont="1" applyFill="1" applyBorder="1" applyAlignment="1">
      <alignment horizontal="center" vertical="center"/>
    </xf>
    <xf numFmtId="0" fontId="0" fillId="4" borderId="0" xfId="0" applyFill="1" applyBorder="1" applyAlignment="1">
      <alignment horizontal="center" vertical="center"/>
    </xf>
    <xf numFmtId="0" fontId="0" fillId="8" borderId="1" xfId="0" applyFill="1" applyBorder="1" applyAlignment="1">
      <alignment horizontal="center" vertical="center"/>
    </xf>
    <xf numFmtId="0" fontId="0" fillId="8" borderId="2" xfId="0" applyFill="1" applyBorder="1" applyAlignment="1">
      <alignment horizontal="center" vertical="center"/>
    </xf>
    <xf numFmtId="0" fontId="0" fillId="8" borderId="3" xfId="0" applyFill="1" applyBorder="1" applyAlignment="1">
      <alignment horizontal="center" vertical="center"/>
    </xf>
    <xf numFmtId="0" fontId="3" fillId="4" borderId="0" xfId="0" quotePrefix="1" applyFont="1" applyFill="1" applyBorder="1" applyAlignment="1">
      <alignment horizontal="center" vertical="center"/>
    </xf>
    <xf numFmtId="0" fontId="5" fillId="0" borderId="13" xfId="0" applyFont="1" applyBorder="1" applyAlignment="1">
      <alignment horizontal="center" vertical="center"/>
    </xf>
    <xf numFmtId="0" fontId="0" fillId="8" borderId="4" xfId="0" applyFill="1" applyBorder="1" applyAlignment="1">
      <alignment horizontal="center" vertical="center"/>
    </xf>
    <xf numFmtId="0" fontId="0" fillId="8" borderId="5" xfId="0" applyFill="1" applyBorder="1" applyAlignment="1">
      <alignment horizontal="center" vertical="center"/>
    </xf>
    <xf numFmtId="0" fontId="0" fillId="8" borderId="6" xfId="0" applyFill="1" applyBorder="1" applyAlignment="1">
      <alignment horizontal="center" vertical="center"/>
    </xf>
    <xf numFmtId="0" fontId="5" fillId="0" borderId="15" xfId="0" applyFont="1" applyBorder="1" applyAlignment="1">
      <alignment horizontal="center" vertical="center"/>
    </xf>
    <xf numFmtId="0" fontId="0" fillId="8" borderId="7" xfId="0" applyFill="1" applyBorder="1" applyAlignment="1">
      <alignment horizontal="center" vertical="center"/>
    </xf>
    <xf numFmtId="0" fontId="0" fillId="8" borderId="8" xfId="0" applyFill="1" applyBorder="1" applyAlignment="1">
      <alignment horizontal="center" vertical="center"/>
    </xf>
    <xf numFmtId="0" fontId="0" fillId="8" borderId="9" xfId="0" applyFill="1" applyBorder="1" applyAlignment="1">
      <alignment horizontal="center" vertical="center"/>
    </xf>
    <xf numFmtId="0" fontId="8" fillId="0" borderId="0" xfId="0" applyFont="1" applyBorder="1" applyAlignment="1">
      <alignment horizontal="center" vertical="center"/>
    </xf>
    <xf numFmtId="0" fontId="0" fillId="0" borderId="0" xfId="0" applyBorder="1" applyAlignment="1">
      <alignment horizontal="center" vertical="center"/>
    </xf>
    <xf numFmtId="0" fontId="1" fillId="0" borderId="0" xfId="0" applyFont="1"/>
    <xf numFmtId="0" fontId="0" fillId="0" borderId="32" xfId="0" applyFill="1" applyBorder="1" applyAlignment="1"/>
    <xf numFmtId="0" fontId="0" fillId="0" borderId="33" xfId="0" applyFill="1" applyBorder="1" applyAlignment="1"/>
    <xf numFmtId="0" fontId="12" fillId="0" borderId="30" xfId="0" applyFont="1" applyFill="1" applyBorder="1" applyAlignment="1">
      <alignment horizontal="center"/>
    </xf>
    <xf numFmtId="0" fontId="12" fillId="0" borderId="31" xfId="0" applyFont="1" applyFill="1" applyBorder="1" applyAlignment="1">
      <alignment horizontal="center"/>
    </xf>
    <xf numFmtId="0" fontId="7" fillId="2" borderId="0" xfId="0" applyFont="1" applyFill="1" applyAlignment="1">
      <alignment horizontal="left" vertical="center"/>
    </xf>
    <xf numFmtId="0" fontId="3" fillId="0" borderId="0" xfId="0" applyFont="1" applyAlignment="1">
      <alignment vertical="center" wrapText="1"/>
    </xf>
    <xf numFmtId="0" fontId="4" fillId="0" borderId="0" xfId="0" applyFont="1" applyAlignment="1">
      <alignment vertical="center" wrapText="1"/>
    </xf>
    <xf numFmtId="0" fontId="4" fillId="0" borderId="0" xfId="0" applyFont="1" applyAlignment="1">
      <alignment vertical="center"/>
    </xf>
    <xf numFmtId="0" fontId="0" fillId="7" borderId="24" xfId="0" applyFill="1" applyBorder="1" applyAlignment="1">
      <alignment horizontal="center" vertical="center"/>
    </xf>
    <xf numFmtId="0" fontId="0" fillId="7" borderId="25" xfId="0" applyFill="1" applyBorder="1" applyAlignment="1">
      <alignment horizontal="center" vertical="center"/>
    </xf>
    <xf numFmtId="0" fontId="0" fillId="7" borderId="26" xfId="0" applyFill="1" applyBorder="1" applyAlignment="1">
      <alignment horizontal="center" vertical="center"/>
    </xf>
    <xf numFmtId="0" fontId="4" fillId="0" borderId="10" xfId="0" applyFont="1" applyBorder="1" applyAlignment="1">
      <alignment horizontal="center" vertical="center"/>
    </xf>
    <xf numFmtId="0" fontId="4" fillId="0" borderId="12" xfId="0" applyFont="1"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17" xfId="0" applyFont="1" applyBorder="1" applyAlignment="1">
      <alignment horizontal="center" vertical="center"/>
    </xf>
    <xf numFmtId="0" fontId="0" fillId="0" borderId="0" xfId="0" applyAlignment="1">
      <alignment vertical="center" wrapText="1"/>
    </xf>
    <xf numFmtId="0" fontId="2" fillId="2" borderId="0" xfId="0" applyFont="1" applyFill="1" applyAlignment="1">
      <alignment horizontal="left" vertical="center"/>
    </xf>
    <xf numFmtId="0" fontId="0" fillId="0" borderId="10" xfId="0" applyBorder="1" applyAlignment="1">
      <alignment horizontal="left" vertical="center"/>
    </xf>
    <xf numFmtId="0" fontId="0" fillId="0" borderId="11" xfId="0" applyBorder="1" applyAlignment="1">
      <alignment horizontal="center" vertical="center"/>
    </xf>
    <xf numFmtId="0" fontId="0" fillId="0" borderId="12"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6" fillId="2" borderId="0" xfId="0" applyFont="1" applyFill="1" applyAlignment="1">
      <alignment horizontal="left" vertical="center"/>
    </xf>
    <xf numFmtId="0" fontId="15" fillId="2" borderId="0" xfId="0" applyFont="1" applyFill="1" applyAlignment="1">
      <alignment horizontal="left" vertical="center"/>
    </xf>
    <xf numFmtId="0" fontId="14" fillId="14" borderId="25" xfId="0" applyFont="1" applyFill="1" applyBorder="1" applyAlignment="1">
      <alignment horizontal="center" vertical="center" wrapText="1"/>
    </xf>
    <xf numFmtId="0" fontId="16" fillId="0" borderId="0" xfId="0" applyFont="1" applyAlignment="1">
      <alignment horizontal="center" vertical="center"/>
    </xf>
    <xf numFmtId="0" fontId="6" fillId="4" borderId="5" xfId="0" applyFont="1" applyFill="1" applyBorder="1" applyAlignment="1">
      <alignment horizontal="center" vertical="center"/>
    </xf>
    <xf numFmtId="0" fontId="17" fillId="4" borderId="36" xfId="0" applyFont="1" applyFill="1" applyBorder="1" applyAlignment="1">
      <alignment vertical="center" wrapText="1"/>
    </xf>
    <xf numFmtId="0" fontId="17" fillId="4" borderId="25" xfId="0" applyFont="1" applyFill="1" applyBorder="1" applyAlignment="1">
      <alignment vertical="center" wrapText="1"/>
    </xf>
    <xf numFmtId="0" fontId="6" fillId="4" borderId="35" xfId="0" applyFont="1" applyFill="1" applyBorder="1" applyAlignment="1">
      <alignment horizontal="center" vertical="center"/>
    </xf>
    <xf numFmtId="0" fontId="16" fillId="0" borderId="13" xfId="0" applyFont="1" applyBorder="1" applyAlignment="1">
      <alignment horizontal="center" vertical="center"/>
    </xf>
    <xf numFmtId="0" fontId="16" fillId="0" borderId="14" xfId="0" applyFont="1" applyBorder="1" applyAlignment="1">
      <alignment horizontal="center" vertical="center" wrapText="1"/>
    </xf>
    <xf numFmtId="0" fontId="4" fillId="9" borderId="14" xfId="0" applyFont="1" applyFill="1" applyBorder="1" applyAlignment="1">
      <alignment horizontal="center" vertical="center"/>
    </xf>
    <xf numFmtId="0" fontId="6" fillId="4" borderId="36" xfId="0" applyFont="1" applyFill="1" applyBorder="1" applyAlignment="1">
      <alignment horizontal="center" vertical="center"/>
    </xf>
    <xf numFmtId="0" fontId="16" fillId="0" borderId="14" xfId="0" applyFont="1" applyBorder="1" applyAlignment="1">
      <alignment horizontal="left" vertical="center"/>
    </xf>
    <xf numFmtId="0" fontId="4" fillId="0" borderId="0" xfId="0" applyFont="1" applyBorder="1" applyAlignment="1">
      <alignment vertical="center"/>
    </xf>
    <xf numFmtId="0" fontId="0" fillId="8" borderId="9" xfId="0" applyNumberFormat="1" applyFill="1" applyBorder="1" applyAlignment="1">
      <alignment horizontal="center" vertical="center"/>
    </xf>
    <xf numFmtId="0" fontId="4" fillId="0" borderId="18" xfId="0" applyFont="1" applyBorder="1" applyAlignment="1">
      <alignment horizontal="center" vertical="center"/>
    </xf>
    <xf numFmtId="0" fontId="16" fillId="0" borderId="0" xfId="0" applyFont="1" applyBorder="1" applyAlignment="1">
      <alignment horizontal="center" vertical="center" wrapText="1"/>
    </xf>
    <xf numFmtId="0" fontId="0" fillId="8" borderId="6" xfId="0" applyNumberFormat="1" applyFill="1" applyBorder="1" applyAlignment="1">
      <alignment horizontal="center" vertical="center"/>
    </xf>
    <xf numFmtId="0" fontId="4" fillId="13" borderId="18" xfId="0" applyFont="1" applyFill="1" applyBorder="1" applyAlignment="1">
      <alignment vertical="center"/>
    </xf>
    <xf numFmtId="0" fontId="4" fillId="0" borderId="0" xfId="0" applyFont="1" applyBorder="1" applyAlignment="1">
      <alignment horizontal="center" vertical="center"/>
    </xf>
    <xf numFmtId="0" fontId="4" fillId="0" borderId="15" xfId="0" applyFont="1" applyBorder="1" applyAlignment="1">
      <alignment vertical="center"/>
    </xf>
    <xf numFmtId="0" fontId="4" fillId="0" borderId="17" xfId="0" applyFont="1" applyBorder="1" applyAlignment="1">
      <alignment vertical="center"/>
    </xf>
    <xf numFmtId="0" fontId="16" fillId="0" borderId="13" xfId="0" applyFont="1" applyBorder="1" applyAlignment="1">
      <alignment horizontal="center" vertical="center" wrapText="1"/>
    </xf>
    <xf numFmtId="0" fontId="4" fillId="0" borderId="4" xfId="0" applyFont="1" applyBorder="1" applyAlignment="1">
      <alignment horizontal="center" vertical="center"/>
    </xf>
    <xf numFmtId="0" fontId="4" fillId="9" borderId="6" xfId="0" applyFont="1" applyFill="1" applyBorder="1" applyAlignment="1">
      <alignment horizontal="center" vertical="center"/>
    </xf>
    <xf numFmtId="0" fontId="4" fillId="0" borderId="0" xfId="0" applyFont="1" applyAlignment="1">
      <alignment horizontal="center" vertical="center" wrapText="1"/>
    </xf>
    <xf numFmtId="0" fontId="4" fillId="0" borderId="0" xfId="0" applyFont="1" applyAlignment="1">
      <alignment horizontal="center" vertical="center"/>
    </xf>
    <xf numFmtId="0" fontId="5" fillId="0" borderId="11" xfId="0" applyFont="1" applyBorder="1" applyAlignment="1">
      <alignment horizontal="center" vertical="center"/>
    </xf>
    <xf numFmtId="0" fontId="1" fillId="17" borderId="18" xfId="0" applyFont="1" applyFill="1" applyBorder="1" applyAlignment="1">
      <alignment horizontal="center" vertical="center"/>
    </xf>
    <xf numFmtId="0" fontId="0" fillId="0" borderId="20" xfId="0" applyBorder="1" applyAlignment="1">
      <alignment horizontal="center" vertical="center"/>
    </xf>
    <xf numFmtId="0" fontId="10" fillId="7" borderId="19" xfId="0" applyFont="1" applyFill="1" applyBorder="1" applyAlignment="1">
      <alignment horizontal="center" vertical="center"/>
    </xf>
    <xf numFmtId="0" fontId="10" fillId="7" borderId="20" xfId="0" applyFont="1" applyFill="1" applyBorder="1" applyAlignment="1">
      <alignment horizontal="center" vertical="center"/>
    </xf>
    <xf numFmtId="0" fontId="10" fillId="7" borderId="21" xfId="0" applyFont="1" applyFill="1" applyBorder="1" applyAlignment="1">
      <alignment horizontal="center" vertical="center"/>
    </xf>
    <xf numFmtId="0" fontId="9" fillId="5" borderId="19" xfId="0" applyFont="1" applyFill="1" applyBorder="1" applyAlignment="1">
      <alignment horizontal="center" vertical="center"/>
    </xf>
    <xf numFmtId="0" fontId="9" fillId="5" borderId="20" xfId="0" applyFont="1" applyFill="1" applyBorder="1" applyAlignment="1">
      <alignment horizontal="center" vertical="center"/>
    </xf>
    <xf numFmtId="0" fontId="9" fillId="5" borderId="21" xfId="0" applyFont="1" applyFill="1" applyBorder="1" applyAlignment="1">
      <alignment horizontal="center" vertical="center"/>
    </xf>
    <xf numFmtId="0" fontId="3" fillId="0" borderId="0" xfId="0" applyFont="1" applyAlignment="1">
      <alignment horizontal="center" vertical="center" wrapText="1"/>
    </xf>
    <xf numFmtId="0" fontId="4" fillId="0" borderId="0" xfId="0" applyFont="1" applyAlignment="1">
      <alignment horizontal="center" vertical="center" wrapText="1"/>
    </xf>
    <xf numFmtId="0" fontId="4" fillId="0" borderId="0" xfId="0" applyFont="1" applyAlignment="1">
      <alignment horizontal="center" vertical="center"/>
    </xf>
    <xf numFmtId="0" fontId="0" fillId="0" borderId="0" xfId="0" applyAlignment="1">
      <alignment horizontal="center" vertical="center" wrapText="1"/>
    </xf>
    <xf numFmtId="0" fontId="5" fillId="0" borderId="16" xfId="0" applyFont="1" applyBorder="1" applyAlignment="1">
      <alignment horizontal="center" vertical="center"/>
    </xf>
    <xf numFmtId="0" fontId="5" fillId="0" borderId="11" xfId="0" applyFont="1"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21" xfId="0" applyBorder="1" applyAlignment="1">
      <alignment horizontal="center" vertical="center"/>
    </xf>
    <xf numFmtId="0" fontId="5" fillId="0" borderId="19"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1" fillId="6" borderId="19" xfId="0" applyFont="1" applyFill="1" applyBorder="1" applyAlignment="1">
      <alignment horizontal="center" vertical="center"/>
    </xf>
    <xf numFmtId="0" fontId="1" fillId="6" borderId="20" xfId="0" applyFont="1" applyFill="1" applyBorder="1" applyAlignment="1">
      <alignment horizontal="center" vertical="center"/>
    </xf>
    <xf numFmtId="0" fontId="1" fillId="6" borderId="21" xfId="0" applyFont="1" applyFill="1" applyBorder="1" applyAlignment="1">
      <alignment horizontal="center" vertical="center"/>
    </xf>
    <xf numFmtId="0" fontId="1" fillId="9" borderId="1" xfId="0" applyFont="1" applyFill="1" applyBorder="1" applyAlignment="1">
      <alignment horizontal="center" vertical="center"/>
    </xf>
    <xf numFmtId="0" fontId="1" fillId="9" borderId="2" xfId="0" applyFont="1" applyFill="1" applyBorder="1" applyAlignment="1">
      <alignment horizontal="center" vertical="center"/>
    </xf>
    <xf numFmtId="0" fontId="1" fillId="9" borderId="3" xfId="0" applyFont="1" applyFill="1" applyBorder="1" applyAlignment="1">
      <alignment horizontal="center" vertical="center"/>
    </xf>
    <xf numFmtId="0" fontId="1" fillId="10" borderId="1" xfId="0" applyFont="1" applyFill="1" applyBorder="1" applyAlignment="1">
      <alignment horizontal="center" vertical="center"/>
    </xf>
    <xf numFmtId="0" fontId="1" fillId="10" borderId="2" xfId="0" applyFont="1" applyFill="1" applyBorder="1" applyAlignment="1">
      <alignment horizontal="center" vertical="center"/>
    </xf>
    <xf numFmtId="0" fontId="1" fillId="10" borderId="3" xfId="0" applyFont="1" applyFill="1" applyBorder="1" applyAlignment="1">
      <alignment horizontal="center" vertical="center"/>
    </xf>
    <xf numFmtId="0" fontId="11" fillId="7" borderId="1" xfId="0" applyFont="1" applyFill="1" applyBorder="1" applyAlignment="1">
      <alignment horizontal="center" vertical="center"/>
    </xf>
    <xf numFmtId="0" fontId="11" fillId="7" borderId="2" xfId="0" applyFont="1" applyFill="1" applyBorder="1" applyAlignment="1">
      <alignment horizontal="center" vertical="center"/>
    </xf>
    <xf numFmtId="0" fontId="11" fillId="7" borderId="3" xfId="0" applyFont="1" applyFill="1" applyBorder="1" applyAlignment="1">
      <alignment horizontal="center" vertical="center"/>
    </xf>
    <xf numFmtId="0" fontId="1" fillId="11" borderId="27" xfId="0" applyFont="1" applyFill="1" applyBorder="1" applyAlignment="1">
      <alignment horizontal="center" vertical="center"/>
    </xf>
    <xf numFmtId="0" fontId="1" fillId="11" borderId="28" xfId="0" applyFont="1" applyFill="1" applyBorder="1" applyAlignment="1">
      <alignment horizontal="center" vertical="center"/>
    </xf>
    <xf numFmtId="0" fontId="1" fillId="11" borderId="29" xfId="0" applyFont="1" applyFill="1" applyBorder="1" applyAlignment="1">
      <alignment horizontal="center" vertical="center"/>
    </xf>
    <xf numFmtId="0" fontId="4" fillId="12" borderId="0" xfId="0" applyFont="1" applyFill="1" applyAlignment="1">
      <alignment horizontal="left" vertical="center" wrapText="1"/>
    </xf>
    <xf numFmtId="0" fontId="0" fillId="13" borderId="10" xfId="0" applyFill="1" applyBorder="1" applyAlignment="1">
      <alignment horizontal="left" vertical="center" wrapText="1"/>
    </xf>
    <xf numFmtId="0" fontId="0" fillId="13" borderId="11" xfId="0" applyFill="1" applyBorder="1" applyAlignment="1">
      <alignment horizontal="left" vertical="center" wrapText="1"/>
    </xf>
    <xf numFmtId="0" fontId="0" fillId="13" borderId="12" xfId="0" applyFill="1" applyBorder="1" applyAlignment="1">
      <alignment horizontal="left" vertical="center" wrapText="1"/>
    </xf>
    <xf numFmtId="0" fontId="0" fillId="13" borderId="13" xfId="0" applyFill="1" applyBorder="1" applyAlignment="1">
      <alignment horizontal="left" vertical="center" wrapText="1"/>
    </xf>
    <xf numFmtId="0" fontId="0" fillId="13" borderId="0" xfId="0" applyFill="1" applyBorder="1" applyAlignment="1">
      <alignment horizontal="left" vertical="center" wrapText="1"/>
    </xf>
    <xf numFmtId="0" fontId="0" fillId="13" borderId="14" xfId="0" applyFill="1" applyBorder="1" applyAlignment="1">
      <alignment horizontal="left" vertical="center" wrapText="1"/>
    </xf>
    <xf numFmtId="0" fontId="0" fillId="13" borderId="15" xfId="0" applyFill="1" applyBorder="1" applyAlignment="1">
      <alignment horizontal="left" vertical="center" wrapText="1"/>
    </xf>
    <xf numFmtId="0" fontId="0" fillId="13" borderId="16" xfId="0" applyFill="1" applyBorder="1" applyAlignment="1">
      <alignment horizontal="left" vertical="center" wrapText="1"/>
    </xf>
    <xf numFmtId="0" fontId="0" fillId="13" borderId="17" xfId="0" applyFill="1" applyBorder="1" applyAlignment="1">
      <alignment horizontal="left" vertical="center" wrapText="1"/>
    </xf>
    <xf numFmtId="0" fontId="0" fillId="0" borderId="23" xfId="0" applyBorder="1" applyAlignment="1">
      <alignment horizontal="center" vertical="center" wrapText="1"/>
    </xf>
    <xf numFmtId="0" fontId="0" fillId="0" borderId="22" xfId="0" applyBorder="1" applyAlignment="1">
      <alignment horizontal="center" vertical="center" wrapText="1"/>
    </xf>
    <xf numFmtId="0" fontId="0" fillId="0" borderId="34" xfId="0" applyBorder="1" applyAlignment="1">
      <alignment horizontal="center" vertical="center" wrapText="1"/>
    </xf>
    <xf numFmtId="0" fontId="13" fillId="0" borderId="19" xfId="0" applyFont="1" applyBorder="1" applyAlignment="1">
      <alignment horizontal="center"/>
    </xf>
    <xf numFmtId="0" fontId="13" fillId="0" borderId="20" xfId="0" applyFont="1" applyBorder="1" applyAlignment="1">
      <alignment horizontal="center"/>
    </xf>
    <xf numFmtId="0" fontId="13" fillId="0" borderId="21" xfId="0" applyFont="1" applyBorder="1" applyAlignment="1">
      <alignment horizontal="center"/>
    </xf>
    <xf numFmtId="0" fontId="13" fillId="0" borderId="11" xfId="0" applyFont="1" applyBorder="1" applyAlignment="1">
      <alignment horizontal="center"/>
    </xf>
    <xf numFmtId="0" fontId="0" fillId="12" borderId="10" xfId="0" applyFill="1" applyBorder="1" applyAlignment="1">
      <alignment horizontal="center" vertical="center" wrapText="1"/>
    </xf>
    <xf numFmtId="0" fontId="0" fillId="12" borderId="11" xfId="0" applyFill="1" applyBorder="1" applyAlignment="1">
      <alignment horizontal="center" vertical="center" wrapText="1"/>
    </xf>
    <xf numFmtId="0" fontId="0" fillId="12" borderId="12" xfId="0" applyFill="1" applyBorder="1" applyAlignment="1">
      <alignment horizontal="center" vertical="center" wrapText="1"/>
    </xf>
    <xf numFmtId="0" fontId="0" fillId="12" borderId="13" xfId="0" applyFill="1" applyBorder="1" applyAlignment="1">
      <alignment horizontal="center" vertical="center" wrapText="1"/>
    </xf>
    <xf numFmtId="0" fontId="0" fillId="12" borderId="0" xfId="0" applyFill="1" applyBorder="1" applyAlignment="1">
      <alignment horizontal="center" vertical="center" wrapText="1"/>
    </xf>
    <xf numFmtId="0" fontId="0" fillId="12" borderId="14" xfId="0" applyFill="1" applyBorder="1" applyAlignment="1">
      <alignment horizontal="center" vertical="center" wrapText="1"/>
    </xf>
    <xf numFmtId="0" fontId="0" fillId="12" borderId="15" xfId="0" applyFill="1" applyBorder="1" applyAlignment="1">
      <alignment horizontal="center" vertical="center" wrapText="1"/>
    </xf>
    <xf numFmtId="0" fontId="0" fillId="12" borderId="16" xfId="0" applyFill="1" applyBorder="1" applyAlignment="1">
      <alignment horizontal="center" vertical="center" wrapText="1"/>
    </xf>
    <xf numFmtId="0" fontId="0" fillId="12" borderId="17" xfId="0" applyFill="1" applyBorder="1" applyAlignment="1">
      <alignment horizontal="center" vertical="center" wrapText="1"/>
    </xf>
    <xf numFmtId="0" fontId="1" fillId="0" borderId="19" xfId="0" applyFont="1" applyBorder="1" applyAlignment="1">
      <alignment horizontal="center" vertical="center" wrapText="1"/>
    </xf>
    <xf numFmtId="0" fontId="1" fillId="0" borderId="20" xfId="0" applyFont="1" applyBorder="1" applyAlignment="1">
      <alignment horizontal="center" vertical="center" wrapText="1"/>
    </xf>
    <xf numFmtId="0" fontId="1" fillId="0" borderId="21" xfId="0" applyFont="1" applyBorder="1" applyAlignment="1">
      <alignment horizontal="center" vertical="center" wrapText="1"/>
    </xf>
    <xf numFmtId="0" fontId="0" fillId="15" borderId="10" xfId="0" applyFill="1" applyBorder="1" applyAlignment="1">
      <alignment horizontal="center" vertical="center" wrapText="1"/>
    </xf>
    <xf numFmtId="0" fontId="0" fillId="15" borderId="11" xfId="0" applyFill="1" applyBorder="1" applyAlignment="1">
      <alignment horizontal="center" vertical="center" wrapText="1"/>
    </xf>
    <xf numFmtId="0" fontId="0" fillId="15" borderId="12" xfId="0" applyFill="1" applyBorder="1" applyAlignment="1">
      <alignment horizontal="center" vertical="center" wrapText="1"/>
    </xf>
    <xf numFmtId="0" fontId="0" fillId="15" borderId="15" xfId="0" applyFill="1" applyBorder="1" applyAlignment="1">
      <alignment horizontal="center" vertical="center" wrapText="1"/>
    </xf>
    <xf numFmtId="0" fontId="0" fillId="15" borderId="16" xfId="0" applyFill="1" applyBorder="1" applyAlignment="1">
      <alignment horizontal="center" vertical="center" wrapText="1"/>
    </xf>
    <xf numFmtId="0" fontId="0" fillId="15" borderId="17" xfId="0" applyFill="1" applyBorder="1" applyAlignment="1">
      <alignment horizontal="center" vertical="center" wrapText="1"/>
    </xf>
    <xf numFmtId="0" fontId="17" fillId="4" borderId="37" xfId="0" applyFont="1" applyFill="1" applyBorder="1" applyAlignment="1">
      <alignment horizontal="center" vertical="center" wrapText="1"/>
    </xf>
    <xf numFmtId="0" fontId="17" fillId="4" borderId="39" xfId="0" applyFont="1" applyFill="1" applyBorder="1" applyAlignment="1">
      <alignment horizontal="center" vertical="center" wrapText="1"/>
    </xf>
    <xf numFmtId="0" fontId="17" fillId="4" borderId="38" xfId="0" applyFont="1" applyFill="1" applyBorder="1" applyAlignment="1">
      <alignment horizontal="center" vertical="center" wrapText="1"/>
    </xf>
    <xf numFmtId="0" fontId="18" fillId="4" borderId="37" xfId="0" applyFont="1" applyFill="1" applyBorder="1" applyAlignment="1">
      <alignment horizontal="center" vertical="center" wrapText="1"/>
    </xf>
    <xf numFmtId="0" fontId="18" fillId="4" borderId="38" xfId="0" applyFont="1" applyFill="1" applyBorder="1" applyAlignment="1">
      <alignment horizontal="center" vertical="center" wrapText="1"/>
    </xf>
    <xf numFmtId="0" fontId="9" fillId="5" borderId="19" xfId="0" applyNumberFormat="1" applyFont="1" applyFill="1" applyBorder="1" applyAlignment="1">
      <alignment horizontal="center" vertical="center"/>
    </xf>
    <xf numFmtId="0" fontId="9" fillId="5" borderId="20" xfId="0" applyNumberFormat="1" applyFont="1" applyFill="1" applyBorder="1" applyAlignment="1">
      <alignment horizontal="center" vertical="center"/>
    </xf>
    <xf numFmtId="0" fontId="9" fillId="5" borderId="21" xfId="0" applyNumberFormat="1" applyFont="1" applyFill="1" applyBorder="1" applyAlignment="1">
      <alignment horizontal="center" vertical="center"/>
    </xf>
    <xf numFmtId="0" fontId="0" fillId="17" borderId="10" xfId="0" applyFill="1" applyBorder="1" applyAlignment="1">
      <alignment horizontal="center" vertical="center" wrapText="1"/>
    </xf>
    <xf numFmtId="0" fontId="0" fillId="17" borderId="11" xfId="0" applyFill="1" applyBorder="1" applyAlignment="1">
      <alignment horizontal="center" vertical="center" wrapText="1"/>
    </xf>
    <xf numFmtId="0" fontId="0" fillId="17" borderId="12" xfId="0" applyFill="1" applyBorder="1" applyAlignment="1">
      <alignment horizontal="center" vertical="center" wrapText="1"/>
    </xf>
    <xf numFmtId="0" fontId="0" fillId="17" borderId="13" xfId="0" applyFill="1" applyBorder="1" applyAlignment="1">
      <alignment horizontal="center" vertical="center" wrapText="1"/>
    </xf>
    <xf numFmtId="0" fontId="0" fillId="17" borderId="0" xfId="0" applyFill="1" applyBorder="1" applyAlignment="1">
      <alignment horizontal="center" vertical="center" wrapText="1"/>
    </xf>
    <xf numFmtId="0" fontId="0" fillId="17" borderId="14" xfId="0" applyFill="1" applyBorder="1" applyAlignment="1">
      <alignment horizontal="center" vertical="center" wrapText="1"/>
    </xf>
    <xf numFmtId="0" fontId="0" fillId="17" borderId="15" xfId="0" applyFill="1" applyBorder="1" applyAlignment="1">
      <alignment horizontal="center" vertical="center" wrapText="1"/>
    </xf>
    <xf numFmtId="0" fontId="0" fillId="17" borderId="16" xfId="0" applyFill="1" applyBorder="1" applyAlignment="1">
      <alignment horizontal="center" vertical="center" wrapText="1"/>
    </xf>
    <xf numFmtId="0" fontId="0" fillId="17" borderId="17" xfId="0" applyFill="1" applyBorder="1" applyAlignment="1">
      <alignment horizontal="center" vertical="center" wrapText="1"/>
    </xf>
    <xf numFmtId="0" fontId="0" fillId="17" borderId="19" xfId="0" applyFill="1" applyBorder="1" applyAlignment="1">
      <alignment horizontal="center" vertical="center"/>
    </xf>
    <xf numFmtId="0" fontId="0" fillId="17" borderId="20" xfId="0" applyFill="1" applyBorder="1" applyAlignment="1">
      <alignment horizontal="center" vertical="center"/>
    </xf>
    <xf numFmtId="0" fontId="0" fillId="17" borderId="21" xfId="0" applyFill="1" applyBorder="1" applyAlignment="1">
      <alignment horizontal="center" vertical="center"/>
    </xf>
    <xf numFmtId="0" fontId="4" fillId="0" borderId="13" xfId="0" applyFont="1" applyBorder="1" applyAlignment="1">
      <alignment horizontal="center" vertical="center"/>
    </xf>
    <xf numFmtId="0" fontId="20" fillId="0" borderId="40" xfId="0" applyFont="1" applyBorder="1" applyAlignment="1">
      <alignment horizontal="center" vertical="center"/>
    </xf>
    <xf numFmtId="0" fontId="20" fillId="0" borderId="41" xfId="0" applyFont="1" applyBorder="1" applyAlignment="1">
      <alignment horizontal="center" vertical="center"/>
    </xf>
    <xf numFmtId="0" fontId="20" fillId="0" borderId="13" xfId="0" applyFont="1" applyBorder="1" applyAlignment="1">
      <alignment horizontal="center" vertical="center"/>
    </xf>
    <xf numFmtId="0" fontId="20" fillId="0" borderId="0" xfId="0" applyFont="1" applyBorder="1" applyAlignment="1">
      <alignment horizontal="center" vertical="center"/>
    </xf>
    <xf numFmtId="0" fontId="9" fillId="16" borderId="19" xfId="0" applyNumberFormat="1" applyFont="1" applyFill="1" applyBorder="1" applyAlignment="1">
      <alignment horizontal="center" vertical="center"/>
    </xf>
    <xf numFmtId="0" fontId="9" fillId="16" borderId="20" xfId="0" applyNumberFormat="1" applyFont="1" applyFill="1" applyBorder="1" applyAlignment="1">
      <alignment horizontal="center" vertical="center"/>
    </xf>
    <xf numFmtId="0" fontId="9" fillId="16" borderId="21" xfId="0" applyNumberFormat="1" applyFont="1" applyFill="1" applyBorder="1" applyAlignment="1">
      <alignment horizontal="center" vertical="center"/>
    </xf>
    <xf numFmtId="0" fontId="21" fillId="17" borderId="13" xfId="0" applyFont="1" applyFill="1" applyBorder="1" applyAlignment="1">
      <alignment horizontal="center" vertical="center" wrapText="1"/>
    </xf>
    <xf numFmtId="0" fontId="1" fillId="17" borderId="0" xfId="0" applyFont="1" applyFill="1" applyBorder="1" applyAlignment="1">
      <alignment horizontal="center" vertical="center" wrapText="1"/>
    </xf>
    <xf numFmtId="0" fontId="1" fillId="17" borderId="13" xfId="0" applyFont="1" applyFill="1" applyBorder="1" applyAlignment="1">
      <alignment horizontal="center" vertical="center" wrapText="1"/>
    </xf>
    <xf numFmtId="0" fontId="19" fillId="0" borderId="0" xfId="0" applyFont="1" applyAlignment="1">
      <alignment horizontal="center" vertical="center" wrapText="1"/>
    </xf>
    <xf numFmtId="0" fontId="19" fillId="0" borderId="14"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mruColors>
      <color rgb="FFFFFFCC"/>
      <color rgb="FFCCFF99"/>
      <color rgb="FF99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19049</xdr:colOff>
      <xdr:row>26</xdr:row>
      <xdr:rowOff>340684</xdr:rowOff>
    </xdr:from>
    <xdr:to>
      <xdr:col>13</xdr:col>
      <xdr:colOff>374650</xdr:colOff>
      <xdr:row>33</xdr:row>
      <xdr:rowOff>647155</xdr:rowOff>
    </xdr:to>
    <xdr:pic>
      <xdr:nvPicPr>
        <xdr:cNvPr id="2" name="Picture 1">
          <a:extLst>
            <a:ext uri="{FF2B5EF4-FFF2-40B4-BE49-F238E27FC236}">
              <a16:creationId xmlns:a16="http://schemas.microsoft.com/office/drawing/2014/main" id="{CC2CE2AE-A0DF-424B-B2D5-B85F1F08DA0F}"/>
            </a:ext>
          </a:extLst>
        </xdr:cNvPr>
        <xdr:cNvPicPr>
          <a:picLocks noChangeAspect="1"/>
        </xdr:cNvPicPr>
      </xdr:nvPicPr>
      <xdr:blipFill>
        <a:blip xmlns:r="http://schemas.openxmlformats.org/officeDocument/2006/relationships" r:embed="rId1"/>
        <a:stretch>
          <a:fillRect/>
        </a:stretch>
      </xdr:blipFill>
      <xdr:spPr>
        <a:xfrm>
          <a:off x="5600699" y="5636584"/>
          <a:ext cx="4184651" cy="22749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50"/>
  <sheetViews>
    <sheetView tabSelected="1" workbookViewId="0">
      <selection activeCell="J25" sqref="J25"/>
    </sheetView>
  </sheetViews>
  <sheetFormatPr defaultRowHeight="14.5" x14ac:dyDescent="0.35"/>
  <cols>
    <col min="1" max="1" width="2.81640625" style="28" customWidth="1"/>
    <col min="2" max="2" width="19.453125" style="28" customWidth="1"/>
    <col min="3" max="3" width="8.7265625" style="28"/>
    <col min="4" max="4" width="11.453125" style="28" customWidth="1"/>
    <col min="5" max="5" width="11.26953125" style="28" customWidth="1"/>
    <col min="6" max="12" width="8.7265625" style="28"/>
    <col min="13" max="13" width="19.90625" style="28" customWidth="1"/>
    <col min="14" max="16384" width="8.7265625" style="28"/>
  </cols>
  <sheetData>
    <row r="1" spans="1:34" ht="33.5" customHeight="1" x14ac:dyDescent="0.35">
      <c r="A1" s="128" t="s">
        <v>177</v>
      </c>
      <c r="B1" s="128"/>
      <c r="C1" s="128"/>
      <c r="D1" s="128"/>
      <c r="E1" s="128"/>
      <c r="F1" s="128"/>
      <c r="G1" s="128"/>
      <c r="H1" s="128"/>
      <c r="I1" s="128"/>
      <c r="J1" s="128"/>
      <c r="K1" s="128"/>
      <c r="L1" s="128"/>
      <c r="M1" s="128"/>
      <c r="N1" s="128"/>
      <c r="O1" s="128"/>
      <c r="P1" s="128"/>
      <c r="Q1" s="128"/>
      <c r="R1" s="128"/>
      <c r="S1" s="128"/>
      <c r="T1" s="128"/>
      <c r="U1" s="128"/>
      <c r="V1" s="128"/>
      <c r="W1" s="128"/>
      <c r="X1" s="128"/>
      <c r="Y1" s="128"/>
      <c r="Z1" s="128"/>
      <c r="AA1" s="128"/>
    </row>
    <row r="2" spans="1:34" s="31" customFormat="1" ht="13.5" x14ac:dyDescent="0.35">
      <c r="A2" s="29"/>
      <c r="B2" s="30" t="s">
        <v>0</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row>
    <row r="3" spans="1:34" x14ac:dyDescent="0.35">
      <c r="A3" s="32"/>
      <c r="B3" s="33" t="s">
        <v>1</v>
      </c>
      <c r="C3" s="33" t="s">
        <v>2</v>
      </c>
      <c r="D3" s="33"/>
      <c r="E3" s="33"/>
      <c r="F3" s="33"/>
      <c r="G3" s="33"/>
      <c r="H3" s="33"/>
      <c r="I3" s="33"/>
      <c r="J3" s="33"/>
      <c r="K3" s="33"/>
      <c r="L3" s="33"/>
      <c r="M3" s="33"/>
      <c r="N3" s="33"/>
      <c r="S3" s="34"/>
      <c r="T3" s="34"/>
      <c r="AH3" s="32"/>
    </row>
    <row r="4" spans="1:34" x14ac:dyDescent="0.35">
      <c r="A4" s="32"/>
      <c r="B4" s="33" t="s">
        <v>3</v>
      </c>
      <c r="C4" s="33"/>
      <c r="D4" s="129" t="s">
        <v>4</v>
      </c>
      <c r="E4" s="129"/>
      <c r="F4" s="129"/>
      <c r="G4" s="129"/>
      <c r="H4" s="129"/>
      <c r="I4" s="35"/>
      <c r="J4" s="33"/>
      <c r="K4" s="33" t="s">
        <v>5</v>
      </c>
      <c r="L4" s="33"/>
      <c r="M4" s="33"/>
      <c r="N4" s="33"/>
      <c r="S4" s="34"/>
      <c r="AH4" s="32"/>
    </row>
    <row r="5" spans="1:34" x14ac:dyDescent="0.35">
      <c r="A5" s="32"/>
      <c r="B5" s="33"/>
      <c r="C5" s="33"/>
      <c r="D5" s="130" t="s">
        <v>6</v>
      </c>
      <c r="E5" s="130"/>
      <c r="F5" s="130"/>
      <c r="G5" s="130"/>
      <c r="H5" s="130"/>
      <c r="I5" s="33"/>
      <c r="J5" s="33"/>
      <c r="K5" s="33" t="s">
        <v>7</v>
      </c>
      <c r="L5" s="33"/>
      <c r="M5" s="33"/>
      <c r="N5" s="33"/>
      <c r="R5" s="28" t="s">
        <v>8</v>
      </c>
      <c r="T5" s="34"/>
      <c r="AH5" s="32"/>
    </row>
    <row r="6" spans="1:34" x14ac:dyDescent="0.35">
      <c r="A6" s="32"/>
      <c r="B6" s="33"/>
      <c r="C6" s="33"/>
      <c r="D6" s="130" t="s">
        <v>9</v>
      </c>
      <c r="E6" s="130"/>
      <c r="F6" s="130"/>
      <c r="G6" s="130"/>
      <c r="H6" s="130"/>
      <c r="I6" s="33"/>
      <c r="J6" s="33"/>
      <c r="K6" s="33" t="s">
        <v>10</v>
      </c>
      <c r="L6" s="33"/>
      <c r="M6" s="33"/>
      <c r="N6" s="33"/>
      <c r="R6" s="36" t="s">
        <v>11</v>
      </c>
      <c r="T6" s="34"/>
      <c r="AH6" s="32"/>
    </row>
    <row r="7" spans="1:34" x14ac:dyDescent="0.35">
      <c r="A7" s="32"/>
      <c r="B7" s="33"/>
      <c r="C7" s="33"/>
      <c r="D7" s="130" t="s">
        <v>12</v>
      </c>
      <c r="E7" s="130"/>
      <c r="F7" s="130"/>
      <c r="G7" s="130"/>
      <c r="H7" s="130"/>
      <c r="I7" s="33"/>
      <c r="J7" s="33"/>
      <c r="K7" s="33" t="s">
        <v>13</v>
      </c>
      <c r="L7" s="33"/>
      <c r="M7" s="33"/>
      <c r="N7" s="33"/>
      <c r="R7" s="36" t="s">
        <v>14</v>
      </c>
      <c r="T7" s="34"/>
      <c r="AH7" s="32"/>
    </row>
    <row r="8" spans="1:34" x14ac:dyDescent="0.35">
      <c r="A8" s="32"/>
      <c r="B8" s="33"/>
      <c r="C8" s="33"/>
      <c r="D8" s="130" t="s">
        <v>15</v>
      </c>
      <c r="E8" s="130"/>
      <c r="F8" s="130"/>
      <c r="G8" s="130"/>
      <c r="H8" s="130"/>
      <c r="I8" s="33"/>
      <c r="J8" s="33"/>
      <c r="K8" s="33" t="s">
        <v>16</v>
      </c>
      <c r="L8" s="33"/>
      <c r="M8" s="33"/>
      <c r="N8" s="33"/>
      <c r="Q8" s="36" t="s">
        <v>17</v>
      </c>
      <c r="T8" s="34"/>
      <c r="AH8" s="32"/>
    </row>
    <row r="9" spans="1:34" s="37" customFormat="1" x14ac:dyDescent="0.35">
      <c r="B9" s="38" t="s">
        <v>41</v>
      </c>
    </row>
    <row r="10" spans="1:34" ht="15" thickBot="1" x14ac:dyDescent="0.4">
      <c r="A10" s="32"/>
      <c r="B10" s="131" t="s">
        <v>42</v>
      </c>
      <c r="C10" s="132" t="s">
        <v>18</v>
      </c>
      <c r="D10" s="132"/>
      <c r="E10" s="132"/>
      <c r="F10" s="132"/>
      <c r="G10" s="132"/>
      <c r="H10" s="132"/>
      <c r="I10" s="132"/>
      <c r="J10" s="132"/>
    </row>
    <row r="11" spans="1:34" x14ac:dyDescent="0.35">
      <c r="A11" s="32"/>
      <c r="B11" s="131"/>
      <c r="C11" s="39">
        <v>27</v>
      </c>
      <c r="D11" s="40">
        <v>25</v>
      </c>
      <c r="E11" s="40" t="s">
        <v>19</v>
      </c>
      <c r="F11" s="40">
        <v>82</v>
      </c>
      <c r="G11" s="40" t="s">
        <v>19</v>
      </c>
      <c r="H11" s="40">
        <v>93</v>
      </c>
      <c r="I11" s="40">
        <v>100</v>
      </c>
      <c r="J11" s="41">
        <v>88</v>
      </c>
      <c r="K11" s="42"/>
    </row>
    <row r="12" spans="1:34" x14ac:dyDescent="0.35">
      <c r="A12" s="32"/>
      <c r="B12" s="131"/>
      <c r="C12" s="43">
        <v>32</v>
      </c>
      <c r="D12" s="14">
        <v>29</v>
      </c>
      <c r="E12" s="14">
        <v>33</v>
      </c>
      <c r="F12" s="14" t="s">
        <v>19</v>
      </c>
      <c r="G12" s="14">
        <v>72</v>
      </c>
      <c r="H12" s="14">
        <v>57</v>
      </c>
      <c r="I12" s="14" t="s">
        <v>19</v>
      </c>
      <c r="J12" s="15">
        <v>100</v>
      </c>
      <c r="K12" s="42"/>
    </row>
    <row r="13" spans="1:34" x14ac:dyDescent="0.35">
      <c r="A13" s="32"/>
      <c r="B13" s="131"/>
      <c r="C13" s="43" t="s">
        <v>19</v>
      </c>
      <c r="D13" s="14" t="s">
        <v>19</v>
      </c>
      <c r="E13" s="14" t="s">
        <v>19</v>
      </c>
      <c r="F13" s="14">
        <v>38</v>
      </c>
      <c r="G13" s="14">
        <v>34</v>
      </c>
      <c r="H13" s="14" t="s">
        <v>19</v>
      </c>
      <c r="I13" s="14">
        <v>42</v>
      </c>
      <c r="J13" s="15">
        <v>45</v>
      </c>
      <c r="K13" s="42"/>
    </row>
    <row r="14" spans="1:34" x14ac:dyDescent="0.35">
      <c r="A14" s="32"/>
      <c r="B14" s="131"/>
      <c r="C14" s="43" t="s">
        <v>19</v>
      </c>
      <c r="D14" s="14" t="s">
        <v>19</v>
      </c>
      <c r="E14" s="14" t="s">
        <v>19</v>
      </c>
      <c r="F14" s="14">
        <v>38</v>
      </c>
      <c r="G14" s="14">
        <v>42</v>
      </c>
      <c r="H14" s="14">
        <v>45</v>
      </c>
      <c r="I14" s="14">
        <v>42</v>
      </c>
      <c r="J14" s="15">
        <v>48</v>
      </c>
      <c r="K14" s="42"/>
    </row>
    <row r="15" spans="1:34" ht="15" thickBot="1" x14ac:dyDescent="0.4">
      <c r="A15" s="32"/>
      <c r="B15" s="131"/>
      <c r="C15" s="44" t="s">
        <v>19</v>
      </c>
      <c r="D15" s="17" t="s">
        <v>19</v>
      </c>
      <c r="E15" s="17" t="s">
        <v>19</v>
      </c>
      <c r="F15" s="17">
        <v>48</v>
      </c>
      <c r="G15" s="17">
        <v>45</v>
      </c>
      <c r="H15" s="17">
        <v>32</v>
      </c>
      <c r="I15" s="17" t="s">
        <v>19</v>
      </c>
      <c r="J15" s="18">
        <v>38</v>
      </c>
      <c r="K15" s="42"/>
    </row>
    <row r="16" spans="1:34" ht="15" thickBot="1" x14ac:dyDescent="0.4">
      <c r="A16" s="32"/>
      <c r="C16" s="133" t="s">
        <v>20</v>
      </c>
      <c r="D16" s="133"/>
      <c r="E16" s="133"/>
      <c r="F16" s="133"/>
      <c r="G16" s="133"/>
      <c r="H16" s="133"/>
      <c r="I16" s="133"/>
      <c r="J16" s="133"/>
      <c r="M16" s="34"/>
    </row>
    <row r="17" spans="1:16" ht="15" thickBot="1" x14ac:dyDescent="0.4">
      <c r="A17" s="32"/>
      <c r="C17" s="134" t="s">
        <v>38</v>
      </c>
      <c r="D17" s="135"/>
      <c r="E17" s="136"/>
      <c r="F17" s="137" t="s">
        <v>37</v>
      </c>
      <c r="G17" s="138"/>
      <c r="H17" s="138"/>
      <c r="I17" s="138"/>
      <c r="J17" s="139"/>
      <c r="M17" s="34"/>
    </row>
    <row r="18" spans="1:16" ht="15" thickBot="1" x14ac:dyDescent="0.4">
      <c r="A18" s="32"/>
      <c r="C18" s="45" t="s">
        <v>21</v>
      </c>
      <c r="D18" s="46" t="s">
        <v>22</v>
      </c>
      <c r="E18" s="47" t="s">
        <v>23</v>
      </c>
      <c r="F18" s="45" t="s">
        <v>140</v>
      </c>
      <c r="G18" s="46" t="s">
        <v>141</v>
      </c>
      <c r="H18" s="46" t="s">
        <v>142</v>
      </c>
      <c r="I18" s="46" t="s">
        <v>143</v>
      </c>
      <c r="J18" s="47" t="s">
        <v>144</v>
      </c>
      <c r="K18" s="34"/>
      <c r="M18" s="48"/>
      <c r="N18" s="49"/>
      <c r="O18" s="49"/>
      <c r="P18" s="49"/>
    </row>
    <row r="19" spans="1:16" x14ac:dyDescent="0.35">
      <c r="A19" s="32"/>
      <c r="B19" s="45" t="s">
        <v>39</v>
      </c>
      <c r="C19" s="50">
        <v>25000</v>
      </c>
      <c r="D19" s="51">
        <v>20000</v>
      </c>
      <c r="E19" s="52">
        <v>0</v>
      </c>
      <c r="F19" s="50">
        <v>0</v>
      </c>
      <c r="G19" s="51">
        <v>0</v>
      </c>
      <c r="H19" s="51">
        <v>0</v>
      </c>
      <c r="I19" s="51">
        <v>0</v>
      </c>
      <c r="J19" s="52">
        <v>0</v>
      </c>
      <c r="K19" s="42"/>
      <c r="L19" s="42"/>
      <c r="M19" s="49"/>
      <c r="N19" s="53"/>
      <c r="O19" s="49"/>
      <c r="P19" s="49"/>
    </row>
    <row r="20" spans="1:16" x14ac:dyDescent="0.35">
      <c r="A20" s="32"/>
      <c r="B20" s="54" t="s">
        <v>40</v>
      </c>
      <c r="C20" s="55">
        <v>0</v>
      </c>
      <c r="D20" s="56">
        <v>0</v>
      </c>
      <c r="E20" s="57">
        <v>16000</v>
      </c>
      <c r="F20" s="55">
        <v>0</v>
      </c>
      <c r="G20" s="56">
        <v>24000</v>
      </c>
      <c r="H20" s="56">
        <v>13000</v>
      </c>
      <c r="I20" s="56">
        <v>0</v>
      </c>
      <c r="J20" s="57">
        <v>0</v>
      </c>
      <c r="K20" s="42"/>
      <c r="L20" s="42"/>
      <c r="M20" s="49"/>
      <c r="N20" s="53"/>
      <c r="O20" s="49"/>
      <c r="P20" s="49"/>
    </row>
    <row r="21" spans="1:16" x14ac:dyDescent="0.35">
      <c r="A21" s="32"/>
      <c r="B21" s="54" t="s">
        <v>21</v>
      </c>
      <c r="C21" s="55">
        <v>0</v>
      </c>
      <c r="D21" s="56">
        <v>0</v>
      </c>
      <c r="E21" s="57">
        <v>0</v>
      </c>
      <c r="F21" s="55">
        <v>19000</v>
      </c>
      <c r="G21" s="56">
        <v>1000</v>
      </c>
      <c r="H21" s="56">
        <v>0</v>
      </c>
      <c r="I21" s="56">
        <v>0</v>
      </c>
      <c r="J21" s="57">
        <v>5000</v>
      </c>
      <c r="K21" s="42"/>
      <c r="L21" s="42"/>
      <c r="M21" s="49"/>
      <c r="N21" s="53"/>
      <c r="O21" s="49"/>
      <c r="P21" s="49"/>
    </row>
    <row r="22" spans="1:16" x14ac:dyDescent="0.35">
      <c r="A22" s="32"/>
      <c r="B22" s="54" t="s">
        <v>22</v>
      </c>
      <c r="C22" s="55">
        <v>0</v>
      </c>
      <c r="D22" s="56">
        <v>0</v>
      </c>
      <c r="E22" s="57">
        <v>0</v>
      </c>
      <c r="F22" s="55">
        <v>1000</v>
      </c>
      <c r="G22" s="56">
        <v>0</v>
      </c>
      <c r="H22" s="56">
        <v>0</v>
      </c>
      <c r="I22" s="56">
        <v>19000</v>
      </c>
      <c r="J22" s="57">
        <v>0</v>
      </c>
      <c r="K22" s="42"/>
      <c r="L22" s="42"/>
      <c r="M22" s="49"/>
      <c r="N22" s="53"/>
      <c r="O22" s="49"/>
      <c r="P22" s="49"/>
    </row>
    <row r="23" spans="1:16" ht="15" thickBot="1" x14ac:dyDescent="0.4">
      <c r="A23" s="32"/>
      <c r="B23" s="58" t="s">
        <v>23</v>
      </c>
      <c r="C23" s="59">
        <v>0</v>
      </c>
      <c r="D23" s="60">
        <v>0</v>
      </c>
      <c r="E23" s="61">
        <v>0</v>
      </c>
      <c r="F23" s="59">
        <v>0</v>
      </c>
      <c r="G23" s="60">
        <v>0</v>
      </c>
      <c r="H23" s="60">
        <v>0</v>
      </c>
      <c r="I23" s="60">
        <v>0</v>
      </c>
      <c r="J23" s="61">
        <v>16000</v>
      </c>
      <c r="K23" s="42"/>
      <c r="L23" s="42"/>
      <c r="M23" s="49"/>
      <c r="N23" s="53"/>
      <c r="O23" s="49"/>
      <c r="P23" s="49"/>
    </row>
    <row r="24" spans="1:16" ht="15" thickBot="1" x14ac:dyDescent="0.4">
      <c r="A24" s="32"/>
    </row>
    <row r="25" spans="1:16" ht="31" customHeight="1" thickBot="1" x14ac:dyDescent="0.4">
      <c r="A25" s="32"/>
      <c r="B25" s="122" t="s">
        <v>206</v>
      </c>
      <c r="C25" s="123"/>
      <c r="D25" s="123"/>
      <c r="E25" s="124"/>
      <c r="F25" s="125">
        <f>(C11*C19)+(C12*C20)+(D11*D19)+(D12*D20)+(E12*E20)+(F11*F19)+(F13*F21)+(F14*F22)+(F15*F23)+(G12*G20)+(G13*G21)+(G14*G22)+(G15*G23)+(H11*H19)+(H12*H20)+(H14*H22)+(H15*H23)+(I11*I19)+(I13*I21)+(I14*I22)+(J11*J19)+(J12*J20)+(J13*J21)+(J14*J22)+(J15*J23)</f>
        <v>6597000</v>
      </c>
      <c r="G25" s="126"/>
      <c r="H25" s="126"/>
      <c r="I25" s="127"/>
    </row>
    <row r="26" spans="1:16" ht="15" thickBot="1" x14ac:dyDescent="0.4">
      <c r="A26" s="32"/>
    </row>
    <row r="27" spans="1:16" ht="35" customHeight="1" thickBot="1" x14ac:dyDescent="0.4">
      <c r="A27" s="32"/>
      <c r="B27" s="140" t="s">
        <v>30</v>
      </c>
      <c r="C27" s="141"/>
      <c r="D27" s="141"/>
      <c r="E27" s="142"/>
    </row>
    <row r="28" spans="1:16" x14ac:dyDescent="0.35">
      <c r="A28" s="32"/>
      <c r="B28" s="143" t="s">
        <v>29</v>
      </c>
      <c r="C28" s="144"/>
      <c r="D28" s="144"/>
      <c r="E28" s="145"/>
    </row>
    <row r="29" spans="1:16" ht="21" x14ac:dyDescent="0.35">
      <c r="A29" s="32"/>
      <c r="B29" s="1" t="s">
        <v>24</v>
      </c>
      <c r="C29" s="2">
        <f>SUM(C19:D19,F19,H19:J19)</f>
        <v>45000</v>
      </c>
      <c r="D29" s="2" t="s">
        <v>25</v>
      </c>
      <c r="E29" s="3">
        <v>50000</v>
      </c>
      <c r="F29" s="62"/>
      <c r="G29" s="63"/>
      <c r="H29" s="63"/>
    </row>
    <row r="30" spans="1:16" ht="21.5" thickBot="1" x14ac:dyDescent="0.4">
      <c r="A30" s="32"/>
      <c r="B30" s="4" t="s">
        <v>26</v>
      </c>
      <c r="C30" s="5">
        <f>SUM(C20:E20,J20,G20:H20)</f>
        <v>53000</v>
      </c>
      <c r="D30" s="5" t="s">
        <v>25</v>
      </c>
      <c r="E30" s="6">
        <v>60000</v>
      </c>
      <c r="F30" s="62"/>
      <c r="G30" s="63"/>
      <c r="H30" s="63"/>
    </row>
    <row r="31" spans="1:16" ht="21" x14ac:dyDescent="0.35">
      <c r="A31" s="32"/>
      <c r="B31" s="146" t="s">
        <v>31</v>
      </c>
      <c r="C31" s="147"/>
      <c r="D31" s="147"/>
      <c r="E31" s="148"/>
      <c r="F31" s="62"/>
      <c r="G31" s="63"/>
      <c r="H31" s="63"/>
    </row>
    <row r="32" spans="1:16" ht="21" x14ac:dyDescent="0.35">
      <c r="A32" s="32"/>
      <c r="B32" s="7" t="s">
        <v>21</v>
      </c>
      <c r="C32" s="8">
        <f>SUM(C19:C20)</f>
        <v>25000</v>
      </c>
      <c r="D32" s="8" t="s">
        <v>25</v>
      </c>
      <c r="E32" s="9">
        <v>25000</v>
      </c>
      <c r="F32" s="62"/>
      <c r="G32" s="63"/>
      <c r="H32" s="63"/>
    </row>
    <row r="33" spans="1:8" ht="21" x14ac:dyDescent="0.35">
      <c r="A33" s="32"/>
      <c r="B33" s="7" t="s">
        <v>22</v>
      </c>
      <c r="C33" s="8">
        <f>SUM(D19:D20)</f>
        <v>20000</v>
      </c>
      <c r="D33" s="8" t="s">
        <v>25</v>
      </c>
      <c r="E33" s="9">
        <v>20000</v>
      </c>
      <c r="F33" s="62"/>
      <c r="G33" s="63"/>
      <c r="H33" s="63"/>
    </row>
    <row r="34" spans="1:8" ht="21.5" thickBot="1" x14ac:dyDescent="0.4">
      <c r="A34" s="32"/>
      <c r="B34" s="10" t="s">
        <v>23</v>
      </c>
      <c r="C34" s="11">
        <f>E20</f>
        <v>16000</v>
      </c>
      <c r="D34" s="11" t="s">
        <v>25</v>
      </c>
      <c r="E34" s="12">
        <v>16000</v>
      </c>
      <c r="F34" s="62"/>
      <c r="G34" s="63"/>
      <c r="H34" s="63"/>
    </row>
    <row r="35" spans="1:8" ht="21" x14ac:dyDescent="0.35">
      <c r="A35" s="32"/>
      <c r="B35" s="149" t="s">
        <v>32</v>
      </c>
      <c r="C35" s="150"/>
      <c r="D35" s="150"/>
      <c r="E35" s="151"/>
      <c r="F35" s="62"/>
      <c r="G35" s="63"/>
      <c r="H35" s="63"/>
    </row>
    <row r="36" spans="1:8" ht="21" x14ac:dyDescent="0.35">
      <c r="A36" s="32"/>
      <c r="B36" s="13" t="s">
        <v>140</v>
      </c>
      <c r="C36" s="14">
        <f>SUM(F19,F21:F23)</f>
        <v>20000</v>
      </c>
      <c r="D36" s="14" t="s">
        <v>27</v>
      </c>
      <c r="E36" s="15">
        <v>20000</v>
      </c>
      <c r="F36" s="62"/>
      <c r="G36" s="63"/>
      <c r="H36" s="63"/>
    </row>
    <row r="37" spans="1:8" ht="21" x14ac:dyDescent="0.35">
      <c r="A37" s="32"/>
      <c r="B37" s="13" t="s">
        <v>141</v>
      </c>
      <c r="C37" s="14">
        <f>SUM(G20:G23)</f>
        <v>25000</v>
      </c>
      <c r="D37" s="14" t="s">
        <v>27</v>
      </c>
      <c r="E37" s="15">
        <v>25000</v>
      </c>
      <c r="F37" s="62"/>
      <c r="G37" s="63"/>
      <c r="H37" s="63"/>
    </row>
    <row r="38" spans="1:8" ht="21" x14ac:dyDescent="0.35">
      <c r="A38" s="32"/>
      <c r="B38" s="13" t="s">
        <v>142</v>
      </c>
      <c r="C38" s="14">
        <f>SUM(H19,H20,H22,H23)</f>
        <v>13000</v>
      </c>
      <c r="D38" s="14" t="s">
        <v>27</v>
      </c>
      <c r="E38" s="15">
        <v>13000</v>
      </c>
      <c r="F38" s="62"/>
      <c r="G38" s="63"/>
      <c r="H38" s="63"/>
    </row>
    <row r="39" spans="1:8" ht="21" x14ac:dyDescent="0.35">
      <c r="A39" s="32"/>
      <c r="B39" s="13" t="s">
        <v>143</v>
      </c>
      <c r="C39" s="14">
        <f>SUM(I19,I21,I22)</f>
        <v>19000</v>
      </c>
      <c r="D39" s="14" t="s">
        <v>27</v>
      </c>
      <c r="E39" s="15">
        <v>19000</v>
      </c>
      <c r="F39" s="62"/>
      <c r="G39" s="63"/>
      <c r="H39" s="63"/>
    </row>
    <row r="40" spans="1:8" ht="21.5" thickBot="1" x14ac:dyDescent="0.4">
      <c r="A40" s="32"/>
      <c r="B40" s="16" t="s">
        <v>144</v>
      </c>
      <c r="C40" s="17">
        <f>SUM(J19:J23)</f>
        <v>21000</v>
      </c>
      <c r="D40" s="17" t="s">
        <v>27</v>
      </c>
      <c r="E40" s="18">
        <v>21000</v>
      </c>
      <c r="F40" s="62"/>
      <c r="G40" s="63"/>
      <c r="H40" s="63"/>
    </row>
    <row r="41" spans="1:8" ht="21" x14ac:dyDescent="0.35">
      <c r="A41" s="32"/>
      <c r="B41" s="152" t="s">
        <v>33</v>
      </c>
      <c r="C41" s="153"/>
      <c r="D41" s="153"/>
      <c r="E41" s="154"/>
      <c r="F41" s="62"/>
      <c r="G41" s="63"/>
      <c r="H41" s="63"/>
    </row>
    <row r="42" spans="1:8" ht="29" x14ac:dyDescent="0.35">
      <c r="A42" s="32"/>
      <c r="B42" s="19"/>
      <c r="C42" s="20" t="s">
        <v>35</v>
      </c>
      <c r="D42" s="21"/>
      <c r="E42" s="22" t="s">
        <v>36</v>
      </c>
      <c r="F42" s="62"/>
      <c r="G42" s="63"/>
      <c r="H42" s="63"/>
    </row>
    <row r="43" spans="1:8" x14ac:dyDescent="0.35">
      <c r="A43" s="32"/>
      <c r="B43" s="23" t="s">
        <v>21</v>
      </c>
      <c r="C43" s="21">
        <f>SUM(C19:C20)</f>
        <v>25000</v>
      </c>
      <c r="D43" s="21" t="s">
        <v>34</v>
      </c>
      <c r="E43" s="24">
        <f>SUM(F21:G21,I21:J21)</f>
        <v>25000</v>
      </c>
      <c r="F43" s="63"/>
      <c r="G43" s="63"/>
      <c r="H43" s="63"/>
    </row>
    <row r="44" spans="1:8" x14ac:dyDescent="0.35">
      <c r="A44" s="32"/>
      <c r="B44" s="23" t="s">
        <v>22</v>
      </c>
      <c r="C44" s="21">
        <f>SUM(D19:D20)</f>
        <v>20000</v>
      </c>
      <c r="D44" s="21" t="s">
        <v>34</v>
      </c>
      <c r="E44" s="24">
        <f>SUM(F22:J22)</f>
        <v>20000</v>
      </c>
      <c r="F44" s="63"/>
      <c r="G44" s="63"/>
      <c r="H44" s="63"/>
    </row>
    <row r="45" spans="1:8" ht="15" thickBot="1" x14ac:dyDescent="0.4">
      <c r="A45" s="32"/>
      <c r="B45" s="25" t="s">
        <v>23</v>
      </c>
      <c r="C45" s="26">
        <f>E20</f>
        <v>16000</v>
      </c>
      <c r="D45" s="26" t="s">
        <v>34</v>
      </c>
      <c r="E45" s="27">
        <f>SUM(F23:H23,J23)</f>
        <v>16000</v>
      </c>
    </row>
    <row r="46" spans="1:8" x14ac:dyDescent="0.35">
      <c r="A46" s="32"/>
    </row>
    <row r="47" spans="1:8" x14ac:dyDescent="0.35">
      <c r="A47" s="32"/>
    </row>
    <row r="48" spans="1:8" x14ac:dyDescent="0.35">
      <c r="A48" s="32"/>
    </row>
    <row r="49" spans="1:1" x14ac:dyDescent="0.35">
      <c r="A49" s="32"/>
    </row>
    <row r="50" spans="1:1" x14ac:dyDescent="0.35">
      <c r="A50" s="32"/>
    </row>
  </sheetData>
  <mergeCells count="18">
    <mergeCell ref="B27:E27"/>
    <mergeCell ref="B28:E28"/>
    <mergeCell ref="B31:E31"/>
    <mergeCell ref="B35:E35"/>
    <mergeCell ref="B41:E41"/>
    <mergeCell ref="B25:E25"/>
    <mergeCell ref="F25:I25"/>
    <mergeCell ref="A1:AA1"/>
    <mergeCell ref="D4:H4"/>
    <mergeCell ref="D5:H5"/>
    <mergeCell ref="D6:H6"/>
    <mergeCell ref="D7:H7"/>
    <mergeCell ref="D8:H8"/>
    <mergeCell ref="B10:B15"/>
    <mergeCell ref="C10:J10"/>
    <mergeCell ref="C16:J16"/>
    <mergeCell ref="C17:E17"/>
    <mergeCell ref="F17:J17"/>
  </mergeCell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5"/>
  <sheetViews>
    <sheetView showGridLines="0" workbookViewId="0"/>
  </sheetViews>
  <sheetFormatPr defaultRowHeight="14.5" x14ac:dyDescent="0.35"/>
  <cols>
    <col min="1" max="1" width="2.1796875" customWidth="1"/>
    <col min="2" max="2" width="6.08984375" bestFit="1" customWidth="1"/>
    <col min="3" max="3" width="29.6328125" bestFit="1" customWidth="1"/>
    <col min="4" max="4" width="5.81640625" bestFit="1" customWidth="1"/>
    <col min="5" max="5" width="8" bestFit="1" customWidth="1"/>
    <col min="6" max="6" width="9.81640625" bestFit="1" customWidth="1"/>
    <col min="7" max="8" width="9" bestFit="1" customWidth="1"/>
  </cols>
  <sheetData>
    <row r="1" spans="1:8" x14ac:dyDescent="0.35">
      <c r="A1" s="64" t="s">
        <v>43</v>
      </c>
    </row>
    <row r="2" spans="1:8" x14ac:dyDescent="0.35">
      <c r="A2" s="64" t="s">
        <v>44</v>
      </c>
    </row>
    <row r="3" spans="1:8" x14ac:dyDescent="0.35">
      <c r="A3" s="64" t="s">
        <v>145</v>
      </c>
    </row>
    <row r="6" spans="1:8" ht="15" thickBot="1" x14ac:dyDescent="0.4">
      <c r="A6" t="s">
        <v>45</v>
      </c>
    </row>
    <row r="7" spans="1:8" x14ac:dyDescent="0.35">
      <c r="B7" s="67"/>
      <c r="C7" s="67"/>
      <c r="D7" s="67" t="s">
        <v>48</v>
      </c>
      <c r="E7" s="67" t="s">
        <v>50</v>
      </c>
      <c r="F7" s="67" t="s">
        <v>52</v>
      </c>
      <c r="G7" s="67" t="s">
        <v>54</v>
      </c>
      <c r="H7" s="67" t="s">
        <v>54</v>
      </c>
    </row>
    <row r="8" spans="1:8" ht="15" thickBot="1" x14ac:dyDescent="0.4">
      <c r="B8" s="68" t="s">
        <v>46</v>
      </c>
      <c r="C8" s="68" t="s">
        <v>47</v>
      </c>
      <c r="D8" s="68" t="s">
        <v>49</v>
      </c>
      <c r="E8" s="68" t="s">
        <v>51</v>
      </c>
      <c r="F8" s="68" t="s">
        <v>53</v>
      </c>
      <c r="G8" s="68" t="s">
        <v>55</v>
      </c>
      <c r="H8" s="68" t="s">
        <v>56</v>
      </c>
    </row>
    <row r="9" spans="1:8" x14ac:dyDescent="0.35">
      <c r="B9" s="65" t="s">
        <v>62</v>
      </c>
      <c r="C9" s="65" t="s">
        <v>63</v>
      </c>
      <c r="D9" s="65">
        <v>25000</v>
      </c>
      <c r="E9" s="65">
        <v>0</v>
      </c>
      <c r="F9" s="65">
        <v>27</v>
      </c>
      <c r="G9" s="65">
        <v>5</v>
      </c>
      <c r="H9" s="65">
        <v>1E+30</v>
      </c>
    </row>
    <row r="10" spans="1:8" x14ac:dyDescent="0.35">
      <c r="B10" s="65" t="s">
        <v>64</v>
      </c>
      <c r="C10" s="65" t="s">
        <v>65</v>
      </c>
      <c r="D10" s="65">
        <v>20000</v>
      </c>
      <c r="E10" s="65">
        <v>0</v>
      </c>
      <c r="F10" s="65">
        <v>25</v>
      </c>
      <c r="G10" s="65">
        <v>4</v>
      </c>
      <c r="H10" s="65">
        <v>1E+30</v>
      </c>
    </row>
    <row r="11" spans="1:8" x14ac:dyDescent="0.35">
      <c r="B11" s="65" t="s">
        <v>66</v>
      </c>
      <c r="C11" s="65" t="s">
        <v>67</v>
      </c>
      <c r="D11" s="65">
        <v>0</v>
      </c>
      <c r="E11" s="65">
        <v>0</v>
      </c>
      <c r="F11" s="65">
        <v>0</v>
      </c>
      <c r="G11" s="65">
        <v>1E+30</v>
      </c>
      <c r="H11" s="65">
        <v>0</v>
      </c>
    </row>
    <row r="12" spans="1:8" x14ac:dyDescent="0.35">
      <c r="B12" s="65" t="s">
        <v>68</v>
      </c>
      <c r="C12" s="65" t="s">
        <v>146</v>
      </c>
      <c r="D12" s="65">
        <v>0</v>
      </c>
      <c r="E12" s="65">
        <v>6</v>
      </c>
      <c r="F12" s="65">
        <v>82</v>
      </c>
      <c r="G12" s="65">
        <v>1E+30</v>
      </c>
      <c r="H12" s="65">
        <v>6</v>
      </c>
    </row>
    <row r="13" spans="1:8" x14ac:dyDescent="0.35">
      <c r="B13" s="65" t="s">
        <v>69</v>
      </c>
      <c r="C13" s="65" t="s">
        <v>147</v>
      </c>
      <c r="D13" s="65">
        <v>0</v>
      </c>
      <c r="E13" s="65">
        <v>0</v>
      </c>
      <c r="F13" s="65">
        <v>0</v>
      </c>
      <c r="G13" s="65">
        <v>1E+30</v>
      </c>
      <c r="H13" s="65">
        <v>0</v>
      </c>
    </row>
    <row r="14" spans="1:8" x14ac:dyDescent="0.35">
      <c r="B14" s="65" t="s">
        <v>70</v>
      </c>
      <c r="C14" s="65" t="s">
        <v>148</v>
      </c>
      <c r="D14" s="65">
        <v>0</v>
      </c>
      <c r="E14" s="65">
        <v>36</v>
      </c>
      <c r="F14" s="65">
        <v>93</v>
      </c>
      <c r="G14" s="65">
        <v>1E+30</v>
      </c>
      <c r="H14" s="65">
        <v>36</v>
      </c>
    </row>
    <row r="15" spans="1:8" x14ac:dyDescent="0.35">
      <c r="B15" s="65" t="s">
        <v>71</v>
      </c>
      <c r="C15" s="65" t="s">
        <v>149</v>
      </c>
      <c r="D15" s="65">
        <v>0</v>
      </c>
      <c r="E15" s="65">
        <v>20</v>
      </c>
      <c r="F15" s="65">
        <v>100</v>
      </c>
      <c r="G15" s="65">
        <v>1E+30</v>
      </c>
      <c r="H15" s="65">
        <v>20</v>
      </c>
    </row>
    <row r="16" spans="1:8" x14ac:dyDescent="0.35">
      <c r="B16" s="65" t="s">
        <v>72</v>
      </c>
      <c r="C16" s="65" t="s">
        <v>150</v>
      </c>
      <c r="D16" s="65">
        <v>0</v>
      </c>
      <c r="E16" s="65">
        <v>5</v>
      </c>
      <c r="F16" s="65">
        <v>88</v>
      </c>
      <c r="G16" s="65">
        <v>1E+30</v>
      </c>
      <c r="H16" s="65">
        <v>5</v>
      </c>
    </row>
    <row r="17" spans="2:8" x14ac:dyDescent="0.35">
      <c r="B17" s="65" t="s">
        <v>73</v>
      </c>
      <c r="C17" s="65" t="s">
        <v>74</v>
      </c>
      <c r="D17" s="65">
        <v>0</v>
      </c>
      <c r="E17" s="65">
        <v>5</v>
      </c>
      <c r="F17" s="65">
        <v>32</v>
      </c>
      <c r="G17" s="65">
        <v>1E+30</v>
      </c>
      <c r="H17" s="65">
        <v>5</v>
      </c>
    </row>
    <row r="18" spans="2:8" x14ac:dyDescent="0.35">
      <c r="B18" s="65" t="s">
        <v>75</v>
      </c>
      <c r="C18" s="65" t="s">
        <v>76</v>
      </c>
      <c r="D18" s="65">
        <v>0</v>
      </c>
      <c r="E18" s="65">
        <v>4</v>
      </c>
      <c r="F18" s="65">
        <v>29</v>
      </c>
      <c r="G18" s="65">
        <v>1E+30</v>
      </c>
      <c r="H18" s="65">
        <v>4</v>
      </c>
    </row>
    <row r="19" spans="2:8" x14ac:dyDescent="0.35">
      <c r="B19" s="65" t="s">
        <v>77</v>
      </c>
      <c r="C19" s="65" t="s">
        <v>78</v>
      </c>
      <c r="D19" s="65">
        <v>16000</v>
      </c>
      <c r="E19" s="65">
        <v>0</v>
      </c>
      <c r="F19" s="65">
        <v>33</v>
      </c>
      <c r="G19" s="65">
        <v>12</v>
      </c>
      <c r="H19" s="65">
        <v>1E+30</v>
      </c>
    </row>
    <row r="20" spans="2:8" x14ac:dyDescent="0.35">
      <c r="B20" s="65" t="s">
        <v>79</v>
      </c>
      <c r="C20" s="65" t="s">
        <v>151</v>
      </c>
      <c r="D20" s="65">
        <v>0</v>
      </c>
      <c r="E20" s="65">
        <v>0</v>
      </c>
      <c r="F20" s="65">
        <v>0</v>
      </c>
      <c r="G20" s="65">
        <v>1E+30</v>
      </c>
      <c r="H20" s="65">
        <v>0</v>
      </c>
    </row>
    <row r="21" spans="2:8" x14ac:dyDescent="0.35">
      <c r="B21" s="65" t="s">
        <v>80</v>
      </c>
      <c r="C21" s="65" t="s">
        <v>152</v>
      </c>
      <c r="D21" s="65">
        <v>24000</v>
      </c>
      <c r="E21" s="65">
        <v>0</v>
      </c>
      <c r="F21" s="65">
        <v>72</v>
      </c>
      <c r="G21" s="65">
        <v>5</v>
      </c>
      <c r="H21" s="65">
        <v>11</v>
      </c>
    </row>
    <row r="22" spans="2:8" x14ac:dyDescent="0.35">
      <c r="B22" s="65" t="s">
        <v>81</v>
      </c>
      <c r="C22" s="65" t="s">
        <v>153</v>
      </c>
      <c r="D22" s="65">
        <v>13000</v>
      </c>
      <c r="E22" s="65">
        <v>0</v>
      </c>
      <c r="F22" s="65">
        <v>57</v>
      </c>
      <c r="G22" s="65">
        <v>20</v>
      </c>
      <c r="H22" s="65">
        <v>57</v>
      </c>
    </row>
    <row r="23" spans="2:8" x14ac:dyDescent="0.35">
      <c r="B23" s="65" t="s">
        <v>82</v>
      </c>
      <c r="C23" s="65" t="s">
        <v>154</v>
      </c>
      <c r="D23" s="65">
        <v>0</v>
      </c>
      <c r="E23" s="65">
        <v>0</v>
      </c>
      <c r="F23" s="65">
        <v>0</v>
      </c>
      <c r="G23" s="65">
        <v>1E+30</v>
      </c>
      <c r="H23" s="65">
        <v>0</v>
      </c>
    </row>
    <row r="24" spans="2:8" x14ac:dyDescent="0.35">
      <c r="B24" s="65" t="s">
        <v>83</v>
      </c>
      <c r="C24" s="65" t="s">
        <v>155</v>
      </c>
      <c r="D24" s="65">
        <v>0</v>
      </c>
      <c r="E24" s="65">
        <v>17</v>
      </c>
      <c r="F24" s="65">
        <v>100</v>
      </c>
      <c r="G24" s="65">
        <v>1E+30</v>
      </c>
      <c r="H24" s="65">
        <v>17</v>
      </c>
    </row>
    <row r="25" spans="2:8" x14ac:dyDescent="0.35">
      <c r="B25" s="65" t="s">
        <v>84</v>
      </c>
      <c r="C25" s="65" t="s">
        <v>85</v>
      </c>
      <c r="D25" s="65">
        <v>0</v>
      </c>
      <c r="E25" s="65">
        <v>0</v>
      </c>
      <c r="F25" s="65">
        <v>0</v>
      </c>
      <c r="G25" s="65">
        <v>1E+30</v>
      </c>
      <c r="H25" s="65">
        <v>0</v>
      </c>
    </row>
    <row r="26" spans="2:8" x14ac:dyDescent="0.35">
      <c r="B26" s="65" t="s">
        <v>86</v>
      </c>
      <c r="C26" s="65" t="s">
        <v>87</v>
      </c>
      <c r="D26" s="65">
        <v>0</v>
      </c>
      <c r="E26" s="65">
        <v>0</v>
      </c>
      <c r="F26" s="65">
        <v>0</v>
      </c>
      <c r="G26" s="65">
        <v>1E+30</v>
      </c>
      <c r="H26" s="65">
        <v>0</v>
      </c>
    </row>
    <row r="27" spans="2:8" x14ac:dyDescent="0.35">
      <c r="B27" s="65" t="s">
        <v>88</v>
      </c>
      <c r="C27" s="65" t="s">
        <v>89</v>
      </c>
      <c r="D27" s="65">
        <v>0</v>
      </c>
      <c r="E27" s="65">
        <v>0</v>
      </c>
      <c r="F27" s="65">
        <v>0</v>
      </c>
      <c r="G27" s="65">
        <v>1E+30</v>
      </c>
      <c r="H27" s="65">
        <v>0</v>
      </c>
    </row>
    <row r="28" spans="2:8" x14ac:dyDescent="0.35">
      <c r="B28" s="65" t="s">
        <v>90</v>
      </c>
      <c r="C28" s="65" t="s">
        <v>156</v>
      </c>
      <c r="D28" s="65">
        <v>19000</v>
      </c>
      <c r="E28" s="65">
        <v>0</v>
      </c>
      <c r="F28" s="65">
        <v>38</v>
      </c>
      <c r="G28" s="65">
        <v>0</v>
      </c>
      <c r="H28" s="65">
        <v>3</v>
      </c>
    </row>
    <row r="29" spans="2:8" x14ac:dyDescent="0.35">
      <c r="B29" s="65" t="s">
        <v>91</v>
      </c>
      <c r="C29" s="65" t="s">
        <v>157</v>
      </c>
      <c r="D29" s="65">
        <v>1000</v>
      </c>
      <c r="E29" s="65">
        <v>0</v>
      </c>
      <c r="F29" s="65">
        <v>34</v>
      </c>
      <c r="G29" s="65">
        <v>8</v>
      </c>
      <c r="H29" s="65">
        <v>5</v>
      </c>
    </row>
    <row r="30" spans="2:8" x14ac:dyDescent="0.35">
      <c r="B30" s="65" t="s">
        <v>92</v>
      </c>
      <c r="C30" s="65" t="s">
        <v>158</v>
      </c>
      <c r="D30" s="65">
        <v>0</v>
      </c>
      <c r="E30" s="65">
        <v>0</v>
      </c>
      <c r="F30" s="65">
        <v>0</v>
      </c>
      <c r="G30" s="65">
        <v>1E+30</v>
      </c>
      <c r="H30" s="65">
        <v>0</v>
      </c>
    </row>
    <row r="31" spans="2:8" x14ac:dyDescent="0.35">
      <c r="B31" s="65" t="s">
        <v>93</v>
      </c>
      <c r="C31" s="65" t="s">
        <v>159</v>
      </c>
      <c r="D31" s="65">
        <v>0</v>
      </c>
      <c r="E31" s="65">
        <v>0</v>
      </c>
      <c r="F31" s="65">
        <v>42</v>
      </c>
      <c r="G31" s="65">
        <v>1E+30</v>
      </c>
      <c r="H31" s="65">
        <v>0</v>
      </c>
    </row>
    <row r="32" spans="2:8" x14ac:dyDescent="0.35">
      <c r="B32" s="65" t="s">
        <v>94</v>
      </c>
      <c r="C32" s="65" t="s">
        <v>160</v>
      </c>
      <c r="D32" s="65">
        <v>5000</v>
      </c>
      <c r="E32" s="65">
        <v>0</v>
      </c>
      <c r="F32" s="65">
        <v>45</v>
      </c>
      <c r="G32" s="65">
        <v>3</v>
      </c>
      <c r="H32" s="65">
        <v>12</v>
      </c>
    </row>
    <row r="33" spans="2:8" x14ac:dyDescent="0.35">
      <c r="B33" s="65" t="s">
        <v>95</v>
      </c>
      <c r="C33" s="65" t="s">
        <v>96</v>
      </c>
      <c r="D33" s="65">
        <v>0</v>
      </c>
      <c r="E33" s="65">
        <v>0</v>
      </c>
      <c r="F33" s="65">
        <v>0</v>
      </c>
      <c r="G33" s="65">
        <v>1E+30</v>
      </c>
      <c r="H33" s="65">
        <v>0</v>
      </c>
    </row>
    <row r="34" spans="2:8" x14ac:dyDescent="0.35">
      <c r="B34" s="65" t="s">
        <v>97</v>
      </c>
      <c r="C34" s="65" t="s">
        <v>98</v>
      </c>
      <c r="D34" s="65">
        <v>0</v>
      </c>
      <c r="E34" s="65">
        <v>0</v>
      </c>
      <c r="F34" s="65">
        <v>0</v>
      </c>
      <c r="G34" s="65">
        <v>1E+30</v>
      </c>
      <c r="H34" s="65">
        <v>0</v>
      </c>
    </row>
    <row r="35" spans="2:8" x14ac:dyDescent="0.35">
      <c r="B35" s="65" t="s">
        <v>99</v>
      </c>
      <c r="C35" s="65" t="s">
        <v>100</v>
      </c>
      <c r="D35" s="65">
        <v>0</v>
      </c>
      <c r="E35" s="65">
        <v>0</v>
      </c>
      <c r="F35" s="65">
        <v>0</v>
      </c>
      <c r="G35" s="65">
        <v>1E+30</v>
      </c>
      <c r="H35" s="65">
        <v>0</v>
      </c>
    </row>
    <row r="36" spans="2:8" x14ac:dyDescent="0.35">
      <c r="B36" s="65" t="s">
        <v>101</v>
      </c>
      <c r="C36" s="65" t="s">
        <v>161</v>
      </c>
      <c r="D36" s="65">
        <v>1000</v>
      </c>
      <c r="E36" s="65">
        <v>0</v>
      </c>
      <c r="F36" s="65">
        <v>38</v>
      </c>
      <c r="G36" s="65">
        <v>3</v>
      </c>
      <c r="H36" s="65">
        <v>0</v>
      </c>
    </row>
    <row r="37" spans="2:8" x14ac:dyDescent="0.35">
      <c r="B37" s="65" t="s">
        <v>102</v>
      </c>
      <c r="C37" s="65" t="s">
        <v>162</v>
      </c>
      <c r="D37" s="65">
        <v>0</v>
      </c>
      <c r="E37" s="65">
        <v>8</v>
      </c>
      <c r="F37" s="65">
        <v>42</v>
      </c>
      <c r="G37" s="65">
        <v>1E+30</v>
      </c>
      <c r="H37" s="65">
        <v>8</v>
      </c>
    </row>
    <row r="38" spans="2:8" x14ac:dyDescent="0.35">
      <c r="B38" s="65" t="s">
        <v>103</v>
      </c>
      <c r="C38" s="65" t="s">
        <v>163</v>
      </c>
      <c r="D38" s="65">
        <v>0</v>
      </c>
      <c r="E38" s="65">
        <v>26</v>
      </c>
      <c r="F38" s="65">
        <v>45</v>
      </c>
      <c r="G38" s="65">
        <v>1E+30</v>
      </c>
      <c r="H38" s="65">
        <v>26</v>
      </c>
    </row>
    <row r="39" spans="2:8" x14ac:dyDescent="0.35">
      <c r="B39" s="65" t="s">
        <v>104</v>
      </c>
      <c r="C39" s="65" t="s">
        <v>164</v>
      </c>
      <c r="D39" s="65">
        <v>19000</v>
      </c>
      <c r="E39" s="65">
        <v>0</v>
      </c>
      <c r="F39" s="65">
        <v>42</v>
      </c>
      <c r="G39" s="65">
        <v>0</v>
      </c>
      <c r="H39" s="65">
        <v>80</v>
      </c>
    </row>
    <row r="40" spans="2:8" x14ac:dyDescent="0.35">
      <c r="B40" s="65" t="s">
        <v>105</v>
      </c>
      <c r="C40" s="65" t="s">
        <v>165</v>
      </c>
      <c r="D40" s="65">
        <v>0</v>
      </c>
      <c r="E40" s="65">
        <v>3</v>
      </c>
      <c r="F40" s="65">
        <v>48</v>
      </c>
      <c r="G40" s="65">
        <v>1E+30</v>
      </c>
      <c r="H40" s="65">
        <v>3</v>
      </c>
    </row>
    <row r="41" spans="2:8" x14ac:dyDescent="0.35">
      <c r="B41" s="65" t="s">
        <v>106</v>
      </c>
      <c r="C41" s="65" t="s">
        <v>107</v>
      </c>
      <c r="D41" s="65">
        <v>0</v>
      </c>
      <c r="E41" s="65">
        <v>0</v>
      </c>
      <c r="F41" s="65">
        <v>0</v>
      </c>
      <c r="G41" s="65">
        <v>1E+30</v>
      </c>
      <c r="H41" s="65">
        <v>0</v>
      </c>
    </row>
    <row r="42" spans="2:8" x14ac:dyDescent="0.35">
      <c r="B42" s="65" t="s">
        <v>108</v>
      </c>
      <c r="C42" s="65" t="s">
        <v>109</v>
      </c>
      <c r="D42" s="65">
        <v>0</v>
      </c>
      <c r="E42" s="65">
        <v>0</v>
      </c>
      <c r="F42" s="65">
        <v>0</v>
      </c>
      <c r="G42" s="65">
        <v>1E+30</v>
      </c>
      <c r="H42" s="65">
        <v>0</v>
      </c>
    </row>
    <row r="43" spans="2:8" x14ac:dyDescent="0.35">
      <c r="B43" s="65" t="s">
        <v>110</v>
      </c>
      <c r="C43" s="65" t="s">
        <v>111</v>
      </c>
      <c r="D43" s="65">
        <v>0</v>
      </c>
      <c r="E43" s="65">
        <v>0</v>
      </c>
      <c r="F43" s="65">
        <v>0</v>
      </c>
      <c r="G43" s="65">
        <v>1E+30</v>
      </c>
      <c r="H43" s="65">
        <v>0</v>
      </c>
    </row>
    <row r="44" spans="2:8" x14ac:dyDescent="0.35">
      <c r="B44" s="65" t="s">
        <v>112</v>
      </c>
      <c r="C44" s="65" t="s">
        <v>166</v>
      </c>
      <c r="D44" s="65">
        <v>0</v>
      </c>
      <c r="E44" s="65">
        <v>17</v>
      </c>
      <c r="F44" s="65">
        <v>48</v>
      </c>
      <c r="G44" s="65">
        <v>1E+30</v>
      </c>
      <c r="H44" s="65">
        <v>17</v>
      </c>
    </row>
    <row r="45" spans="2:8" x14ac:dyDescent="0.35">
      <c r="B45" s="65" t="s">
        <v>113</v>
      </c>
      <c r="C45" s="65" t="s">
        <v>167</v>
      </c>
      <c r="D45" s="65">
        <v>0</v>
      </c>
      <c r="E45" s="65">
        <v>18</v>
      </c>
      <c r="F45" s="65">
        <v>45</v>
      </c>
      <c r="G45" s="65">
        <v>1E+30</v>
      </c>
      <c r="H45" s="65">
        <v>18</v>
      </c>
    </row>
    <row r="46" spans="2:8" x14ac:dyDescent="0.35">
      <c r="B46" s="65" t="s">
        <v>114</v>
      </c>
      <c r="C46" s="65" t="s">
        <v>168</v>
      </c>
      <c r="D46" s="65">
        <v>0</v>
      </c>
      <c r="E46" s="65">
        <v>20</v>
      </c>
      <c r="F46" s="65">
        <v>32</v>
      </c>
      <c r="G46" s="65">
        <v>1E+30</v>
      </c>
      <c r="H46" s="65">
        <v>20</v>
      </c>
    </row>
    <row r="47" spans="2:8" x14ac:dyDescent="0.35">
      <c r="B47" s="65" t="s">
        <v>115</v>
      </c>
      <c r="C47" s="65" t="s">
        <v>169</v>
      </c>
      <c r="D47" s="65">
        <v>0</v>
      </c>
      <c r="E47" s="65">
        <v>0</v>
      </c>
      <c r="F47" s="65">
        <v>0</v>
      </c>
      <c r="G47" s="65">
        <v>1E+30</v>
      </c>
      <c r="H47" s="65">
        <v>0</v>
      </c>
    </row>
    <row r="48" spans="2:8" ht="15" thickBot="1" x14ac:dyDescent="0.4">
      <c r="B48" s="66" t="s">
        <v>116</v>
      </c>
      <c r="C48" s="66" t="s">
        <v>170</v>
      </c>
      <c r="D48" s="66">
        <v>16000</v>
      </c>
      <c r="E48" s="66">
        <v>0</v>
      </c>
      <c r="F48" s="66">
        <v>38</v>
      </c>
      <c r="G48" s="66">
        <v>12</v>
      </c>
      <c r="H48" s="66">
        <v>1E+30</v>
      </c>
    </row>
    <row r="50" spans="1:8" ht="15" thickBot="1" x14ac:dyDescent="0.4">
      <c r="A50" t="s">
        <v>57</v>
      </c>
    </row>
    <row r="51" spans="1:8" x14ac:dyDescent="0.35">
      <c r="B51" s="67"/>
      <c r="C51" s="67"/>
      <c r="D51" s="67" t="s">
        <v>48</v>
      </c>
      <c r="E51" s="67" t="s">
        <v>58</v>
      </c>
      <c r="F51" s="67" t="s">
        <v>60</v>
      </c>
      <c r="G51" s="67" t="s">
        <v>54</v>
      </c>
      <c r="H51" s="67" t="s">
        <v>54</v>
      </c>
    </row>
    <row r="52" spans="1:8" ht="15" thickBot="1" x14ac:dyDescent="0.4">
      <c r="B52" s="68" t="s">
        <v>46</v>
      </c>
      <c r="C52" s="68" t="s">
        <v>47</v>
      </c>
      <c r="D52" s="68" t="s">
        <v>49</v>
      </c>
      <c r="E52" s="68" t="s">
        <v>59</v>
      </c>
      <c r="F52" s="68" t="s">
        <v>61</v>
      </c>
      <c r="G52" s="68" t="s">
        <v>55</v>
      </c>
      <c r="H52" s="68" t="s">
        <v>56</v>
      </c>
    </row>
    <row r="53" spans="1:8" x14ac:dyDescent="0.35">
      <c r="B53" s="65" t="s">
        <v>117</v>
      </c>
      <c r="C53" s="65" t="s">
        <v>118</v>
      </c>
      <c r="D53" s="65">
        <v>45000</v>
      </c>
      <c r="E53" s="65">
        <v>0</v>
      </c>
      <c r="F53" s="65">
        <v>50000</v>
      </c>
      <c r="G53" s="65">
        <v>1E+30</v>
      </c>
      <c r="H53" s="65">
        <v>5000</v>
      </c>
    </row>
    <row r="54" spans="1:8" x14ac:dyDescent="0.35">
      <c r="B54" s="65" t="s">
        <v>119</v>
      </c>
      <c r="C54" s="65" t="s">
        <v>120</v>
      </c>
      <c r="D54" s="65">
        <v>53000</v>
      </c>
      <c r="E54" s="65">
        <v>0</v>
      </c>
      <c r="F54" s="65">
        <v>60000</v>
      </c>
      <c r="G54" s="65">
        <v>1E+30</v>
      </c>
      <c r="H54" s="65">
        <v>7000</v>
      </c>
    </row>
    <row r="55" spans="1:8" x14ac:dyDescent="0.35">
      <c r="B55" s="65" t="s">
        <v>121</v>
      </c>
      <c r="C55" s="65" t="s">
        <v>85</v>
      </c>
      <c r="D55" s="65">
        <v>25000</v>
      </c>
      <c r="E55" s="65">
        <v>-11</v>
      </c>
      <c r="F55" s="65">
        <v>25000</v>
      </c>
      <c r="G55" s="65">
        <v>5000</v>
      </c>
      <c r="H55" s="65">
        <v>1000</v>
      </c>
    </row>
    <row r="56" spans="1:8" x14ac:dyDescent="0.35">
      <c r="B56" s="65" t="s">
        <v>122</v>
      </c>
      <c r="C56" s="65" t="s">
        <v>96</v>
      </c>
      <c r="D56" s="65">
        <v>20000</v>
      </c>
      <c r="E56" s="65">
        <v>-13</v>
      </c>
      <c r="F56" s="65">
        <v>20000</v>
      </c>
      <c r="G56" s="65">
        <v>5000</v>
      </c>
      <c r="H56" s="65">
        <v>1000</v>
      </c>
    </row>
    <row r="57" spans="1:8" x14ac:dyDescent="0.35">
      <c r="B57" s="65" t="s">
        <v>123</v>
      </c>
      <c r="C57" s="65" t="s">
        <v>107</v>
      </c>
      <c r="D57" s="65">
        <v>16000</v>
      </c>
      <c r="E57" s="65">
        <v>-12</v>
      </c>
      <c r="F57" s="65">
        <v>16000</v>
      </c>
      <c r="G57" s="65">
        <v>5000</v>
      </c>
      <c r="H57" s="65">
        <v>1000</v>
      </c>
    </row>
    <row r="58" spans="1:8" x14ac:dyDescent="0.35">
      <c r="B58" s="65" t="s">
        <v>124</v>
      </c>
      <c r="C58" s="65" t="s">
        <v>125</v>
      </c>
      <c r="D58" s="65">
        <v>20000</v>
      </c>
      <c r="E58" s="65">
        <v>76</v>
      </c>
      <c r="F58" s="65">
        <v>20000</v>
      </c>
      <c r="G58" s="65">
        <v>1000</v>
      </c>
      <c r="H58" s="65">
        <v>19000</v>
      </c>
    </row>
    <row r="59" spans="1:8" x14ac:dyDescent="0.35">
      <c r="B59" s="65" t="s">
        <v>126</v>
      </c>
      <c r="C59" s="65" t="s">
        <v>127</v>
      </c>
      <c r="D59" s="65">
        <v>25000</v>
      </c>
      <c r="E59" s="65">
        <v>72</v>
      </c>
      <c r="F59" s="65">
        <v>25000</v>
      </c>
      <c r="G59" s="65">
        <v>7000</v>
      </c>
      <c r="H59" s="65">
        <v>24000</v>
      </c>
    </row>
    <row r="60" spans="1:8" x14ac:dyDescent="0.35">
      <c r="B60" s="65" t="s">
        <v>128</v>
      </c>
      <c r="C60" s="65" t="s">
        <v>129</v>
      </c>
      <c r="D60" s="65">
        <v>13000</v>
      </c>
      <c r="E60" s="65">
        <v>57</v>
      </c>
      <c r="F60" s="65">
        <v>13000</v>
      </c>
      <c r="G60" s="65">
        <v>7000</v>
      </c>
      <c r="H60" s="65">
        <v>13000</v>
      </c>
    </row>
    <row r="61" spans="1:8" x14ac:dyDescent="0.35">
      <c r="B61" s="65" t="s">
        <v>130</v>
      </c>
      <c r="C61" s="65" t="s">
        <v>131</v>
      </c>
      <c r="D61" s="65">
        <v>19000</v>
      </c>
      <c r="E61" s="65">
        <v>80</v>
      </c>
      <c r="F61" s="65">
        <v>19000</v>
      </c>
      <c r="G61" s="65">
        <v>1000</v>
      </c>
      <c r="H61" s="65">
        <v>19000</v>
      </c>
    </row>
    <row r="62" spans="1:8" x14ac:dyDescent="0.35">
      <c r="B62" s="65" t="s">
        <v>132</v>
      </c>
      <c r="C62" s="65" t="s">
        <v>133</v>
      </c>
      <c r="D62" s="65">
        <v>21000</v>
      </c>
      <c r="E62" s="65">
        <v>83</v>
      </c>
      <c r="F62" s="65">
        <v>21000</v>
      </c>
      <c r="G62" s="65">
        <v>1000</v>
      </c>
      <c r="H62" s="65">
        <v>5000</v>
      </c>
    </row>
    <row r="63" spans="1:8" x14ac:dyDescent="0.35">
      <c r="B63" s="65" t="s">
        <v>134</v>
      </c>
      <c r="C63" s="65" t="s">
        <v>135</v>
      </c>
      <c r="D63" s="65">
        <v>25000</v>
      </c>
      <c r="E63" s="65">
        <v>38</v>
      </c>
      <c r="F63" s="65">
        <v>0</v>
      </c>
      <c r="G63" s="65">
        <v>1000</v>
      </c>
      <c r="H63" s="65">
        <v>24000</v>
      </c>
    </row>
    <row r="64" spans="1:8" x14ac:dyDescent="0.35">
      <c r="B64" s="65" t="s">
        <v>136</v>
      </c>
      <c r="C64" s="65" t="s">
        <v>137</v>
      </c>
      <c r="D64" s="65">
        <v>20000</v>
      </c>
      <c r="E64" s="65">
        <v>38</v>
      </c>
      <c r="F64" s="65">
        <v>0</v>
      </c>
      <c r="G64" s="65">
        <v>1000</v>
      </c>
      <c r="H64" s="65">
        <v>19000</v>
      </c>
    </row>
    <row r="65" spans="2:8" ht="15" thickBot="1" x14ac:dyDescent="0.4">
      <c r="B65" s="66" t="s">
        <v>138</v>
      </c>
      <c r="C65" s="66" t="s">
        <v>139</v>
      </c>
      <c r="D65" s="66">
        <v>16000</v>
      </c>
      <c r="E65" s="66">
        <v>45</v>
      </c>
      <c r="F65" s="66">
        <v>0</v>
      </c>
      <c r="G65" s="66">
        <v>1000</v>
      </c>
      <c r="H65" s="66">
        <v>5000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50"/>
  <sheetViews>
    <sheetView workbookViewId="0">
      <selection activeCell="G28" sqref="G28"/>
    </sheetView>
  </sheetViews>
  <sheetFormatPr defaultRowHeight="14.5" x14ac:dyDescent="0.35"/>
  <cols>
    <col min="1" max="1" width="2.81640625" style="28" customWidth="1"/>
    <col min="2" max="2" width="19.453125" style="28" customWidth="1"/>
    <col min="3" max="3" width="8.7265625" style="28"/>
    <col min="4" max="4" width="11.453125" style="28" customWidth="1"/>
    <col min="5" max="5" width="11.26953125" style="28" customWidth="1"/>
    <col min="6" max="12" width="8.7265625" style="28"/>
    <col min="13" max="13" width="19.90625" style="28" customWidth="1"/>
    <col min="14" max="16384" width="8.7265625" style="28"/>
  </cols>
  <sheetData>
    <row r="1" spans="1:34" ht="33.5" customHeight="1" x14ac:dyDescent="0.35">
      <c r="A1" s="128" t="s">
        <v>178</v>
      </c>
      <c r="B1" s="128"/>
      <c r="C1" s="128"/>
      <c r="D1" s="128"/>
      <c r="E1" s="128"/>
      <c r="F1" s="128"/>
      <c r="G1" s="128"/>
      <c r="H1" s="128"/>
      <c r="I1" s="128"/>
      <c r="J1" s="128"/>
      <c r="K1" s="128"/>
      <c r="L1" s="128"/>
      <c r="M1" s="128"/>
      <c r="N1" s="128"/>
      <c r="O1" s="128"/>
      <c r="P1" s="70"/>
      <c r="Q1" s="70"/>
      <c r="R1" s="70"/>
      <c r="S1" s="70"/>
      <c r="T1" s="70"/>
      <c r="U1" s="70"/>
      <c r="V1" s="70"/>
      <c r="W1" s="70"/>
      <c r="X1" s="70"/>
      <c r="Y1" s="70"/>
      <c r="Z1" s="70"/>
      <c r="AA1" s="70"/>
    </row>
    <row r="2" spans="1:34" s="31" customFormat="1" ht="21.5" customHeight="1" thickBot="1" x14ac:dyDescent="0.4">
      <c r="A2" s="29"/>
      <c r="B2" s="93" t="s">
        <v>191</v>
      </c>
      <c r="C2" s="29"/>
      <c r="D2" s="69"/>
      <c r="E2" s="29"/>
      <c r="F2" s="29"/>
      <c r="G2" s="29"/>
      <c r="H2" s="29"/>
      <c r="I2" s="92" t="s">
        <v>192</v>
      </c>
      <c r="J2" s="29"/>
      <c r="K2" s="29"/>
      <c r="L2" s="29"/>
      <c r="M2" s="29"/>
      <c r="N2" s="29"/>
      <c r="O2" s="29"/>
      <c r="P2" s="29"/>
      <c r="Q2" s="29"/>
      <c r="R2" s="29"/>
      <c r="S2" s="29"/>
      <c r="T2" s="29"/>
      <c r="U2" s="29"/>
      <c r="V2" s="29"/>
      <c r="W2" s="29"/>
      <c r="X2" s="29"/>
      <c r="Y2" s="29"/>
      <c r="Z2" s="29"/>
      <c r="AA2" s="29"/>
      <c r="AB2" s="29"/>
      <c r="AC2" s="29"/>
      <c r="AD2" s="29"/>
      <c r="AE2" s="29"/>
      <c r="AF2" s="29"/>
      <c r="AG2" s="29"/>
      <c r="AH2" s="29"/>
    </row>
    <row r="3" spans="1:34" ht="14.5" customHeight="1" x14ac:dyDescent="0.35">
      <c r="A3" s="32"/>
      <c r="B3" s="76" t="s">
        <v>174</v>
      </c>
      <c r="C3" s="77">
        <v>0</v>
      </c>
      <c r="D3" s="155" t="s">
        <v>179</v>
      </c>
      <c r="E3" s="155"/>
      <c r="F3" s="155"/>
      <c r="G3" s="155"/>
      <c r="H3" s="155"/>
      <c r="I3" s="155"/>
      <c r="J3" s="155"/>
      <c r="K3" s="155"/>
      <c r="L3" s="155"/>
      <c r="M3" s="155"/>
      <c r="N3" s="155"/>
      <c r="O3" s="155"/>
      <c r="S3" s="34"/>
      <c r="T3" s="34"/>
      <c r="AH3" s="32"/>
    </row>
    <row r="4" spans="1:34" x14ac:dyDescent="0.35">
      <c r="A4" s="32"/>
      <c r="B4" s="78" t="s">
        <v>175</v>
      </c>
      <c r="C4" s="79">
        <v>0</v>
      </c>
      <c r="D4" s="155" t="s">
        <v>180</v>
      </c>
      <c r="E4" s="155"/>
      <c r="F4" s="155"/>
      <c r="G4" s="155"/>
      <c r="H4" s="155"/>
      <c r="I4" s="155"/>
      <c r="J4" s="155"/>
      <c r="K4" s="155"/>
      <c r="L4" s="155"/>
      <c r="M4" s="155"/>
      <c r="N4" s="155"/>
      <c r="O4" s="155"/>
      <c r="S4" s="34"/>
      <c r="AH4" s="32"/>
    </row>
    <row r="5" spans="1:34" ht="14.5" customHeight="1" x14ac:dyDescent="0.35">
      <c r="A5" s="32"/>
      <c r="B5" s="80" t="s">
        <v>171</v>
      </c>
      <c r="C5" s="81">
        <v>-11</v>
      </c>
      <c r="D5" s="155" t="s">
        <v>176</v>
      </c>
      <c r="E5" s="155"/>
      <c r="F5" s="155"/>
      <c r="G5" s="155"/>
      <c r="H5" s="155"/>
      <c r="I5" s="155"/>
      <c r="J5" s="155"/>
      <c r="K5" s="155"/>
      <c r="L5" s="155"/>
      <c r="M5" s="155"/>
      <c r="N5" s="155"/>
      <c r="O5" s="155"/>
      <c r="T5" s="34"/>
      <c r="AH5" s="32"/>
    </row>
    <row r="6" spans="1:34" x14ac:dyDescent="0.35">
      <c r="A6" s="32"/>
      <c r="B6" s="80" t="s">
        <v>172</v>
      </c>
      <c r="C6" s="81">
        <v>-13</v>
      </c>
      <c r="D6" s="155" t="s">
        <v>181</v>
      </c>
      <c r="E6" s="155"/>
      <c r="F6" s="155"/>
      <c r="G6" s="155"/>
      <c r="H6" s="155"/>
      <c r="I6" s="155"/>
      <c r="J6" s="155"/>
      <c r="K6" s="155"/>
      <c r="L6" s="155"/>
      <c r="M6" s="155"/>
      <c r="N6" s="155"/>
      <c r="O6" s="155"/>
      <c r="R6" s="36"/>
      <c r="T6" s="34"/>
      <c r="AH6" s="32"/>
    </row>
    <row r="7" spans="1:34" ht="15" thickBot="1" x14ac:dyDescent="0.4">
      <c r="A7" s="32"/>
      <c r="B7" s="82" t="s">
        <v>173</v>
      </c>
      <c r="C7" s="83">
        <v>-12</v>
      </c>
      <c r="D7" s="155" t="s">
        <v>182</v>
      </c>
      <c r="E7" s="155"/>
      <c r="F7" s="155"/>
      <c r="G7" s="155"/>
      <c r="H7" s="155"/>
      <c r="I7" s="155"/>
      <c r="J7" s="155"/>
      <c r="K7" s="155"/>
      <c r="L7" s="155"/>
      <c r="M7" s="155"/>
      <c r="N7" s="155"/>
      <c r="O7" s="155"/>
      <c r="R7" s="36"/>
      <c r="T7" s="34"/>
      <c r="AH7" s="32"/>
    </row>
    <row r="8" spans="1:34" x14ac:dyDescent="0.35">
      <c r="A8" s="32"/>
      <c r="B8" s="33"/>
      <c r="C8" s="33"/>
      <c r="D8" s="72"/>
      <c r="E8" s="72"/>
      <c r="F8" s="72"/>
      <c r="G8" s="72"/>
      <c r="H8" s="72"/>
      <c r="I8" s="33"/>
      <c r="J8" s="33"/>
      <c r="K8" s="33"/>
      <c r="L8" s="33"/>
      <c r="M8" s="33"/>
      <c r="N8" s="33"/>
      <c r="Q8" s="36"/>
      <c r="T8" s="34"/>
      <c r="AH8" s="32"/>
    </row>
    <row r="9" spans="1:34" s="37" customFormat="1" ht="15" thickBot="1" x14ac:dyDescent="0.4">
      <c r="B9" s="85" t="s">
        <v>183</v>
      </c>
    </row>
    <row r="10" spans="1:34" ht="15" thickBot="1" x14ac:dyDescent="0.4">
      <c r="A10" s="32"/>
      <c r="B10" s="165" t="s">
        <v>42</v>
      </c>
      <c r="C10" s="168" t="s">
        <v>18</v>
      </c>
      <c r="D10" s="169"/>
      <c r="E10" s="169"/>
      <c r="F10" s="169"/>
      <c r="G10" s="169"/>
      <c r="H10" s="169"/>
      <c r="I10" s="169"/>
      <c r="J10" s="170"/>
    </row>
    <row r="11" spans="1:34" x14ac:dyDescent="0.35">
      <c r="A11" s="32"/>
      <c r="B11" s="166"/>
      <c r="C11" s="73">
        <v>27</v>
      </c>
      <c r="D11" s="40">
        <v>25</v>
      </c>
      <c r="E11" s="40" t="s">
        <v>19</v>
      </c>
      <c r="F11" s="40">
        <v>82</v>
      </c>
      <c r="G11" s="40" t="s">
        <v>19</v>
      </c>
      <c r="H11" s="40">
        <v>93</v>
      </c>
      <c r="I11" s="40">
        <v>100</v>
      </c>
      <c r="J11" s="41">
        <v>88</v>
      </c>
      <c r="K11" s="42"/>
    </row>
    <row r="12" spans="1:34" x14ac:dyDescent="0.35">
      <c r="A12" s="32"/>
      <c r="B12" s="166"/>
      <c r="C12" s="74">
        <v>32</v>
      </c>
      <c r="D12" s="14">
        <v>29</v>
      </c>
      <c r="E12" s="14">
        <v>33</v>
      </c>
      <c r="F12" s="14" t="s">
        <v>19</v>
      </c>
      <c r="G12" s="14">
        <v>72</v>
      </c>
      <c r="H12" s="14">
        <v>57</v>
      </c>
      <c r="I12" s="14" t="s">
        <v>19</v>
      </c>
      <c r="J12" s="15">
        <v>100</v>
      </c>
      <c r="K12" s="42"/>
    </row>
    <row r="13" spans="1:34" x14ac:dyDescent="0.35">
      <c r="A13" s="32"/>
      <c r="B13" s="166"/>
      <c r="C13" s="74" t="s">
        <v>19</v>
      </c>
      <c r="D13" s="14" t="s">
        <v>19</v>
      </c>
      <c r="E13" s="14" t="s">
        <v>19</v>
      </c>
      <c r="F13" s="14">
        <v>38</v>
      </c>
      <c r="G13" s="14">
        <v>34</v>
      </c>
      <c r="H13" s="14" t="s">
        <v>19</v>
      </c>
      <c r="I13" s="14">
        <v>42</v>
      </c>
      <c r="J13" s="15">
        <v>45</v>
      </c>
      <c r="K13" s="42"/>
    </row>
    <row r="14" spans="1:34" x14ac:dyDescent="0.35">
      <c r="A14" s="32"/>
      <c r="B14" s="166"/>
      <c r="C14" s="74" t="s">
        <v>19</v>
      </c>
      <c r="D14" s="14" t="s">
        <v>19</v>
      </c>
      <c r="E14" s="14" t="s">
        <v>19</v>
      </c>
      <c r="F14" s="14">
        <v>38</v>
      </c>
      <c r="G14" s="14">
        <v>42</v>
      </c>
      <c r="H14" s="14">
        <v>45</v>
      </c>
      <c r="I14" s="14">
        <v>42</v>
      </c>
      <c r="J14" s="15">
        <v>48</v>
      </c>
      <c r="K14" s="42"/>
    </row>
    <row r="15" spans="1:34" ht="15" thickBot="1" x14ac:dyDescent="0.4">
      <c r="A15" s="32"/>
      <c r="B15" s="167"/>
      <c r="C15" s="75" t="s">
        <v>19</v>
      </c>
      <c r="D15" s="17" t="s">
        <v>19</v>
      </c>
      <c r="E15" s="17" t="s">
        <v>19</v>
      </c>
      <c r="F15" s="17">
        <v>48</v>
      </c>
      <c r="G15" s="17">
        <v>45</v>
      </c>
      <c r="H15" s="17">
        <v>32</v>
      </c>
      <c r="I15" s="17" t="s">
        <v>19</v>
      </c>
      <c r="J15" s="18">
        <v>38</v>
      </c>
      <c r="K15" s="42"/>
    </row>
    <row r="16" spans="1:34" ht="15" thickBot="1" x14ac:dyDescent="0.4">
      <c r="A16" s="32"/>
      <c r="C16" s="171" t="s">
        <v>20</v>
      </c>
      <c r="D16" s="171"/>
      <c r="E16" s="171"/>
      <c r="F16" s="171"/>
      <c r="G16" s="171"/>
      <c r="H16" s="171"/>
      <c r="I16" s="171"/>
      <c r="J16" s="171"/>
      <c r="M16" s="34"/>
    </row>
    <row r="17" spans="1:16" ht="15" thickBot="1" x14ac:dyDescent="0.4">
      <c r="A17" s="32"/>
      <c r="C17" s="134" t="s">
        <v>38</v>
      </c>
      <c r="D17" s="135"/>
      <c r="E17" s="136"/>
      <c r="F17" s="137" t="s">
        <v>37</v>
      </c>
      <c r="G17" s="138"/>
      <c r="H17" s="138"/>
      <c r="I17" s="138"/>
      <c r="J17" s="139"/>
      <c r="M17" s="34"/>
    </row>
    <row r="18" spans="1:16" ht="15" thickBot="1" x14ac:dyDescent="0.4">
      <c r="A18" s="32"/>
      <c r="C18" s="45" t="s">
        <v>21</v>
      </c>
      <c r="D18" s="46" t="s">
        <v>22</v>
      </c>
      <c r="E18" s="47" t="s">
        <v>23</v>
      </c>
      <c r="F18" s="45" t="s">
        <v>140</v>
      </c>
      <c r="G18" s="46" t="s">
        <v>141</v>
      </c>
      <c r="H18" s="46" t="s">
        <v>142</v>
      </c>
      <c r="I18" s="46" t="s">
        <v>143</v>
      </c>
      <c r="J18" s="47" t="s">
        <v>144</v>
      </c>
      <c r="K18" s="34"/>
      <c r="M18" s="48"/>
      <c r="N18" s="49"/>
      <c r="O18" s="49"/>
      <c r="P18" s="49"/>
    </row>
    <row r="19" spans="1:16" x14ac:dyDescent="0.35">
      <c r="A19" s="32"/>
      <c r="B19" s="45" t="s">
        <v>39</v>
      </c>
      <c r="C19" s="50">
        <v>25000</v>
      </c>
      <c r="D19" s="51">
        <v>20000</v>
      </c>
      <c r="E19" s="52">
        <v>0</v>
      </c>
      <c r="F19" s="50">
        <v>0</v>
      </c>
      <c r="G19" s="51">
        <v>0</v>
      </c>
      <c r="H19" s="51">
        <v>0</v>
      </c>
      <c r="I19" s="51">
        <v>0</v>
      </c>
      <c r="J19" s="52">
        <v>1</v>
      </c>
      <c r="K19" s="42"/>
      <c r="L19" s="42"/>
      <c r="M19" s="49"/>
      <c r="N19" s="53"/>
      <c r="O19" s="49"/>
      <c r="P19" s="49"/>
    </row>
    <row r="20" spans="1:16" x14ac:dyDescent="0.35">
      <c r="A20" s="32"/>
      <c r="B20" s="54" t="s">
        <v>40</v>
      </c>
      <c r="C20" s="55">
        <v>0</v>
      </c>
      <c r="D20" s="56">
        <v>0</v>
      </c>
      <c r="E20" s="57">
        <v>14999</v>
      </c>
      <c r="F20" s="55">
        <v>0</v>
      </c>
      <c r="G20" s="56">
        <v>25000</v>
      </c>
      <c r="H20" s="56">
        <v>13000</v>
      </c>
      <c r="I20" s="56">
        <v>0</v>
      </c>
      <c r="J20" s="57">
        <v>0</v>
      </c>
      <c r="K20" s="42"/>
      <c r="L20" s="42"/>
      <c r="M20" s="49"/>
      <c r="N20" s="53"/>
      <c r="O20" s="49"/>
      <c r="P20" s="49"/>
    </row>
    <row r="21" spans="1:16" x14ac:dyDescent="0.35">
      <c r="A21" s="32"/>
      <c r="B21" s="54" t="s">
        <v>21</v>
      </c>
      <c r="C21" s="55">
        <v>0</v>
      </c>
      <c r="D21" s="56">
        <v>0</v>
      </c>
      <c r="E21" s="57">
        <v>0</v>
      </c>
      <c r="F21" s="55">
        <v>19000</v>
      </c>
      <c r="G21" s="56">
        <v>0</v>
      </c>
      <c r="H21" s="56">
        <v>0</v>
      </c>
      <c r="I21" s="56">
        <v>0</v>
      </c>
      <c r="J21" s="57">
        <v>6000</v>
      </c>
      <c r="K21" s="42"/>
      <c r="L21" s="42"/>
      <c r="M21" s="49"/>
      <c r="N21" s="53"/>
      <c r="O21" s="49"/>
      <c r="P21" s="49"/>
    </row>
    <row r="22" spans="1:16" x14ac:dyDescent="0.35">
      <c r="A22" s="32"/>
      <c r="B22" s="54" t="s">
        <v>22</v>
      </c>
      <c r="C22" s="55">
        <v>0</v>
      </c>
      <c r="D22" s="56">
        <v>0</v>
      </c>
      <c r="E22" s="57">
        <v>0</v>
      </c>
      <c r="F22" s="55">
        <v>1000</v>
      </c>
      <c r="G22" s="56">
        <v>0</v>
      </c>
      <c r="H22" s="56">
        <v>0</v>
      </c>
      <c r="I22" s="56">
        <v>19000</v>
      </c>
      <c r="J22" s="57">
        <v>0</v>
      </c>
      <c r="K22" s="42"/>
      <c r="L22" s="42"/>
      <c r="M22" s="49"/>
      <c r="N22" s="53"/>
      <c r="O22" s="49"/>
      <c r="P22" s="49"/>
    </row>
    <row r="23" spans="1:16" ht="15" thickBot="1" x14ac:dyDescent="0.4">
      <c r="A23" s="32"/>
      <c r="B23" s="58" t="s">
        <v>23</v>
      </c>
      <c r="C23" s="59">
        <v>0</v>
      </c>
      <c r="D23" s="60">
        <v>0</v>
      </c>
      <c r="E23" s="61">
        <v>0</v>
      </c>
      <c r="F23" s="59">
        <v>0</v>
      </c>
      <c r="G23" s="60">
        <v>0</v>
      </c>
      <c r="H23" s="60">
        <v>0</v>
      </c>
      <c r="I23" s="60">
        <v>0</v>
      </c>
      <c r="J23" s="61">
        <v>14999</v>
      </c>
      <c r="K23" s="42"/>
      <c r="L23" s="42"/>
      <c r="M23" s="49"/>
      <c r="N23" s="53"/>
      <c r="O23" s="49"/>
      <c r="P23" s="49"/>
    </row>
    <row r="24" spans="1:16" ht="15" thickBot="1" x14ac:dyDescent="0.4">
      <c r="A24" s="32"/>
    </row>
    <row r="25" spans="1:16" ht="31" customHeight="1" thickBot="1" x14ac:dyDescent="0.4">
      <c r="A25" s="32"/>
      <c r="B25" s="122" t="s">
        <v>28</v>
      </c>
      <c r="C25" s="123"/>
      <c r="D25" s="123"/>
      <c r="E25" s="124"/>
      <c r="F25" s="125">
        <f>(C11*C19)+(C12*C20)+(D11*D19)+(D12*D20)+(E12*E20)+(F11*F19)+(F13*F21)+(F14*F22)+(F15*F23)+(G12*G20)+(G13*G21)+(G14*G22)+(G15*G23)+(H11*H19)+(H12*H20)+(H14*H22)+(H15*H23)+(I11*I19)+(I13*I21)+(I14*I22)+(J11*J19)+(J12*J20)+(J13*J21)+(J14*J22)+(J15*J23)</f>
        <v>6609017</v>
      </c>
      <c r="G25" s="126"/>
      <c r="H25" s="126"/>
      <c r="I25" s="127"/>
    </row>
    <row r="26" spans="1:16" ht="15" thickBot="1" x14ac:dyDescent="0.4">
      <c r="A26" s="32"/>
    </row>
    <row r="27" spans="1:16" ht="35" customHeight="1" thickBot="1" x14ac:dyDescent="0.4">
      <c r="A27" s="32"/>
      <c r="B27" s="140" t="s">
        <v>30</v>
      </c>
      <c r="C27" s="141"/>
      <c r="D27" s="141"/>
      <c r="E27" s="142"/>
      <c r="I27" s="86" t="s">
        <v>190</v>
      </c>
      <c r="J27" s="87"/>
      <c r="K27" s="87"/>
      <c r="L27" s="87"/>
      <c r="M27" s="87"/>
      <c r="N27" s="87"/>
      <c r="O27" s="88"/>
    </row>
    <row r="28" spans="1:16" x14ac:dyDescent="0.35">
      <c r="A28" s="32"/>
      <c r="B28" s="143" t="s">
        <v>29</v>
      </c>
      <c r="C28" s="144"/>
      <c r="D28" s="144"/>
      <c r="E28" s="145"/>
      <c r="I28" s="78"/>
      <c r="J28" s="63"/>
      <c r="K28" s="63"/>
      <c r="L28" s="63"/>
      <c r="M28" s="63"/>
      <c r="N28" s="63"/>
      <c r="O28" s="79"/>
    </row>
    <row r="29" spans="1:16" ht="21" x14ac:dyDescent="0.35">
      <c r="A29" s="32"/>
      <c r="B29" s="1" t="s">
        <v>24</v>
      </c>
      <c r="C29" s="2">
        <f>SUM(C19:D19,F19,H19:J19)</f>
        <v>45001</v>
      </c>
      <c r="D29" s="2" t="s">
        <v>25</v>
      </c>
      <c r="E29" s="3">
        <v>50000</v>
      </c>
      <c r="F29" s="62"/>
      <c r="G29" s="63"/>
      <c r="H29" s="63"/>
      <c r="I29" s="78"/>
      <c r="J29" s="63"/>
      <c r="K29" s="63"/>
      <c r="L29" s="63"/>
      <c r="M29" s="63"/>
      <c r="N29" s="63"/>
      <c r="O29" s="79"/>
    </row>
    <row r="30" spans="1:16" ht="21.5" thickBot="1" x14ac:dyDescent="0.4">
      <c r="A30" s="32"/>
      <c r="B30" s="4" t="s">
        <v>26</v>
      </c>
      <c r="C30" s="5">
        <f>SUM(C20:E20,J20,G20:H20)</f>
        <v>52999</v>
      </c>
      <c r="D30" s="5" t="s">
        <v>25</v>
      </c>
      <c r="E30" s="6">
        <v>60000</v>
      </c>
      <c r="F30" s="62"/>
      <c r="G30" s="63"/>
      <c r="H30" s="63"/>
      <c r="I30" s="78"/>
      <c r="J30" s="63"/>
      <c r="K30" s="63"/>
      <c r="L30" s="63"/>
      <c r="M30" s="63"/>
      <c r="N30" s="63"/>
      <c r="O30" s="79"/>
    </row>
    <row r="31" spans="1:16" ht="21" x14ac:dyDescent="0.35">
      <c r="A31" s="32"/>
      <c r="B31" s="146" t="s">
        <v>31</v>
      </c>
      <c r="C31" s="147"/>
      <c r="D31" s="147"/>
      <c r="E31" s="148"/>
      <c r="F31" s="62"/>
      <c r="G31" s="63"/>
      <c r="H31" s="63"/>
      <c r="I31" s="78"/>
      <c r="J31" s="63"/>
      <c r="K31" s="63"/>
      <c r="L31" s="63"/>
      <c r="M31" s="63"/>
      <c r="N31" s="63"/>
      <c r="O31" s="79"/>
    </row>
    <row r="32" spans="1:16" ht="21" x14ac:dyDescent="0.35">
      <c r="A32" s="32"/>
      <c r="B32" s="7" t="s">
        <v>21</v>
      </c>
      <c r="C32" s="8">
        <f>SUM(C19:C20)</f>
        <v>25000</v>
      </c>
      <c r="D32" s="8" t="s">
        <v>25</v>
      </c>
      <c r="E32" s="9">
        <v>25000</v>
      </c>
      <c r="F32" s="62"/>
      <c r="G32" s="63"/>
      <c r="H32" s="63"/>
      <c r="I32" s="78"/>
      <c r="J32" s="63"/>
      <c r="K32" s="63"/>
      <c r="L32" s="63"/>
      <c r="M32" s="63"/>
      <c r="N32" s="63"/>
      <c r="O32" s="79"/>
    </row>
    <row r="33" spans="1:15" ht="21" x14ac:dyDescent="0.35">
      <c r="A33" s="32"/>
      <c r="B33" s="7" t="s">
        <v>22</v>
      </c>
      <c r="C33" s="8">
        <f>SUM(D19:D20)</f>
        <v>20000</v>
      </c>
      <c r="D33" s="8" t="s">
        <v>25</v>
      </c>
      <c r="E33" s="9">
        <v>20000</v>
      </c>
      <c r="F33" s="62"/>
      <c r="G33" s="63"/>
      <c r="H33" s="63"/>
      <c r="I33" s="78"/>
      <c r="J33" s="63"/>
      <c r="K33" s="63"/>
      <c r="L33" s="63"/>
      <c r="M33" s="63"/>
      <c r="N33" s="63"/>
      <c r="O33" s="79"/>
    </row>
    <row r="34" spans="1:15" ht="60.5" thickBot="1" x14ac:dyDescent="0.4">
      <c r="A34" s="32"/>
      <c r="B34" s="10" t="s">
        <v>23</v>
      </c>
      <c r="C34" s="11">
        <f>E20</f>
        <v>14999</v>
      </c>
      <c r="D34" s="11" t="s">
        <v>25</v>
      </c>
      <c r="E34" s="12">
        <v>14999</v>
      </c>
      <c r="F34" s="94" t="s">
        <v>185</v>
      </c>
      <c r="G34" s="63"/>
      <c r="H34" s="63"/>
      <c r="I34" s="89"/>
      <c r="J34" s="90"/>
      <c r="K34" s="90"/>
      <c r="L34" s="90"/>
      <c r="M34" s="90"/>
      <c r="N34" s="90"/>
      <c r="O34" s="91"/>
    </row>
    <row r="35" spans="1:15" ht="21" x14ac:dyDescent="0.35">
      <c r="A35" s="32"/>
      <c r="B35" s="149" t="s">
        <v>32</v>
      </c>
      <c r="C35" s="150"/>
      <c r="D35" s="150"/>
      <c r="E35" s="151"/>
      <c r="F35" s="62"/>
      <c r="G35" s="63"/>
      <c r="H35" s="63"/>
      <c r="I35" s="172" t="s">
        <v>184</v>
      </c>
      <c r="J35" s="173"/>
      <c r="K35" s="173"/>
      <c r="L35" s="173"/>
      <c r="M35" s="173"/>
      <c r="N35" s="173"/>
      <c r="O35" s="174"/>
    </row>
    <row r="36" spans="1:15" ht="21" x14ac:dyDescent="0.35">
      <c r="A36" s="32"/>
      <c r="B36" s="13" t="s">
        <v>140</v>
      </c>
      <c r="C36" s="14">
        <f>SUM(F19,F21:F23)</f>
        <v>20000</v>
      </c>
      <c r="D36" s="14" t="s">
        <v>27</v>
      </c>
      <c r="E36" s="15">
        <v>20000</v>
      </c>
      <c r="F36" s="62"/>
      <c r="G36" s="63"/>
      <c r="H36" s="63"/>
      <c r="I36" s="175"/>
      <c r="J36" s="176"/>
      <c r="K36" s="176"/>
      <c r="L36" s="176"/>
      <c r="M36" s="176"/>
      <c r="N36" s="176"/>
      <c r="O36" s="177"/>
    </row>
    <row r="37" spans="1:15" ht="21" x14ac:dyDescent="0.35">
      <c r="A37" s="32"/>
      <c r="B37" s="13" t="s">
        <v>141</v>
      </c>
      <c r="C37" s="14">
        <f>SUM(G20:G23)</f>
        <v>25000</v>
      </c>
      <c r="D37" s="14" t="s">
        <v>27</v>
      </c>
      <c r="E37" s="15">
        <v>25000</v>
      </c>
      <c r="F37" s="62"/>
      <c r="G37" s="63"/>
      <c r="H37" s="63"/>
      <c r="I37" s="175"/>
      <c r="J37" s="176"/>
      <c r="K37" s="176"/>
      <c r="L37" s="176"/>
      <c r="M37" s="176"/>
      <c r="N37" s="176"/>
      <c r="O37" s="177"/>
    </row>
    <row r="38" spans="1:15" ht="21.5" thickBot="1" x14ac:dyDescent="0.4">
      <c r="A38" s="32"/>
      <c r="B38" s="13" t="s">
        <v>142</v>
      </c>
      <c r="C38" s="14">
        <f>SUM(H19,H20,H22,H23)</f>
        <v>13000</v>
      </c>
      <c r="D38" s="14" t="s">
        <v>27</v>
      </c>
      <c r="E38" s="15">
        <v>13000</v>
      </c>
      <c r="F38" s="62"/>
      <c r="G38" s="63"/>
      <c r="H38" s="63"/>
      <c r="I38" s="178"/>
      <c r="J38" s="179"/>
      <c r="K38" s="179"/>
      <c r="L38" s="179"/>
      <c r="M38" s="179"/>
      <c r="N38" s="179"/>
      <c r="O38" s="180"/>
    </row>
    <row r="39" spans="1:15" ht="21.5" thickBot="1" x14ac:dyDescent="0.4">
      <c r="A39" s="32"/>
      <c r="B39" s="13" t="s">
        <v>143</v>
      </c>
      <c r="C39" s="14">
        <f>SUM(I19,I21,I22)</f>
        <v>19000</v>
      </c>
      <c r="D39" s="14" t="s">
        <v>27</v>
      </c>
      <c r="E39" s="15">
        <v>19000</v>
      </c>
      <c r="F39" s="62"/>
      <c r="G39" s="63"/>
      <c r="H39" s="63"/>
    </row>
    <row r="40" spans="1:15" ht="21.5" customHeight="1" thickBot="1" x14ac:dyDescent="0.4">
      <c r="A40" s="32"/>
      <c r="B40" s="16" t="s">
        <v>144</v>
      </c>
      <c r="C40" s="17">
        <f>SUM(J19:J23)</f>
        <v>21000</v>
      </c>
      <c r="D40" s="17" t="s">
        <v>27</v>
      </c>
      <c r="E40" s="18">
        <v>21000</v>
      </c>
      <c r="F40" s="62"/>
      <c r="G40" s="63"/>
      <c r="H40" s="63"/>
      <c r="I40" s="181" t="s">
        <v>186</v>
      </c>
      <c r="J40" s="182"/>
      <c r="K40" s="182"/>
      <c r="L40" s="182"/>
      <c r="M40" s="182"/>
      <c r="N40" s="182"/>
      <c r="O40" s="183"/>
    </row>
    <row r="41" spans="1:15" ht="21" x14ac:dyDescent="0.35">
      <c r="A41" s="32"/>
      <c r="B41" s="152" t="s">
        <v>33</v>
      </c>
      <c r="C41" s="153"/>
      <c r="D41" s="153"/>
      <c r="E41" s="154"/>
      <c r="F41" s="62"/>
      <c r="G41" s="63"/>
      <c r="H41" s="63"/>
      <c r="I41" s="156" t="s">
        <v>187</v>
      </c>
      <c r="J41" s="157"/>
      <c r="K41" s="157"/>
      <c r="L41" s="157"/>
      <c r="M41" s="157"/>
      <c r="N41" s="157"/>
      <c r="O41" s="158"/>
    </row>
    <row r="42" spans="1:15" ht="27" customHeight="1" x14ac:dyDescent="0.35">
      <c r="A42" s="32"/>
      <c r="B42" s="19"/>
      <c r="C42" s="20" t="s">
        <v>35</v>
      </c>
      <c r="D42" s="21"/>
      <c r="E42" s="22" t="s">
        <v>36</v>
      </c>
      <c r="F42" s="62"/>
      <c r="G42" s="63"/>
      <c r="H42" s="63"/>
      <c r="I42" s="159" t="s">
        <v>188</v>
      </c>
      <c r="J42" s="160"/>
      <c r="K42" s="160"/>
      <c r="L42" s="160"/>
      <c r="M42" s="160"/>
      <c r="N42" s="160"/>
      <c r="O42" s="161"/>
    </row>
    <row r="43" spans="1:15" ht="15" thickBot="1" x14ac:dyDescent="0.4">
      <c r="A43" s="32"/>
      <c r="B43" s="23" t="s">
        <v>21</v>
      </c>
      <c r="C43" s="21">
        <f>SUM(C19:C20)</f>
        <v>25000</v>
      </c>
      <c r="D43" s="21" t="s">
        <v>34</v>
      </c>
      <c r="E43" s="24">
        <f>SUM(F21:G21,I21:J21)</f>
        <v>25000</v>
      </c>
      <c r="F43" s="63"/>
      <c r="G43" s="63"/>
      <c r="H43" s="63"/>
      <c r="I43" s="162" t="s">
        <v>189</v>
      </c>
      <c r="J43" s="163"/>
      <c r="K43" s="163"/>
      <c r="L43" s="163"/>
      <c r="M43" s="163"/>
      <c r="N43" s="163"/>
      <c r="O43" s="164"/>
    </row>
    <row r="44" spans="1:15" x14ac:dyDescent="0.35">
      <c r="A44" s="32"/>
      <c r="B44" s="23" t="s">
        <v>22</v>
      </c>
      <c r="C44" s="21">
        <f>SUM(D19:D20)</f>
        <v>20000</v>
      </c>
      <c r="D44" s="21" t="s">
        <v>34</v>
      </c>
      <c r="E44" s="24">
        <f>SUM(F22:J22)</f>
        <v>20000</v>
      </c>
      <c r="F44" s="63"/>
      <c r="G44" s="63"/>
      <c r="H44" s="63"/>
      <c r="I44" s="84"/>
      <c r="J44" s="84"/>
      <c r="K44" s="84"/>
      <c r="L44" s="84"/>
      <c r="M44" s="84"/>
      <c r="N44" s="84"/>
      <c r="O44" s="84"/>
    </row>
    <row r="45" spans="1:15" ht="15" thickBot="1" x14ac:dyDescent="0.4">
      <c r="A45" s="32"/>
      <c r="B45" s="25" t="s">
        <v>23</v>
      </c>
      <c r="C45" s="26">
        <f>E20</f>
        <v>14999</v>
      </c>
      <c r="D45" s="26" t="s">
        <v>34</v>
      </c>
      <c r="E45" s="27">
        <f>SUM(F23:H23,J23)</f>
        <v>14999</v>
      </c>
      <c r="I45" s="84"/>
      <c r="J45" s="84"/>
      <c r="K45" s="84"/>
      <c r="L45" s="84"/>
      <c r="M45" s="84"/>
      <c r="N45" s="84"/>
      <c r="O45" s="84"/>
    </row>
    <row r="46" spans="1:15" x14ac:dyDescent="0.35">
      <c r="A46" s="32"/>
    </row>
    <row r="47" spans="1:15" x14ac:dyDescent="0.35">
      <c r="A47" s="32"/>
    </row>
    <row r="48" spans="1:15" x14ac:dyDescent="0.35">
      <c r="A48" s="32"/>
    </row>
    <row r="49" spans="1:1" x14ac:dyDescent="0.35">
      <c r="A49" s="32"/>
    </row>
    <row r="50" spans="1:1" x14ac:dyDescent="0.35">
      <c r="A50" s="32"/>
    </row>
  </sheetData>
  <mergeCells count="23">
    <mergeCell ref="I41:O41"/>
    <mergeCell ref="I42:O42"/>
    <mergeCell ref="I43:O43"/>
    <mergeCell ref="B10:B15"/>
    <mergeCell ref="C10:J10"/>
    <mergeCell ref="B35:E35"/>
    <mergeCell ref="B27:E27"/>
    <mergeCell ref="B41:E41"/>
    <mergeCell ref="B25:E25"/>
    <mergeCell ref="C16:J16"/>
    <mergeCell ref="C17:E17"/>
    <mergeCell ref="F25:I25"/>
    <mergeCell ref="I35:O38"/>
    <mergeCell ref="I40:O40"/>
    <mergeCell ref="F17:J17"/>
    <mergeCell ref="B28:E28"/>
    <mergeCell ref="B31:E31"/>
    <mergeCell ref="A1:O1"/>
    <mergeCell ref="D5:O5"/>
    <mergeCell ref="D4:O4"/>
    <mergeCell ref="D6:O6"/>
    <mergeCell ref="D7:O7"/>
    <mergeCell ref="D3:O3"/>
  </mergeCells>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H53"/>
  <sheetViews>
    <sheetView workbookViewId="0">
      <selection activeCell="H2" sqref="H2"/>
    </sheetView>
  </sheetViews>
  <sheetFormatPr defaultRowHeight="14.5" x14ac:dyDescent="0.35"/>
  <cols>
    <col min="1" max="1" width="2.81640625" style="28" customWidth="1"/>
    <col min="2" max="2" width="21.6328125" style="28" customWidth="1"/>
    <col min="3" max="3" width="10.453125" style="28" customWidth="1"/>
    <col min="4" max="4" width="11.453125" style="28" customWidth="1"/>
    <col min="5" max="5" width="11.26953125" style="28" customWidth="1"/>
    <col min="6" max="6" width="14.81640625" style="28" customWidth="1"/>
    <col min="7" max="7" width="24.453125" style="28" customWidth="1"/>
    <col min="8" max="9" width="8.7265625" style="28"/>
    <col min="10" max="10" width="13.26953125" style="28" customWidth="1"/>
    <col min="11" max="12" width="8.7265625" style="28"/>
    <col min="13" max="13" width="19.90625" style="28" customWidth="1"/>
    <col min="14" max="16384" width="8.7265625" style="28"/>
  </cols>
  <sheetData>
    <row r="1" spans="1:34" ht="70" customHeight="1" thickBot="1" x14ac:dyDescent="0.4">
      <c r="A1" s="128" t="s">
        <v>193</v>
      </c>
      <c r="B1" s="128"/>
      <c r="C1" s="128"/>
      <c r="D1" s="128"/>
      <c r="E1" s="128"/>
      <c r="F1" s="128"/>
      <c r="G1" s="128"/>
      <c r="H1" s="128"/>
      <c r="I1" s="128"/>
      <c r="J1" s="128"/>
      <c r="K1" s="128"/>
      <c r="L1" s="128"/>
      <c r="M1" s="128"/>
      <c r="N1" s="128"/>
      <c r="O1" s="70"/>
      <c r="P1" s="70"/>
      <c r="Q1" s="70"/>
      <c r="R1" s="70"/>
      <c r="S1" s="70"/>
      <c r="T1" s="70"/>
      <c r="U1" s="70"/>
      <c r="V1" s="70"/>
      <c r="W1" s="70"/>
      <c r="X1" s="70"/>
      <c r="Y1" s="70"/>
      <c r="Z1" s="70"/>
      <c r="AA1" s="70"/>
    </row>
    <row r="2" spans="1:34" s="121" customFormat="1" ht="73" customHeight="1" thickBot="1" x14ac:dyDescent="0.4">
      <c r="A2" s="134" t="s">
        <v>211</v>
      </c>
      <c r="B2" s="135"/>
      <c r="C2" s="135"/>
      <c r="D2" s="135"/>
      <c r="E2" s="135"/>
      <c r="F2" s="135"/>
      <c r="G2" s="136"/>
    </row>
    <row r="3" spans="1:34" s="31" customFormat="1" ht="14" thickBot="1" x14ac:dyDescent="0.4">
      <c r="A3" s="29"/>
      <c r="B3" s="30" t="s">
        <v>0</v>
      </c>
      <c r="C3" s="29"/>
      <c r="D3" s="29"/>
      <c r="E3" s="29"/>
      <c r="F3" s="29"/>
      <c r="G3" s="29"/>
      <c r="H3" s="29"/>
      <c r="I3" s="29"/>
      <c r="J3" s="29"/>
      <c r="K3" s="29"/>
      <c r="L3" s="29"/>
      <c r="M3" s="29"/>
      <c r="N3" s="29"/>
      <c r="O3" s="29"/>
      <c r="P3" s="29"/>
      <c r="Q3" s="29"/>
      <c r="R3" s="29"/>
      <c r="S3" s="29"/>
      <c r="T3" s="29"/>
      <c r="U3" s="29"/>
      <c r="V3" s="29"/>
      <c r="W3" s="29"/>
      <c r="X3" s="29"/>
      <c r="Y3" s="29"/>
      <c r="Z3" s="29"/>
      <c r="AA3" s="29"/>
      <c r="AB3" s="29"/>
      <c r="AC3" s="29"/>
      <c r="AD3" s="29"/>
      <c r="AE3" s="29"/>
      <c r="AF3" s="29"/>
      <c r="AG3" s="29"/>
      <c r="AH3" s="29"/>
    </row>
    <row r="4" spans="1:34" s="96" customFormat="1" ht="32" customHeight="1" x14ac:dyDescent="0.35">
      <c r="A4" s="99"/>
      <c r="B4" s="193" t="s">
        <v>196</v>
      </c>
      <c r="C4" s="194"/>
      <c r="D4" s="103"/>
      <c r="E4" s="190" t="s">
        <v>195</v>
      </c>
      <c r="F4" s="191"/>
      <c r="G4" s="192"/>
      <c r="H4" s="97"/>
      <c r="I4" s="98"/>
    </row>
    <row r="5" spans="1:34" ht="30.5" customHeight="1" thickBot="1" x14ac:dyDescent="0.4">
      <c r="A5" s="32"/>
      <c r="B5" s="100" t="s">
        <v>38</v>
      </c>
      <c r="C5" s="101" t="s">
        <v>194</v>
      </c>
      <c r="D5" s="95"/>
      <c r="E5" s="114" t="s">
        <v>199</v>
      </c>
      <c r="F5" s="108" t="s">
        <v>198</v>
      </c>
      <c r="G5" s="104" t="s">
        <v>200</v>
      </c>
      <c r="H5" s="95"/>
      <c r="I5" s="95"/>
      <c r="J5" s="95"/>
      <c r="K5" s="95"/>
      <c r="L5" s="33"/>
      <c r="M5" s="33"/>
      <c r="N5" s="33"/>
      <c r="S5" s="34"/>
      <c r="T5" s="34"/>
      <c r="AH5" s="32"/>
    </row>
    <row r="6" spans="1:34" ht="15" thickBot="1" x14ac:dyDescent="0.4">
      <c r="A6" s="32"/>
      <c r="B6" s="115" t="s">
        <v>21</v>
      </c>
      <c r="C6" s="116">
        <v>1</v>
      </c>
      <c r="D6" s="71"/>
      <c r="E6" s="112">
        <v>19000</v>
      </c>
      <c r="F6" s="110">
        <v>10000</v>
      </c>
      <c r="G6" s="113">
        <f>E6*F6/1000</f>
        <v>190000</v>
      </c>
      <c r="H6" s="71"/>
      <c r="I6" s="35"/>
      <c r="J6" s="33"/>
      <c r="K6" s="33"/>
      <c r="L6" s="33"/>
      <c r="M6" s="33"/>
      <c r="N6" s="33"/>
      <c r="S6" s="34"/>
      <c r="AH6" s="32"/>
    </row>
    <row r="7" spans="1:34" x14ac:dyDescent="0.35">
      <c r="A7" s="32"/>
      <c r="B7" s="115" t="s">
        <v>22</v>
      </c>
      <c r="C7" s="116">
        <v>1</v>
      </c>
      <c r="D7" s="72"/>
      <c r="H7" s="72"/>
      <c r="I7" s="33"/>
      <c r="J7" s="33"/>
      <c r="K7" s="33"/>
      <c r="L7" s="33"/>
      <c r="M7" s="33"/>
      <c r="N7" s="33"/>
      <c r="T7" s="34"/>
      <c r="AH7" s="32"/>
    </row>
    <row r="8" spans="1:34" ht="15" thickBot="1" x14ac:dyDescent="0.4">
      <c r="A8" s="32"/>
      <c r="B8" s="115" t="s">
        <v>23</v>
      </c>
      <c r="C8" s="102">
        <v>0</v>
      </c>
      <c r="D8" s="72"/>
      <c r="E8" s="105"/>
      <c r="F8" s="105"/>
      <c r="G8" s="105"/>
      <c r="H8" s="72"/>
      <c r="I8" s="33"/>
      <c r="J8" s="33"/>
      <c r="K8" s="33"/>
      <c r="L8" s="33"/>
      <c r="M8" s="33"/>
      <c r="N8" s="33"/>
      <c r="R8" s="36"/>
      <c r="T8" s="34"/>
      <c r="AH8" s="32"/>
    </row>
    <row r="9" spans="1:34" ht="15" thickBot="1" x14ac:dyDescent="0.4">
      <c r="A9" s="32"/>
      <c r="B9" s="80"/>
      <c r="C9" s="107">
        <f>SUM(C6:C8)</f>
        <v>2</v>
      </c>
      <c r="D9" s="72"/>
      <c r="E9" s="105"/>
      <c r="F9" s="105"/>
      <c r="G9" s="105"/>
      <c r="H9" s="72"/>
      <c r="I9" s="33"/>
      <c r="J9" s="33"/>
      <c r="K9" s="33"/>
      <c r="L9" s="33"/>
      <c r="M9" s="33"/>
      <c r="N9" s="33"/>
      <c r="R9" s="36"/>
      <c r="T9" s="34"/>
      <c r="AH9" s="32"/>
    </row>
    <row r="10" spans="1:34" x14ac:dyDescent="0.35">
      <c r="A10" s="32"/>
      <c r="B10" s="80"/>
      <c r="C10" s="81" t="s">
        <v>34</v>
      </c>
      <c r="D10" s="33"/>
      <c r="E10" s="111"/>
      <c r="F10" s="111"/>
      <c r="G10" s="111"/>
      <c r="H10" s="33"/>
      <c r="I10" s="33"/>
      <c r="J10" s="33"/>
      <c r="K10" s="33"/>
      <c r="L10" s="33"/>
      <c r="M10" s="33"/>
      <c r="N10" s="33"/>
      <c r="R10" s="36"/>
      <c r="T10" s="34"/>
      <c r="AH10" s="32"/>
    </row>
    <row r="11" spans="1:34" ht="15" thickBot="1" x14ac:dyDescent="0.4">
      <c r="A11" s="32"/>
      <c r="B11" s="82" t="s">
        <v>201</v>
      </c>
      <c r="C11" s="83">
        <v>2</v>
      </c>
      <c r="D11" s="130"/>
      <c r="E11" s="130"/>
      <c r="F11" s="130"/>
      <c r="G11" s="130"/>
      <c r="H11" s="130"/>
      <c r="I11" s="33"/>
      <c r="J11" s="33"/>
      <c r="K11" s="33"/>
      <c r="L11" s="33"/>
      <c r="M11" s="33"/>
      <c r="N11" s="33"/>
      <c r="Q11" s="36"/>
      <c r="T11" s="34"/>
      <c r="AH11" s="32"/>
    </row>
    <row r="12" spans="1:34" s="37" customFormat="1" x14ac:dyDescent="0.35">
      <c r="B12" s="38" t="s">
        <v>41</v>
      </c>
    </row>
    <row r="13" spans="1:34" ht="15" thickBot="1" x14ac:dyDescent="0.4">
      <c r="A13" s="32"/>
      <c r="B13" s="131" t="s">
        <v>42</v>
      </c>
      <c r="C13" s="132" t="s">
        <v>18</v>
      </c>
      <c r="D13" s="132"/>
      <c r="E13" s="132"/>
      <c r="F13" s="132"/>
      <c r="G13" s="132"/>
      <c r="H13" s="132"/>
      <c r="I13" s="132"/>
      <c r="J13" s="132"/>
    </row>
    <row r="14" spans="1:34" x14ac:dyDescent="0.35">
      <c r="A14" s="32"/>
      <c r="B14" s="131"/>
      <c r="C14" s="39">
        <v>27</v>
      </c>
      <c r="D14" s="40">
        <v>25</v>
      </c>
      <c r="E14" s="40" t="s">
        <v>19</v>
      </c>
      <c r="F14" s="40">
        <v>82</v>
      </c>
      <c r="G14" s="40" t="s">
        <v>19</v>
      </c>
      <c r="H14" s="40">
        <v>93</v>
      </c>
      <c r="I14" s="40">
        <v>100</v>
      </c>
      <c r="J14" s="41">
        <v>88</v>
      </c>
      <c r="K14" s="42"/>
    </row>
    <row r="15" spans="1:34" x14ac:dyDescent="0.35">
      <c r="A15" s="32"/>
      <c r="B15" s="131"/>
      <c r="C15" s="43">
        <v>32</v>
      </c>
      <c r="D15" s="14">
        <v>29</v>
      </c>
      <c r="E15" s="14">
        <v>33</v>
      </c>
      <c r="F15" s="14" t="s">
        <v>19</v>
      </c>
      <c r="G15" s="14">
        <v>72</v>
      </c>
      <c r="H15" s="14">
        <v>57</v>
      </c>
      <c r="I15" s="14" t="s">
        <v>19</v>
      </c>
      <c r="J15" s="15">
        <v>100</v>
      </c>
      <c r="K15" s="42"/>
    </row>
    <row r="16" spans="1:34" x14ac:dyDescent="0.35">
      <c r="A16" s="32"/>
      <c r="B16" s="131"/>
      <c r="C16" s="43" t="s">
        <v>19</v>
      </c>
      <c r="D16" s="14" t="s">
        <v>19</v>
      </c>
      <c r="E16" s="14" t="s">
        <v>19</v>
      </c>
      <c r="F16" s="14">
        <v>38</v>
      </c>
      <c r="G16" s="14">
        <v>34</v>
      </c>
      <c r="H16" s="14" t="s">
        <v>19</v>
      </c>
      <c r="I16" s="14">
        <v>42</v>
      </c>
      <c r="J16" s="15">
        <v>45</v>
      </c>
      <c r="K16" s="42"/>
    </row>
    <row r="17" spans="1:16" x14ac:dyDescent="0.35">
      <c r="A17" s="32"/>
      <c r="B17" s="131"/>
      <c r="C17" s="43" t="s">
        <v>19</v>
      </c>
      <c r="D17" s="14" t="s">
        <v>19</v>
      </c>
      <c r="E17" s="14" t="s">
        <v>19</v>
      </c>
      <c r="F17" s="14">
        <v>38</v>
      </c>
      <c r="G17" s="14">
        <v>42</v>
      </c>
      <c r="H17" s="14">
        <v>45</v>
      </c>
      <c r="I17" s="14">
        <v>42</v>
      </c>
      <c r="J17" s="15">
        <v>48</v>
      </c>
      <c r="K17" s="42"/>
    </row>
    <row r="18" spans="1:16" ht="15" thickBot="1" x14ac:dyDescent="0.4">
      <c r="A18" s="32"/>
      <c r="B18" s="131"/>
      <c r="C18" s="44" t="s">
        <v>19</v>
      </c>
      <c r="D18" s="17" t="s">
        <v>19</v>
      </c>
      <c r="E18" s="17" t="s">
        <v>19</v>
      </c>
      <c r="F18" s="17">
        <v>48</v>
      </c>
      <c r="G18" s="17">
        <v>45</v>
      </c>
      <c r="H18" s="17">
        <v>32</v>
      </c>
      <c r="I18" s="17" t="s">
        <v>19</v>
      </c>
      <c r="J18" s="18">
        <v>38</v>
      </c>
      <c r="K18" s="42"/>
    </row>
    <row r="19" spans="1:16" ht="15" thickBot="1" x14ac:dyDescent="0.4">
      <c r="A19" s="32"/>
      <c r="C19" s="133" t="s">
        <v>20</v>
      </c>
      <c r="D19" s="133"/>
      <c r="E19" s="133"/>
      <c r="F19" s="133"/>
      <c r="G19" s="133"/>
      <c r="H19" s="133"/>
      <c r="I19" s="133"/>
      <c r="J19" s="133"/>
      <c r="M19" s="34"/>
    </row>
    <row r="20" spans="1:16" ht="15" thickBot="1" x14ac:dyDescent="0.4">
      <c r="A20" s="32"/>
      <c r="C20" s="134" t="s">
        <v>38</v>
      </c>
      <c r="D20" s="135"/>
      <c r="E20" s="136"/>
      <c r="F20" s="137" t="s">
        <v>37</v>
      </c>
      <c r="G20" s="138"/>
      <c r="H20" s="138"/>
      <c r="I20" s="138"/>
      <c r="J20" s="139"/>
      <c r="M20" s="34"/>
    </row>
    <row r="21" spans="1:16" ht="15" thickBot="1" x14ac:dyDescent="0.4">
      <c r="A21" s="32"/>
      <c r="C21" s="45" t="s">
        <v>21</v>
      </c>
      <c r="D21" s="46" t="s">
        <v>22</v>
      </c>
      <c r="E21" s="47" t="s">
        <v>23</v>
      </c>
      <c r="F21" s="45" t="s">
        <v>140</v>
      </c>
      <c r="G21" s="46" t="s">
        <v>141</v>
      </c>
      <c r="H21" s="46" t="s">
        <v>142</v>
      </c>
      <c r="I21" s="46" t="s">
        <v>143</v>
      </c>
      <c r="J21" s="47" t="s">
        <v>144</v>
      </c>
      <c r="K21" s="34"/>
      <c r="M21" s="48"/>
      <c r="N21" s="49"/>
      <c r="O21" s="49"/>
      <c r="P21" s="49"/>
    </row>
    <row r="22" spans="1:16" x14ac:dyDescent="0.35">
      <c r="A22" s="32"/>
      <c r="B22" s="45" t="s">
        <v>39</v>
      </c>
      <c r="C22" s="50">
        <v>25000</v>
      </c>
      <c r="D22" s="51">
        <v>0</v>
      </c>
      <c r="E22" s="52">
        <v>0</v>
      </c>
      <c r="F22" s="50">
        <v>4000</v>
      </c>
      <c r="G22" s="51">
        <v>0</v>
      </c>
      <c r="H22" s="51">
        <v>0</v>
      </c>
      <c r="I22" s="51">
        <v>0</v>
      </c>
      <c r="J22" s="52">
        <v>21000</v>
      </c>
      <c r="K22" s="42"/>
      <c r="L22" s="42"/>
      <c r="M22" s="49"/>
      <c r="N22" s="53"/>
      <c r="O22" s="49"/>
      <c r="P22" s="49"/>
    </row>
    <row r="23" spans="1:16" x14ac:dyDescent="0.35">
      <c r="A23" s="32"/>
      <c r="B23" s="54" t="s">
        <v>40</v>
      </c>
      <c r="C23" s="55">
        <v>0</v>
      </c>
      <c r="D23" s="56">
        <v>10000</v>
      </c>
      <c r="E23" s="109">
        <v>0</v>
      </c>
      <c r="F23" s="55">
        <v>0</v>
      </c>
      <c r="G23" s="56">
        <v>25000</v>
      </c>
      <c r="H23" s="56">
        <v>13000</v>
      </c>
      <c r="I23" s="56">
        <v>0</v>
      </c>
      <c r="J23" s="57">
        <v>0</v>
      </c>
      <c r="K23" s="42"/>
      <c r="L23" s="42"/>
      <c r="M23" s="49"/>
      <c r="N23" s="53"/>
      <c r="O23" s="49"/>
      <c r="P23" s="49"/>
    </row>
    <row r="24" spans="1:16" x14ac:dyDescent="0.35">
      <c r="A24" s="32"/>
      <c r="B24" s="54" t="s">
        <v>21</v>
      </c>
      <c r="C24" s="55">
        <v>0</v>
      </c>
      <c r="D24" s="56">
        <v>0</v>
      </c>
      <c r="E24" s="57">
        <v>0</v>
      </c>
      <c r="F24" s="55">
        <v>16000</v>
      </c>
      <c r="G24" s="56">
        <v>0</v>
      </c>
      <c r="H24" s="56">
        <v>0</v>
      </c>
      <c r="I24" s="56">
        <v>9000</v>
      </c>
      <c r="J24" s="57">
        <v>0</v>
      </c>
      <c r="K24" s="42"/>
      <c r="L24" s="42"/>
      <c r="M24" s="49"/>
      <c r="N24" s="53"/>
      <c r="O24" s="49"/>
      <c r="P24" s="49"/>
    </row>
    <row r="25" spans="1:16" x14ac:dyDescent="0.35">
      <c r="A25" s="32"/>
      <c r="B25" s="54" t="s">
        <v>22</v>
      </c>
      <c r="C25" s="55">
        <v>0</v>
      </c>
      <c r="D25" s="56">
        <v>0</v>
      </c>
      <c r="E25" s="57">
        <v>0</v>
      </c>
      <c r="F25" s="55">
        <v>0</v>
      </c>
      <c r="G25" s="56">
        <v>0</v>
      </c>
      <c r="H25" s="56">
        <v>0</v>
      </c>
      <c r="I25" s="56">
        <v>10000</v>
      </c>
      <c r="J25" s="57">
        <v>0</v>
      </c>
      <c r="K25" s="42"/>
      <c r="L25" s="42"/>
      <c r="M25" s="49"/>
      <c r="N25" s="53"/>
      <c r="O25" s="49"/>
      <c r="P25" s="49"/>
    </row>
    <row r="26" spans="1:16" ht="15" thickBot="1" x14ac:dyDescent="0.4">
      <c r="A26" s="32"/>
      <c r="B26" s="58" t="s">
        <v>23</v>
      </c>
      <c r="C26" s="59">
        <v>0</v>
      </c>
      <c r="D26" s="60">
        <v>0</v>
      </c>
      <c r="E26" s="61">
        <v>0</v>
      </c>
      <c r="F26" s="59">
        <v>0</v>
      </c>
      <c r="G26" s="60">
        <v>0</v>
      </c>
      <c r="H26" s="60">
        <v>0</v>
      </c>
      <c r="I26" s="60">
        <v>0</v>
      </c>
      <c r="J26" s="106">
        <v>0</v>
      </c>
      <c r="K26" s="42"/>
      <c r="L26" s="42"/>
      <c r="M26" s="49"/>
      <c r="N26" s="53"/>
      <c r="O26" s="49"/>
      <c r="P26" s="49"/>
    </row>
    <row r="27" spans="1:16" ht="15" thickBot="1" x14ac:dyDescent="0.4">
      <c r="A27" s="32"/>
    </row>
    <row r="28" spans="1:16" ht="31" customHeight="1" thickBot="1" x14ac:dyDescent="0.4">
      <c r="A28" s="32"/>
      <c r="B28" s="122" t="s">
        <v>28</v>
      </c>
      <c r="C28" s="123"/>
      <c r="D28" s="123"/>
      <c r="E28" s="124"/>
      <c r="F28" s="195">
        <f>(C14*C22)+(C15*C23)+(D14*D22)+(D15*D23)+(E15*E23)+(F14*F22)+(F16*F24)+(F17*F25)+(F18*F26)+(G15*G23)+(G16*G24)+(G17*G25)+(G18*G26)+(H14*H22)+(H15*H23)+(H17*H25)+(H18*H26)+(I14*I22)+(I16*I24)+(I17*I25)+(J14*J22)+(J15*J23)+(J16*J24)+(J17*J25)+(J18*J26)-G6</f>
        <v>6898000</v>
      </c>
      <c r="G28" s="196"/>
      <c r="H28" s="196"/>
      <c r="I28" s="197"/>
    </row>
    <row r="29" spans="1:16" ht="15" thickBot="1" x14ac:dyDescent="0.4">
      <c r="A29" s="32"/>
    </row>
    <row r="30" spans="1:16" ht="35" customHeight="1" thickBot="1" x14ac:dyDescent="0.4">
      <c r="A30" s="32"/>
      <c r="B30" s="140" t="s">
        <v>30</v>
      </c>
      <c r="C30" s="141"/>
      <c r="D30" s="141"/>
      <c r="E30" s="142"/>
    </row>
    <row r="31" spans="1:16" ht="15" thickBot="1" x14ac:dyDescent="0.4">
      <c r="A31" s="32"/>
      <c r="B31" s="143" t="s">
        <v>29</v>
      </c>
      <c r="C31" s="144"/>
      <c r="D31" s="144"/>
      <c r="E31" s="145"/>
    </row>
    <row r="32" spans="1:16" ht="21" x14ac:dyDescent="0.35">
      <c r="A32" s="32"/>
      <c r="B32" s="1" t="s">
        <v>24</v>
      </c>
      <c r="C32" s="2">
        <f>SUM(C22:D22,F22,H22:J22)</f>
        <v>50000</v>
      </c>
      <c r="D32" s="2" t="s">
        <v>25</v>
      </c>
      <c r="E32" s="3">
        <v>50000</v>
      </c>
      <c r="F32" s="62"/>
      <c r="G32" s="184" t="s">
        <v>197</v>
      </c>
      <c r="H32" s="185"/>
      <c r="I32" s="186"/>
    </row>
    <row r="33" spans="1:9" ht="21.5" thickBot="1" x14ac:dyDescent="0.4">
      <c r="A33" s="32"/>
      <c r="B33" s="4" t="s">
        <v>26</v>
      </c>
      <c r="C33" s="5">
        <f>SUM(C23:E23,J23,G23:H23)</f>
        <v>48000</v>
      </c>
      <c r="D33" s="5" t="s">
        <v>25</v>
      </c>
      <c r="E33" s="6">
        <v>60000</v>
      </c>
      <c r="F33" s="62"/>
      <c r="G33" s="187"/>
      <c r="H33" s="188"/>
      <c r="I33" s="189"/>
    </row>
    <row r="34" spans="1:9" ht="21.5" thickBot="1" x14ac:dyDescent="0.4">
      <c r="A34" s="32"/>
      <c r="B34" s="146" t="s">
        <v>31</v>
      </c>
      <c r="C34" s="147"/>
      <c r="D34" s="147"/>
      <c r="E34" s="148"/>
      <c r="F34" s="62"/>
      <c r="G34" s="63"/>
      <c r="H34" s="63"/>
    </row>
    <row r="35" spans="1:9" ht="21" x14ac:dyDescent="0.35">
      <c r="A35" s="32"/>
      <c r="B35" s="7" t="s">
        <v>21</v>
      </c>
      <c r="C35" s="8">
        <f>SUM(C22:C23)</f>
        <v>25000</v>
      </c>
      <c r="D35" s="8" t="s">
        <v>25</v>
      </c>
      <c r="E35" s="9">
        <f>25000*C6</f>
        <v>25000</v>
      </c>
      <c r="F35" s="62"/>
      <c r="G35" s="184" t="s">
        <v>202</v>
      </c>
      <c r="H35" s="185"/>
      <c r="I35" s="186"/>
    </row>
    <row r="36" spans="1:9" ht="21.5" thickBot="1" x14ac:dyDescent="0.4">
      <c r="A36" s="32"/>
      <c r="B36" s="7" t="s">
        <v>22</v>
      </c>
      <c r="C36" s="8">
        <f>SUM(D22:D23)+(F6)</f>
        <v>20000</v>
      </c>
      <c r="D36" s="8" t="s">
        <v>25</v>
      </c>
      <c r="E36" s="9">
        <f>20000*C7</f>
        <v>20000</v>
      </c>
      <c r="F36" s="62"/>
      <c r="G36" s="187"/>
      <c r="H36" s="188"/>
      <c r="I36" s="189"/>
    </row>
    <row r="37" spans="1:9" ht="21.5" thickBot="1" x14ac:dyDescent="0.4">
      <c r="A37" s="32"/>
      <c r="B37" s="10" t="s">
        <v>23</v>
      </c>
      <c r="C37" s="11">
        <f>E23</f>
        <v>0</v>
      </c>
      <c r="D37" s="11" t="s">
        <v>25</v>
      </c>
      <c r="E37" s="12">
        <f>16000*C8</f>
        <v>0</v>
      </c>
      <c r="F37" s="62"/>
      <c r="G37" s="63"/>
      <c r="H37" s="63"/>
    </row>
    <row r="38" spans="1:9" ht="21" x14ac:dyDescent="0.35">
      <c r="A38" s="32"/>
      <c r="B38" s="149" t="s">
        <v>32</v>
      </c>
      <c r="C38" s="150"/>
      <c r="D38" s="150"/>
      <c r="E38" s="151"/>
      <c r="F38" s="62"/>
      <c r="G38" s="63"/>
      <c r="H38" s="63"/>
    </row>
    <row r="39" spans="1:9" ht="21" x14ac:dyDescent="0.35">
      <c r="A39" s="32"/>
      <c r="B39" s="13" t="s">
        <v>140</v>
      </c>
      <c r="C39" s="14">
        <f>SUM(F22,F24:F26)</f>
        <v>20000</v>
      </c>
      <c r="D39" s="14" t="s">
        <v>27</v>
      </c>
      <c r="E39" s="15">
        <v>20000</v>
      </c>
      <c r="F39" s="62"/>
      <c r="G39" s="63"/>
      <c r="H39" s="63"/>
    </row>
    <row r="40" spans="1:9" ht="21" x14ac:dyDescent="0.35">
      <c r="A40" s="32"/>
      <c r="B40" s="13" t="s">
        <v>141</v>
      </c>
      <c r="C40" s="14">
        <f>SUM(G23:G26)</f>
        <v>25000</v>
      </c>
      <c r="D40" s="14" t="s">
        <v>27</v>
      </c>
      <c r="E40" s="15">
        <v>25000</v>
      </c>
      <c r="F40" s="62"/>
      <c r="G40" s="63"/>
      <c r="H40" s="63"/>
    </row>
    <row r="41" spans="1:9" ht="21" x14ac:dyDescent="0.35">
      <c r="A41" s="32"/>
      <c r="B41" s="13" t="s">
        <v>142</v>
      </c>
      <c r="C41" s="14">
        <f>SUM(H22,H23,H25,H26)</f>
        <v>13000</v>
      </c>
      <c r="D41" s="14" t="s">
        <v>27</v>
      </c>
      <c r="E41" s="15">
        <v>13000</v>
      </c>
      <c r="F41" s="62"/>
      <c r="G41" s="63"/>
      <c r="H41" s="63"/>
    </row>
    <row r="42" spans="1:9" ht="21" x14ac:dyDescent="0.35">
      <c r="A42" s="32"/>
      <c r="B42" s="13" t="s">
        <v>143</v>
      </c>
      <c r="C42" s="14">
        <f>SUM(I22,I24,I25)</f>
        <v>19000</v>
      </c>
      <c r="D42" s="14" t="s">
        <v>27</v>
      </c>
      <c r="E42" s="15">
        <v>19000</v>
      </c>
      <c r="F42" s="62"/>
      <c r="G42" s="63"/>
      <c r="H42" s="63"/>
    </row>
    <row r="43" spans="1:9" ht="21.5" thickBot="1" x14ac:dyDescent="0.4">
      <c r="A43" s="32"/>
      <c r="B43" s="16" t="s">
        <v>144</v>
      </c>
      <c r="C43" s="17">
        <f>SUM(J22:J26)</f>
        <v>21000</v>
      </c>
      <c r="D43" s="17" t="s">
        <v>27</v>
      </c>
      <c r="E43" s="18">
        <v>21000</v>
      </c>
      <c r="F43" s="62"/>
      <c r="G43" s="63"/>
      <c r="H43" s="63"/>
    </row>
    <row r="44" spans="1:9" ht="21" x14ac:dyDescent="0.35">
      <c r="A44" s="32"/>
      <c r="B44" s="152" t="s">
        <v>33</v>
      </c>
      <c r="C44" s="153"/>
      <c r="D44" s="153"/>
      <c r="E44" s="154"/>
      <c r="F44" s="62"/>
      <c r="G44" s="63"/>
      <c r="H44" s="63"/>
    </row>
    <row r="45" spans="1:9" ht="29" x14ac:dyDescent="0.35">
      <c r="A45" s="32"/>
      <c r="B45" s="19"/>
      <c r="C45" s="20" t="s">
        <v>35</v>
      </c>
      <c r="D45" s="21"/>
      <c r="E45" s="22" t="s">
        <v>36</v>
      </c>
      <c r="F45" s="62"/>
      <c r="G45" s="63"/>
      <c r="H45" s="63"/>
    </row>
    <row r="46" spans="1:9" x14ac:dyDescent="0.35">
      <c r="A46" s="32"/>
      <c r="B46" s="23" t="s">
        <v>21</v>
      </c>
      <c r="C46" s="21">
        <f>SUM(C22:C23)</f>
        <v>25000</v>
      </c>
      <c r="D46" s="21" t="s">
        <v>34</v>
      </c>
      <c r="E46" s="24">
        <f>SUM(F24:G24,I24:J24)</f>
        <v>25000</v>
      </c>
      <c r="F46" s="63"/>
      <c r="G46" s="63"/>
      <c r="H46" s="63"/>
    </row>
    <row r="47" spans="1:9" x14ac:dyDescent="0.35">
      <c r="A47" s="32"/>
      <c r="B47" s="23" t="s">
        <v>22</v>
      </c>
      <c r="C47" s="21">
        <f>SUM(D22:D23)</f>
        <v>10000</v>
      </c>
      <c r="D47" s="21" t="s">
        <v>34</v>
      </c>
      <c r="E47" s="24">
        <f>SUM(F25:J25)</f>
        <v>10000</v>
      </c>
      <c r="F47" s="63"/>
      <c r="G47" s="63"/>
      <c r="H47" s="63"/>
    </row>
    <row r="48" spans="1:9" ht="15" thickBot="1" x14ac:dyDescent="0.4">
      <c r="A48" s="32"/>
      <c r="B48" s="25" t="s">
        <v>23</v>
      </c>
      <c r="C48" s="26">
        <f>E23</f>
        <v>0</v>
      </c>
      <c r="D48" s="26" t="s">
        <v>34</v>
      </c>
      <c r="E48" s="27">
        <f>SUM(F26:H26,J26)</f>
        <v>0</v>
      </c>
    </row>
    <row r="49" spans="1:1" x14ac:dyDescent="0.35">
      <c r="A49" s="32"/>
    </row>
    <row r="50" spans="1:1" x14ac:dyDescent="0.35">
      <c r="A50" s="32"/>
    </row>
    <row r="51" spans="1:1" x14ac:dyDescent="0.35">
      <c r="A51" s="32"/>
    </row>
    <row r="52" spans="1:1" x14ac:dyDescent="0.35">
      <c r="A52" s="32"/>
    </row>
    <row r="53" spans="1:1" x14ac:dyDescent="0.35">
      <c r="A53" s="32"/>
    </row>
  </sheetData>
  <mergeCells count="19">
    <mergeCell ref="B34:E34"/>
    <mergeCell ref="B38:E38"/>
    <mergeCell ref="B44:E44"/>
    <mergeCell ref="G35:I36"/>
    <mergeCell ref="A1:N1"/>
    <mergeCell ref="E4:G4"/>
    <mergeCell ref="B4:C4"/>
    <mergeCell ref="G32:I33"/>
    <mergeCell ref="B13:B18"/>
    <mergeCell ref="C13:J13"/>
    <mergeCell ref="C19:J19"/>
    <mergeCell ref="C20:E20"/>
    <mergeCell ref="F20:J20"/>
    <mergeCell ref="B28:E28"/>
    <mergeCell ref="F28:I28"/>
    <mergeCell ref="D11:H11"/>
    <mergeCell ref="A2:G2"/>
    <mergeCell ref="B30:E30"/>
    <mergeCell ref="B31:E31"/>
  </mergeCells>
  <pageMargins left="0.7" right="0.7" top="0.75" bottom="0.75" header="0.3" footer="0.3"/>
  <pageSetup orientation="portrait" horizontalDpi="200" verticalDpi="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BD093-5AE7-4BC9-825A-870A5F1CDF83}">
  <dimension ref="A1:AH52"/>
  <sheetViews>
    <sheetView workbookViewId="0">
      <selection activeCell="B4" sqref="B4:H8"/>
    </sheetView>
  </sheetViews>
  <sheetFormatPr defaultRowHeight="14.5" x14ac:dyDescent="0.35"/>
  <cols>
    <col min="1" max="1" width="2.81640625" style="28" customWidth="1"/>
    <col min="2" max="2" width="21.6328125" style="28" customWidth="1"/>
    <col min="3" max="3" width="10.453125" style="28" customWidth="1"/>
    <col min="4" max="4" width="11.453125" style="28" customWidth="1"/>
    <col min="5" max="5" width="11.26953125" style="28" customWidth="1"/>
    <col min="6" max="6" width="14.81640625" style="28" customWidth="1"/>
    <col min="7" max="7" width="24.453125" style="28" customWidth="1"/>
    <col min="8" max="9" width="8.7265625" style="28"/>
    <col min="10" max="10" width="13.26953125" style="28" customWidth="1"/>
    <col min="11" max="12" width="8.7265625" style="28"/>
    <col min="13" max="13" width="19.90625" style="28" customWidth="1"/>
    <col min="14" max="16384" width="8.7265625" style="28"/>
  </cols>
  <sheetData>
    <row r="1" spans="1:34" ht="70" customHeight="1" x14ac:dyDescent="0.35">
      <c r="A1" s="128" t="s">
        <v>193</v>
      </c>
      <c r="B1" s="128"/>
      <c r="C1" s="128"/>
      <c r="D1" s="128"/>
      <c r="E1" s="128"/>
      <c r="F1" s="128"/>
      <c r="G1" s="128"/>
      <c r="H1" s="128"/>
      <c r="I1" s="128"/>
      <c r="J1" s="128"/>
      <c r="K1" s="128"/>
      <c r="L1" s="128"/>
      <c r="M1" s="128"/>
      <c r="N1" s="128"/>
      <c r="O1" s="70"/>
      <c r="P1" s="70"/>
      <c r="Q1" s="70"/>
      <c r="R1" s="70"/>
      <c r="S1" s="70"/>
      <c r="T1" s="70"/>
      <c r="U1" s="70"/>
      <c r="V1" s="70"/>
      <c r="W1" s="70"/>
      <c r="X1" s="70"/>
      <c r="Y1" s="70"/>
      <c r="Z1" s="70"/>
      <c r="AA1" s="70"/>
    </row>
    <row r="2" spans="1:34" s="31" customFormat="1" ht="14" thickBot="1" x14ac:dyDescent="0.4">
      <c r="A2" s="29"/>
      <c r="B2" s="30" t="s">
        <v>0</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row>
    <row r="3" spans="1:34" s="96" customFormat="1" ht="32" customHeight="1" x14ac:dyDescent="0.35">
      <c r="A3" s="99"/>
      <c r="B3" s="193"/>
      <c r="C3" s="194"/>
      <c r="D3" s="103"/>
      <c r="E3" s="190"/>
      <c r="F3" s="191"/>
      <c r="G3" s="192"/>
      <c r="H3" s="97"/>
      <c r="I3" s="98"/>
    </row>
    <row r="4" spans="1:34" ht="30.5" customHeight="1" x14ac:dyDescent="0.35">
      <c r="A4" s="32"/>
      <c r="B4" s="211" t="s">
        <v>208</v>
      </c>
      <c r="C4" s="212"/>
      <c r="D4" s="212"/>
      <c r="E4" s="212"/>
      <c r="F4" s="212"/>
      <c r="G4" s="212"/>
      <c r="H4" s="212"/>
      <c r="I4" s="95"/>
      <c r="J4" s="95"/>
      <c r="K4" s="95"/>
      <c r="L4" s="118"/>
      <c r="M4" s="118"/>
      <c r="N4" s="118"/>
      <c r="S4" s="34"/>
      <c r="T4" s="34"/>
      <c r="AH4" s="32"/>
    </row>
    <row r="5" spans="1:34" x14ac:dyDescent="0.35">
      <c r="A5" s="32"/>
      <c r="B5" s="213"/>
      <c r="C5" s="214"/>
      <c r="D5" s="214"/>
      <c r="E5" s="214"/>
      <c r="F5" s="214"/>
      <c r="G5" s="214"/>
      <c r="H5" s="214"/>
      <c r="I5" s="117"/>
      <c r="J5" s="118"/>
      <c r="K5" s="118"/>
      <c r="L5" s="118"/>
      <c r="M5" s="118"/>
      <c r="N5" s="118"/>
      <c r="S5" s="34"/>
      <c r="AH5" s="32"/>
    </row>
    <row r="6" spans="1:34" x14ac:dyDescent="0.35">
      <c r="A6" s="32"/>
      <c r="B6" s="213"/>
      <c r="C6" s="214"/>
      <c r="D6" s="214"/>
      <c r="E6" s="214"/>
      <c r="F6" s="214"/>
      <c r="G6" s="214"/>
      <c r="H6" s="214"/>
      <c r="I6" s="118"/>
      <c r="J6" s="118"/>
      <c r="K6" s="118"/>
      <c r="L6" s="118"/>
      <c r="M6" s="118"/>
      <c r="N6" s="118"/>
      <c r="T6" s="34"/>
      <c r="AH6" s="32"/>
    </row>
    <row r="7" spans="1:34" x14ac:dyDescent="0.35">
      <c r="A7" s="32"/>
      <c r="B7" s="213"/>
      <c r="C7" s="214"/>
      <c r="D7" s="214"/>
      <c r="E7" s="214"/>
      <c r="F7" s="214"/>
      <c r="G7" s="214"/>
      <c r="H7" s="214"/>
      <c r="I7" s="118"/>
      <c r="J7" s="118"/>
      <c r="K7" s="118"/>
      <c r="L7" s="118"/>
      <c r="M7" s="118"/>
      <c r="N7" s="118"/>
      <c r="R7" s="36"/>
      <c r="T7" s="34"/>
      <c r="AH7" s="32"/>
    </row>
    <row r="8" spans="1:34" x14ac:dyDescent="0.35">
      <c r="A8" s="32"/>
      <c r="B8" s="213"/>
      <c r="C8" s="214"/>
      <c r="D8" s="214"/>
      <c r="E8" s="214"/>
      <c r="F8" s="214"/>
      <c r="G8" s="214"/>
      <c r="H8" s="214"/>
      <c r="I8" s="118"/>
      <c r="J8" s="118"/>
      <c r="K8" s="118"/>
      <c r="L8" s="118"/>
      <c r="M8" s="118"/>
      <c r="N8" s="118"/>
      <c r="R8" s="36"/>
      <c r="T8" s="34"/>
      <c r="AH8" s="32"/>
    </row>
    <row r="9" spans="1:34" x14ac:dyDescent="0.35">
      <c r="A9" s="32"/>
      <c r="B9" s="80"/>
      <c r="C9" s="81"/>
      <c r="D9" s="118"/>
      <c r="E9" s="111"/>
      <c r="F9" s="111"/>
      <c r="G9" s="111"/>
      <c r="H9" s="118"/>
      <c r="I9" s="118"/>
      <c r="J9" s="118"/>
      <c r="K9" s="118"/>
      <c r="L9" s="118"/>
      <c r="M9" s="118"/>
      <c r="N9" s="118"/>
      <c r="R9" s="36"/>
      <c r="T9" s="34"/>
      <c r="AH9" s="32"/>
    </row>
    <row r="10" spans="1:34" ht="15" thickBot="1" x14ac:dyDescent="0.4">
      <c r="A10" s="32"/>
      <c r="B10" s="82"/>
      <c r="C10" s="83">
        <v>0</v>
      </c>
      <c r="D10" s="210"/>
      <c r="E10" s="130"/>
      <c r="F10" s="130"/>
      <c r="G10" s="130"/>
      <c r="H10" s="130"/>
      <c r="I10" s="118"/>
      <c r="J10" s="118"/>
      <c r="K10" s="118"/>
      <c r="L10" s="118"/>
      <c r="M10" s="118"/>
      <c r="N10" s="118"/>
      <c r="Q10" s="36"/>
      <c r="T10" s="34"/>
      <c r="AH10" s="32"/>
    </row>
    <row r="11" spans="1:34" s="37" customFormat="1" x14ac:dyDescent="0.35">
      <c r="B11" s="38" t="s">
        <v>41</v>
      </c>
    </row>
    <row r="12" spans="1:34" ht="15" thickBot="1" x14ac:dyDescent="0.4">
      <c r="A12" s="32"/>
      <c r="B12" s="131" t="s">
        <v>42</v>
      </c>
      <c r="C12" s="132" t="s">
        <v>18</v>
      </c>
      <c r="D12" s="132"/>
      <c r="E12" s="132"/>
      <c r="F12" s="132"/>
      <c r="G12" s="132"/>
      <c r="H12" s="132"/>
      <c r="I12" s="132"/>
      <c r="J12" s="132"/>
    </row>
    <row r="13" spans="1:34" x14ac:dyDescent="0.35">
      <c r="A13" s="32"/>
      <c r="B13" s="131"/>
      <c r="C13" s="39">
        <v>27</v>
      </c>
      <c r="D13" s="40">
        <v>25</v>
      </c>
      <c r="E13" s="40" t="s">
        <v>19</v>
      </c>
      <c r="F13" s="40">
        <v>82</v>
      </c>
      <c r="G13" s="40" t="s">
        <v>19</v>
      </c>
      <c r="H13" s="40">
        <v>93</v>
      </c>
      <c r="I13" s="40">
        <v>100</v>
      </c>
      <c r="J13" s="41">
        <v>88</v>
      </c>
      <c r="K13" s="42"/>
    </row>
    <row r="14" spans="1:34" x14ac:dyDescent="0.35">
      <c r="A14" s="32"/>
      <c r="B14" s="131"/>
      <c r="C14" s="43">
        <v>32</v>
      </c>
      <c r="D14" s="14">
        <v>29</v>
      </c>
      <c r="E14" s="14">
        <v>33</v>
      </c>
      <c r="F14" s="14" t="s">
        <v>19</v>
      </c>
      <c r="G14" s="14">
        <v>72</v>
      </c>
      <c r="H14" s="14">
        <v>57</v>
      </c>
      <c r="I14" s="14" t="s">
        <v>19</v>
      </c>
      <c r="J14" s="15">
        <v>100</v>
      </c>
      <c r="K14" s="42"/>
    </row>
    <row r="15" spans="1:34" x14ac:dyDescent="0.35">
      <c r="A15" s="32"/>
      <c r="B15" s="131"/>
      <c r="C15" s="43" t="s">
        <v>19</v>
      </c>
      <c r="D15" s="14" t="s">
        <v>19</v>
      </c>
      <c r="E15" s="14" t="s">
        <v>19</v>
      </c>
      <c r="F15" s="14">
        <v>38</v>
      </c>
      <c r="G15" s="14">
        <v>34</v>
      </c>
      <c r="H15" s="14" t="s">
        <v>19</v>
      </c>
      <c r="I15" s="14">
        <v>42</v>
      </c>
      <c r="J15" s="15">
        <v>45</v>
      </c>
      <c r="K15" s="42"/>
    </row>
    <row r="16" spans="1:34" x14ac:dyDescent="0.35">
      <c r="A16" s="32"/>
      <c r="B16" s="131"/>
      <c r="C16" s="43" t="s">
        <v>19</v>
      </c>
      <c r="D16" s="14" t="s">
        <v>19</v>
      </c>
      <c r="E16" s="14" t="s">
        <v>19</v>
      </c>
      <c r="F16" s="14">
        <v>38</v>
      </c>
      <c r="G16" s="14">
        <v>42</v>
      </c>
      <c r="H16" s="14">
        <v>45</v>
      </c>
      <c r="I16" s="14">
        <v>42</v>
      </c>
      <c r="J16" s="15">
        <v>48</v>
      </c>
      <c r="K16" s="42"/>
    </row>
    <row r="17" spans="1:16" ht="15" thickBot="1" x14ac:dyDescent="0.4">
      <c r="A17" s="32"/>
      <c r="B17" s="131"/>
      <c r="C17" s="44" t="s">
        <v>19</v>
      </c>
      <c r="D17" s="17" t="s">
        <v>19</v>
      </c>
      <c r="E17" s="17" t="s">
        <v>19</v>
      </c>
      <c r="F17" s="17">
        <v>48</v>
      </c>
      <c r="G17" s="17">
        <v>45</v>
      </c>
      <c r="H17" s="17">
        <v>32</v>
      </c>
      <c r="I17" s="17" t="s">
        <v>19</v>
      </c>
      <c r="J17" s="18">
        <v>38</v>
      </c>
      <c r="K17" s="42"/>
    </row>
    <row r="18" spans="1:16" x14ac:dyDescent="0.35">
      <c r="A18" s="32"/>
      <c r="C18" s="133" t="s">
        <v>20</v>
      </c>
      <c r="D18" s="133"/>
      <c r="E18" s="133"/>
      <c r="F18" s="133"/>
      <c r="G18" s="133"/>
      <c r="H18" s="133"/>
      <c r="I18" s="133"/>
      <c r="J18" s="133"/>
      <c r="M18" s="34"/>
    </row>
    <row r="19" spans="1:16" ht="15" thickBot="1" x14ac:dyDescent="0.4">
      <c r="A19" s="32"/>
      <c r="C19" s="134" t="s">
        <v>38</v>
      </c>
      <c r="D19" s="135"/>
      <c r="E19" s="136"/>
      <c r="F19" s="137" t="s">
        <v>37</v>
      </c>
      <c r="G19" s="138"/>
      <c r="H19" s="138"/>
      <c r="I19" s="138"/>
      <c r="J19" s="139"/>
      <c r="M19" s="34"/>
    </row>
    <row r="20" spans="1:16" ht="15" thickBot="1" x14ac:dyDescent="0.4">
      <c r="A20" s="32"/>
      <c r="C20" s="45" t="s">
        <v>21</v>
      </c>
      <c r="D20" s="119" t="s">
        <v>22</v>
      </c>
      <c r="E20" s="47" t="s">
        <v>23</v>
      </c>
      <c r="F20" s="45" t="s">
        <v>140</v>
      </c>
      <c r="G20" s="119" t="s">
        <v>141</v>
      </c>
      <c r="H20" s="119" t="s">
        <v>142</v>
      </c>
      <c r="I20" s="119" t="s">
        <v>143</v>
      </c>
      <c r="J20" s="47" t="s">
        <v>144</v>
      </c>
      <c r="K20" s="34"/>
      <c r="M20" s="48"/>
      <c r="N20" s="49"/>
      <c r="O20" s="49"/>
      <c r="P20" s="49"/>
    </row>
    <row r="21" spans="1:16" x14ac:dyDescent="0.35">
      <c r="A21" s="32"/>
      <c r="B21" s="45" t="s">
        <v>39</v>
      </c>
      <c r="C21" s="50">
        <v>25000</v>
      </c>
      <c r="D21" s="51">
        <v>10000</v>
      </c>
      <c r="E21" s="52">
        <v>0</v>
      </c>
      <c r="F21" s="50">
        <v>0</v>
      </c>
      <c r="G21" s="51">
        <v>0</v>
      </c>
      <c r="H21" s="51">
        <v>0</v>
      </c>
      <c r="I21" s="51">
        <v>0</v>
      </c>
      <c r="J21" s="52">
        <v>15000</v>
      </c>
      <c r="K21" s="42"/>
      <c r="L21" s="42"/>
      <c r="M21" s="49"/>
      <c r="N21" s="53"/>
      <c r="O21" s="49"/>
      <c r="P21" s="49"/>
    </row>
    <row r="22" spans="1:16" x14ac:dyDescent="0.35">
      <c r="A22" s="32"/>
      <c r="B22" s="54" t="s">
        <v>40</v>
      </c>
      <c r="C22" s="55">
        <v>0</v>
      </c>
      <c r="D22" s="56">
        <v>10000</v>
      </c>
      <c r="E22" s="109">
        <v>0</v>
      </c>
      <c r="F22" s="55">
        <v>0</v>
      </c>
      <c r="G22" s="56">
        <v>25000</v>
      </c>
      <c r="H22" s="56">
        <v>13000</v>
      </c>
      <c r="I22" s="56">
        <v>0</v>
      </c>
      <c r="J22" s="57">
        <v>0</v>
      </c>
      <c r="K22" s="42"/>
      <c r="L22" s="42"/>
      <c r="M22" s="49"/>
      <c r="N22" s="53"/>
      <c r="O22" s="49"/>
      <c r="P22" s="49"/>
    </row>
    <row r="23" spans="1:16" x14ac:dyDescent="0.35">
      <c r="A23" s="32"/>
      <c r="B23" s="54" t="s">
        <v>21</v>
      </c>
      <c r="C23" s="55">
        <v>0</v>
      </c>
      <c r="D23" s="56">
        <v>0</v>
      </c>
      <c r="E23" s="57">
        <v>0</v>
      </c>
      <c r="F23" s="55">
        <v>0</v>
      </c>
      <c r="G23" s="56">
        <v>0</v>
      </c>
      <c r="H23" s="56">
        <v>0</v>
      </c>
      <c r="I23" s="56">
        <v>19000</v>
      </c>
      <c r="J23" s="57">
        <v>6000</v>
      </c>
      <c r="K23" s="42"/>
      <c r="L23" s="42"/>
      <c r="M23" s="49"/>
      <c r="N23" s="53"/>
      <c r="O23" s="49"/>
      <c r="P23" s="49"/>
    </row>
    <row r="24" spans="1:16" x14ac:dyDescent="0.35">
      <c r="A24" s="32"/>
      <c r="B24" s="54" t="s">
        <v>22</v>
      </c>
      <c r="C24" s="55">
        <v>0</v>
      </c>
      <c r="D24" s="56">
        <v>0</v>
      </c>
      <c r="E24" s="57">
        <v>0</v>
      </c>
      <c r="F24" s="55">
        <v>20000</v>
      </c>
      <c r="G24" s="56">
        <v>0</v>
      </c>
      <c r="H24" s="56">
        <v>0</v>
      </c>
      <c r="I24" s="56">
        <v>0</v>
      </c>
      <c r="J24" s="57">
        <v>0</v>
      </c>
      <c r="K24" s="42"/>
      <c r="L24" s="42"/>
      <c r="M24" s="49"/>
      <c r="N24" s="53"/>
      <c r="O24" s="49"/>
      <c r="P24" s="49"/>
    </row>
    <row r="25" spans="1:16" ht="15" thickBot="1" x14ac:dyDescent="0.4">
      <c r="A25" s="32"/>
      <c r="B25" s="58" t="s">
        <v>23</v>
      </c>
      <c r="C25" s="59">
        <v>0</v>
      </c>
      <c r="D25" s="60">
        <v>0</v>
      </c>
      <c r="E25" s="61">
        <v>0</v>
      </c>
      <c r="F25" s="59">
        <v>0</v>
      </c>
      <c r="G25" s="60">
        <v>0</v>
      </c>
      <c r="H25" s="60">
        <v>0</v>
      </c>
      <c r="I25" s="60">
        <v>0</v>
      </c>
      <c r="J25" s="106">
        <v>0</v>
      </c>
      <c r="K25" s="42"/>
      <c r="L25" s="42"/>
      <c r="M25" s="49"/>
      <c r="N25" s="53"/>
      <c r="O25" s="49"/>
      <c r="P25" s="49"/>
    </row>
    <row r="26" spans="1:16" ht="15" thickBot="1" x14ac:dyDescent="0.4">
      <c r="A26" s="32"/>
    </row>
    <row r="27" spans="1:16" ht="31" customHeight="1" thickBot="1" x14ac:dyDescent="0.4">
      <c r="A27" s="32"/>
      <c r="B27" s="122" t="s">
        <v>28</v>
      </c>
      <c r="C27" s="123"/>
      <c r="D27" s="123"/>
      <c r="E27" s="124"/>
      <c r="F27" s="195">
        <f>(C13*C21)+(C14*C22)+(D13*D21)+(D14*D22)+(E14*E22)+(F13*F21)+(F15*F23)+(F16*F24)+(F17*F25)+(G14*G22)+(G15*G23)+(G16*G24)+(G17*G25)+(H13*H21)+(H14*H22)+(H16*H24)+(H17*H25)+(I13*I21)+(I15*I23)+(I16*I24)+(J13*J21)+(J14*J22)+(J15*J23)+(J16*J24)+(J17*J25)</f>
        <v>6904000</v>
      </c>
      <c r="G27" s="196"/>
      <c r="H27" s="196"/>
      <c r="I27" s="197"/>
    </row>
    <row r="28" spans="1:16" ht="15" thickBot="1" x14ac:dyDescent="0.4">
      <c r="A28" s="32"/>
    </row>
    <row r="29" spans="1:16" ht="35" customHeight="1" thickBot="1" x14ac:dyDescent="0.4">
      <c r="A29" s="32"/>
      <c r="B29" s="140" t="s">
        <v>30</v>
      </c>
      <c r="C29" s="141"/>
      <c r="D29" s="141"/>
      <c r="E29" s="142"/>
    </row>
    <row r="30" spans="1:16" ht="15" thickBot="1" x14ac:dyDescent="0.4">
      <c r="A30" s="32"/>
      <c r="B30" s="143" t="s">
        <v>29</v>
      </c>
      <c r="C30" s="144"/>
      <c r="D30" s="144"/>
      <c r="E30" s="145"/>
      <c r="G30" s="207" t="s">
        <v>209</v>
      </c>
      <c r="H30" s="208"/>
      <c r="I30" s="209"/>
    </row>
    <row r="31" spans="1:16" ht="58" customHeight="1" x14ac:dyDescent="0.35">
      <c r="A31" s="32"/>
      <c r="B31" s="1" t="s">
        <v>24</v>
      </c>
      <c r="C31" s="2">
        <f>SUM(C21:D21,F21,H21:J21)</f>
        <v>50000</v>
      </c>
      <c r="D31" s="2" t="s">
        <v>25</v>
      </c>
      <c r="E31" s="3">
        <v>50000</v>
      </c>
      <c r="F31" s="62"/>
      <c r="G31" s="198" t="s">
        <v>207</v>
      </c>
      <c r="H31" s="199"/>
      <c r="I31" s="200"/>
    </row>
    <row r="32" spans="1:16" ht="21.5" thickBot="1" x14ac:dyDescent="0.4">
      <c r="A32" s="32"/>
      <c r="B32" s="4" t="s">
        <v>26</v>
      </c>
      <c r="C32" s="5">
        <f>SUM(C22:E22,J22,G22:H22)</f>
        <v>48000</v>
      </c>
      <c r="D32" s="5" t="s">
        <v>25</v>
      </c>
      <c r="E32" s="6">
        <v>60000</v>
      </c>
      <c r="F32" s="62"/>
      <c r="G32" s="201"/>
      <c r="H32" s="202"/>
      <c r="I32" s="203"/>
    </row>
    <row r="33" spans="1:9" ht="21" x14ac:dyDescent="0.35">
      <c r="A33" s="32"/>
      <c r="B33" s="146" t="s">
        <v>31</v>
      </c>
      <c r="C33" s="147"/>
      <c r="D33" s="147"/>
      <c r="E33" s="148"/>
      <c r="F33" s="62"/>
      <c r="G33" s="201"/>
      <c r="H33" s="202"/>
      <c r="I33" s="203"/>
    </row>
    <row r="34" spans="1:9" ht="21" customHeight="1" x14ac:dyDescent="0.35">
      <c r="A34" s="32"/>
      <c r="B34" s="7" t="s">
        <v>21</v>
      </c>
      <c r="C34" s="8">
        <f>SUM(C21:C22)</f>
        <v>25000</v>
      </c>
      <c r="D34" s="8" t="s">
        <v>25</v>
      </c>
      <c r="E34" s="9">
        <f>25000</f>
        <v>25000</v>
      </c>
      <c r="F34" s="62"/>
      <c r="G34" s="201"/>
      <c r="H34" s="202"/>
      <c r="I34" s="203"/>
    </row>
    <row r="35" spans="1:9" ht="21.5" thickBot="1" x14ac:dyDescent="0.4">
      <c r="A35" s="32"/>
      <c r="B35" s="7" t="s">
        <v>22</v>
      </c>
      <c r="C35" s="8">
        <f>SUM(D21:D22)</f>
        <v>20000</v>
      </c>
      <c r="D35" s="8" t="s">
        <v>25</v>
      </c>
      <c r="E35" s="9">
        <f>20000</f>
        <v>20000</v>
      </c>
      <c r="F35" s="62"/>
      <c r="G35" s="204"/>
      <c r="H35" s="205"/>
      <c r="I35" s="206"/>
    </row>
    <row r="36" spans="1:9" ht="21.5" thickBot="1" x14ac:dyDescent="0.4">
      <c r="A36" s="32"/>
      <c r="B36" s="10" t="s">
        <v>23</v>
      </c>
      <c r="C36" s="11">
        <f>E22</f>
        <v>0</v>
      </c>
      <c r="D36" s="11" t="s">
        <v>25</v>
      </c>
      <c r="E36" s="12">
        <f>16000*C7</f>
        <v>0</v>
      </c>
      <c r="F36" s="62"/>
      <c r="G36" s="63"/>
      <c r="H36" s="63"/>
    </row>
    <row r="37" spans="1:9" ht="21" x14ac:dyDescent="0.35">
      <c r="A37" s="32"/>
      <c r="B37" s="149" t="s">
        <v>32</v>
      </c>
      <c r="C37" s="150"/>
      <c r="D37" s="150"/>
      <c r="E37" s="151"/>
      <c r="F37" s="62"/>
      <c r="G37" s="63"/>
      <c r="H37" s="63"/>
    </row>
    <row r="38" spans="1:9" ht="21" x14ac:dyDescent="0.35">
      <c r="A38" s="32"/>
      <c r="B38" s="13" t="s">
        <v>140</v>
      </c>
      <c r="C38" s="14">
        <f>SUM(F21,F23:F25)</f>
        <v>20000</v>
      </c>
      <c r="D38" s="14" t="s">
        <v>27</v>
      </c>
      <c r="E38" s="15">
        <v>20000</v>
      </c>
      <c r="F38" s="62"/>
      <c r="G38" s="63"/>
      <c r="H38" s="63"/>
    </row>
    <row r="39" spans="1:9" ht="21" x14ac:dyDescent="0.35">
      <c r="A39" s="32"/>
      <c r="B39" s="13" t="s">
        <v>141</v>
      </c>
      <c r="C39" s="14">
        <f>SUM(G22:G25)</f>
        <v>25000</v>
      </c>
      <c r="D39" s="14" t="s">
        <v>27</v>
      </c>
      <c r="E39" s="15">
        <v>25000</v>
      </c>
      <c r="F39" s="62"/>
      <c r="G39" s="63"/>
      <c r="H39" s="63"/>
    </row>
    <row r="40" spans="1:9" ht="21" x14ac:dyDescent="0.35">
      <c r="A40" s="32"/>
      <c r="B40" s="13" t="s">
        <v>142</v>
      </c>
      <c r="C40" s="14">
        <f>SUM(H21,H22,H24,H25)</f>
        <v>13000</v>
      </c>
      <c r="D40" s="14" t="s">
        <v>27</v>
      </c>
      <c r="E40" s="15">
        <v>13000</v>
      </c>
      <c r="F40" s="62"/>
      <c r="G40" s="63"/>
      <c r="H40" s="63"/>
    </row>
    <row r="41" spans="1:9" ht="21" x14ac:dyDescent="0.35">
      <c r="A41" s="32"/>
      <c r="B41" s="13" t="s">
        <v>143</v>
      </c>
      <c r="C41" s="14">
        <f>SUM(I21,I23,I24)</f>
        <v>19000</v>
      </c>
      <c r="D41" s="14" t="s">
        <v>27</v>
      </c>
      <c r="E41" s="15">
        <v>19000</v>
      </c>
      <c r="F41" s="62"/>
      <c r="G41" s="63"/>
      <c r="H41" s="63"/>
    </row>
    <row r="42" spans="1:9" ht="21.5" thickBot="1" x14ac:dyDescent="0.4">
      <c r="A42" s="32"/>
      <c r="B42" s="16" t="s">
        <v>144</v>
      </c>
      <c r="C42" s="17">
        <f>SUM(J21:J25)</f>
        <v>21000</v>
      </c>
      <c r="D42" s="17" t="s">
        <v>27</v>
      </c>
      <c r="E42" s="18">
        <v>21000</v>
      </c>
      <c r="F42" s="62"/>
      <c r="G42" s="63"/>
      <c r="H42" s="63"/>
    </row>
    <row r="43" spans="1:9" ht="21" x14ac:dyDescent="0.35">
      <c r="A43" s="32"/>
      <c r="B43" s="152" t="s">
        <v>33</v>
      </c>
      <c r="C43" s="153"/>
      <c r="D43" s="153"/>
      <c r="E43" s="154"/>
      <c r="F43" s="62"/>
      <c r="G43" s="63"/>
      <c r="H43" s="63"/>
    </row>
    <row r="44" spans="1:9" ht="29" x14ac:dyDescent="0.35">
      <c r="A44" s="32"/>
      <c r="B44" s="19"/>
      <c r="C44" s="20" t="s">
        <v>35</v>
      </c>
      <c r="D44" s="21"/>
      <c r="E44" s="22" t="s">
        <v>36</v>
      </c>
      <c r="F44" s="62"/>
      <c r="G44" s="63"/>
      <c r="H44" s="63"/>
    </row>
    <row r="45" spans="1:9" x14ac:dyDescent="0.35">
      <c r="A45" s="32"/>
      <c r="B45" s="23" t="s">
        <v>21</v>
      </c>
      <c r="C45" s="21">
        <f>SUM(C21:C22)</f>
        <v>25000</v>
      </c>
      <c r="D45" s="21" t="s">
        <v>34</v>
      </c>
      <c r="E45" s="24">
        <f>SUM(F23:G23,I23:J23)</f>
        <v>25000</v>
      </c>
      <c r="F45" s="63"/>
      <c r="G45" s="63"/>
      <c r="H45" s="63"/>
    </row>
    <row r="46" spans="1:9" x14ac:dyDescent="0.35">
      <c r="A46" s="32"/>
      <c r="B46" s="23" t="s">
        <v>22</v>
      </c>
      <c r="C46" s="21">
        <f>SUM(D21:D22)</f>
        <v>20000</v>
      </c>
      <c r="D46" s="21" t="s">
        <v>34</v>
      </c>
      <c r="E46" s="24">
        <f>SUM(F24:J24)</f>
        <v>20000</v>
      </c>
      <c r="F46" s="63"/>
      <c r="G46" s="63"/>
      <c r="H46" s="63"/>
    </row>
    <row r="47" spans="1:9" ht="15" thickBot="1" x14ac:dyDescent="0.4">
      <c r="A47" s="32"/>
      <c r="B47" s="25" t="s">
        <v>23</v>
      </c>
      <c r="C47" s="26">
        <f>E22</f>
        <v>0</v>
      </c>
      <c r="D47" s="26" t="s">
        <v>34</v>
      </c>
      <c r="E47" s="27">
        <f>SUM(F25:H25,J25)</f>
        <v>0</v>
      </c>
    </row>
    <row r="48" spans="1:9" x14ac:dyDescent="0.35">
      <c r="A48" s="32"/>
    </row>
    <row r="49" spans="1:1" x14ac:dyDescent="0.35">
      <c r="A49" s="32"/>
    </row>
    <row r="50" spans="1:1" x14ac:dyDescent="0.35">
      <c r="A50" s="32"/>
    </row>
    <row r="51" spans="1:1" x14ac:dyDescent="0.35">
      <c r="A51" s="32"/>
    </row>
    <row r="52" spans="1:1" x14ac:dyDescent="0.35">
      <c r="A52" s="32"/>
    </row>
  </sheetData>
  <mergeCells count="19">
    <mergeCell ref="A1:N1"/>
    <mergeCell ref="B3:C3"/>
    <mergeCell ref="E3:G3"/>
    <mergeCell ref="D10:H10"/>
    <mergeCell ref="B12:B17"/>
    <mergeCell ref="C12:J12"/>
    <mergeCell ref="B4:H8"/>
    <mergeCell ref="B37:E37"/>
    <mergeCell ref="B43:E43"/>
    <mergeCell ref="C18:J18"/>
    <mergeCell ref="C19:E19"/>
    <mergeCell ref="F19:J19"/>
    <mergeCell ref="B27:E27"/>
    <mergeCell ref="F27:I27"/>
    <mergeCell ref="B29:E29"/>
    <mergeCell ref="G31:I35"/>
    <mergeCell ref="G30:I30"/>
    <mergeCell ref="B30:E30"/>
    <mergeCell ref="B33:E33"/>
  </mergeCells>
  <pageMargins left="0.7" right="0.7" top="0.75" bottom="0.75" header="0.3" footer="0.3"/>
  <pageSetup orientation="portrait" horizontalDpi="200" verticalDpi="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F8B7-851B-4263-897B-BDDCB497A652}">
  <dimension ref="A1:AH47"/>
  <sheetViews>
    <sheetView workbookViewId="0">
      <selection activeCell="G32" sqref="G32:L36"/>
    </sheetView>
  </sheetViews>
  <sheetFormatPr defaultRowHeight="14.5" x14ac:dyDescent="0.35"/>
  <cols>
    <col min="1" max="1" width="2.81640625" style="28" customWidth="1"/>
    <col min="2" max="2" width="21.6328125" style="28" customWidth="1"/>
    <col min="3" max="3" width="10.453125" style="28" customWidth="1"/>
    <col min="4" max="4" width="11.453125" style="28" customWidth="1"/>
    <col min="5" max="5" width="11.26953125" style="28" customWidth="1"/>
    <col min="6" max="6" width="14.81640625" style="28" customWidth="1"/>
    <col min="7" max="7" width="24.453125" style="28" customWidth="1"/>
    <col min="8" max="9" width="8.7265625" style="28"/>
    <col min="10" max="10" width="13.26953125" style="28" customWidth="1"/>
    <col min="11" max="12" width="8.7265625" style="28"/>
    <col min="13" max="13" width="19.90625" style="28" customWidth="1"/>
    <col min="14" max="16384" width="8.7265625" style="28"/>
  </cols>
  <sheetData>
    <row r="1" spans="1:34" ht="70" customHeight="1" x14ac:dyDescent="0.35">
      <c r="A1" s="128" t="s">
        <v>193</v>
      </c>
      <c r="B1" s="128"/>
      <c r="C1" s="128"/>
      <c r="D1" s="128"/>
      <c r="E1" s="128"/>
      <c r="F1" s="128"/>
      <c r="G1" s="128"/>
      <c r="H1" s="128"/>
      <c r="I1" s="128"/>
      <c r="J1" s="128"/>
      <c r="K1" s="128"/>
      <c r="L1" s="128"/>
      <c r="M1" s="128"/>
      <c r="N1" s="128"/>
      <c r="O1" s="70"/>
      <c r="P1" s="70"/>
      <c r="Q1" s="70"/>
      <c r="R1" s="70"/>
      <c r="S1" s="70"/>
      <c r="T1" s="70"/>
      <c r="U1" s="70"/>
      <c r="V1" s="70"/>
      <c r="W1" s="70"/>
      <c r="X1" s="70"/>
      <c r="Y1" s="70"/>
      <c r="Z1" s="70"/>
      <c r="AA1" s="70"/>
    </row>
    <row r="2" spans="1:34" s="31" customFormat="1" ht="14" thickBot="1" x14ac:dyDescent="0.4">
      <c r="A2" s="29"/>
      <c r="B2" s="30" t="s">
        <v>0</v>
      </c>
      <c r="C2" s="29"/>
      <c r="D2" s="29"/>
      <c r="E2" s="29"/>
      <c r="F2" s="29"/>
      <c r="G2" s="29"/>
      <c r="H2" s="29"/>
      <c r="I2" s="29"/>
      <c r="J2" s="29"/>
      <c r="K2" s="29"/>
      <c r="L2" s="29"/>
      <c r="M2" s="29"/>
      <c r="N2" s="29"/>
      <c r="O2" s="29"/>
      <c r="P2" s="29"/>
      <c r="Q2" s="29"/>
      <c r="R2" s="29"/>
      <c r="S2" s="29"/>
      <c r="T2" s="29"/>
      <c r="U2" s="29"/>
      <c r="V2" s="29"/>
      <c r="W2" s="29"/>
      <c r="X2" s="29"/>
      <c r="Y2" s="29"/>
      <c r="Z2" s="29"/>
      <c r="AA2" s="29"/>
      <c r="AB2" s="29"/>
      <c r="AC2" s="29"/>
      <c r="AD2" s="29"/>
      <c r="AE2" s="29"/>
      <c r="AF2" s="29"/>
      <c r="AG2" s="29"/>
      <c r="AH2" s="29"/>
    </row>
    <row r="3" spans="1:34" s="96" customFormat="1" ht="32" customHeight="1" x14ac:dyDescent="0.35">
      <c r="A3" s="99"/>
      <c r="B3" s="221" t="s">
        <v>210</v>
      </c>
      <c r="C3" s="221"/>
      <c r="D3" s="222"/>
      <c r="E3" s="190" t="s">
        <v>195</v>
      </c>
      <c r="F3" s="191"/>
      <c r="G3" s="192"/>
      <c r="H3" s="97"/>
      <c r="I3" s="98"/>
    </row>
    <row r="4" spans="1:34" ht="30.5" customHeight="1" thickBot="1" x14ac:dyDescent="0.4">
      <c r="A4" s="32"/>
      <c r="B4" s="221"/>
      <c r="C4" s="221"/>
      <c r="D4" s="222"/>
      <c r="E4" s="114" t="s">
        <v>199</v>
      </c>
      <c r="F4" s="108" t="s">
        <v>198</v>
      </c>
      <c r="G4" s="104" t="s">
        <v>200</v>
      </c>
      <c r="H4" s="95"/>
      <c r="I4" s="95"/>
      <c r="J4" s="95"/>
      <c r="K4" s="95"/>
      <c r="L4" s="118"/>
      <c r="M4" s="118"/>
      <c r="N4" s="118"/>
      <c r="S4" s="34"/>
      <c r="T4" s="34"/>
      <c r="AH4" s="32"/>
    </row>
    <row r="5" spans="1:34" ht="15" thickBot="1" x14ac:dyDescent="0.4">
      <c r="A5" s="32"/>
      <c r="B5" s="72"/>
      <c r="C5" s="72"/>
      <c r="D5" s="71"/>
      <c r="E5" s="112">
        <v>19000</v>
      </c>
      <c r="F5" s="110">
        <v>20000</v>
      </c>
      <c r="G5" s="113">
        <f>E5*F5/1000</f>
        <v>380000</v>
      </c>
      <c r="H5" s="71"/>
      <c r="I5" s="117"/>
      <c r="J5" s="118"/>
      <c r="K5" s="118"/>
      <c r="L5" s="118"/>
      <c r="M5" s="118"/>
      <c r="N5" s="118"/>
      <c r="S5" s="34"/>
      <c r="AH5" s="32"/>
    </row>
    <row r="6" spans="1:34" s="37" customFormat="1" x14ac:dyDescent="0.35">
      <c r="B6" s="38" t="s">
        <v>41</v>
      </c>
    </row>
    <row r="7" spans="1:34" ht="15" thickBot="1" x14ac:dyDescent="0.4">
      <c r="A7" s="32"/>
      <c r="B7" s="131" t="s">
        <v>42</v>
      </c>
      <c r="C7" s="132" t="s">
        <v>18</v>
      </c>
      <c r="D7" s="132"/>
      <c r="E7" s="132"/>
      <c r="F7" s="132"/>
      <c r="G7" s="132"/>
      <c r="H7" s="132"/>
      <c r="I7" s="132"/>
      <c r="J7" s="132"/>
    </row>
    <row r="8" spans="1:34" x14ac:dyDescent="0.35">
      <c r="A8" s="32"/>
      <c r="B8" s="131"/>
      <c r="C8" s="39">
        <v>27</v>
      </c>
      <c r="D8" s="40">
        <v>25</v>
      </c>
      <c r="E8" s="40" t="s">
        <v>19</v>
      </c>
      <c r="F8" s="40">
        <v>82</v>
      </c>
      <c r="G8" s="40" t="s">
        <v>19</v>
      </c>
      <c r="H8" s="40">
        <v>93</v>
      </c>
      <c r="I8" s="40">
        <v>100</v>
      </c>
      <c r="J8" s="41">
        <v>88</v>
      </c>
      <c r="K8" s="42"/>
    </row>
    <row r="9" spans="1:34" x14ac:dyDescent="0.35">
      <c r="A9" s="32"/>
      <c r="B9" s="131"/>
      <c r="C9" s="43">
        <v>32</v>
      </c>
      <c r="D9" s="14">
        <v>29</v>
      </c>
      <c r="E9" s="14">
        <v>33</v>
      </c>
      <c r="F9" s="14" t="s">
        <v>19</v>
      </c>
      <c r="G9" s="14">
        <v>72</v>
      </c>
      <c r="H9" s="14">
        <v>57</v>
      </c>
      <c r="I9" s="14" t="s">
        <v>19</v>
      </c>
      <c r="J9" s="15">
        <v>100</v>
      </c>
      <c r="K9" s="42"/>
    </row>
    <row r="10" spans="1:34" x14ac:dyDescent="0.35">
      <c r="A10" s="32"/>
      <c r="B10" s="131"/>
      <c r="C10" s="43" t="s">
        <v>19</v>
      </c>
      <c r="D10" s="14" t="s">
        <v>19</v>
      </c>
      <c r="E10" s="14" t="s">
        <v>19</v>
      </c>
      <c r="F10" s="14">
        <v>38</v>
      </c>
      <c r="G10" s="14">
        <v>34</v>
      </c>
      <c r="H10" s="14" t="s">
        <v>19</v>
      </c>
      <c r="I10" s="14">
        <v>42</v>
      </c>
      <c r="J10" s="15">
        <v>45</v>
      </c>
      <c r="K10" s="42"/>
    </row>
    <row r="11" spans="1:34" x14ac:dyDescent="0.35">
      <c r="A11" s="32"/>
      <c r="B11" s="131"/>
      <c r="C11" s="43" t="s">
        <v>19</v>
      </c>
      <c r="D11" s="14" t="s">
        <v>19</v>
      </c>
      <c r="E11" s="14" t="s">
        <v>19</v>
      </c>
      <c r="F11" s="14">
        <v>38</v>
      </c>
      <c r="G11" s="14">
        <v>42</v>
      </c>
      <c r="H11" s="14">
        <v>45</v>
      </c>
      <c r="I11" s="14">
        <v>42</v>
      </c>
      <c r="J11" s="15">
        <v>48</v>
      </c>
      <c r="K11" s="42"/>
    </row>
    <row r="12" spans="1:34" ht="15" thickBot="1" x14ac:dyDescent="0.4">
      <c r="A12" s="32"/>
      <c r="B12" s="131"/>
      <c r="C12" s="44" t="s">
        <v>19</v>
      </c>
      <c r="D12" s="17" t="s">
        <v>19</v>
      </c>
      <c r="E12" s="17" t="s">
        <v>19</v>
      </c>
      <c r="F12" s="17">
        <v>48</v>
      </c>
      <c r="G12" s="17">
        <v>45</v>
      </c>
      <c r="H12" s="17">
        <v>32</v>
      </c>
      <c r="I12" s="17" t="s">
        <v>19</v>
      </c>
      <c r="J12" s="18">
        <v>38</v>
      </c>
      <c r="K12" s="42"/>
    </row>
    <row r="13" spans="1:34" x14ac:dyDescent="0.4">
      <c r="A13" s="32"/>
      <c r="C13" s="133" t="s">
        <v>20</v>
      </c>
      <c r="D13" s="133"/>
      <c r="E13" s="133"/>
      <c r="F13" s="133"/>
      <c r="G13" s="133"/>
      <c r="H13" s="133"/>
      <c r="I13" s="133"/>
      <c r="J13" s="133"/>
      <c r="M13" s="34"/>
    </row>
    <row r="14" spans="1:34" ht="15" thickBot="1" x14ac:dyDescent="0.4">
      <c r="A14" s="32"/>
      <c r="C14" s="134" t="s">
        <v>38</v>
      </c>
      <c r="D14" s="135"/>
      <c r="E14" s="136"/>
      <c r="F14" s="137" t="s">
        <v>37</v>
      </c>
      <c r="G14" s="138"/>
      <c r="H14" s="138"/>
      <c r="I14" s="138"/>
      <c r="J14" s="139"/>
      <c r="M14" s="34"/>
    </row>
    <row r="15" spans="1:34" ht="15" thickBot="1" x14ac:dyDescent="0.4">
      <c r="A15" s="32"/>
      <c r="C15" s="45" t="s">
        <v>21</v>
      </c>
      <c r="D15" s="119" t="s">
        <v>22</v>
      </c>
      <c r="E15" s="47" t="s">
        <v>23</v>
      </c>
      <c r="F15" s="45" t="s">
        <v>140</v>
      </c>
      <c r="G15" s="119" t="s">
        <v>141</v>
      </c>
      <c r="H15" s="119" t="s">
        <v>142</v>
      </c>
      <c r="I15" s="119" t="s">
        <v>143</v>
      </c>
      <c r="J15" s="47" t="s">
        <v>144</v>
      </c>
      <c r="K15" s="34"/>
      <c r="M15" s="48"/>
      <c r="N15" s="49"/>
      <c r="O15" s="49"/>
      <c r="P15" s="49"/>
    </row>
    <row r="16" spans="1:34" x14ac:dyDescent="0.35">
      <c r="A16" s="32"/>
      <c r="B16" s="45" t="s">
        <v>39</v>
      </c>
      <c r="C16" s="50">
        <v>25000</v>
      </c>
      <c r="D16" s="51">
        <v>0</v>
      </c>
      <c r="E16" s="52">
        <v>0</v>
      </c>
      <c r="F16" s="50">
        <v>14000</v>
      </c>
      <c r="G16" s="51">
        <v>0</v>
      </c>
      <c r="H16" s="51">
        <v>0</v>
      </c>
      <c r="I16" s="51">
        <v>0</v>
      </c>
      <c r="J16" s="52">
        <v>5000</v>
      </c>
      <c r="K16" s="42"/>
      <c r="L16" s="42"/>
      <c r="M16" s="49"/>
      <c r="N16" s="53"/>
      <c r="O16" s="49"/>
      <c r="P16" s="49"/>
    </row>
    <row r="17" spans="1:16" x14ac:dyDescent="0.35">
      <c r="A17" s="32"/>
      <c r="B17" s="54" t="s">
        <v>40</v>
      </c>
      <c r="C17" s="55">
        <v>0</v>
      </c>
      <c r="D17" s="56">
        <v>0</v>
      </c>
      <c r="E17" s="109">
        <v>16000</v>
      </c>
      <c r="F17" s="55">
        <v>0</v>
      </c>
      <c r="G17" s="56">
        <v>25000</v>
      </c>
      <c r="H17" s="56">
        <v>13000</v>
      </c>
      <c r="I17" s="56">
        <v>0</v>
      </c>
      <c r="J17" s="57">
        <v>0</v>
      </c>
      <c r="K17" s="42"/>
      <c r="L17" s="42"/>
      <c r="M17" s="49"/>
      <c r="N17" s="53"/>
      <c r="O17" s="49"/>
      <c r="P17" s="49"/>
    </row>
    <row r="18" spans="1:16" x14ac:dyDescent="0.35">
      <c r="A18" s="32"/>
      <c r="B18" s="54" t="s">
        <v>21</v>
      </c>
      <c r="C18" s="55">
        <v>0</v>
      </c>
      <c r="D18" s="56">
        <v>0</v>
      </c>
      <c r="E18" s="57">
        <v>0</v>
      </c>
      <c r="F18" s="55">
        <v>6000</v>
      </c>
      <c r="G18" s="56">
        <v>0</v>
      </c>
      <c r="H18" s="56">
        <v>0</v>
      </c>
      <c r="I18" s="56">
        <v>19000</v>
      </c>
      <c r="J18" s="57">
        <v>0</v>
      </c>
      <c r="K18" s="42"/>
      <c r="L18" s="42"/>
      <c r="M18" s="49"/>
      <c r="N18" s="53"/>
      <c r="O18" s="49"/>
      <c r="P18" s="49"/>
    </row>
    <row r="19" spans="1:16" x14ac:dyDescent="0.35">
      <c r="A19" s="32"/>
      <c r="B19" s="54" t="s">
        <v>22</v>
      </c>
      <c r="C19" s="55">
        <v>0</v>
      </c>
      <c r="D19" s="56">
        <v>0</v>
      </c>
      <c r="E19" s="57">
        <v>0</v>
      </c>
      <c r="F19" s="55">
        <v>0</v>
      </c>
      <c r="G19" s="56">
        <v>0</v>
      </c>
      <c r="H19" s="56">
        <v>0</v>
      </c>
      <c r="I19" s="56">
        <v>0</v>
      </c>
      <c r="J19" s="57">
        <v>0</v>
      </c>
      <c r="K19" s="42"/>
      <c r="L19" s="42"/>
      <c r="M19" s="49"/>
      <c r="N19" s="53"/>
      <c r="O19" s="49"/>
      <c r="P19" s="49"/>
    </row>
    <row r="20" spans="1:16" ht="15" thickBot="1" x14ac:dyDescent="0.4">
      <c r="A20" s="32"/>
      <c r="B20" s="58" t="s">
        <v>23</v>
      </c>
      <c r="C20" s="59">
        <v>0</v>
      </c>
      <c r="D20" s="60">
        <v>0</v>
      </c>
      <c r="E20" s="61">
        <v>0</v>
      </c>
      <c r="F20" s="59">
        <v>0</v>
      </c>
      <c r="G20" s="60">
        <v>0</v>
      </c>
      <c r="H20" s="60">
        <v>0</v>
      </c>
      <c r="I20" s="60">
        <v>0</v>
      </c>
      <c r="J20" s="106">
        <v>16000</v>
      </c>
      <c r="K20" s="42"/>
      <c r="L20" s="42"/>
      <c r="M20" s="49"/>
      <c r="N20" s="53"/>
      <c r="O20" s="49"/>
      <c r="P20" s="49"/>
    </row>
    <row r="21" spans="1:16" ht="15" thickBot="1" x14ac:dyDescent="0.4">
      <c r="A21" s="32"/>
    </row>
    <row r="22" spans="1:16" ht="31" customHeight="1" thickBot="1" x14ac:dyDescent="0.4">
      <c r="A22" s="32"/>
      <c r="B22" s="122" t="s">
        <v>28</v>
      </c>
      <c r="C22" s="123"/>
      <c r="D22" s="123"/>
      <c r="E22" s="124"/>
      <c r="F22" s="215">
        <f>(C8*C16)+(C9*C17)+(D8*D16)+(D9*D17)+(E9*E17)+(F8*F16)+(F10*F18)+(F11*F19)+(F12*F20)+(G9*G17)+(G10*G18)+(G11*G19)+(G12*G20)+(H8*H16)+(H9*H17)+(H11*H19)+(H12*H20)+(I8*I16)+(I10*I18)+(I11*I19)+(J8*J16)+(J9*J17)+(J10*J18)+(J11*J19)+(J12*J20)-G5</f>
        <v>6586000</v>
      </c>
      <c r="G22" s="216"/>
      <c r="H22" s="216"/>
      <c r="I22" s="217"/>
    </row>
    <row r="23" spans="1:16" ht="15" thickBot="1" x14ac:dyDescent="0.4">
      <c r="A23" s="32"/>
    </row>
    <row r="24" spans="1:16" ht="35" customHeight="1" thickBot="1" x14ac:dyDescent="0.4">
      <c r="A24" s="32"/>
      <c r="B24" s="140" t="s">
        <v>30</v>
      </c>
      <c r="C24" s="141"/>
      <c r="D24" s="141"/>
      <c r="E24" s="142"/>
      <c r="G24" s="120" t="s">
        <v>203</v>
      </c>
    </row>
    <row r="25" spans="1:16" ht="15" thickBot="1" x14ac:dyDescent="0.4">
      <c r="A25" s="32"/>
      <c r="B25" s="143" t="s">
        <v>29</v>
      </c>
      <c r="C25" s="144"/>
      <c r="D25" s="144"/>
      <c r="E25" s="145"/>
    </row>
    <row r="26" spans="1:16" ht="21" x14ac:dyDescent="0.35">
      <c r="A26" s="32"/>
      <c r="B26" s="1" t="s">
        <v>24</v>
      </c>
      <c r="C26" s="2">
        <f>SUM(C16:D16,F16,H16:J16)</f>
        <v>44000</v>
      </c>
      <c r="D26" s="2" t="s">
        <v>25</v>
      </c>
      <c r="E26" s="3">
        <v>50000</v>
      </c>
      <c r="F26" s="62"/>
      <c r="G26" s="198" t="s">
        <v>204</v>
      </c>
      <c r="H26" s="199"/>
      <c r="I26" s="200"/>
    </row>
    <row r="27" spans="1:16" ht="21.5" thickBot="1" x14ac:dyDescent="0.4">
      <c r="A27" s="32"/>
      <c r="B27" s="4" t="s">
        <v>26</v>
      </c>
      <c r="C27" s="5">
        <f>SUM(C17:E17,J17,G17:H17)</f>
        <v>54000</v>
      </c>
      <c r="D27" s="5" t="s">
        <v>25</v>
      </c>
      <c r="E27" s="6">
        <v>60000</v>
      </c>
      <c r="F27" s="62"/>
      <c r="G27" s="204"/>
      <c r="H27" s="205"/>
      <c r="I27" s="206"/>
    </row>
    <row r="28" spans="1:16" ht="21.5" thickBot="1" x14ac:dyDescent="0.4">
      <c r="A28" s="32"/>
      <c r="B28" s="146" t="s">
        <v>31</v>
      </c>
      <c r="C28" s="147"/>
      <c r="D28" s="147"/>
      <c r="E28" s="148"/>
      <c r="F28" s="62"/>
      <c r="G28" s="63"/>
      <c r="H28" s="63"/>
    </row>
    <row r="29" spans="1:16" ht="21" x14ac:dyDescent="0.35">
      <c r="A29" s="32"/>
      <c r="B29" s="7" t="s">
        <v>21</v>
      </c>
      <c r="C29" s="8">
        <f>SUM(C16:C17)</f>
        <v>25000</v>
      </c>
      <c r="D29" s="8" t="s">
        <v>25</v>
      </c>
      <c r="E29" s="9">
        <f>25000</f>
        <v>25000</v>
      </c>
      <c r="F29" s="62"/>
      <c r="G29" s="198" t="s">
        <v>205</v>
      </c>
      <c r="H29" s="199"/>
      <c r="I29" s="200"/>
    </row>
    <row r="30" spans="1:16" ht="21.5" thickBot="1" x14ac:dyDescent="0.4">
      <c r="A30" s="32"/>
      <c r="B30" s="7" t="s">
        <v>22</v>
      </c>
      <c r="C30" s="8">
        <f>SUM(D16:D17)+(F5)</f>
        <v>20000</v>
      </c>
      <c r="D30" s="8" t="s">
        <v>25</v>
      </c>
      <c r="E30" s="9">
        <f>20000</f>
        <v>20000</v>
      </c>
      <c r="F30" s="62"/>
      <c r="G30" s="204"/>
      <c r="H30" s="205"/>
      <c r="I30" s="206"/>
    </row>
    <row r="31" spans="1:16" ht="21.5" thickBot="1" x14ac:dyDescent="0.4">
      <c r="A31" s="32"/>
      <c r="B31" s="10" t="s">
        <v>23</v>
      </c>
      <c r="C31" s="11">
        <f>E17</f>
        <v>16000</v>
      </c>
      <c r="D31" s="11" t="s">
        <v>25</v>
      </c>
      <c r="E31" s="12">
        <f>16000</f>
        <v>16000</v>
      </c>
      <c r="F31" s="62"/>
      <c r="G31" s="63"/>
      <c r="H31" s="63"/>
    </row>
    <row r="32" spans="1:16" ht="21" customHeight="1" x14ac:dyDescent="0.35">
      <c r="A32" s="32"/>
      <c r="B32" s="149" t="s">
        <v>32</v>
      </c>
      <c r="C32" s="150"/>
      <c r="D32" s="150"/>
      <c r="E32" s="151"/>
      <c r="F32" s="62"/>
      <c r="G32" s="218" t="s">
        <v>212</v>
      </c>
      <c r="H32" s="219"/>
      <c r="I32" s="219"/>
      <c r="J32" s="219"/>
      <c r="K32" s="219"/>
      <c r="L32" s="219"/>
    </row>
    <row r="33" spans="1:12" ht="21" x14ac:dyDescent="0.35">
      <c r="A33" s="32"/>
      <c r="B33" s="13" t="s">
        <v>140</v>
      </c>
      <c r="C33" s="14">
        <f>SUM(F16,F18:F20)</f>
        <v>20000</v>
      </c>
      <c r="D33" s="14" t="s">
        <v>27</v>
      </c>
      <c r="E33" s="15">
        <v>20000</v>
      </c>
      <c r="F33" s="62"/>
      <c r="G33" s="220"/>
      <c r="H33" s="219"/>
      <c r="I33" s="219"/>
      <c r="J33" s="219"/>
      <c r="K33" s="219"/>
      <c r="L33" s="219"/>
    </row>
    <row r="34" spans="1:12" ht="21" x14ac:dyDescent="0.35">
      <c r="A34" s="32"/>
      <c r="B34" s="13" t="s">
        <v>141</v>
      </c>
      <c r="C34" s="14">
        <f>SUM(G17:G20)</f>
        <v>25000</v>
      </c>
      <c r="D34" s="14" t="s">
        <v>27</v>
      </c>
      <c r="E34" s="15">
        <v>25000</v>
      </c>
      <c r="F34" s="62"/>
      <c r="G34" s="220"/>
      <c r="H34" s="219"/>
      <c r="I34" s="219"/>
      <c r="J34" s="219"/>
      <c r="K34" s="219"/>
      <c r="L34" s="219"/>
    </row>
    <row r="35" spans="1:12" ht="21" x14ac:dyDescent="0.35">
      <c r="A35" s="32"/>
      <c r="B35" s="13" t="s">
        <v>142</v>
      </c>
      <c r="C35" s="14">
        <f>SUM(H16,H17,H19,H20)</f>
        <v>13000</v>
      </c>
      <c r="D35" s="14" t="s">
        <v>27</v>
      </c>
      <c r="E35" s="15">
        <v>13000</v>
      </c>
      <c r="F35" s="62"/>
      <c r="G35" s="220"/>
      <c r="H35" s="219"/>
      <c r="I35" s="219"/>
      <c r="J35" s="219"/>
      <c r="K35" s="219"/>
      <c r="L35" s="219"/>
    </row>
    <row r="36" spans="1:12" ht="21" x14ac:dyDescent="0.35">
      <c r="A36" s="32"/>
      <c r="B36" s="13" t="s">
        <v>143</v>
      </c>
      <c r="C36" s="14">
        <f>SUM(I16,I18,I19)</f>
        <v>19000</v>
      </c>
      <c r="D36" s="14" t="s">
        <v>27</v>
      </c>
      <c r="E36" s="15">
        <v>19000</v>
      </c>
      <c r="F36" s="62"/>
      <c r="G36" s="220"/>
      <c r="H36" s="219"/>
      <c r="I36" s="219"/>
      <c r="J36" s="219"/>
      <c r="K36" s="219"/>
      <c r="L36" s="219"/>
    </row>
    <row r="37" spans="1:12" ht="21.5" thickBot="1" x14ac:dyDescent="0.4">
      <c r="A37" s="32"/>
      <c r="B37" s="16" t="s">
        <v>144</v>
      </c>
      <c r="C37" s="17">
        <f>SUM(J16:J20)</f>
        <v>21000</v>
      </c>
      <c r="D37" s="17" t="s">
        <v>27</v>
      </c>
      <c r="E37" s="18">
        <v>21000</v>
      </c>
      <c r="F37" s="62"/>
      <c r="G37" s="63"/>
      <c r="H37" s="63"/>
    </row>
    <row r="38" spans="1:12" ht="21" x14ac:dyDescent="0.35">
      <c r="A38" s="32"/>
      <c r="B38" s="152" t="s">
        <v>33</v>
      </c>
      <c r="C38" s="153"/>
      <c r="D38" s="153"/>
      <c r="E38" s="154"/>
      <c r="F38" s="62"/>
      <c r="G38" s="63"/>
      <c r="H38" s="63"/>
    </row>
    <row r="39" spans="1:12" ht="29" x14ac:dyDescent="0.35">
      <c r="A39" s="32"/>
      <c r="B39" s="19"/>
      <c r="C39" s="20" t="s">
        <v>35</v>
      </c>
      <c r="D39" s="21"/>
      <c r="E39" s="22" t="s">
        <v>36</v>
      </c>
      <c r="F39" s="62"/>
      <c r="G39" s="63"/>
      <c r="H39" s="63"/>
    </row>
    <row r="40" spans="1:12" x14ac:dyDescent="0.35">
      <c r="A40" s="32"/>
      <c r="B40" s="23" t="s">
        <v>21</v>
      </c>
      <c r="C40" s="21">
        <f>SUM(C16:C17)</f>
        <v>25000</v>
      </c>
      <c r="D40" s="21" t="s">
        <v>34</v>
      </c>
      <c r="E40" s="24">
        <f>SUM(F18:G18,I18:J18)</f>
        <v>25000</v>
      </c>
      <c r="F40" s="63"/>
      <c r="G40" s="63"/>
      <c r="H40" s="63"/>
    </row>
    <row r="41" spans="1:12" x14ac:dyDescent="0.35">
      <c r="A41" s="32"/>
      <c r="B41" s="23" t="s">
        <v>22</v>
      </c>
      <c r="C41" s="21">
        <f>SUM(D16:D17)</f>
        <v>0</v>
      </c>
      <c r="D41" s="21" t="s">
        <v>34</v>
      </c>
      <c r="E41" s="24">
        <f>SUM(F19:J19)</f>
        <v>0</v>
      </c>
      <c r="F41" s="63"/>
      <c r="G41" s="63"/>
      <c r="H41" s="63"/>
    </row>
    <row r="42" spans="1:12" ht="15" thickBot="1" x14ac:dyDescent="0.4">
      <c r="A42" s="32"/>
      <c r="B42" s="25" t="s">
        <v>23</v>
      </c>
      <c r="C42" s="26">
        <f>E17</f>
        <v>16000</v>
      </c>
      <c r="D42" s="26" t="s">
        <v>34</v>
      </c>
      <c r="E42" s="27">
        <f>SUM(F20:H20,J20)</f>
        <v>16000</v>
      </c>
    </row>
    <row r="43" spans="1:12" x14ac:dyDescent="0.35">
      <c r="A43" s="32"/>
    </row>
    <row r="44" spans="1:12" x14ac:dyDescent="0.35">
      <c r="A44" s="32"/>
    </row>
    <row r="45" spans="1:12" x14ac:dyDescent="0.35">
      <c r="A45" s="32"/>
    </row>
    <row r="46" spans="1:12" x14ac:dyDescent="0.35">
      <c r="A46" s="32"/>
    </row>
    <row r="47" spans="1:12" x14ac:dyDescent="0.35">
      <c r="A47" s="32"/>
    </row>
  </sheetData>
  <mergeCells count="18">
    <mergeCell ref="A1:N1"/>
    <mergeCell ref="E3:G3"/>
    <mergeCell ref="B7:B12"/>
    <mergeCell ref="C7:J7"/>
    <mergeCell ref="B3:D4"/>
    <mergeCell ref="B38:E38"/>
    <mergeCell ref="C13:J13"/>
    <mergeCell ref="C14:E14"/>
    <mergeCell ref="F14:J14"/>
    <mergeCell ref="B22:E22"/>
    <mergeCell ref="F22:I22"/>
    <mergeCell ref="B24:E24"/>
    <mergeCell ref="B25:E25"/>
    <mergeCell ref="G26:I27"/>
    <mergeCell ref="B28:E28"/>
    <mergeCell ref="G29:I30"/>
    <mergeCell ref="B32:E32"/>
    <mergeCell ref="G32:L36"/>
  </mergeCells>
  <pageMargins left="0.7" right="0.7" top="0.75" bottom="0.75" header="0.3" footer="0.3"/>
  <pageSetup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Part A </vt:lpstr>
      <vt:lpstr>Sensitivity Report 1</vt:lpstr>
      <vt:lpstr>Part B</vt:lpstr>
      <vt:lpstr>Part C.1 Subletting and closing</vt:lpstr>
      <vt:lpstr>Part C. only closing</vt:lpstr>
      <vt:lpstr>Part C.3 - only subletting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Prince</dc:creator>
  <cp:lastModifiedBy>Emmanuel Prince</cp:lastModifiedBy>
  <dcterms:created xsi:type="dcterms:W3CDTF">2022-03-11T22:08:01Z</dcterms:created>
  <dcterms:modified xsi:type="dcterms:W3CDTF">2022-03-25T08:39:40Z</dcterms:modified>
</cp:coreProperties>
</file>