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270CD727-3BBC-439A-8C19-F195B2862285}" xr6:coauthVersionLast="47" xr6:coauthVersionMax="47" xr10:uidLastSave="{00000000-0000-0000-0000-000000000000}"/>
  <bookViews>
    <workbookView xWindow="-120" yWindow="-120" windowWidth="29040" windowHeight="15720" xr2:uid="{45E1DEFF-6B74-4148-9FBB-31FBC4202A6D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01" i="1" l="1"/>
  <c r="U401" i="1" s="1"/>
  <c r="V401" i="1" s="1"/>
  <c r="W401" i="1" s="1"/>
  <c r="O401" i="1"/>
  <c r="P401" i="1" s="1"/>
  <c r="Q401" i="1" s="1"/>
  <c r="R401" i="1" s="1"/>
  <c r="S401" i="1" s="1"/>
  <c r="N401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M400" i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S397" i="1"/>
  <c r="T397" i="1" s="1"/>
  <c r="U397" i="1" s="1"/>
  <c r="V397" i="1" s="1"/>
  <c r="W397" i="1" s="1"/>
  <c r="N397" i="1"/>
  <c r="O397" i="1" s="1"/>
  <c r="P397" i="1" s="1"/>
  <c r="Q397" i="1" s="1"/>
  <c r="R397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R393" i="1"/>
  <c r="S393" i="1" s="1"/>
  <c r="T393" i="1" s="1"/>
  <c r="U393" i="1" s="1"/>
  <c r="V393" i="1" s="1"/>
  <c r="W393" i="1" s="1"/>
  <c r="O393" i="1"/>
  <c r="P393" i="1" s="1"/>
  <c r="Q393" i="1" s="1"/>
  <c r="N393" i="1"/>
  <c r="M392" i="1"/>
  <c r="N392" i="1" s="1"/>
  <c r="O392" i="1" s="1"/>
  <c r="P392" i="1" s="1"/>
  <c r="Q392" i="1" s="1"/>
  <c r="R392" i="1" s="1"/>
  <c r="S392" i="1" s="1"/>
  <c r="T392" i="1" s="1"/>
  <c r="U392" i="1" s="1"/>
  <c r="V392" i="1" s="1"/>
  <c r="W392" i="1" s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V386" i="1"/>
  <c r="U386" i="1"/>
  <c r="P385" i="1"/>
  <c r="Q385" i="1" s="1"/>
  <c r="R385" i="1" s="1"/>
  <c r="S385" i="1" s="1"/>
  <c r="T385" i="1" s="1"/>
  <c r="U385" i="1" s="1"/>
  <c r="V385" i="1" s="1"/>
  <c r="W385" i="1" s="1"/>
  <c r="O385" i="1"/>
  <c r="N385" i="1"/>
  <c r="M384" i="1"/>
  <c r="N384" i="1" s="1"/>
  <c r="O384" i="1" s="1"/>
  <c r="P384" i="1" s="1"/>
  <c r="Q384" i="1" s="1"/>
  <c r="R384" i="1" s="1"/>
  <c r="S384" i="1" s="1"/>
  <c r="T384" i="1" s="1"/>
  <c r="U384" i="1" s="1"/>
  <c r="V384" i="1" s="1"/>
  <c r="W384" i="1" s="1"/>
  <c r="U382" i="1"/>
  <c r="V382" i="1" s="1"/>
  <c r="W382" i="1" s="1"/>
  <c r="N382" i="1"/>
  <c r="O382" i="1" s="1"/>
  <c r="P382" i="1" s="1"/>
  <c r="Q382" i="1" s="1"/>
  <c r="R382" i="1" s="1"/>
  <c r="S382" i="1" s="1"/>
  <c r="T382" i="1" s="1"/>
  <c r="P381" i="1"/>
  <c r="Q381" i="1" s="1"/>
  <c r="R381" i="1" s="1"/>
  <c r="S381" i="1" s="1"/>
  <c r="T381" i="1" s="1"/>
  <c r="U381" i="1" s="1"/>
  <c r="V381" i="1" s="1"/>
  <c r="W381" i="1" s="1"/>
  <c r="O381" i="1"/>
  <c r="N381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T378" i="1"/>
  <c r="S378" i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M376" i="1"/>
  <c r="N376" i="1" s="1"/>
  <c r="O376" i="1" s="1"/>
  <c r="P376" i="1" s="1"/>
  <c r="Q376" i="1" s="1"/>
  <c r="R376" i="1" s="1"/>
  <c r="S376" i="1" s="1"/>
  <c r="T376" i="1" s="1"/>
  <c r="U376" i="1" s="1"/>
  <c r="V376" i="1" s="1"/>
  <c r="W376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O372" i="1"/>
  <c r="P372" i="1" s="1"/>
  <c r="Q372" i="1" s="1"/>
  <c r="R372" i="1" s="1"/>
  <c r="S372" i="1" s="1"/>
  <c r="T372" i="1" s="1"/>
  <c r="U372" i="1" s="1"/>
  <c r="V372" i="1" s="1"/>
  <c r="W372" i="1" s="1"/>
  <c r="N372" i="1"/>
  <c r="W370" i="1"/>
  <c r="W378" i="1" s="1"/>
  <c r="W394" i="1" s="1"/>
  <c r="V370" i="1"/>
  <c r="V378" i="1" s="1"/>
  <c r="U370" i="1"/>
  <c r="U378" i="1" s="1"/>
  <c r="T370" i="1"/>
  <c r="S370" i="1"/>
  <c r="R370" i="1"/>
  <c r="R378" i="1" s="1"/>
  <c r="Q370" i="1"/>
  <c r="Q378" i="1" s="1"/>
  <c r="P370" i="1"/>
  <c r="P378" i="1" s="1"/>
  <c r="O370" i="1"/>
  <c r="O378" i="1" s="1"/>
  <c r="N370" i="1"/>
  <c r="N378" i="1" s="1"/>
  <c r="M370" i="1"/>
  <c r="M378" i="1" s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V368" i="1"/>
  <c r="W368" i="1" s="1"/>
  <c r="N368" i="1"/>
  <c r="O368" i="1" s="1"/>
  <c r="P368" i="1" s="1"/>
  <c r="Q368" i="1" s="1"/>
  <c r="R368" i="1" s="1"/>
  <c r="S368" i="1" s="1"/>
  <c r="T368" i="1" s="1"/>
  <c r="U368" i="1" s="1"/>
  <c r="M368" i="1"/>
  <c r="M367" i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O365" i="1"/>
  <c r="P365" i="1" s="1"/>
  <c r="Q365" i="1" s="1"/>
  <c r="R365" i="1" s="1"/>
  <c r="S365" i="1" s="1"/>
  <c r="T365" i="1" s="1"/>
  <c r="U365" i="1" s="1"/>
  <c r="V365" i="1" s="1"/>
  <c r="W365" i="1" s="1"/>
  <c r="N365" i="1"/>
  <c r="U364" i="1"/>
  <c r="V364" i="1" s="1"/>
  <c r="W364" i="1" s="1"/>
  <c r="N364" i="1"/>
  <c r="O364" i="1" s="1"/>
  <c r="P364" i="1" s="1"/>
  <c r="Q364" i="1" s="1"/>
  <c r="R364" i="1" s="1"/>
  <c r="S364" i="1" s="1"/>
  <c r="T364" i="1" s="1"/>
  <c r="P362" i="1"/>
  <c r="Q362" i="1" s="1"/>
  <c r="R362" i="1" s="1"/>
  <c r="S362" i="1" s="1"/>
  <c r="T362" i="1" s="1"/>
  <c r="U362" i="1" s="1"/>
  <c r="V362" i="1" s="1"/>
  <c r="W362" i="1" s="1"/>
  <c r="O362" i="1"/>
  <c r="N362" i="1"/>
  <c r="P361" i="1"/>
  <c r="Q361" i="1" s="1"/>
  <c r="R361" i="1" s="1"/>
  <c r="S361" i="1" s="1"/>
  <c r="T361" i="1" s="1"/>
  <c r="U361" i="1" s="1"/>
  <c r="V361" i="1" s="1"/>
  <c r="W361" i="1" s="1"/>
  <c r="O361" i="1"/>
  <c r="N361" i="1"/>
  <c r="T358" i="1"/>
  <c r="S358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M356" i="1"/>
  <c r="N356" i="1" s="1"/>
  <c r="O356" i="1" s="1"/>
  <c r="P356" i="1" s="1"/>
  <c r="Q356" i="1" s="1"/>
  <c r="R356" i="1" s="1"/>
  <c r="S356" i="1" s="1"/>
  <c r="T356" i="1" s="1"/>
  <c r="U356" i="1" s="1"/>
  <c r="V356" i="1" s="1"/>
  <c r="W356" i="1" s="1"/>
  <c r="Q354" i="1"/>
  <c r="R354" i="1" s="1"/>
  <c r="S354" i="1" s="1"/>
  <c r="T354" i="1" s="1"/>
  <c r="U354" i="1" s="1"/>
  <c r="V354" i="1" s="1"/>
  <c r="W354" i="1" s="1"/>
  <c r="P354" i="1"/>
  <c r="O354" i="1"/>
  <c r="N354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S350" i="1"/>
  <c r="R350" i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W348" i="1"/>
  <c r="V348" i="1"/>
  <c r="M348" i="1"/>
  <c r="N348" i="1" s="1"/>
  <c r="O348" i="1" s="1"/>
  <c r="P348" i="1" s="1"/>
  <c r="Q348" i="1" s="1"/>
  <c r="R348" i="1" s="1"/>
  <c r="S348" i="1" s="1"/>
  <c r="T348" i="1" s="1"/>
  <c r="U348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U344" i="1"/>
  <c r="V344" i="1" s="1"/>
  <c r="W344" i="1" s="1"/>
  <c r="N344" i="1"/>
  <c r="O344" i="1" s="1"/>
  <c r="P344" i="1" s="1"/>
  <c r="Q344" i="1" s="1"/>
  <c r="R344" i="1" s="1"/>
  <c r="S344" i="1" s="1"/>
  <c r="T344" i="1" s="1"/>
  <c r="Q342" i="1"/>
  <c r="P342" i="1"/>
  <c r="O342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T340" i="1"/>
  <c r="U340" i="1" s="1"/>
  <c r="V340" i="1" s="1"/>
  <c r="W340" i="1" s="1"/>
  <c r="M340" i="1"/>
  <c r="N340" i="1" s="1"/>
  <c r="O340" i="1" s="1"/>
  <c r="P340" i="1" s="1"/>
  <c r="Q340" i="1" s="1"/>
  <c r="R340" i="1" s="1"/>
  <c r="S340" i="1" s="1"/>
  <c r="Q338" i="1"/>
  <c r="R338" i="1" s="1"/>
  <c r="S338" i="1" s="1"/>
  <c r="T338" i="1" s="1"/>
  <c r="U338" i="1" s="1"/>
  <c r="V338" i="1" s="1"/>
  <c r="W338" i="1" s="1"/>
  <c r="P338" i="1"/>
  <c r="O338" i="1"/>
  <c r="N338" i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T336" i="1"/>
  <c r="U336" i="1" s="1"/>
  <c r="V336" i="1" s="1"/>
  <c r="W336" i="1" s="1"/>
  <c r="S336" i="1"/>
  <c r="R336" i="1"/>
  <c r="Q336" i="1"/>
  <c r="P336" i="1"/>
  <c r="O336" i="1"/>
  <c r="N336" i="1"/>
  <c r="O334" i="1"/>
  <c r="N334" i="1"/>
  <c r="M334" i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M332" i="1"/>
  <c r="N332" i="1" s="1"/>
  <c r="O332" i="1" s="1"/>
  <c r="P332" i="1" s="1"/>
  <c r="Q332" i="1" s="1"/>
  <c r="R332" i="1" s="1"/>
  <c r="S332" i="1" s="1"/>
  <c r="T332" i="1" s="1"/>
  <c r="U332" i="1" s="1"/>
  <c r="V332" i="1" s="1"/>
  <c r="W332" i="1" s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R328" i="1"/>
  <c r="S328" i="1" s="1"/>
  <c r="T328" i="1" s="1"/>
  <c r="U328" i="1" s="1"/>
  <c r="V328" i="1" s="1"/>
  <c r="W328" i="1" s="1"/>
  <c r="Q328" i="1"/>
  <c r="P328" i="1"/>
  <c r="O328" i="1"/>
  <c r="N328" i="1"/>
  <c r="W326" i="1"/>
  <c r="V326" i="1"/>
  <c r="U326" i="1"/>
  <c r="T326" i="1"/>
  <c r="S326" i="1"/>
  <c r="R326" i="1"/>
  <c r="Q326" i="1"/>
  <c r="P326" i="1"/>
  <c r="O326" i="1"/>
  <c r="N326" i="1"/>
  <c r="M326" i="1"/>
  <c r="W325" i="1"/>
  <c r="V325" i="1"/>
  <c r="O325" i="1"/>
  <c r="P325" i="1" s="1"/>
  <c r="Q325" i="1" s="1"/>
  <c r="R325" i="1" s="1"/>
  <c r="S325" i="1" s="1"/>
  <c r="T325" i="1" s="1"/>
  <c r="U325" i="1" s="1"/>
  <c r="N325" i="1"/>
  <c r="Q324" i="1"/>
  <c r="R324" i="1" s="1"/>
  <c r="S324" i="1" s="1"/>
  <c r="T324" i="1" s="1"/>
  <c r="U324" i="1" s="1"/>
  <c r="V324" i="1" s="1"/>
  <c r="W324" i="1" s="1"/>
  <c r="P324" i="1"/>
  <c r="M324" i="1"/>
  <c r="N324" i="1" s="1"/>
  <c r="O324" i="1" s="1"/>
  <c r="M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V321" i="1"/>
  <c r="W321" i="1" s="1"/>
  <c r="O321" i="1"/>
  <c r="P321" i="1" s="1"/>
  <c r="Q321" i="1" s="1"/>
  <c r="R321" i="1" s="1"/>
  <c r="S321" i="1" s="1"/>
  <c r="T321" i="1" s="1"/>
  <c r="U321" i="1" s="1"/>
  <c r="N321" i="1"/>
  <c r="P320" i="1"/>
  <c r="Q320" i="1" s="1"/>
  <c r="R320" i="1" s="1"/>
  <c r="S320" i="1" s="1"/>
  <c r="T320" i="1" s="1"/>
  <c r="U320" i="1" s="1"/>
  <c r="V320" i="1" s="1"/>
  <c r="W320" i="1" s="1"/>
  <c r="O320" i="1"/>
  <c r="N320" i="1"/>
  <c r="W318" i="1"/>
  <c r="W334" i="1" s="1"/>
  <c r="V318" i="1"/>
  <c r="V334" i="1" s="1"/>
  <c r="U318" i="1"/>
  <c r="U334" i="1" s="1"/>
  <c r="U350" i="1" s="1"/>
  <c r="T318" i="1"/>
  <c r="T334" i="1" s="1"/>
  <c r="T350" i="1" s="1"/>
  <c r="S318" i="1"/>
  <c r="S334" i="1" s="1"/>
  <c r="R318" i="1"/>
  <c r="R334" i="1" s="1"/>
  <c r="R358" i="1" s="1"/>
  <c r="Q318" i="1"/>
  <c r="Q334" i="1" s="1"/>
  <c r="Q358" i="1" s="1"/>
  <c r="P318" i="1"/>
  <c r="P334" i="1" s="1"/>
  <c r="O318" i="1"/>
  <c r="N318" i="1"/>
  <c r="N342" i="1" s="1"/>
  <c r="M318" i="1"/>
  <c r="M342" i="1" s="1"/>
  <c r="V317" i="1"/>
  <c r="W317" i="1" s="1"/>
  <c r="U317" i="1"/>
  <c r="Q317" i="1"/>
  <c r="R317" i="1" s="1"/>
  <c r="S317" i="1" s="1"/>
  <c r="T317" i="1" s="1"/>
  <c r="N317" i="1"/>
  <c r="O317" i="1" s="1"/>
  <c r="P317" i="1" s="1"/>
  <c r="M316" i="1"/>
  <c r="N316" i="1" s="1"/>
  <c r="O316" i="1" s="1"/>
  <c r="P316" i="1" s="1"/>
  <c r="Q316" i="1" s="1"/>
  <c r="R316" i="1" s="1"/>
  <c r="S316" i="1" s="1"/>
  <c r="T316" i="1" s="1"/>
  <c r="U316" i="1" s="1"/>
  <c r="V316" i="1" s="1"/>
  <c r="W316" i="1" s="1"/>
  <c r="M315" i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U313" i="1"/>
  <c r="V313" i="1" s="1"/>
  <c r="W313" i="1" s="1"/>
  <c r="Q313" i="1"/>
  <c r="R313" i="1" s="1"/>
  <c r="S313" i="1" s="1"/>
  <c r="T313" i="1" s="1"/>
  <c r="N313" i="1"/>
  <c r="O313" i="1" s="1"/>
  <c r="P313" i="1" s="1"/>
  <c r="P312" i="1"/>
  <c r="Q312" i="1" s="1"/>
  <c r="R312" i="1" s="1"/>
  <c r="S312" i="1" s="1"/>
  <c r="T312" i="1" s="1"/>
  <c r="U312" i="1" s="1"/>
  <c r="V312" i="1" s="1"/>
  <c r="W312" i="1" s="1"/>
  <c r="O312" i="1"/>
  <c r="N312" i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M306" i="1"/>
  <c r="N306" i="1" s="1"/>
  <c r="O306" i="1" s="1"/>
  <c r="P306" i="1" s="1"/>
  <c r="Q306" i="1" s="1"/>
  <c r="R306" i="1" s="1"/>
  <c r="S306" i="1" s="1"/>
  <c r="T306" i="1" s="1"/>
  <c r="U306" i="1" s="1"/>
  <c r="V306" i="1" s="1"/>
  <c r="W306" i="1" s="1"/>
  <c r="T305" i="1"/>
  <c r="U305" i="1" s="1"/>
  <c r="V305" i="1" s="1"/>
  <c r="W305" i="1" s="1"/>
  <c r="Q305" i="1"/>
  <c r="R305" i="1" s="1"/>
  <c r="S305" i="1" s="1"/>
  <c r="P305" i="1"/>
  <c r="O305" i="1"/>
  <c r="N305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M304" i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P301" i="1"/>
  <c r="Q301" i="1" s="1"/>
  <c r="R301" i="1" s="1"/>
  <c r="S301" i="1" s="1"/>
  <c r="T301" i="1" s="1"/>
  <c r="U301" i="1" s="1"/>
  <c r="V301" i="1" s="1"/>
  <c r="W301" i="1" s="1"/>
  <c r="O301" i="1"/>
  <c r="N301" i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M294" i="1"/>
  <c r="N294" i="1" s="1"/>
  <c r="O294" i="1" s="1"/>
  <c r="P294" i="1" s="1"/>
  <c r="Q294" i="1" s="1"/>
  <c r="R294" i="1" s="1"/>
  <c r="S294" i="1" s="1"/>
  <c r="T294" i="1" s="1"/>
  <c r="U294" i="1" s="1"/>
  <c r="V294" i="1" s="1"/>
  <c r="W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M293" i="1"/>
  <c r="M292" i="1"/>
  <c r="R291" i="1"/>
  <c r="S291" i="1" s="1"/>
  <c r="T291" i="1" s="1"/>
  <c r="U291" i="1" s="1"/>
  <c r="V291" i="1" s="1"/>
  <c r="W291" i="1" s="1"/>
  <c r="O291" i="1"/>
  <c r="P291" i="1" s="1"/>
  <c r="Q291" i="1" s="1"/>
  <c r="N291" i="1"/>
  <c r="Q290" i="1"/>
  <c r="R290" i="1" s="1"/>
  <c r="S290" i="1" s="1"/>
  <c r="T290" i="1" s="1"/>
  <c r="U290" i="1" s="1"/>
  <c r="V290" i="1" s="1"/>
  <c r="W290" i="1" s="1"/>
  <c r="P290" i="1"/>
  <c r="N290" i="1"/>
  <c r="O290" i="1" s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W287" i="1"/>
  <c r="V287" i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U285" i="1"/>
  <c r="V285" i="1" s="1"/>
  <c r="W285" i="1" s="1"/>
  <c r="M285" i="1"/>
  <c r="N285" i="1" s="1"/>
  <c r="O285" i="1" s="1"/>
  <c r="P285" i="1" s="1"/>
  <c r="Q285" i="1" s="1"/>
  <c r="R285" i="1" s="1"/>
  <c r="S285" i="1" s="1"/>
  <c r="T285" i="1" s="1"/>
  <c r="M284" i="1"/>
  <c r="U283" i="1"/>
  <c r="V283" i="1" s="1"/>
  <c r="W283" i="1" s="1"/>
  <c r="Q283" i="1"/>
  <c r="R283" i="1" s="1"/>
  <c r="S283" i="1" s="1"/>
  <c r="T283" i="1" s="1"/>
  <c r="N283" i="1"/>
  <c r="O283" i="1" s="1"/>
  <c r="P283" i="1" s="1"/>
  <c r="Q282" i="1"/>
  <c r="R282" i="1" s="1"/>
  <c r="S282" i="1" s="1"/>
  <c r="T282" i="1" s="1"/>
  <c r="U282" i="1" s="1"/>
  <c r="V282" i="1" s="1"/>
  <c r="W282" i="1" s="1"/>
  <c r="P282" i="1"/>
  <c r="O282" i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V279" i="1"/>
  <c r="S279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T277" i="1"/>
  <c r="U277" i="1" s="1"/>
  <c r="V277" i="1" s="1"/>
  <c r="W277" i="1" s="1"/>
  <c r="M277" i="1"/>
  <c r="N277" i="1" s="1"/>
  <c r="O277" i="1" s="1"/>
  <c r="P277" i="1" s="1"/>
  <c r="Q277" i="1" s="1"/>
  <c r="R277" i="1" s="1"/>
  <c r="S277" i="1" s="1"/>
  <c r="T275" i="1"/>
  <c r="U275" i="1" s="1"/>
  <c r="V275" i="1" s="1"/>
  <c r="W275" i="1" s="1"/>
  <c r="S275" i="1"/>
  <c r="O275" i="1"/>
  <c r="P275" i="1" s="1"/>
  <c r="Q275" i="1" s="1"/>
  <c r="R275" i="1" s="1"/>
  <c r="N275" i="1"/>
  <c r="Q274" i="1"/>
  <c r="R274" i="1" s="1"/>
  <c r="S274" i="1" s="1"/>
  <c r="T274" i="1" s="1"/>
  <c r="U274" i="1" s="1"/>
  <c r="V274" i="1" s="1"/>
  <c r="W274" i="1" s="1"/>
  <c r="P274" i="1"/>
  <c r="O274" i="1"/>
  <c r="N274" i="1"/>
  <c r="P273" i="1"/>
  <c r="Q273" i="1" s="1"/>
  <c r="R273" i="1" s="1"/>
  <c r="S273" i="1" s="1"/>
  <c r="T273" i="1" s="1"/>
  <c r="U273" i="1" s="1"/>
  <c r="V273" i="1" s="1"/>
  <c r="W273" i="1" s="1"/>
  <c r="O273" i="1"/>
  <c r="N273" i="1"/>
  <c r="S271" i="1"/>
  <c r="R271" i="1"/>
  <c r="Q271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W269" i="1"/>
  <c r="V269" i="1"/>
  <c r="R269" i="1"/>
  <c r="S269" i="1" s="1"/>
  <c r="T269" i="1" s="1"/>
  <c r="U269" i="1" s="1"/>
  <c r="M269" i="1"/>
  <c r="N269" i="1" s="1"/>
  <c r="O269" i="1" s="1"/>
  <c r="P269" i="1" s="1"/>
  <c r="Q269" i="1" s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W266" i="1"/>
  <c r="O266" i="1"/>
  <c r="P266" i="1" s="1"/>
  <c r="Q266" i="1" s="1"/>
  <c r="R266" i="1" s="1"/>
  <c r="S266" i="1" s="1"/>
  <c r="T266" i="1" s="1"/>
  <c r="U266" i="1" s="1"/>
  <c r="V266" i="1" s="1"/>
  <c r="N266" i="1"/>
  <c r="U265" i="1"/>
  <c r="V265" i="1" s="1"/>
  <c r="W265" i="1" s="1"/>
  <c r="Q265" i="1"/>
  <c r="R265" i="1" s="1"/>
  <c r="S265" i="1" s="1"/>
  <c r="T265" i="1" s="1"/>
  <c r="N265" i="1"/>
  <c r="O265" i="1" s="1"/>
  <c r="P265" i="1" s="1"/>
  <c r="S263" i="1"/>
  <c r="R263" i="1"/>
  <c r="Q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M261" i="1"/>
  <c r="N261" i="1" s="1"/>
  <c r="O261" i="1" s="1"/>
  <c r="P261" i="1" s="1"/>
  <c r="Q261" i="1" s="1"/>
  <c r="R261" i="1" s="1"/>
  <c r="S261" i="1" s="1"/>
  <c r="T261" i="1" s="1"/>
  <c r="U261" i="1" s="1"/>
  <c r="V261" i="1" s="1"/>
  <c r="W261" i="1" s="1"/>
  <c r="M260" i="1"/>
  <c r="P259" i="1"/>
  <c r="Q259" i="1" s="1"/>
  <c r="R259" i="1" s="1"/>
  <c r="S259" i="1" s="1"/>
  <c r="T259" i="1" s="1"/>
  <c r="U259" i="1" s="1"/>
  <c r="V259" i="1" s="1"/>
  <c r="W259" i="1" s="1"/>
  <c r="N259" i="1"/>
  <c r="O259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W255" i="1"/>
  <c r="W279" i="1" s="1"/>
  <c r="V255" i="1"/>
  <c r="S255" i="1"/>
  <c r="S287" i="1" s="1"/>
  <c r="R255" i="1"/>
  <c r="Q255" i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T253" i="1"/>
  <c r="U253" i="1" s="1"/>
  <c r="V253" i="1" s="1"/>
  <c r="W253" i="1" s="1"/>
  <c r="S253" i="1"/>
  <c r="O253" i="1"/>
  <c r="P253" i="1" s="1"/>
  <c r="Q253" i="1" s="1"/>
  <c r="R253" i="1" s="1"/>
  <c r="M253" i="1"/>
  <c r="N253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Q250" i="1"/>
  <c r="R250" i="1" s="1"/>
  <c r="S250" i="1" s="1"/>
  <c r="T250" i="1" s="1"/>
  <c r="U250" i="1" s="1"/>
  <c r="V250" i="1" s="1"/>
  <c r="W250" i="1" s="1"/>
  <c r="P250" i="1"/>
  <c r="O250" i="1"/>
  <c r="N250" i="1"/>
  <c r="V249" i="1"/>
  <c r="W249" i="1" s="1"/>
  <c r="N249" i="1"/>
  <c r="O249" i="1" s="1"/>
  <c r="P249" i="1" s="1"/>
  <c r="Q249" i="1" s="1"/>
  <c r="R249" i="1" s="1"/>
  <c r="S249" i="1" s="1"/>
  <c r="T249" i="1" s="1"/>
  <c r="U249" i="1" s="1"/>
  <c r="W247" i="1"/>
  <c r="W263" i="1" s="1"/>
  <c r="V247" i="1"/>
  <c r="V263" i="1" s="1"/>
  <c r="U247" i="1"/>
  <c r="T247" i="1"/>
  <c r="S247" i="1"/>
  <c r="R247" i="1"/>
  <c r="Q247" i="1"/>
  <c r="P247" i="1"/>
  <c r="P271" i="1" s="1"/>
  <c r="O247" i="1"/>
  <c r="O271" i="1" s="1"/>
  <c r="N247" i="1"/>
  <c r="M247" i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T245" i="1"/>
  <c r="U245" i="1" s="1"/>
  <c r="V245" i="1" s="1"/>
  <c r="W245" i="1" s="1"/>
  <c r="M245" i="1"/>
  <c r="N245" i="1" s="1"/>
  <c r="O245" i="1" s="1"/>
  <c r="P245" i="1" s="1"/>
  <c r="Q245" i="1" s="1"/>
  <c r="R245" i="1" s="1"/>
  <c r="S245" i="1" s="1"/>
  <c r="M244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S241" i="1"/>
  <c r="T241" i="1" s="1"/>
  <c r="U241" i="1" s="1"/>
  <c r="V241" i="1" s="1"/>
  <c r="W241" i="1" s="1"/>
  <c r="R241" i="1"/>
  <c r="Q241" i="1"/>
  <c r="N241" i="1"/>
  <c r="O241" i="1" s="1"/>
  <c r="P241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M234" i="1"/>
  <c r="M231" i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U230" i="1"/>
  <c r="V230" i="1" s="1"/>
  <c r="W230" i="1" s="1"/>
  <c r="Q230" i="1"/>
  <c r="R230" i="1" s="1"/>
  <c r="S230" i="1" s="1"/>
  <c r="T230" i="1" s="1"/>
  <c r="P230" i="1"/>
  <c r="O230" i="1"/>
  <c r="N230" i="1"/>
  <c r="O229" i="1"/>
  <c r="P229" i="1" s="1"/>
  <c r="Q229" i="1" s="1"/>
  <c r="R229" i="1" s="1"/>
  <c r="S229" i="1" s="1"/>
  <c r="T229" i="1" s="1"/>
  <c r="U229" i="1" s="1"/>
  <c r="V229" i="1" s="1"/>
  <c r="W229" i="1" s="1"/>
  <c r="N229" i="1"/>
  <c r="M229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R226" i="1"/>
  <c r="S226" i="1" s="1"/>
  <c r="T226" i="1" s="1"/>
  <c r="U226" i="1" s="1"/>
  <c r="V226" i="1" s="1"/>
  <c r="W226" i="1" s="1"/>
  <c r="Q226" i="1"/>
  <c r="P226" i="1"/>
  <c r="O226" i="1"/>
  <c r="N226" i="1"/>
  <c r="Q225" i="1"/>
  <c r="R225" i="1" s="1"/>
  <c r="S225" i="1" s="1"/>
  <c r="T225" i="1" s="1"/>
  <c r="U225" i="1" s="1"/>
  <c r="V225" i="1" s="1"/>
  <c r="W225" i="1" s="1"/>
  <c r="N225" i="1"/>
  <c r="O225" i="1" s="1"/>
  <c r="P225" i="1" s="1"/>
  <c r="M223" i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M221" i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P218" i="1"/>
  <c r="Q218" i="1" s="1"/>
  <c r="R218" i="1" s="1"/>
  <c r="S218" i="1" s="1"/>
  <c r="T218" i="1" s="1"/>
  <c r="U218" i="1" s="1"/>
  <c r="V218" i="1" s="1"/>
  <c r="W218" i="1" s="1"/>
  <c r="O218" i="1"/>
  <c r="N218" i="1"/>
  <c r="R217" i="1"/>
  <c r="S217" i="1" s="1"/>
  <c r="T217" i="1" s="1"/>
  <c r="U217" i="1" s="1"/>
  <c r="V217" i="1" s="1"/>
  <c r="W217" i="1" s="1"/>
  <c r="Q217" i="1"/>
  <c r="P217" i="1"/>
  <c r="O217" i="1"/>
  <c r="N217" i="1"/>
  <c r="M215" i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T214" i="1"/>
  <c r="U214" i="1" s="1"/>
  <c r="V214" i="1" s="1"/>
  <c r="W214" i="1" s="1"/>
  <c r="R214" i="1"/>
  <c r="S214" i="1" s="1"/>
  <c r="N214" i="1"/>
  <c r="O214" i="1" s="1"/>
  <c r="P214" i="1" s="1"/>
  <c r="Q214" i="1" s="1"/>
  <c r="M213" i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P209" i="1"/>
  <c r="Q209" i="1" s="1"/>
  <c r="R209" i="1" s="1"/>
  <c r="S209" i="1" s="1"/>
  <c r="T209" i="1" s="1"/>
  <c r="U209" i="1" s="1"/>
  <c r="V209" i="1" s="1"/>
  <c r="W209" i="1" s="1"/>
  <c r="N209" i="1"/>
  <c r="O209" i="1" s="1"/>
  <c r="Q205" i="1"/>
  <c r="R205" i="1" s="1"/>
  <c r="S205" i="1" s="1"/>
  <c r="T205" i="1" s="1"/>
  <c r="U205" i="1" s="1"/>
  <c r="V205" i="1" s="1"/>
  <c r="W205" i="1" s="1"/>
  <c r="N205" i="1"/>
  <c r="O205" i="1" s="1"/>
  <c r="P205" i="1" s="1"/>
  <c r="M204" i="1"/>
  <c r="N204" i="1" s="1"/>
  <c r="O204" i="1" s="1"/>
  <c r="P204" i="1" s="1"/>
  <c r="Q204" i="1" s="1"/>
  <c r="R204" i="1" s="1"/>
  <c r="S204" i="1" s="1"/>
  <c r="T204" i="1" s="1"/>
  <c r="U204" i="1" s="1"/>
  <c r="V204" i="1" s="1"/>
  <c r="W204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P200" i="1"/>
  <c r="Q200" i="1" s="1"/>
  <c r="R200" i="1" s="1"/>
  <c r="S200" i="1" s="1"/>
  <c r="T200" i="1" s="1"/>
  <c r="U200" i="1" s="1"/>
  <c r="V200" i="1" s="1"/>
  <c r="W200" i="1" s="1"/>
  <c r="N200" i="1"/>
  <c r="O200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M196" i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P194" i="1"/>
  <c r="Q194" i="1" s="1"/>
  <c r="R194" i="1" s="1"/>
  <c r="S194" i="1" s="1"/>
  <c r="T194" i="1" s="1"/>
  <c r="U194" i="1" s="1"/>
  <c r="V194" i="1" s="1"/>
  <c r="W194" i="1" s="1"/>
  <c r="O194" i="1"/>
  <c r="N194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P192" i="1"/>
  <c r="Q192" i="1" s="1"/>
  <c r="R192" i="1" s="1"/>
  <c r="S192" i="1" s="1"/>
  <c r="T192" i="1" s="1"/>
  <c r="U192" i="1" s="1"/>
  <c r="V192" i="1" s="1"/>
  <c r="W192" i="1" s="1"/>
  <c r="O192" i="1"/>
  <c r="N192" i="1"/>
  <c r="M190" i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Q189" i="1"/>
  <c r="R189" i="1" s="1"/>
  <c r="S189" i="1" s="1"/>
  <c r="T189" i="1" s="1"/>
  <c r="U189" i="1" s="1"/>
  <c r="V189" i="1" s="1"/>
  <c r="W189" i="1" s="1"/>
  <c r="M189" i="1"/>
  <c r="N189" i="1" s="1"/>
  <c r="O189" i="1" s="1"/>
  <c r="P189" i="1" s="1"/>
  <c r="M188" i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M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M180" i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U176" i="1"/>
  <c r="V176" i="1" s="1"/>
  <c r="W176" i="1" s="1"/>
  <c r="P176" i="1"/>
  <c r="Q176" i="1" s="1"/>
  <c r="R176" i="1" s="1"/>
  <c r="S176" i="1" s="1"/>
  <c r="T176" i="1" s="1"/>
  <c r="N176" i="1"/>
  <c r="O176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M174" i="1"/>
  <c r="Q173" i="1"/>
  <c r="R173" i="1" s="1"/>
  <c r="S173" i="1" s="1"/>
  <c r="T173" i="1" s="1"/>
  <c r="U173" i="1" s="1"/>
  <c r="V173" i="1" s="1"/>
  <c r="W173" i="1" s="1"/>
  <c r="O173" i="1"/>
  <c r="P173" i="1" s="1"/>
  <c r="N173" i="1"/>
  <c r="O172" i="1"/>
  <c r="P172" i="1" s="1"/>
  <c r="Q172" i="1" s="1"/>
  <c r="R172" i="1" s="1"/>
  <c r="S172" i="1" s="1"/>
  <c r="T172" i="1" s="1"/>
  <c r="U172" i="1" s="1"/>
  <c r="V172" i="1" s="1"/>
  <c r="W172" i="1" s="1"/>
  <c r="M172" i="1"/>
  <c r="N172" i="1" s="1"/>
  <c r="M171" i="1"/>
  <c r="P170" i="1"/>
  <c r="Q170" i="1" s="1"/>
  <c r="R170" i="1" s="1"/>
  <c r="S170" i="1" s="1"/>
  <c r="T170" i="1" s="1"/>
  <c r="U170" i="1" s="1"/>
  <c r="V170" i="1" s="1"/>
  <c r="W170" i="1" s="1"/>
  <c r="N170" i="1"/>
  <c r="O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R164" i="1"/>
  <c r="S164" i="1" s="1"/>
  <c r="T164" i="1" s="1"/>
  <c r="U164" i="1" s="1"/>
  <c r="V164" i="1" s="1"/>
  <c r="W164" i="1" s="1"/>
  <c r="P164" i="1"/>
  <c r="Q164" i="1" s="1"/>
  <c r="O164" i="1"/>
  <c r="N164" i="1"/>
  <c r="M161" i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M158" i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M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P152" i="1"/>
  <c r="Q152" i="1" s="1"/>
  <c r="R152" i="1" s="1"/>
  <c r="S152" i="1" s="1"/>
  <c r="T152" i="1" s="1"/>
  <c r="U152" i="1" s="1"/>
  <c r="V152" i="1" s="1"/>
  <c r="W152" i="1" s="1"/>
  <c r="M152" i="1"/>
  <c r="N152" i="1" s="1"/>
  <c r="O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M149" i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Q145" i="1"/>
  <c r="R145" i="1" s="1"/>
  <c r="S145" i="1" s="1"/>
  <c r="T145" i="1" s="1"/>
  <c r="U145" i="1" s="1"/>
  <c r="V145" i="1" s="1"/>
  <c r="W145" i="1" s="1"/>
  <c r="O145" i="1"/>
  <c r="P145" i="1" s="1"/>
  <c r="N145" i="1"/>
  <c r="M143" i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T142" i="1"/>
  <c r="U142" i="1" s="1"/>
  <c r="V142" i="1" s="1"/>
  <c r="W142" i="1" s="1"/>
  <c r="Q142" i="1"/>
  <c r="R142" i="1" s="1"/>
  <c r="S142" i="1" s="1"/>
  <c r="P142" i="1"/>
  <c r="N142" i="1"/>
  <c r="O142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M140" i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P137" i="1"/>
  <c r="Q137" i="1" s="1"/>
  <c r="R137" i="1" s="1"/>
  <c r="S137" i="1" s="1"/>
  <c r="T137" i="1" s="1"/>
  <c r="U137" i="1" s="1"/>
  <c r="V137" i="1" s="1"/>
  <c r="W137" i="1" s="1"/>
  <c r="O137" i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P134" i="1"/>
  <c r="Q134" i="1" s="1"/>
  <c r="R134" i="1" s="1"/>
  <c r="S134" i="1" s="1"/>
  <c r="T134" i="1" s="1"/>
  <c r="U134" i="1" s="1"/>
  <c r="V134" i="1" s="1"/>
  <c r="W134" i="1" s="1"/>
  <c r="O134" i="1"/>
  <c r="N134" i="1"/>
  <c r="M134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Q131" i="1"/>
  <c r="R131" i="1" s="1"/>
  <c r="S131" i="1" s="1"/>
  <c r="T131" i="1" s="1"/>
  <c r="U131" i="1" s="1"/>
  <c r="V131" i="1" s="1"/>
  <c r="W131" i="1" s="1"/>
  <c r="N131" i="1"/>
  <c r="O131" i="1" s="1"/>
  <c r="P131" i="1" s="1"/>
  <c r="M131" i="1"/>
  <c r="M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V125" i="1"/>
  <c r="W125" i="1" s="1"/>
  <c r="P125" i="1"/>
  <c r="Q125" i="1" s="1"/>
  <c r="R125" i="1" s="1"/>
  <c r="S125" i="1" s="1"/>
  <c r="T125" i="1" s="1"/>
  <c r="U125" i="1" s="1"/>
  <c r="O125" i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U121" i="1"/>
  <c r="S121" i="1"/>
  <c r="R121" i="1"/>
  <c r="P120" i="1"/>
  <c r="Q120" i="1" s="1"/>
  <c r="R120" i="1" s="1"/>
  <c r="S120" i="1" s="1"/>
  <c r="T120" i="1" s="1"/>
  <c r="U120" i="1" s="1"/>
  <c r="V120" i="1" s="1"/>
  <c r="W120" i="1" s="1"/>
  <c r="N120" i="1"/>
  <c r="O120" i="1" s="1"/>
  <c r="M119" i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Q117" i="1"/>
  <c r="R117" i="1" s="1"/>
  <c r="S117" i="1" s="1"/>
  <c r="T117" i="1" s="1"/>
  <c r="U117" i="1" s="1"/>
  <c r="V117" i="1" s="1"/>
  <c r="W117" i="1" s="1"/>
  <c r="P117" i="1"/>
  <c r="O117" i="1"/>
  <c r="N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P115" i="1"/>
  <c r="Q115" i="1" s="1"/>
  <c r="R115" i="1" s="1"/>
  <c r="S115" i="1" s="1"/>
  <c r="T115" i="1" s="1"/>
  <c r="U115" i="1" s="1"/>
  <c r="V115" i="1" s="1"/>
  <c r="W115" i="1" s="1"/>
  <c r="O115" i="1"/>
  <c r="N115" i="1"/>
  <c r="S113" i="1"/>
  <c r="O113" i="1"/>
  <c r="N113" i="1"/>
  <c r="M113" i="1"/>
  <c r="S112" i="1"/>
  <c r="M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M110" i="1"/>
  <c r="T108" i="1"/>
  <c r="U108" i="1" s="1"/>
  <c r="V108" i="1" s="1"/>
  <c r="W108" i="1" s="1"/>
  <c r="N108" i="1"/>
  <c r="O108" i="1" s="1"/>
  <c r="P108" i="1" s="1"/>
  <c r="Q108" i="1" s="1"/>
  <c r="R108" i="1" s="1"/>
  <c r="S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P106" i="1"/>
  <c r="Q106" i="1" s="1"/>
  <c r="R106" i="1" s="1"/>
  <c r="S106" i="1" s="1"/>
  <c r="T106" i="1" s="1"/>
  <c r="U106" i="1" s="1"/>
  <c r="V106" i="1" s="1"/>
  <c r="W106" i="1" s="1"/>
  <c r="O106" i="1"/>
  <c r="N106" i="1"/>
  <c r="S104" i="1"/>
  <c r="O104" i="1"/>
  <c r="M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M102" i="1"/>
  <c r="P100" i="1"/>
  <c r="Q100" i="1" s="1"/>
  <c r="R100" i="1" s="1"/>
  <c r="S100" i="1" s="1"/>
  <c r="T100" i="1" s="1"/>
  <c r="U100" i="1" s="1"/>
  <c r="V100" i="1" s="1"/>
  <c r="W100" i="1" s="1"/>
  <c r="O100" i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W96" i="1"/>
  <c r="V96" i="1"/>
  <c r="U96" i="1"/>
  <c r="U112" i="1" s="1"/>
  <c r="T96" i="1"/>
  <c r="T112" i="1" s="1"/>
  <c r="S96" i="1"/>
  <c r="R96" i="1"/>
  <c r="R112" i="1" s="1"/>
  <c r="Q96" i="1"/>
  <c r="Q121" i="1" s="1"/>
  <c r="P96" i="1"/>
  <c r="P112" i="1" s="1"/>
  <c r="O96" i="1"/>
  <c r="O121" i="1" s="1"/>
  <c r="N96" i="1"/>
  <c r="N112" i="1" s="1"/>
  <c r="M96" i="1"/>
  <c r="M121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M94" i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M93" i="1"/>
  <c r="P92" i="1"/>
  <c r="Q92" i="1" s="1"/>
  <c r="R92" i="1" s="1"/>
  <c r="S92" i="1" s="1"/>
  <c r="T92" i="1" s="1"/>
  <c r="U92" i="1" s="1"/>
  <c r="V92" i="1" s="1"/>
  <c r="W92" i="1" s="1"/>
  <c r="O92" i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M84" i="1"/>
  <c r="M83" i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P80" i="1"/>
  <c r="Q80" i="1" s="1"/>
  <c r="R80" i="1" s="1"/>
  <c r="S80" i="1" s="1"/>
  <c r="T80" i="1" s="1"/>
  <c r="U80" i="1" s="1"/>
  <c r="V80" i="1" s="1"/>
  <c r="W80" i="1" s="1"/>
  <c r="N80" i="1"/>
  <c r="O80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M77" i="1"/>
  <c r="P76" i="1"/>
  <c r="Q76" i="1" s="1"/>
  <c r="R76" i="1" s="1"/>
  <c r="S76" i="1" s="1"/>
  <c r="T76" i="1" s="1"/>
  <c r="U76" i="1" s="1"/>
  <c r="V76" i="1" s="1"/>
  <c r="W76" i="1" s="1"/>
  <c r="O76" i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O74" i="1"/>
  <c r="P74" i="1" s="1"/>
  <c r="Q74" i="1" s="1"/>
  <c r="R74" i="1" s="1"/>
  <c r="S74" i="1" s="1"/>
  <c r="T74" i="1" s="1"/>
  <c r="U74" i="1" s="1"/>
  <c r="V74" i="1" s="1"/>
  <c r="W74" i="1" s="1"/>
  <c r="N74" i="1"/>
  <c r="S72" i="1"/>
  <c r="T72" i="1" s="1"/>
  <c r="U72" i="1" s="1"/>
  <c r="V72" i="1" s="1"/>
  <c r="W72" i="1" s="1"/>
  <c r="N72" i="1"/>
  <c r="O72" i="1" s="1"/>
  <c r="P72" i="1" s="1"/>
  <c r="Q72" i="1" s="1"/>
  <c r="R72" i="1" s="1"/>
  <c r="M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Q69" i="1"/>
  <c r="R69" i="1" s="1"/>
  <c r="S69" i="1" s="1"/>
  <c r="T69" i="1" s="1"/>
  <c r="U69" i="1" s="1"/>
  <c r="V69" i="1" s="1"/>
  <c r="W69" i="1" s="1"/>
  <c r="P69" i="1"/>
  <c r="O69" i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T65" i="1"/>
  <c r="U65" i="1" s="1"/>
  <c r="V65" i="1" s="1"/>
  <c r="W65" i="1" s="1"/>
  <c r="O65" i="1"/>
  <c r="P65" i="1" s="1"/>
  <c r="Q65" i="1" s="1"/>
  <c r="R65" i="1" s="1"/>
  <c r="S65" i="1" s="1"/>
  <c r="N65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M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W57" i="1"/>
  <c r="N57" i="1"/>
  <c r="O57" i="1" s="1"/>
  <c r="P57" i="1" s="1"/>
  <c r="Q57" i="1" s="1"/>
  <c r="R57" i="1" s="1"/>
  <c r="S57" i="1" s="1"/>
  <c r="T57" i="1" s="1"/>
  <c r="U57" i="1" s="1"/>
  <c r="V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O54" i="1"/>
  <c r="P54" i="1" s="1"/>
  <c r="Q54" i="1" s="1"/>
  <c r="R54" i="1" s="1"/>
  <c r="S54" i="1" s="1"/>
  <c r="T54" i="1" s="1"/>
  <c r="U54" i="1" s="1"/>
  <c r="V54" i="1" s="1"/>
  <c r="W54" i="1" s="1"/>
  <c r="N54" i="1"/>
  <c r="U53" i="1"/>
  <c r="V53" i="1" s="1"/>
  <c r="W53" i="1" s="1"/>
  <c r="P53" i="1"/>
  <c r="Q53" i="1" s="1"/>
  <c r="R53" i="1" s="1"/>
  <c r="S53" i="1" s="1"/>
  <c r="T53" i="1" s="1"/>
  <c r="O53" i="1"/>
  <c r="N53" i="1"/>
  <c r="M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M45" i="1"/>
  <c r="S44" i="1"/>
  <c r="T44" i="1" s="1"/>
  <c r="U44" i="1" s="1"/>
  <c r="V44" i="1" s="1"/>
  <c r="W44" i="1" s="1"/>
  <c r="N44" i="1"/>
  <c r="O44" i="1" s="1"/>
  <c r="P44" i="1" s="1"/>
  <c r="Q44" i="1" s="1"/>
  <c r="R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0" i="1"/>
  <c r="R39" i="1"/>
  <c r="S39" i="1" s="1"/>
  <c r="T39" i="1" s="1"/>
  <c r="U39" i="1" s="1"/>
  <c r="V39" i="1" s="1"/>
  <c r="W39" i="1" s="1"/>
  <c r="N39" i="1"/>
  <c r="O39" i="1" s="1"/>
  <c r="P39" i="1" s="1"/>
  <c r="Q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P35" i="1"/>
  <c r="Q35" i="1" s="1"/>
  <c r="R35" i="1" s="1"/>
  <c r="S35" i="1" s="1"/>
  <c r="T35" i="1" s="1"/>
  <c r="U35" i="1" s="1"/>
  <c r="V35" i="1" s="1"/>
  <c r="W35" i="1" s="1"/>
  <c r="N35" i="1"/>
  <c r="O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/>
  <c r="S12" i="1" a="1"/>
  <c r="R12" i="1"/>
  <c r="R12" i="1" a="1"/>
  <c r="Q12" i="1" a="1"/>
  <c r="Q12" i="1" s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V113" i="1" l="1"/>
  <c r="V104" i="1"/>
  <c r="V121" i="1"/>
  <c r="V112" i="1"/>
  <c r="T121" i="1"/>
  <c r="M198" i="1"/>
  <c r="U104" i="1"/>
  <c r="U113" i="1"/>
  <c r="W112" i="1"/>
  <c r="W121" i="1"/>
  <c r="M255" i="1"/>
  <c r="M263" i="1"/>
  <c r="M271" i="1"/>
  <c r="P104" i="1"/>
  <c r="P113" i="1"/>
  <c r="N263" i="1"/>
  <c r="N271" i="1"/>
  <c r="N255" i="1"/>
  <c r="Q104" i="1"/>
  <c r="Q113" i="1"/>
  <c r="R104" i="1"/>
  <c r="R113" i="1"/>
  <c r="T104" i="1"/>
  <c r="T113" i="1"/>
  <c r="N121" i="1"/>
  <c r="N104" i="1"/>
  <c r="W104" i="1"/>
  <c r="O112" i="1"/>
  <c r="W113" i="1"/>
  <c r="Q112" i="1"/>
  <c r="P121" i="1"/>
  <c r="M386" i="1"/>
  <c r="M394" i="1"/>
  <c r="M402" i="1"/>
  <c r="N386" i="1"/>
  <c r="N394" i="1"/>
  <c r="N402" i="1"/>
  <c r="Q350" i="1"/>
  <c r="O386" i="1"/>
  <c r="O394" i="1"/>
  <c r="O402" i="1"/>
  <c r="P386" i="1"/>
  <c r="P394" i="1"/>
  <c r="P402" i="1"/>
  <c r="Q386" i="1"/>
  <c r="Q394" i="1"/>
  <c r="Q402" i="1"/>
  <c r="P350" i="1"/>
  <c r="P358" i="1"/>
  <c r="R386" i="1"/>
  <c r="R394" i="1"/>
  <c r="R402" i="1"/>
  <c r="S386" i="1"/>
  <c r="S394" i="1"/>
  <c r="S402" i="1"/>
  <c r="T255" i="1"/>
  <c r="T263" i="1"/>
  <c r="T271" i="1"/>
  <c r="U358" i="1"/>
  <c r="T394" i="1"/>
  <c r="T402" i="1"/>
  <c r="T386" i="1"/>
  <c r="U255" i="1"/>
  <c r="U263" i="1"/>
  <c r="U271" i="1"/>
  <c r="O255" i="1"/>
  <c r="O263" i="1"/>
  <c r="U394" i="1"/>
  <c r="U402" i="1"/>
  <c r="P255" i="1"/>
  <c r="P263" i="1"/>
  <c r="V402" i="1"/>
  <c r="V394" i="1"/>
  <c r="Q279" i="1"/>
  <c r="Q287" i="1"/>
  <c r="W402" i="1"/>
  <c r="W386" i="1"/>
  <c r="R279" i="1"/>
  <c r="R287" i="1"/>
  <c r="V350" i="1"/>
  <c r="V358" i="1"/>
  <c r="M350" i="1"/>
  <c r="M358" i="1"/>
  <c r="W350" i="1"/>
  <c r="W358" i="1"/>
  <c r="N350" i="1"/>
  <c r="N358" i="1"/>
  <c r="O350" i="1"/>
  <c r="O358" i="1"/>
  <c r="R342" i="1"/>
  <c r="S342" i="1"/>
  <c r="V271" i="1"/>
  <c r="T342" i="1"/>
  <c r="W271" i="1"/>
  <c r="U342" i="1"/>
  <c r="V342" i="1"/>
  <c r="W342" i="1"/>
  <c r="M279" i="1" l="1"/>
  <c r="M287" i="1"/>
  <c r="N279" i="1"/>
  <c r="N287" i="1"/>
  <c r="P279" i="1"/>
  <c r="P287" i="1"/>
  <c r="T287" i="1"/>
  <c r="T279" i="1"/>
  <c r="M207" i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M206" i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U287" i="1"/>
  <c r="U279" i="1"/>
  <c r="O287" i="1"/>
  <c r="O2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<sst xmlns="http://schemas.openxmlformats.org/spreadsheetml/2006/main" count="3149" uniqueCount="132">
  <si>
    <t>CIMS.CAN.AB.Transportation Personal.Passenger Vehicle Motors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</si>
  <si>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</si>
  <si>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</si>
  <si>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</si>
  <si>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</si>
  <si>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</si>
  <si>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</si>
  <si>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</si>
  <si>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</si>
  <si>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</si>
  <si>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</si>
  <si>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</si>
  <si>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</si>
  <si>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</si>
  <si>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</si>
  <si>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</si>
  <si>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</si>
  <si>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Transportation Personal</t>
  </si>
  <si>
    <t>Service requested</t>
  </si>
  <si>
    <t>CIMS.CAN.AB.Transportation Personal</t>
  </si>
  <si>
    <t>k*pkm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</si>
  <si>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</si>
  <si>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</si>
  <si>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</si>
  <si>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</si>
  <si>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</si>
  <si>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</si>
  <si>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</si>
  <si>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</si>
  <si>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</si>
  <si>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</si>
  <si>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</si>
  <si>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CIMS.CAN.AB.Electricity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</si>
  <si>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</si>
  <si>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</si>
  <si>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</si>
  <si>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</si>
  <si>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</si>
  <si>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</si>
  <si>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</si>
  <si>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</si>
  <si>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</si>
  <si>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</si>
  <si>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</si>
  <si>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</si>
  <si>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</si>
  <si>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CIMS.CAN.AB.Transportation Personal.Mode</t>
  </si>
  <si>
    <t>Mode</t>
  </si>
  <si>
    <t>Fixed Ratio</t>
  </si>
  <si>
    <t>CIMS.CAN.AB.Transportation Personal.Mode.Urban</t>
  </si>
  <si>
    <t>CIMS.CAN.AB.Transportation Personal.Mode.Intercity Land</t>
  </si>
  <si>
    <t>CIMS.CAN.AB.Transportation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</si>
  <si>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</si>
  <si>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</si>
  <si>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</si>
  <si>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</si>
  <si>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</si>
  <si>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</si>
  <si>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</si>
  <si>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</si>
  <si>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</si>
  <si>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</si>
  <si>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</si>
  <si>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</si>
  <si>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</si>
  <si>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</si>
  <si>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</si>
  <si>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CIMS.CAN.AB.Transportation Personal.Passenger Vehicles</t>
  </si>
  <si>
    <t>k*vkm</t>
  </si>
  <si>
    <t>Passenger Vehicle Urban 3 Passenger</t>
  </si>
  <si>
    <t>Public Transit Urban</t>
  </si>
  <si>
    <t>FOM</t>
  </si>
  <si>
    <t>$</t>
  </si>
  <si>
    <t>CIMS.CAN.AB.Transportation Personal.Transit</t>
  </si>
  <si>
    <t>Intercity Land</t>
  </si>
  <si>
    <t>Bus Intercity</t>
  </si>
  <si>
    <t>CIMS.CAN.AB.Transportation Personal.Intercity Bus</t>
  </si>
  <si>
    <t>Rail Intercity</t>
  </si>
  <si>
    <t>CIMS.CAN.AB.Transportation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</si>
  <si>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</si>
  <si>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</si>
  <si>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</si>
  <si>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</si>
  <si>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</si>
  <si>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</si>
  <si>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</si>
  <si>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</si>
  <si>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</si>
  <si>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</si>
  <si>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</si>
  <si>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</si>
  <si>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</si>
  <si>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</si>
  <si>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</si>
  <si>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</si>
  <si>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</si>
  <si>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</si>
  <si>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CIMS.CAN.AB.Fuel Blends.Gasoline_Transportation</t>
  </si>
  <si>
    <t>Gasoline Standard</t>
  </si>
  <si>
    <t>Gasoline Efficient</t>
  </si>
  <si>
    <t>Hybrid</t>
  </si>
  <si>
    <t>Plug-in Hybrid</t>
  </si>
  <si>
    <t>BEV 500</t>
  </si>
  <si>
    <t>BEV 800</t>
  </si>
  <si>
    <t>Fuel Cell 650</t>
  </si>
  <si>
    <t>Transit</t>
  </si>
  <si>
    <t>CIMS.CAN.AB.Transportation Personal.Transit.Public Bus</t>
  </si>
  <si>
    <t>CIMS.CAN.AB.Transportation Personal.Transit.Rapid Transit</t>
  </si>
  <si>
    <t>Public Bus</t>
  </si>
  <si>
    <t>Bus Urban Diesel</t>
  </si>
  <si>
    <t>CIMS.CAN.AB.Fuel Blends.Diesel_Transportation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</si>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</sst>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9%20-%20Passenger%20Transportation\CIMS_Trasportation%20Personal_activity%20and%20energy%20inputs.xlsx" TargetMode="External"/><Relationship Id="rId1" Type="http://schemas.openxmlformats.org/officeDocument/2006/relationships/externalLinkPath" Target="/xCIMS/cims-models/sources/sectors/19%20-%20Passenger%20Transportation/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Personal_act"/>
    </sheetNames>
    <definedNames>
      <definedName name="passenger_data" refersTo="='Node splits'!$H$3:$R$832"/>
      <definedName name="passenger_index" refersTo="='Node splits'!$A$3:$A$832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Personal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PersonalService requestedCIMS.CAN.CAN.Transportation Personal.Mode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Personal.ModeService requestedCIMS.CAN.CAN.Transportation Personal.Mode.Urban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Personal.ModeService requestedCIMS.CAN.CAN.Transportation Personal.Mode.Intercity 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Personal.ModeService requestedCIMS.CAN.CAN.Transportation Personal.Mode.Intercity Air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Personal.Mode.UrbanWalk Cycle UrbanMarket share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Personal.Mode.UrbanPassenger Vehicle Urban 1 PassengerMarket share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Personal.Mode.UrbanPassenger Vehicle Urban 3 PassengerMarket share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Personal.Mode.UrbanPublic Transit UrbanMarket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Personal.Mode.UrbanPassenger Vehicle Urban 1 PassengerService requestedCIMS.CAN.CAN.Transportation Personal.Passenger Vehicles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Personal.Mode.UrbanPassenger Vehicle Urban 3 PassengerService requestedCIMS.CAN.CAN.Transportation Personal.Passenger Vehicles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Personal.Mode.Intercity LandBus IntercityMarket share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Personal.Mode.Intercity LandRail IntercityMarket share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Personal.Mode.Intercity LandPassenger Vehicle IntercityMarket share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Personal.Mode.Intercity LandPassenger Vehicle IntercityService requestedCIMS.CAN.CAN.Transportation Personal.Passenger Vehicles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Personal.Passenger VehiclesCar_smallOutput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Personal.Passenger VehiclesCar_largeOutput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Personal.Passenger VehiclesLight Truck_smallOutput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Personal.Passenger VehiclesLight Truck_largeOutput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Personal.Passenger VehiclesCar_smallService requestedCIMS.CAN.CAN.Transportation Personal.Passenger Vehicle Motors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Personal.Passenger VehiclesCar_largeService requestedCIMS.CAN.CAN.Transportation Personal.Passenger Vehicle Motors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Personal.Passenger VehiclesLight Truck_smallService requestedCIMS.CAN.CAN.Transportation Personal.Passenger Vehicle Motors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Personal.Passenger VehiclesLight Truck_largeService requestedCIMS.CAN.CAN.Transportation Personal.Passenger Vehicle Motors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Personal.Passenger VehiclesCar_smallMarket share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Personal.Passenger VehiclesCar_largeMarket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Personal.Passenger VehiclesLight Truck_smallMarket share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Personal.Passenger VehiclesLight Truck_largeMarket share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Personal.Passenger Vehicle MotorsOutput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Personal.Passenger Vehicle MotorsGasoline ExistingService requestedCIMS.CAN.CAN.Fuel Blends.Gasoline_Transportation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Personal.Passenger Vehicle MotorsGasoline StandardService requestedCIMS.CAN.CAN.Fuel Blends.Gasoline_Transportation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Personal.Passenger Vehicle MotorsGasoline EfficientService requestedCIMS.CAN.CAN.Fuel Blends.Gasoline_Transportation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Personal.Passenger Vehicle MotorsGasoline ExistingMarket share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Personal.TransitService requestedCIMS.CAN.CAN.Transportation Personal.Transit.Public Bus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Personal.TransitService requestedCIMS.CAN.CAN.Transportation Personal.Transit.Rapid Transit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Personal.Transit.Public BusOutput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Personal.Transit.Public BusBus Urban DieselMarket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Personal.Transit.Public BusBus Urban 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A41" t="str">
            <v>CIMS.CAN.CAN.Transportation Personal.Transit.Public BusBus Urban ElectricMarket share</v>
          </cell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CIMS.CAN.CAN.Transportation Personal.Transit.Public BusBus Urban DieselService requestedCIMS.CAN.CAN.Fuel Blends.Diesel_Transportation</v>
          </cell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</row>
        <row r="43">
          <cell r="A43" t="str">
            <v>CIMS.CAN.CAN.Transportation Personal.Transit.Rapid TransitLight RailService requestedCIMS.CAN.CAN.Electricity</v>
          </cell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</row>
        <row r="44">
          <cell r="A44" t="str">
            <v>CIMS.CAN.CAN.Transportation Personal.Intercity BusOutput</v>
          </cell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</row>
        <row r="45">
          <cell r="A45" t="str">
            <v>CIMS.CAN.CAN.Transportation Personal.Intercity BusBus Intercity DieselMarket share</v>
          </cell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</row>
        <row r="46">
          <cell r="A46" t="str">
            <v>CIMS.CAN.CAN.Transportation Personal.Intercity BusBus Intercity GasolineMarket share</v>
          </cell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</row>
        <row r="47">
          <cell r="A47" t="str">
            <v>CIMS.CAN.CAN.Transportation Personal.Intercity BusBus Intercity DieselService requestedCIMS.CAN.CAN.Fuel Blends.Diesel_Transportation</v>
          </cell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</row>
        <row r="48">
          <cell r="A48" t="str">
            <v>CIMS.CAN.CAN.Transportation Personal.Intercity BusBus Intercity GasolineService requestedCIMS.CAN.CAN.Fuel Blends.Gasoline_Transportation</v>
          </cell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</row>
        <row r="49">
          <cell r="A49" t="str">
            <v>CIMS.CAN.CAN.Transportation Personal.Intercity RailRail Intercity DieselMarket share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</row>
        <row r="50">
          <cell r="A50" t="str">
            <v>CIMS.CAN.CAN.Transportation Personal.Intercity RailRail Intercity DieselService requestedCIMS.CAN.CAN.Fuel Blends.Diesel_Transportation</v>
          </cell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</row>
        <row r="51">
          <cell r="A51" t="str">
            <v>CIMS.CAN.CAN.Transportation Personal.Mode.Intercity AirAir IntercityMarket share</v>
          </cell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</row>
        <row r="52">
          <cell r="A52" t="str">
            <v>CIMS.CAN.CAN.Transportation Personal.Mode.Intercity AirAir IntercityService requestedCIMS.Generic Fuels.Jet Fuel</v>
          </cell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87383327.277272075</v>
          </cell>
          <cell r="N54">
            <v>90696731.113210618</v>
          </cell>
          <cell r="O54">
            <v>94036411.075839311</v>
          </cell>
          <cell r="P54">
            <v>97823264.81319584</v>
          </cell>
          <cell r="Q54">
            <v>102080978.0387622</v>
          </cell>
          <cell r="R54">
            <v>106835826.97564992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0.51342903351214142</v>
          </cell>
          <cell r="N56">
            <v>0.51029392092463399</v>
          </cell>
          <cell r="O56">
            <v>0.50945720055335897</v>
          </cell>
          <cell r="P56">
            <v>0.50860102529442019</v>
          </cell>
          <cell r="Q56">
            <v>0.50774224109370081</v>
          </cell>
          <cell r="R56">
            <v>0.50689476108053222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0.34258408142821356</v>
          </cell>
          <cell r="N57">
            <v>0.33571203662448196</v>
          </cell>
          <cell r="O57">
            <v>0.33072407364228051</v>
          </cell>
          <cell r="P57">
            <v>0.32606284276671693</v>
          </cell>
          <cell r="Q57">
            <v>0.32172700885397054</v>
          </cell>
          <cell r="R57">
            <v>0.31771166877087198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0.14398688505964502</v>
          </cell>
          <cell r="N58">
            <v>0.1494479941575689</v>
          </cell>
          <cell r="O58">
            <v>0.15528013159007684</v>
          </cell>
          <cell r="P58">
            <v>0.16080516512109511</v>
          </cell>
          <cell r="Q58">
            <v>0.16600743387332029</v>
          </cell>
          <cell r="R58">
            <v>0.17087780390288951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Personal.Passenger VehiclesCar_smallOutput</v>
          </cell>
          <cell r="H69">
            <v>13.590817250000002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Personal.Passenger VehiclesCar_largeOutput</v>
          </cell>
          <cell r="H70">
            <v>13.590817250000002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Personal.Passenger VehiclesLight Truck_smallOutput</v>
          </cell>
          <cell r="H71">
            <v>15.063131511599998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Personal.Passenger VehiclesLight Truck_largeOutput</v>
          </cell>
          <cell r="H72">
            <v>15.063131511599998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8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9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Personal.Passenger VehiclesCar_smallMarket share</v>
          </cell>
          <cell r="H77">
            <v>0.21186439370208571</v>
          </cell>
          <cell r="I77">
            <v>0.20437753482382706</v>
          </cell>
          <cell r="J77">
            <v>0.19836968930607843</v>
          </cell>
          <cell r="K77">
            <v>0.18345947873000013</v>
          </cell>
          <cell r="L77">
            <v>0.1641275961464172</v>
          </cell>
          <cell r="M77">
            <v>0.15385725730201621</v>
          </cell>
          <cell r="N77">
            <v>0.14367292994930977</v>
          </cell>
          <cell r="O77">
            <v>0.13365122642794894</v>
          </cell>
          <cell r="P77">
            <v>0.12386386830995889</v>
          </cell>
          <cell r="Q77">
            <v>0.11437573723399685</v>
          </cell>
          <cell r="R77">
            <v>0.10524333799759421</v>
          </cell>
        </row>
        <row r="78">
          <cell r="A78" t="str">
            <v>CIMS.CAN.BC.Transportation Personal.Passenger VehiclesCar_largeMarket share</v>
          </cell>
          <cell r="H78">
            <v>0.43014892054665876</v>
          </cell>
          <cell r="I78">
            <v>0.41494832827867911</v>
          </cell>
          <cell r="J78">
            <v>0.40275058131840163</v>
          </cell>
          <cell r="K78">
            <v>0.37247833560333354</v>
          </cell>
          <cell r="L78">
            <v>0.33322875581242273</v>
          </cell>
          <cell r="M78">
            <v>0.31237685573439655</v>
          </cell>
          <cell r="N78">
            <v>0.29169958504859855</v>
          </cell>
          <cell r="O78">
            <v>0.27135249002038114</v>
          </cell>
          <cell r="P78">
            <v>0.25148118717476498</v>
          </cell>
          <cell r="Q78">
            <v>0.23221740589932688</v>
          </cell>
          <cell r="R78">
            <v>0.21367586805572153</v>
          </cell>
        </row>
        <row r="79">
          <cell r="A79" t="str">
            <v>CIMS.CAN.BC.Transportation Personal.Passenger VehiclesLight Truck_smallMarket share</v>
          </cell>
          <cell r="H79">
            <v>0.11813560629791432</v>
          </cell>
          <cell r="I79">
            <v>0.12562246517617295</v>
          </cell>
          <cell r="J79">
            <v>0.13163031069392156</v>
          </cell>
          <cell r="K79">
            <v>0.14654052126999983</v>
          </cell>
          <cell r="L79">
            <v>0.16587240385358284</v>
          </cell>
          <cell r="M79">
            <v>0.17614274269798377</v>
          </cell>
          <cell r="N79">
            <v>0.18632707005069027</v>
          </cell>
          <cell r="O79">
            <v>0.19634877357205111</v>
          </cell>
          <cell r="P79">
            <v>0.20613613169004111</v>
          </cell>
          <cell r="Q79">
            <v>0.21562426276600316</v>
          </cell>
          <cell r="R79">
            <v>0.22475666200240582</v>
          </cell>
        </row>
        <row r="80">
          <cell r="A80" t="str">
            <v>CIMS.CAN.BC.Transportation Personal.Passenger VehiclesLight Truck_largeMarket share</v>
          </cell>
          <cell r="H80">
            <v>0.23985107945334116</v>
          </cell>
          <cell r="I80">
            <v>0.25505167172132082</v>
          </cell>
          <cell r="J80">
            <v>0.26724941868159829</v>
          </cell>
          <cell r="K80">
            <v>0.29752166439666633</v>
          </cell>
          <cell r="L80">
            <v>0.33677124418757726</v>
          </cell>
          <cell r="M80">
            <v>0.35762314426560338</v>
          </cell>
          <cell r="N80">
            <v>0.37830041495140143</v>
          </cell>
          <cell r="O80">
            <v>0.39864750997961884</v>
          </cell>
          <cell r="P80">
            <v>0.41851881282523495</v>
          </cell>
          <cell r="Q80">
            <v>0.43778259410067299</v>
          </cell>
          <cell r="R80">
            <v>0.45632413194427834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  <cell r="I81"/>
          <cell r="J81"/>
          <cell r="K81"/>
          <cell r="L81"/>
          <cell r="M81"/>
          <cell r="N81"/>
          <cell r="O81"/>
          <cell r="P81"/>
          <cell r="Q81"/>
          <cell r="R81"/>
        </row>
        <row r="82">
          <cell r="A82" t="str">
            <v>CIMS.CAN.BC.Transportation Personal.Passenger Vehicle MotorsGasoline ExistingService requestedCIMS.CAN.BC.Fuel Blends.Gasoline_Transportation</v>
          </cell>
          <cell r="H82">
            <v>0.37676691016245206</v>
          </cell>
          <cell r="I82"/>
          <cell r="J82"/>
          <cell r="K82"/>
          <cell r="L82"/>
          <cell r="M82"/>
          <cell r="N82"/>
          <cell r="O82"/>
          <cell r="P82"/>
          <cell r="Q82"/>
          <cell r="R82"/>
        </row>
        <row r="83">
          <cell r="A83" t="str">
            <v>CIMS.CAN.BC.Transportation Personal.Passenger Vehicle MotorsGasoline StandardService requestedCIMS.CAN.BC.Fuel Blends.Gasoline_Transportation</v>
          </cell>
          <cell r="H83">
            <v>0.35908448638577739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</row>
        <row r="84">
          <cell r="A84" t="str">
            <v>CIMS.CAN.BC.Transportation Personal.Passenger Vehicle MotorsGasoline EfficientService requestedCIMS.CAN.BC.Fuel Blends.Gasoline_Transportation</v>
          </cell>
          <cell r="H84">
            <v>0.35136738597591116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</row>
        <row r="85">
          <cell r="A85" t="str">
            <v>CIMS.CAN.BC.Transportation Personal.Passenger Vehicle MotorsGasoline ExistingMarket share</v>
          </cell>
          <cell r="H85">
            <v>1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</row>
        <row r="86">
          <cell r="A86" t="str">
            <v>CIMS.CAN.BC.Transportation Personal.TransitService requestedCIMS.CAN.BC.Transportation Personal.Transit.Public Bus</v>
          </cell>
          <cell r="H86">
            <v>0.90599661901290907</v>
          </cell>
          <cell r="I86">
            <v>0.88138094236522124</v>
          </cell>
          <cell r="J86">
            <v>0.85509811972318583</v>
          </cell>
          <cell r="K86">
            <v>0.84052184157975873</v>
          </cell>
          <cell r="L86">
            <v>0.83914869141545845</v>
          </cell>
          <cell r="M86">
            <v>0.83914869141545845</v>
          </cell>
          <cell r="N86">
            <v>0.83914869141545845</v>
          </cell>
          <cell r="O86">
            <v>0.83914869141545845</v>
          </cell>
          <cell r="P86">
            <v>0.83914869141545845</v>
          </cell>
          <cell r="Q86">
            <v>0.83914869141545845</v>
          </cell>
          <cell r="R86">
            <v>0.83914869141545845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9.4003380987090934E-2</v>
          </cell>
          <cell r="I87">
            <v>0.11861905763477876</v>
          </cell>
          <cell r="J87">
            <v>0.14490188027681417</v>
          </cell>
          <cell r="K87">
            <v>0.15947815842024127</v>
          </cell>
          <cell r="L87">
            <v>0.16085130858454155</v>
          </cell>
          <cell r="M87">
            <v>0.16085130858454155</v>
          </cell>
          <cell r="N87">
            <v>0.16085130858454155</v>
          </cell>
          <cell r="O87">
            <v>0.16085130858454155</v>
          </cell>
          <cell r="P87">
            <v>0.16085130858454155</v>
          </cell>
          <cell r="Q87">
            <v>0.16085130858454155</v>
          </cell>
          <cell r="R87">
            <v>0.16085130858454155</v>
          </cell>
        </row>
        <row r="88">
          <cell r="A88" t="str">
            <v>CIMS.CAN.BC.Transportation Personal.Transit.Public BusOutput</v>
          </cell>
          <cell r="H88">
            <v>778.19774759284121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</row>
        <row r="89">
          <cell r="A89" t="str">
            <v>CIMS.CAN.BC.Transportation Personal.Transit.Public BusFerry UrbanOutput</v>
          </cell>
          <cell r="H89">
            <v>4152.8700000000008</v>
          </cell>
          <cell r="I89"/>
          <cell r="J89"/>
          <cell r="K89"/>
          <cell r="L89"/>
          <cell r="M89"/>
          <cell r="N89"/>
          <cell r="O89"/>
          <cell r="P89"/>
          <cell r="Q89"/>
          <cell r="R89"/>
        </row>
        <row r="90">
          <cell r="A90" t="str">
            <v>CIMS.CAN.BC.Transportation Personal.Transit.Public BusBus Urban DieselMarket share</v>
          </cell>
          <cell r="H90">
            <v>0.87156922462524367</v>
          </cell>
          <cell r="I90">
            <v>0.90417275368271421</v>
          </cell>
          <cell r="J90">
            <v>0.8900685461677601</v>
          </cell>
          <cell r="K90">
            <v>0.8720724743865591</v>
          </cell>
          <cell r="L90">
            <v>0.8534211976504873</v>
          </cell>
          <cell r="M90"/>
          <cell r="N90"/>
          <cell r="O90"/>
          <cell r="P90"/>
          <cell r="Q90"/>
          <cell r="R90"/>
        </row>
        <row r="91">
          <cell r="A91" t="str">
            <v>CIMS.CAN.BC.Transportation Personal.Transit.Public BusBus Urban NGMarket share</v>
          </cell>
          <cell r="H91">
            <v>5.4789154702528702E-2</v>
          </cell>
          <cell r="I91">
            <v>1.0755619471460772E-2</v>
          </cell>
          <cell r="J91">
            <v>2.226938700170104E-2</v>
          </cell>
          <cell r="K91">
            <v>4.1755985374027957E-2</v>
          </cell>
          <cell r="L91">
            <v>4.3910535098946248E-2</v>
          </cell>
          <cell r="M91"/>
          <cell r="N91"/>
          <cell r="O91"/>
          <cell r="P91"/>
          <cell r="Q91"/>
          <cell r="R91"/>
        </row>
        <row r="92">
          <cell r="A92" t="str">
            <v>CIMS.CAN.BC.Transportation Personal.Transit.Public BusBus Urban ElectricMarket share</v>
          </cell>
          <cell r="H92">
            <v>6.890952287496202E-2</v>
          </cell>
          <cell r="I92">
            <v>8.0451373111301849E-2</v>
          </cell>
          <cell r="J92">
            <v>8.2962487639349533E-2</v>
          </cell>
          <cell r="K92">
            <v>8.1551868447225673E-2</v>
          </cell>
          <cell r="L92">
            <v>9.7164202952162992E-2</v>
          </cell>
          <cell r="M92"/>
          <cell r="N92"/>
          <cell r="O92"/>
          <cell r="P92"/>
          <cell r="Q92"/>
          <cell r="R92"/>
        </row>
        <row r="93">
          <cell r="A93" t="str">
            <v>CIMS.CAN.BC.Transportation Personal.Transit.Public BusFerry UrbanMarket share</v>
          </cell>
          <cell r="H93">
            <v>4.7320977972655784E-3</v>
          </cell>
          <cell r="I93">
            <v>4.6202537345232655E-3</v>
          </cell>
          <cell r="J93">
            <v>4.6995791911892716E-3</v>
          </cell>
          <cell r="K93">
            <v>4.619671792187253E-3</v>
          </cell>
          <cell r="L93">
            <v>5.5040642984033909E-3</v>
          </cell>
          <cell r="M93"/>
          <cell r="N93"/>
          <cell r="O93"/>
          <cell r="P93"/>
          <cell r="Q93"/>
          <cell r="R93"/>
        </row>
        <row r="94">
          <cell r="A94" t="str">
            <v>CIMS.CAN.BC.Transportation Personal.Transit.Public BusBus Urban DieselService requestedCIMS.CAN.BC.Fuel Blends.Diesel_Transportation</v>
          </cell>
          <cell r="H94">
            <v>1.2511627298490628</v>
          </cell>
          <cell r="I94">
            <v>1.2398944819320414</v>
          </cell>
          <cell r="J94">
            <v>1.2286262340150209</v>
          </cell>
          <cell r="K94">
            <v>1.2173579860979995</v>
          </cell>
          <cell r="L94">
            <v>1.2083433877643825</v>
          </cell>
          <cell r="M94">
            <v>1.2083433877643825</v>
          </cell>
          <cell r="N94">
            <v>1.2083433877643825</v>
          </cell>
          <cell r="O94">
            <v>1.2083433877643825</v>
          </cell>
          <cell r="P94">
            <v>1.2083433877643825</v>
          </cell>
          <cell r="Q94">
            <v>1.2083433877643825</v>
          </cell>
          <cell r="R94">
            <v>1.2083433877643825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CIMS.CAN.BC.Transportation Personal.Intercity BusOutput</v>
          </cell>
          <cell r="H96">
            <v>956.73357798106247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  <cell r="M97"/>
          <cell r="N97"/>
          <cell r="O97"/>
          <cell r="P97"/>
          <cell r="Q97"/>
          <cell r="R97"/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  <cell r="M98"/>
          <cell r="N98"/>
          <cell r="O98"/>
          <cell r="P98"/>
          <cell r="Q98"/>
          <cell r="R98"/>
        </row>
        <row r="99">
          <cell r="A99" t="str">
            <v>CIMS.CAN.BC.Transportation Personal.Intercity BusBus Intercity DieselService requestedCIMS.CAN.BC.Fuel Blends.Diesel_Transportation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requestedCIMS.CAN.BC.Fuel Blends.Gasoline_Transportation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/>
          <cell r="N101"/>
          <cell r="O101"/>
          <cell r="P101"/>
          <cell r="Q101"/>
          <cell r="R101"/>
        </row>
        <row r="102">
          <cell r="A102" t="str">
            <v>CIMS.CAN.BC.Transportation Personal.Intercity RailRail Intercity DieselService requestedCIMS.CAN.BC.Fuel Blends.Diesel_Transportation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/>
          <cell r="N103"/>
          <cell r="O103"/>
          <cell r="P103"/>
          <cell r="Q103"/>
          <cell r="R103"/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5">
          <cell r="H105"/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78952919.152630538</v>
          </cell>
          <cell r="N106">
            <v>82428652.878378898</v>
          </cell>
          <cell r="O106">
            <v>85916952.643066972</v>
          </cell>
          <cell r="P106">
            <v>89826480.089180797</v>
          </cell>
          <cell r="Q106">
            <v>94180385.363147452</v>
          </cell>
          <cell r="R106">
            <v>99004347.249398559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0.5515456018336049</v>
          </cell>
          <cell r="N108">
            <v>0.55001557227440712</v>
          </cell>
          <cell r="O108">
            <v>0.55101612851925941</v>
          </cell>
          <cell r="P108">
            <v>0.55187191974744443</v>
          </cell>
          <cell r="Q108">
            <v>0.55260228024655644</v>
          </cell>
          <cell r="R108">
            <v>0.55322447688307741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0.34234765377181131</v>
          </cell>
          <cell r="N109">
            <v>0.33559735176922462</v>
          </cell>
          <cell r="O109">
            <v>0.33091509382923312</v>
          </cell>
          <cell r="P109">
            <v>0.32661192653501608</v>
          </cell>
          <cell r="Q109">
            <v>0.32267069201509219</v>
          </cell>
          <cell r="R109">
            <v>0.3190725768450049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0.10610674439458391</v>
          </cell>
          <cell r="N110">
            <v>0.10948715994501512</v>
          </cell>
          <cell r="O110">
            <v>0.11315994799877462</v>
          </cell>
          <cell r="P110">
            <v>0.11659970008949994</v>
          </cell>
          <cell r="Q110">
            <v>0.11980406755798109</v>
          </cell>
          <cell r="R110">
            <v>0.12277444313710173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</row>
        <row r="121">
          <cell r="A121" t="str">
            <v>CIMS.CAN.AB.Transportation Personal.Passenger VehiclesCar_smallOutput</v>
          </cell>
          <cell r="H121">
            <v>14.356695849999999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</row>
        <row r="122">
          <cell r="A122" t="str">
            <v>CIMS.CAN.AB.Transportation Personal.Passenger VehiclesCar_largeOutput</v>
          </cell>
          <cell r="H122">
            <v>14.356695849999999</v>
          </cell>
          <cell r="I122"/>
          <cell r="J122"/>
          <cell r="K122"/>
          <cell r="L122"/>
          <cell r="M122"/>
          <cell r="N122"/>
          <cell r="O122"/>
          <cell r="P122"/>
          <cell r="Q122"/>
          <cell r="R122"/>
        </row>
        <row r="123">
          <cell r="A123" t="str">
            <v>CIMS.CAN.AB.Transportation Personal.Passenger VehiclesLight Truck_smallOutput</v>
          </cell>
          <cell r="H123">
            <v>13.910389527849995</v>
          </cell>
          <cell r="I123"/>
          <cell r="J123"/>
          <cell r="K123"/>
          <cell r="L123"/>
          <cell r="M123"/>
          <cell r="N123"/>
          <cell r="O123"/>
          <cell r="P123"/>
          <cell r="Q123"/>
          <cell r="R123"/>
        </row>
        <row r="124">
          <cell r="A124" t="str">
            <v>CIMS.CAN.AB.Transportation Personal.Passenger VehiclesLight Truck_largeOutput</v>
          </cell>
          <cell r="H124">
            <v>13.910389527849995</v>
          </cell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8</v>
          </cell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9</v>
          </cell>
          <cell r="I127"/>
          <cell r="J127"/>
          <cell r="K127"/>
          <cell r="L127"/>
          <cell r="M127"/>
          <cell r="N127"/>
          <cell r="O127"/>
          <cell r="P127"/>
          <cell r="Q127"/>
          <cell r="R127"/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CIMS.CAN.AB.Transportation Personal.Passenger VehiclesCar_smallMarket share</v>
          </cell>
          <cell r="H129">
            <v>0.21013993129135949</v>
          </cell>
          <cell r="I129">
            <v>0.19989900393693535</v>
          </cell>
          <cell r="J129">
            <v>0.19078361921219711</v>
          </cell>
          <cell r="K129">
            <v>0.16238533792169485</v>
          </cell>
          <cell r="L129">
            <v>0.14223412098133795</v>
          </cell>
          <cell r="M129">
            <v>0.13224154976142435</v>
          </cell>
          <cell r="N129">
            <v>0.12249302171338992</v>
          </cell>
          <cell r="O129">
            <v>0.11305230882867834</v>
          </cell>
          <cell r="P129">
            <v>0.10397462518706686</v>
          </cell>
          <cell r="Q129">
            <v>9.5305636583572328E-2</v>
          </cell>
          <cell r="R129">
            <v>8.7080965439827837E-2</v>
          </cell>
        </row>
        <row r="130">
          <cell r="A130" t="str">
            <v>CIMS.CAN.AB.Transportation Personal.Passenger VehiclesCar_largeMarket share</v>
          </cell>
          <cell r="H130">
            <v>0.42664773928851768</v>
          </cell>
          <cell r="I130">
            <v>0.40585555344771718</v>
          </cell>
          <cell r="J130">
            <v>0.38734856021870318</v>
          </cell>
          <cell r="K130">
            <v>0.32969144365919861</v>
          </cell>
          <cell r="L130">
            <v>0.28877836684089825</v>
          </cell>
          <cell r="M130">
            <v>0.26849041921258876</v>
          </cell>
          <cell r="N130">
            <v>0.24869795317567042</v>
          </cell>
          <cell r="O130">
            <v>0.22953044519761961</v>
          </cell>
          <cell r="P130">
            <v>0.21109999659192361</v>
          </cell>
          <cell r="Q130">
            <v>0.19349932276058623</v>
          </cell>
          <cell r="R130">
            <v>0.17680074801419587</v>
          </cell>
        </row>
        <row r="131">
          <cell r="A131" t="str">
            <v>CIMS.CAN.AB.Transportation Personal.Passenger VehiclesLight Truck_smallMarket share</v>
          </cell>
          <cell r="H131">
            <v>0.11986006870864054</v>
          </cell>
          <cell r="I131">
            <v>0.13010099606306466</v>
          </cell>
          <cell r="J131">
            <v>0.13921638078780288</v>
          </cell>
          <cell r="K131">
            <v>0.16761466207830519</v>
          </cell>
          <cell r="L131">
            <v>0.1877658790186621</v>
          </cell>
          <cell r="M131">
            <v>0.19775845023857569</v>
          </cell>
          <cell r="N131">
            <v>0.20750697828661011</v>
          </cell>
          <cell r="O131">
            <v>0.21694769117132168</v>
          </cell>
          <cell r="P131">
            <v>0.22602537481293317</v>
          </cell>
          <cell r="Q131">
            <v>0.23469436341642771</v>
          </cell>
          <cell r="R131">
            <v>0.24291903456017216</v>
          </cell>
        </row>
        <row r="132">
          <cell r="A132" t="str">
            <v>CIMS.CAN.AB.Transportation Personal.Passenger VehiclesLight Truck_largeMarket share</v>
          </cell>
          <cell r="H132">
            <v>0.24335226071148228</v>
          </cell>
          <cell r="I132">
            <v>0.26414444655228275</v>
          </cell>
          <cell r="J132">
            <v>0.2826514397812967</v>
          </cell>
          <cell r="K132">
            <v>0.34030855634080137</v>
          </cell>
          <cell r="L132">
            <v>0.38122163315910174</v>
          </cell>
          <cell r="M132">
            <v>0.40150958078741117</v>
          </cell>
          <cell r="N132">
            <v>0.42130204682432953</v>
          </cell>
          <cell r="O132">
            <v>0.44046955480238026</v>
          </cell>
          <cell r="P132">
            <v>0.45890000340807635</v>
          </cell>
          <cell r="Q132">
            <v>0.47650067723941369</v>
          </cell>
          <cell r="R132">
            <v>0.493199251985804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CIMS.CAN.AB.Transportation Personal.Passenger Vehicle MotorsGasoline ExistingService requestedCIMS.CAN.AB.Fuel Blends.Gasoline_Transportation</v>
          </cell>
          <cell r="H134">
            <v>0.40720238109781942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CIMS.CAN.AB.Transportation Personal.Passenger Vehicle MotorsGasoline StandardService requestedCIMS.CAN.AB.Fuel Blends.Gasoline_Transportation</v>
          </cell>
          <cell r="H135">
            <v>0.38639410262612717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CIMS.CAN.AB.Transportation Personal.Passenger Vehicle MotorsGasoline EfficientService requestedCIMS.CAN.AB.Fuel Blends.Gasoline_Transportation</v>
          </cell>
          <cell r="H136">
            <v>0.39642096159171192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CIMS.CAN.AB.Transportation Personal.Passenger Vehicle MotorsGasoline ExistingMarket share</v>
          </cell>
          <cell r="H137">
            <v>1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CIMS.CAN.AB.Transportation Personal.TransitService requestedCIMS.CAN.AB.Transportation Personal.Transit.Public Bus</v>
          </cell>
          <cell r="H138">
            <v>0.9098197736215129</v>
          </cell>
          <cell r="I138">
            <v>0.91040928462211002</v>
          </cell>
          <cell r="J138">
            <v>0.91099879562270714</v>
          </cell>
          <cell r="K138">
            <v>0.89421975447639768</v>
          </cell>
          <cell r="L138">
            <v>0.88393859818827825</v>
          </cell>
          <cell r="M138">
            <v>0.88393859818827825</v>
          </cell>
          <cell r="N138">
            <v>0.88393859818827825</v>
          </cell>
          <cell r="O138">
            <v>0.88393859818827825</v>
          </cell>
          <cell r="P138">
            <v>0.88393859818827825</v>
          </cell>
          <cell r="Q138">
            <v>0.88393859818827825</v>
          </cell>
          <cell r="R138">
            <v>0.88393859818827825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9.0180226378487105E-2</v>
          </cell>
          <cell r="I139">
            <v>8.9590715377889985E-2</v>
          </cell>
          <cell r="J139">
            <v>8.9001204377292864E-2</v>
          </cell>
          <cell r="K139">
            <v>0.10578024552360232</v>
          </cell>
          <cell r="L139">
            <v>0.11606140181172175</v>
          </cell>
          <cell r="M139">
            <v>0.11606140181172175</v>
          </cell>
          <cell r="N139">
            <v>0.11606140181172175</v>
          </cell>
          <cell r="O139">
            <v>0.11606140181172175</v>
          </cell>
          <cell r="P139">
            <v>0.11606140181172175</v>
          </cell>
          <cell r="Q139">
            <v>0.11606140181172175</v>
          </cell>
          <cell r="R139">
            <v>0.11606140181172175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CIMS.CAN.AB.Transportation Personal.Transit.Public BusFerry UrbanOutput</v>
          </cell>
          <cell r="H141">
            <v>4152.8700000000008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CIMS.CAN.AB.Transportation Personal.Transit.Public BusBus Urban DieselMarket share</v>
          </cell>
          <cell r="H142">
            <v>0.98572935090814084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CIMS.CAN.AB.Transportation Personal.Transit.Public BusBus Urban NGMarket share</v>
          </cell>
          <cell r="H143">
            <v>1.4270649091859251E-2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CIMS.CAN.AB.Transportation Personal.Transit.Public BusBus Urban ElectricMarket share</v>
          </cell>
          <cell r="H144">
            <v>0</v>
          </cell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</row>
        <row r="145">
          <cell r="A145" t="str">
            <v>CIMS.CAN.AB.Transportation Personal.Transit.Public BusFerry UrbanMarket share</v>
          </cell>
          <cell r="H145">
            <v>0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CIMS.CAN.AB.Transportation Personal.Transit.Public BusBus Urban DieselService requestedCIMS.CAN.AB.Fuel Blends.Diesel_Transportation</v>
          </cell>
          <cell r="H146">
            <v>1.2511627298490628</v>
          </cell>
          <cell r="I146">
            <v>1.2398944819320414</v>
          </cell>
          <cell r="J146">
            <v>1.2286262340150209</v>
          </cell>
          <cell r="K146">
            <v>1.2173579860979995</v>
          </cell>
          <cell r="L146">
            <v>1.2083433877643825</v>
          </cell>
          <cell r="M146">
            <v>1.2083433877643825</v>
          </cell>
          <cell r="N146">
            <v>1.2083433877643825</v>
          </cell>
          <cell r="O146">
            <v>1.2083433877643825</v>
          </cell>
          <cell r="P146">
            <v>1.2083433877643825</v>
          </cell>
          <cell r="Q146">
            <v>1.2083433877643825</v>
          </cell>
          <cell r="R146">
            <v>1.2083433877643825</v>
          </cell>
        </row>
        <row r="147">
          <cell r="A147" t="str">
            <v>CIMS.CAN.AB.Transportation Personal.Transit.Rapid TransitLight RailService requestedCIMS.CAN.AB.Electricity</v>
          </cell>
          <cell r="H147">
            <v>0.26333333333333331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CIMS.CAN.AB.Transportation Personal.Intercity BusOutput</v>
          </cell>
          <cell r="H148">
            <v>956.73357798106247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CIMS.CAN.AB.Transportation Personal.Intercity BusBus Intercity DieselMarket share</v>
          </cell>
          <cell r="H149">
            <v>0.8938480401554203</v>
          </cell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</row>
        <row r="150">
          <cell r="A150" t="str">
            <v>CIMS.CAN.AB.Transportation Personal.Intercity BusBus Intercity GasolineMarket share</v>
          </cell>
          <cell r="H150">
            <v>0.10615195984457966</v>
          </cell>
          <cell r="I150"/>
          <cell r="J150"/>
          <cell r="K150"/>
          <cell r="L150"/>
          <cell r="M150"/>
          <cell r="N150"/>
          <cell r="O150"/>
          <cell r="P150"/>
          <cell r="Q150"/>
          <cell r="R150"/>
        </row>
        <row r="151">
          <cell r="A151" t="str">
            <v>CIMS.CAN.AB.Transportation Personal.Intercity BusBus Intercity DieselService requestedCIMS.CAN.AB.Fuel Blends.Diesel_Transportation</v>
          </cell>
          <cell r="H151">
            <v>0.84748831276640502</v>
          </cell>
          <cell r="I151">
            <v>0.78582710616267804</v>
          </cell>
          <cell r="J151">
            <v>0.72416589955895461</v>
          </cell>
          <cell r="K151">
            <v>0.66250469295523118</v>
          </cell>
          <cell r="L151">
            <v>0.61317572767225315</v>
          </cell>
          <cell r="M151">
            <v>0.61317572767225315</v>
          </cell>
          <cell r="N151">
            <v>0.61317572767225315</v>
          </cell>
          <cell r="O151">
            <v>0.61317572767225315</v>
          </cell>
          <cell r="P151">
            <v>0.61317572767225315</v>
          </cell>
          <cell r="Q151">
            <v>0.61317572767225315</v>
          </cell>
          <cell r="R151">
            <v>0.61317572767225315</v>
          </cell>
        </row>
        <row r="152">
          <cell r="A152" t="str">
            <v>CIMS.CAN.AB.Transportation Personal.Intercity BusBus Intercity GasolineService requestedCIMS.CAN.AB.Fuel Blends.Gasoline_Transportation</v>
          </cell>
          <cell r="H152">
            <v>0.84748831276640502</v>
          </cell>
          <cell r="I152">
            <v>0.78582710616267804</v>
          </cell>
          <cell r="J152">
            <v>0.72416589955895461</v>
          </cell>
          <cell r="K152">
            <v>0.66250469295523118</v>
          </cell>
          <cell r="L152">
            <v>0.61317572767225315</v>
          </cell>
          <cell r="M152">
            <v>0.61317572767225315</v>
          </cell>
          <cell r="N152">
            <v>0.61317572767225315</v>
          </cell>
          <cell r="O152">
            <v>0.61317572767225315</v>
          </cell>
          <cell r="P152">
            <v>0.61317572767225315</v>
          </cell>
          <cell r="Q152">
            <v>0.61317572767225315</v>
          </cell>
          <cell r="R152">
            <v>0.61317572767225315</v>
          </cell>
        </row>
        <row r="153">
          <cell r="A153" t="str">
            <v>CIMS.CAN.AB.Transportation Personal.Intercity RailRail Intercity DieselMarket share</v>
          </cell>
          <cell r="H153">
            <v>1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CIMS.CAN.AB.Transportation Personal.Intercity RailRail Intercity DieselService requestedCIMS.CAN.AB.Fuel Blends.Diesel_Transportation</v>
          </cell>
          <cell r="H154">
            <v>1.9938942624324696</v>
          </cell>
          <cell r="I154">
            <v>1.8539965299869507</v>
          </cell>
          <cell r="J154">
            <v>1.7140987975414319</v>
          </cell>
          <cell r="K154">
            <v>1.5742010650959131</v>
          </cell>
          <cell r="L154">
            <v>1.4622828791394937</v>
          </cell>
          <cell r="M154">
            <v>1.4622828791394937</v>
          </cell>
          <cell r="N154">
            <v>1.4622828791394937</v>
          </cell>
          <cell r="O154">
            <v>1.4622828791394937</v>
          </cell>
          <cell r="P154">
            <v>1.4622828791394937</v>
          </cell>
          <cell r="Q154">
            <v>1.4622828791394937</v>
          </cell>
          <cell r="R154">
            <v>1.4622828791394937</v>
          </cell>
        </row>
        <row r="155">
          <cell r="A155" t="str">
            <v>CIMS.CAN.AB.Transportation Personal.Mode.Intercity AirAir IntercityMarket share</v>
          </cell>
          <cell r="H155">
            <v>1</v>
          </cell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CIMS.CAN.AB.Transportation Personal.Mode.Intercity AirAir IntercityService requestedCIMS.Generic Fuels.Jet Fuel</v>
          </cell>
          <cell r="H156">
            <v>3.318720661430973</v>
          </cell>
          <cell r="I156">
            <v>2.9481661104022976</v>
          </cell>
          <cell r="J156">
            <v>2.5776115593735938</v>
          </cell>
          <cell r="K156">
            <v>2.2070570083448899</v>
          </cell>
          <cell r="L156">
            <v>1.9106133675219326</v>
          </cell>
          <cell r="M156">
            <v>1.9106133675219326</v>
          </cell>
          <cell r="N156">
            <v>1.9106133675219326</v>
          </cell>
          <cell r="O156">
            <v>1.9106133675219326</v>
          </cell>
          <cell r="P156">
            <v>1.9106133675219326</v>
          </cell>
          <cell r="Q156">
            <v>1.9106133675219326</v>
          </cell>
          <cell r="R156">
            <v>1.9106133675219326</v>
          </cell>
        </row>
        <row r="157">
          <cell r="H157"/>
          <cell r="I157"/>
          <cell r="J157"/>
          <cell r="K157"/>
          <cell r="L157"/>
          <cell r="M157"/>
          <cell r="N157"/>
          <cell r="O157"/>
          <cell r="P157"/>
          <cell r="Q157"/>
          <cell r="R157"/>
        </row>
        <row r="158">
          <cell r="A158" t="str">
            <v>CIMS.CAN.SKService requestedCIMS.CAN.SK.Transportation Personal</v>
          </cell>
          <cell r="H158">
            <v>17458549.888862271</v>
          </cell>
          <cell r="I158">
            <v>18866478.239620704</v>
          </cell>
          <cell r="J158">
            <v>25788830.620399628</v>
          </cell>
          <cell r="K158">
            <v>25835957.602179125</v>
          </cell>
          <cell r="L158">
            <v>24841484.310666498</v>
          </cell>
          <cell r="M158">
            <v>25610429.442345623</v>
          </cell>
          <cell r="N158">
            <v>26635523.455173258</v>
          </cell>
          <cell r="O158">
            <v>27658056.833042379</v>
          </cell>
          <cell r="P158">
            <v>28812871.643180564</v>
          </cell>
          <cell r="Q158">
            <v>30107043.992662571</v>
          </cell>
          <cell r="R158">
            <v>31548426.96748678</v>
          </cell>
        </row>
        <row r="159">
          <cell r="A159" t="str">
            <v>CIMS.CAN.SK.Transportation PersonalService requestedCIMS.CAN.SK.Transportation Personal.Mode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</row>
        <row r="160">
          <cell r="A160" t="str">
            <v>CIMS.CAN.SK.Transportation Personal.ModeService requestedCIMS.CAN.SK.Transportation Personal.Mode.Urban</v>
          </cell>
          <cell r="H160">
            <v>0.56348232652543606</v>
          </cell>
          <cell r="I160">
            <v>0.57326877527739861</v>
          </cell>
          <cell r="J160">
            <v>0.57236126600523551</v>
          </cell>
          <cell r="K160">
            <v>0.55455645078323057</v>
          </cell>
          <cell r="L160">
            <v>0.56132385512862393</v>
          </cell>
          <cell r="M160">
            <v>0.56325846611379371</v>
          </cell>
          <cell r="N160">
            <v>0.56231771744289227</v>
          </cell>
          <cell r="O160">
            <v>0.56403304825543465</v>
          </cell>
          <cell r="P160">
            <v>0.56560343683171321</v>
          </cell>
          <cell r="Q160">
            <v>0.56703955315140486</v>
          </cell>
          <cell r="R160">
            <v>0.56835151551549801</v>
          </cell>
        </row>
        <row r="161">
          <cell r="A161" t="str">
            <v>CIMS.CAN.SK.Transportation Personal.ModeService requestedCIMS.CAN.SK.Transportation Personal.Mode.Intercity Land</v>
          </cell>
          <cell r="H161">
            <v>0.40960193178814713</v>
          </cell>
          <cell r="I161">
            <v>0.40120892775669503</v>
          </cell>
          <cell r="J161">
            <v>0.39319500956741188</v>
          </cell>
          <cell r="K161">
            <v>0.39029988886071387</v>
          </cell>
          <cell r="L161">
            <v>0.40439874311798851</v>
          </cell>
          <cell r="M161">
            <v>0.4009237437904829</v>
          </cell>
          <cell r="N161">
            <v>0.39557185538837281</v>
          </cell>
          <cell r="O161">
            <v>0.39245158284285969</v>
          </cell>
          <cell r="P161">
            <v>0.38955441953364051</v>
          </cell>
          <cell r="Q161">
            <v>0.38687255256529302</v>
          </cell>
          <cell r="R161">
            <v>0.38439721377682978</v>
          </cell>
        </row>
        <row r="162">
          <cell r="A162" t="str">
            <v>CIMS.CAN.SK.Transportation Personal.ModeService requestedCIMS.CAN.SK.Transportation Personal.Mode.Intercity Air</v>
          </cell>
          <cell r="H162">
            <v>2.6915741686416656E-2</v>
          </cell>
          <cell r="I162">
            <v>2.5522296965906598E-2</v>
          </cell>
          <cell r="J162">
            <v>3.4443724427352558E-2</v>
          </cell>
          <cell r="K162">
            <v>5.5143660356055453E-2</v>
          </cell>
          <cell r="L162">
            <v>3.4277401753387615E-2</v>
          </cell>
          <cell r="M162">
            <v>3.5817790095723376E-2</v>
          </cell>
          <cell r="N162">
            <v>3.7100915209332584E-2</v>
          </cell>
          <cell r="O162">
            <v>3.8490575598761859E-2</v>
          </cell>
          <cell r="P162">
            <v>3.9803360233027364E-2</v>
          </cell>
          <cell r="Q162">
            <v>4.1036316972376335E-2</v>
          </cell>
          <cell r="R162">
            <v>4.218800553604192E-2</v>
          </cell>
        </row>
        <row r="163">
          <cell r="A163" t="str">
            <v>CIMS.CAN.SK.Transportation Personal.Mode.UrbanWalk Cycle UrbanMarket share</v>
          </cell>
          <cell r="H163">
            <v>8.9086859688195987E-3</v>
          </cell>
          <cell r="I163">
            <v>8.9086859688195987E-3</v>
          </cell>
          <cell r="J163">
            <v>8.9086859688195987E-3</v>
          </cell>
          <cell r="K163">
            <v>8.9086859688195987E-3</v>
          </cell>
          <cell r="L163">
            <v>8.9086859688195987E-3</v>
          </cell>
          <cell r="M163">
            <v>8.9086859688195987E-3</v>
          </cell>
          <cell r="N163">
            <v>8.9086859688195987E-3</v>
          </cell>
          <cell r="O163">
            <v>8.9086859688195987E-3</v>
          </cell>
          <cell r="P163">
            <v>8.9086859688195987E-3</v>
          </cell>
          <cell r="Q163">
            <v>8.9086859688195987E-3</v>
          </cell>
          <cell r="R163">
            <v>8.9086859688195987E-3</v>
          </cell>
        </row>
        <row r="164">
          <cell r="A164" t="str">
            <v>CIMS.CAN.SK.Transportation Personal.Mode.UrbanPassenger Vehicle Urban 1 PassengerMarket share</v>
          </cell>
          <cell r="H164">
            <v>0.35373547154266211</v>
          </cell>
          <cell r="I164">
            <v>0.33667789148026467</v>
          </cell>
          <cell r="J164">
            <v>0.3375175725513519</v>
          </cell>
          <cell r="K164">
            <v>0.33919029253115923</v>
          </cell>
          <cell r="L164">
            <v>0.33920850509493189</v>
          </cell>
          <cell r="M164">
            <v>0.33439828200841515</v>
          </cell>
          <cell r="N164">
            <v>0.33024518396540559</v>
          </cell>
          <cell r="O164">
            <v>0.32630404658534146</v>
          </cell>
          <cell r="P164">
            <v>0.32258670373205761</v>
          </cell>
          <cell r="Q164">
            <v>0.31910042654685772</v>
          </cell>
          <cell r="R164">
            <v>0.31584827665896387</v>
          </cell>
        </row>
        <row r="165">
          <cell r="A165" t="str">
            <v>CIMS.CAN.SK.Transportation Personal.Mode.UrbanPassenger Vehicle Urban 3 PassengerMarket share</v>
          </cell>
          <cell r="H165">
            <v>0.47745626698611809</v>
          </cell>
          <cell r="I165">
            <v>0.459567129620369</v>
          </cell>
          <cell r="J165">
            <v>0.46569674118937232</v>
          </cell>
          <cell r="K165">
            <v>0.48409280291761164</v>
          </cell>
          <cell r="L165">
            <v>0.49561548033432201</v>
          </cell>
          <cell r="M165">
            <v>0.49396407110861384</v>
          </cell>
          <cell r="N165">
            <v>0.49200562291262018</v>
          </cell>
          <cell r="O165">
            <v>0.49015534020607104</v>
          </cell>
          <cell r="P165">
            <v>0.48841797253401376</v>
          </cell>
          <cell r="Q165">
            <v>0.48679607623182364</v>
          </cell>
          <cell r="R165">
            <v>0.4852902090576951</v>
          </cell>
        </row>
        <row r="166">
          <cell r="A166" t="str">
            <v>CIMS.CAN.SK.Transportation Personal.Mode.UrbanPublic Transit UrbanMarket share</v>
          </cell>
          <cell r="H166">
            <v>0.1613368750574779</v>
          </cell>
          <cell r="I166">
            <v>0.19659772028273137</v>
          </cell>
          <cell r="J166">
            <v>0.18956578231553889</v>
          </cell>
          <cell r="K166">
            <v>0.16931660706404916</v>
          </cell>
          <cell r="L166">
            <v>0.15767197874666294</v>
          </cell>
          <cell r="M166">
            <v>0.16419169314708762</v>
          </cell>
          <cell r="N166">
            <v>0.17035817463318298</v>
          </cell>
          <cell r="O166">
            <v>0.17620165242844005</v>
          </cell>
          <cell r="P166">
            <v>0.18170539405962685</v>
          </cell>
          <cell r="Q166">
            <v>0.18685948371319569</v>
          </cell>
          <cell r="R166">
            <v>0.19166026946791048</v>
          </cell>
        </row>
        <row r="167">
          <cell r="A167" t="str">
            <v>CIMS.CAN.SK.Transportation Personal.Mode.UrbanPassenger Vehicle Urban 1 PassengerService requestedCIMS.CAN.SK.Transportation Personal.Passenger Vehicles</v>
          </cell>
          <cell r="H167">
            <v>1</v>
          </cell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</row>
        <row r="168">
          <cell r="A168" t="str">
            <v>CIMS.CAN.SK.Transportation Personal.Mode.UrbanPassenger Vehicle Urban 3 PassengerService requestedCIMS.CAN.SK.Transportation Personal.Passenger Vehicles</v>
          </cell>
          <cell r="H168">
            <v>0.33333299999999999</v>
          </cell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</row>
        <row r="169">
          <cell r="A169" t="str">
            <v>CIMS.CAN.SK.Transportation Personal.Mode.Intercity LandBus IntercityMarket share</v>
          </cell>
          <cell r="H169">
            <v>5.4608671372169251E-2</v>
          </cell>
          <cell r="I169">
            <v>6.0518569761522006E-2</v>
          </cell>
          <cell r="J169">
            <v>3.4248310069569327E-2</v>
          </cell>
          <cell r="K169">
            <v>3.2610902467311541E-2</v>
          </cell>
          <cell r="L169">
            <v>2.5452759237243685E-2</v>
          </cell>
          <cell r="M169">
            <v>2.1384654688969919E-2</v>
          </cell>
          <cell r="N169">
            <v>1.7895874712825163E-2</v>
          </cell>
          <cell r="O169">
            <v>1.4917308549649275E-2</v>
          </cell>
          <cell r="P169">
            <v>1.2388029003442396E-2</v>
          </cell>
          <cell r="Q169">
            <v>1.0251313830029177E-2</v>
          </cell>
          <cell r="R169">
            <v>8.4550522459875474E-3</v>
          </cell>
        </row>
        <row r="170">
          <cell r="A170" t="str">
            <v>CIMS.CAN.SK.Transportation Personal.Mode.Intercity LandRail IntercityMarket share</v>
          </cell>
          <cell r="H170">
            <v>1.3426249805313848E-2</v>
          </cell>
          <cell r="I170">
            <v>1.2175213911013016E-2</v>
          </cell>
          <cell r="J170">
            <v>1.4692526239721518E-2</v>
          </cell>
          <cell r="K170">
            <v>1.5115093281574654E-2</v>
          </cell>
          <cell r="L170">
            <v>3.0423434788017095E-2</v>
          </cell>
          <cell r="M170">
            <v>2.9765757902556728E-2</v>
          </cell>
          <cell r="N170">
            <v>2.9007410612293019E-2</v>
          </cell>
          <cell r="O170">
            <v>2.8157094176024338E-2</v>
          </cell>
          <cell r="P170">
            <v>2.722957749999232E-2</v>
          </cell>
          <cell r="Q170">
            <v>2.6239741182671344E-2</v>
          </cell>
          <cell r="R170">
            <v>2.5202152907563023E-2</v>
          </cell>
        </row>
        <row r="171">
          <cell r="A171" t="str">
            <v>CIMS.CAN.SK.Transportation Personal.Mode.Intercity LandPassenger Vehicle IntercityMarket share</v>
          </cell>
          <cell r="H171">
            <v>0.93196507882251689</v>
          </cell>
          <cell r="I171">
            <v>0.92730621632746502</v>
          </cell>
          <cell r="J171">
            <v>0.9510591636907092</v>
          </cell>
          <cell r="K171">
            <v>0.95227400425111386</v>
          </cell>
          <cell r="L171">
            <v>0.94412380597473911</v>
          </cell>
          <cell r="M171">
            <v>0.94884958740847336</v>
          </cell>
          <cell r="N171">
            <v>0.95309671467488177</v>
          </cell>
          <cell r="O171">
            <v>0.95692559727432647</v>
          </cell>
          <cell r="P171">
            <v>0.96038239349656529</v>
          </cell>
          <cell r="Q171">
            <v>0.96350894498729944</v>
          </cell>
          <cell r="R171">
            <v>0.96634279484644936</v>
          </cell>
        </row>
        <row r="172">
          <cell r="A172" t="str">
            <v>CIMS.CAN.SK.Transportation Personal.Mode.Intercity LandPassenger Vehicle IntercityService requestedCIMS.CAN.SK.Transportation Personal.Passenger Vehicles</v>
          </cell>
          <cell r="H172">
            <v>0.7867662235206726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CIMS.CAN.SK.Transportation Personal.Passenger VehiclesCar_smallOutput</v>
          </cell>
          <cell r="H173">
            <v>16.298245600000005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CIMS.CAN.SK.Transportation Personal.Passenger VehiclesCar_largeOutput</v>
          </cell>
          <cell r="H174">
            <v>16.298245600000005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CIMS.CAN.SK.Transportation Personal.Passenger VehiclesLight Truck_smallOutput</v>
          </cell>
          <cell r="H175">
            <v>15.961470573349995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CIMS.CAN.SK.Transportation Personal.Passenger VehiclesLight Truck_largeOutput</v>
          </cell>
          <cell r="H176">
            <v>15.961470573349995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CIMS.CAN.SK.Transportation Personal.Passenger VehiclesCar_smallService requestedCIMS.CAN.SK.Transportation Personal.Passenger Vehicle Motors</v>
          </cell>
          <cell r="H177">
            <v>8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CIMS.CAN.SK.Transportation Personal.Passenger VehiclesCar_largeService requestedCIMS.CAN.SK.Transportation Personal.Passenger Vehicle Motors</v>
          </cell>
          <cell r="H178">
            <v>10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CIMS.CAN.SK.Transportation Personal.Passenger VehiclesLight Truck_smallService requestedCIMS.CAN.SK.Transportation Personal.Passenger Vehicle Motors</v>
          </cell>
          <cell r="H179">
            <v>9</v>
          </cell>
          <cell r="I179"/>
          <cell r="J179"/>
          <cell r="K179"/>
          <cell r="L179"/>
          <cell r="M179"/>
          <cell r="N179"/>
          <cell r="O179"/>
          <cell r="P179"/>
          <cell r="Q179"/>
          <cell r="R179"/>
        </row>
        <row r="180">
          <cell r="A180" t="str">
            <v>CIMS.CAN.SK.Transportation Personal.Passenger VehiclesLight Truck_largeService requestedCIMS.CAN.SK.Transportation Personal.Passenger Vehicle Motors</v>
          </cell>
          <cell r="H180">
            <v>13</v>
          </cell>
          <cell r="I180"/>
          <cell r="J180"/>
          <cell r="K180"/>
          <cell r="L180"/>
          <cell r="M180"/>
          <cell r="N180"/>
          <cell r="O180"/>
          <cell r="P180"/>
          <cell r="Q180"/>
          <cell r="R180"/>
        </row>
        <row r="181">
          <cell r="A181" t="str">
            <v>CIMS.CAN.SK.Transportation Personal.Passenger VehiclesCar_smallMarket share</v>
          </cell>
          <cell r="H181">
            <v>0.21570891505662193</v>
          </cell>
          <cell r="I181">
            <v>0.20638666328925021</v>
          </cell>
          <cell r="J181">
            <v>0.19211910550274178</v>
          </cell>
          <cell r="K181">
            <v>0.15907553454362675</v>
          </cell>
          <cell r="L181">
            <v>0.13747192976609174</v>
          </cell>
          <cell r="M181">
            <v>0.12758658715882301</v>
          </cell>
          <cell r="N181">
            <v>0.1179764976228497</v>
          </cell>
          <cell r="O181">
            <v>0.10870153184303832</v>
          </cell>
          <cell r="P181">
            <v>9.9812471308428671E-2</v>
          </cell>
          <cell r="Q181">
            <v>9.1350253585863267E-2</v>
          </cell>
          <cell r="R181">
            <v>8.3345704930863462E-2</v>
          </cell>
        </row>
        <row r="182">
          <cell r="A182" t="str">
            <v>CIMS.CAN.SK.Transportation Personal.Passenger VehiclesCar_largeMarket share</v>
          </cell>
          <cell r="H182">
            <v>0.43795446390283843</v>
          </cell>
          <cell r="I182">
            <v>0.41902746789029582</v>
          </cell>
          <cell r="J182">
            <v>0.39006000208132419</v>
          </cell>
          <cell r="K182">
            <v>0.32297153983099969</v>
          </cell>
          <cell r="L182">
            <v>0.27910967558570138</v>
          </cell>
          <cell r="M182">
            <v>0.25903943453458</v>
          </cell>
          <cell r="N182">
            <v>0.23952804062820995</v>
          </cell>
          <cell r="O182">
            <v>0.22069704949950203</v>
          </cell>
          <cell r="P182">
            <v>0.20264956295953698</v>
          </cell>
          <cell r="Q182">
            <v>0.18546869667432844</v>
          </cell>
          <cell r="R182">
            <v>0.16921703728387427</v>
          </cell>
        </row>
        <row r="183">
          <cell r="A183" t="str">
            <v>CIMS.CAN.SK.Transportation Personal.Passenger VehiclesLight Truck_smallMarket share</v>
          </cell>
          <cell r="H183">
            <v>0.1142910849433781</v>
          </cell>
          <cell r="I183">
            <v>0.12361333671074977</v>
          </cell>
          <cell r="J183">
            <v>0.13788089449725824</v>
          </cell>
          <cell r="K183">
            <v>0.1709244654563733</v>
          </cell>
          <cell r="L183">
            <v>0.19252807023390828</v>
          </cell>
          <cell r="M183">
            <v>0.202413412841177</v>
          </cell>
          <cell r="N183">
            <v>0.21202350237715034</v>
          </cell>
          <cell r="O183">
            <v>0.22129846815696172</v>
          </cell>
          <cell r="P183">
            <v>0.23018752869157133</v>
          </cell>
          <cell r="Q183">
            <v>0.23864974641413675</v>
          </cell>
          <cell r="R183">
            <v>0.24665429506913655</v>
          </cell>
        </row>
        <row r="184">
          <cell r="A184" t="str">
            <v>CIMS.CAN.SK.Transportation Personal.Passenger VehiclesLight Truck_largeMarket share</v>
          </cell>
          <cell r="H184">
            <v>0.23204553609716153</v>
          </cell>
          <cell r="I184">
            <v>0.25097253210970405</v>
          </cell>
          <cell r="J184">
            <v>0.27993999791867574</v>
          </cell>
          <cell r="K184">
            <v>0.3470284601690003</v>
          </cell>
          <cell r="L184">
            <v>0.39089032441429861</v>
          </cell>
          <cell r="M184">
            <v>0.41096056546541998</v>
          </cell>
          <cell r="N184">
            <v>0.43047195937179</v>
          </cell>
          <cell r="O184">
            <v>0.44930295050049801</v>
          </cell>
          <cell r="P184">
            <v>0.46735043704046297</v>
          </cell>
          <cell r="Q184">
            <v>0.48453130332567151</v>
          </cell>
          <cell r="R184">
            <v>0.50078296271612566</v>
          </cell>
        </row>
        <row r="185">
          <cell r="A185" t="str">
            <v>CIMS.CAN.SK.Transportation Personal.Passenger Vehicle MotorsOutput</v>
          </cell>
          <cell r="H185">
            <v>161.91200066932058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CIMS.CAN.SK.Transportation Personal.Passenger Vehicle MotorsGasoline ExistingService requestedCIMS.CAN.SK.Fuel Blends.Gasoline_Transportation</v>
          </cell>
          <cell r="H186">
            <v>0.41422346336129456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CIMS.CAN.SK.Transportation Personal.Passenger Vehicle MotorsGasoline StandardService requestedCIMS.CAN.SK.Fuel Blends.Gasoline_Transportation</v>
          </cell>
          <cell r="H187">
            <v>0.39057781272202741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CIMS.CAN.SK.Transportation Personal.Passenger Vehicle MotorsGasoline EfficientService requestedCIMS.CAN.SK.Fuel Blends.Gasoline_Transportation</v>
          </cell>
          <cell r="H188">
            <v>0.39145632941135167</v>
          </cell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</row>
        <row r="189">
          <cell r="A189" t="str">
            <v>CIMS.CAN.SK.Transportation Personal.Passenger Vehicle MotorsGasoline ExistingMarket share</v>
          </cell>
          <cell r="H189">
            <v>1</v>
          </cell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</row>
        <row r="190">
          <cell r="A190" t="str">
            <v>CIMS.CAN.SK.Transportation Personal.TransitService requestedCIMS.CAN.SK.Transportation Personal.Transit.Public Bus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</row>
        <row r="191">
          <cell r="A191" t="str">
            <v>CIMS.CAN.SK.Transportation Personal.TransitService requestedCIMS.CAN.SK.Transportation Personal.Transit.Rapid Transit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</row>
        <row r="192">
          <cell r="A192" t="str">
            <v>CIMS.CAN.SK.Transportation Personal.Transit.Public BusOutput</v>
          </cell>
          <cell r="H192">
            <v>778.19774759284121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A193" t="str">
            <v>CIMS.CAN.SK.Transportation Personal.Transit.Public BusFerry UrbanOutput</v>
          </cell>
          <cell r="H193">
            <v>4152.8700000000008</v>
          </cell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CIMS.CAN.SK.Transportation Personal.Transit.Public BusBus Urban DieselMarket share</v>
          </cell>
          <cell r="H194">
            <v>0.98530479758185219</v>
          </cell>
          <cell r="I194"/>
          <cell r="J194"/>
          <cell r="K194"/>
          <cell r="L194"/>
          <cell r="M194"/>
          <cell r="N194"/>
          <cell r="O194"/>
          <cell r="P194"/>
          <cell r="Q194"/>
          <cell r="R194"/>
        </row>
        <row r="195">
          <cell r="A195" t="str">
            <v>CIMS.CAN.SK.Transportation Personal.Transit.Public BusBus Urban NGMarket share</v>
          </cell>
          <cell r="H195">
            <v>1.4695202418147788E-2</v>
          </cell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</row>
        <row r="196">
          <cell r="A196" t="str">
            <v>CIMS.CAN.SK.Transportation Personal.Transit.Public BusBus Urban ElectricMarket share</v>
          </cell>
          <cell r="H196">
            <v>0</v>
          </cell>
          <cell r="I196"/>
          <cell r="J196"/>
          <cell r="K196"/>
          <cell r="L196"/>
          <cell r="M196"/>
          <cell r="N196"/>
          <cell r="O196"/>
          <cell r="P196"/>
          <cell r="Q196"/>
          <cell r="R196"/>
        </row>
        <row r="197">
          <cell r="A197" t="str">
            <v>CIMS.CAN.SK.Transportation Personal.Transit.Public BusFerry UrbanMarket share</v>
          </cell>
          <cell r="H197">
            <v>0</v>
          </cell>
          <cell r="I197"/>
          <cell r="J197"/>
          <cell r="K197"/>
          <cell r="L197"/>
          <cell r="M197"/>
          <cell r="N197"/>
          <cell r="O197"/>
          <cell r="P197"/>
          <cell r="Q197"/>
          <cell r="R197"/>
        </row>
        <row r="198">
          <cell r="A198" t="str">
            <v>CIMS.CAN.SK.Transportation Personal.Transit.Public BusBus Urban DieselService requestedCIMS.CAN.SK.Fuel Blends.Diesel_Transportation</v>
          </cell>
          <cell r="H198">
            <v>1.2511627298490628</v>
          </cell>
          <cell r="I198">
            <v>1.2398944819320414</v>
          </cell>
          <cell r="J198">
            <v>1.2286262340150209</v>
          </cell>
          <cell r="K198">
            <v>1.2173579860979995</v>
          </cell>
          <cell r="L198">
            <v>1.2083433877643825</v>
          </cell>
          <cell r="M198">
            <v>1.2083433877643825</v>
          </cell>
          <cell r="N198">
            <v>1.2083433877643825</v>
          </cell>
          <cell r="O198">
            <v>1.2083433877643825</v>
          </cell>
          <cell r="P198">
            <v>1.2083433877643825</v>
          </cell>
          <cell r="Q198">
            <v>1.2083433877643825</v>
          </cell>
          <cell r="R198">
            <v>1.2083433877643825</v>
          </cell>
        </row>
        <row r="199">
          <cell r="A199" t="str">
            <v>CIMS.CAN.SK.Transportation Personal.Transit.Rapid TransitLight RailService requestedCIMS.CAN.SK.Electricity</v>
          </cell>
          <cell r="H199">
            <v>0.26333333333333331</v>
          </cell>
          <cell r="I199"/>
          <cell r="J199"/>
          <cell r="K199"/>
          <cell r="L199"/>
          <cell r="M199"/>
          <cell r="N199"/>
          <cell r="O199"/>
          <cell r="P199"/>
          <cell r="Q199"/>
          <cell r="R199"/>
        </row>
        <row r="200">
          <cell r="A200" t="str">
            <v>CIMS.CAN.SK.Transportation Personal.Intercity BusOutput</v>
          </cell>
          <cell r="H200">
            <v>956.73357798106247</v>
          </cell>
          <cell r="I200"/>
          <cell r="J200"/>
          <cell r="K200"/>
          <cell r="L200"/>
          <cell r="M200"/>
          <cell r="N200"/>
          <cell r="O200"/>
          <cell r="P200"/>
          <cell r="Q200"/>
          <cell r="R200"/>
        </row>
        <row r="201">
          <cell r="A201" t="str">
            <v>CIMS.CAN.SK.Transportation Personal.Intercity BusBus Intercity DieselMarket share</v>
          </cell>
          <cell r="H201">
            <v>0.88042270441932902</v>
          </cell>
          <cell r="I201"/>
          <cell r="J201"/>
          <cell r="K201"/>
          <cell r="L201"/>
          <cell r="M201"/>
          <cell r="N201"/>
          <cell r="O201"/>
          <cell r="P201"/>
          <cell r="Q201"/>
          <cell r="R201"/>
        </row>
        <row r="202">
          <cell r="A202" t="str">
            <v>CIMS.CAN.SK.Transportation Personal.Intercity BusBus Intercity GasolineMarket share</v>
          </cell>
          <cell r="H202">
            <v>0.11957729558067104</v>
          </cell>
          <cell r="I202"/>
          <cell r="J202"/>
          <cell r="K202"/>
          <cell r="L202"/>
          <cell r="M202"/>
          <cell r="N202"/>
          <cell r="O202"/>
          <cell r="P202"/>
          <cell r="Q202"/>
          <cell r="R202"/>
        </row>
        <row r="203">
          <cell r="A203" t="str">
            <v>CIMS.CAN.SK.Transportation Personal.Intercity BusBus Intercity DieselService requestedCIMS.CAN.SK.Fuel Blends.Diesel_Transportation</v>
          </cell>
          <cell r="H203">
            <v>0.84748858253660941</v>
          </cell>
          <cell r="I203">
            <v>0.78582707595723988</v>
          </cell>
          <cell r="J203">
            <v>0.72416556937787036</v>
          </cell>
          <cell r="K203">
            <v>0.66250406279850083</v>
          </cell>
          <cell r="L203">
            <v>0.61317485753500378</v>
          </cell>
          <cell r="M203">
            <v>0.61317485753500378</v>
          </cell>
          <cell r="N203">
            <v>0.61317485753500378</v>
          </cell>
          <cell r="O203">
            <v>0.61317485753500378</v>
          </cell>
          <cell r="P203">
            <v>0.61317485753500378</v>
          </cell>
          <cell r="Q203">
            <v>0.61317485753500378</v>
          </cell>
          <cell r="R203">
            <v>0.61317485753500378</v>
          </cell>
        </row>
        <row r="204">
          <cell r="A204" t="str">
            <v>CIMS.CAN.SK.Transportation Personal.Intercity BusBus Intercity GasolineService requestedCIMS.CAN.SK.Fuel Blends.Gasoline_Transportation</v>
          </cell>
          <cell r="H204">
            <v>0.84748858253660941</v>
          </cell>
          <cell r="I204">
            <v>0.78582707595723988</v>
          </cell>
          <cell r="J204">
            <v>0.72416556937787036</v>
          </cell>
          <cell r="K204">
            <v>0.66250406279850083</v>
          </cell>
          <cell r="L204">
            <v>0.61317485753500378</v>
          </cell>
          <cell r="M204">
            <v>0.61317485753500378</v>
          </cell>
          <cell r="N204">
            <v>0.61317485753500378</v>
          </cell>
          <cell r="O204">
            <v>0.61317485753500378</v>
          </cell>
          <cell r="P204">
            <v>0.61317485753500378</v>
          </cell>
          <cell r="Q204">
            <v>0.61317485753500378</v>
          </cell>
          <cell r="R204">
            <v>0.61317485753500378</v>
          </cell>
        </row>
        <row r="205">
          <cell r="A205" t="str">
            <v>CIMS.CAN.SK.Transportation Personal.Intercity RailRail Intercity DieselMarket share</v>
          </cell>
          <cell r="H205">
            <v>1</v>
          </cell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CIMS.CAN.SK.Transportation Personal.Intercity RailRail Intercity DieselService requestedCIMS.CAN.SK.Fuel Blends.Diesel_Transportation</v>
          </cell>
          <cell r="H206">
            <v>1.9938942624324696</v>
          </cell>
          <cell r="I206">
            <v>1.8539965299869507</v>
          </cell>
          <cell r="J206">
            <v>1.7140987975414319</v>
          </cell>
          <cell r="K206">
            <v>1.5742010650959131</v>
          </cell>
          <cell r="L206">
            <v>1.4622828791394937</v>
          </cell>
          <cell r="M206">
            <v>1.4622828791394937</v>
          </cell>
          <cell r="N206">
            <v>1.4622828791394937</v>
          </cell>
          <cell r="O206">
            <v>1.4622828791394937</v>
          </cell>
          <cell r="P206">
            <v>1.4622828791394937</v>
          </cell>
          <cell r="Q206">
            <v>1.4622828791394937</v>
          </cell>
          <cell r="R206">
            <v>1.4622828791394937</v>
          </cell>
        </row>
        <row r="207">
          <cell r="A207" t="str">
            <v>CIMS.CAN.SK.Transportation Personal.Mode.Intercity AirAir IntercityMarket share</v>
          </cell>
          <cell r="H207">
            <v>1</v>
          </cell>
          <cell r="I207"/>
          <cell r="J207"/>
          <cell r="K207"/>
          <cell r="L207"/>
          <cell r="M207"/>
          <cell r="N207"/>
          <cell r="O207"/>
          <cell r="P207"/>
          <cell r="Q207"/>
          <cell r="R207"/>
        </row>
        <row r="208">
          <cell r="A208" t="str">
            <v>CIMS.CAN.SK.Transportation Personal.Mode.Intercity AirAir IntercityService requestedCIMS.Generic Fuels.Jet Fuel</v>
          </cell>
          <cell r="H208">
            <v>3.318720661430973</v>
          </cell>
          <cell r="I208">
            <v>2.9481661104022976</v>
          </cell>
          <cell r="J208">
            <v>2.5776115593735938</v>
          </cell>
          <cell r="K208">
            <v>2.2070570083448899</v>
          </cell>
          <cell r="L208">
            <v>1.9106133675219326</v>
          </cell>
          <cell r="M208">
            <v>1.9106133675219326</v>
          </cell>
          <cell r="N208">
            <v>1.9106133675219326</v>
          </cell>
          <cell r="O208">
            <v>1.9106133675219326</v>
          </cell>
          <cell r="P208">
            <v>1.9106133675219326</v>
          </cell>
          <cell r="Q208">
            <v>1.9106133675219326</v>
          </cell>
          <cell r="R208">
            <v>1.9106133675219326</v>
          </cell>
        </row>
        <row r="209">
          <cell r="H209"/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</row>
        <row r="210">
          <cell r="A210" t="str">
            <v>CIMS.CAN.MBService requestedCIMS.CAN.MB.Transportation Personal</v>
          </cell>
          <cell r="H210">
            <v>16072659.975637948</v>
          </cell>
          <cell r="I210">
            <v>16028982.223388454</v>
          </cell>
          <cell r="J210">
            <v>19790281.592868865</v>
          </cell>
          <cell r="K210">
            <v>21409710.173575658</v>
          </cell>
          <cell r="L210">
            <v>25269062.725410506</v>
          </cell>
          <cell r="M210">
            <v>26078887.02103205</v>
          </cell>
          <cell r="N210">
            <v>27130228.748738062</v>
          </cell>
          <cell r="O210">
            <v>28192502.514423497</v>
          </cell>
          <cell r="P210">
            <v>29388836.255966559</v>
          </cell>
          <cell r="Q210">
            <v>30726681.437309362</v>
          </cell>
          <cell r="R210">
            <v>32214259.193308778</v>
          </cell>
        </row>
        <row r="211">
          <cell r="A211" t="str">
            <v>CIMS.CAN.MB.Transportation PersonalService requestedCIMS.CAN.MB.Transportation Personal.Mode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</row>
        <row r="212">
          <cell r="A212" t="str">
            <v>CIMS.CAN.MB.Transportation Personal.ModeService requestedCIMS.CAN.MB.Transportation Personal.Mode.Urban</v>
          </cell>
          <cell r="H212">
            <v>0.51419782152841653</v>
          </cell>
          <cell r="I212">
            <v>0.52525401060205323</v>
          </cell>
          <cell r="J212">
            <v>0.51177108876424771</v>
          </cell>
          <cell r="K212">
            <v>0.5341027783536485</v>
          </cell>
          <cell r="L212">
            <v>0.50237482953638202</v>
          </cell>
          <cell r="M212">
            <v>0.50105073271146472</v>
          </cell>
          <cell r="N212">
            <v>0.49757981047792138</v>
          </cell>
          <cell r="O212">
            <v>0.4963465651227878</v>
          </cell>
          <cell r="P212">
            <v>0.49514064084378273</v>
          </cell>
          <cell r="Q212">
            <v>0.49397511623250889</v>
          </cell>
          <cell r="R212">
            <v>0.49286009699762878</v>
          </cell>
        </row>
        <row r="213">
          <cell r="A213" t="str">
            <v>CIMS.CAN.MB.Transportation Personal.ModeService requestedCIMS.CAN.MB.Transportation Personal.Mode.Intercity Land</v>
          </cell>
          <cell r="H213">
            <v>0.39027215727774162</v>
          </cell>
          <cell r="I213">
            <v>0.38399526790421701</v>
          </cell>
          <cell r="J213">
            <v>0.37221581353206945</v>
          </cell>
          <cell r="K213">
            <v>0.40207605540365304</v>
          </cell>
          <cell r="L213">
            <v>0.37649468637483274</v>
          </cell>
          <cell r="M213">
            <v>0.37250948346113921</v>
          </cell>
          <cell r="N213">
            <v>0.36705427624692571</v>
          </cell>
          <cell r="O213">
            <v>0.36349421856020164</v>
          </cell>
          <cell r="P213">
            <v>0.36017305965827834</v>
          </cell>
          <cell r="Q213">
            <v>0.35708756455692003</v>
          </cell>
          <cell r="R213">
            <v>0.35423232546786149</v>
          </cell>
        </row>
        <row r="214">
          <cell r="A214" t="str">
            <v>CIMS.CAN.MB.Transportation Personal.ModeService requestedCIMS.CAN.MB.Transportation Personal.Mode.Intercity Air</v>
          </cell>
          <cell r="H214">
            <v>9.5530021193841838E-2</v>
          </cell>
          <cell r="I214">
            <v>9.0750721493729661E-2</v>
          </cell>
          <cell r="J214">
            <v>0.11601309770368304</v>
          </cell>
          <cell r="K214">
            <v>6.3821166242698429E-2</v>
          </cell>
          <cell r="L214">
            <v>0.12113048408878518</v>
          </cell>
          <cell r="M214">
            <v>0.12643978382739612</v>
          </cell>
          <cell r="N214">
            <v>0.13093313099918022</v>
          </cell>
          <cell r="O214">
            <v>0.13573742063662927</v>
          </cell>
          <cell r="P214">
            <v>0.14027524701826152</v>
          </cell>
          <cell r="Q214">
            <v>0.14453665002364444</v>
          </cell>
          <cell r="R214">
            <v>0.14851684170379598</v>
          </cell>
        </row>
        <row r="215">
          <cell r="A215" t="str">
            <v>CIMS.CAN.MB.Transportation Personal.Mode.UrbanWalk Cycle UrbanMarket share</v>
          </cell>
          <cell r="H215">
            <v>8.9086859688195987E-3</v>
          </cell>
          <cell r="I215">
            <v>8.9086859688195987E-3</v>
          </cell>
          <cell r="J215">
            <v>8.9086859688195987E-3</v>
          </cell>
          <cell r="K215">
            <v>8.9086859688195987E-3</v>
          </cell>
          <cell r="L215">
            <v>8.9086859688195987E-3</v>
          </cell>
          <cell r="M215">
            <v>8.9086859688195987E-3</v>
          </cell>
          <cell r="N215">
            <v>8.9086859688195987E-3</v>
          </cell>
          <cell r="O215">
            <v>8.9086859688195987E-3</v>
          </cell>
          <cell r="P215">
            <v>8.9086859688195987E-3</v>
          </cell>
          <cell r="Q215">
            <v>8.9086859688195987E-3</v>
          </cell>
          <cell r="R215">
            <v>8.9086859688195987E-3</v>
          </cell>
        </row>
        <row r="216">
          <cell r="A216" t="str">
            <v>CIMS.CAN.MB.Transportation Personal.Mode.UrbanPassenger Vehicle Urban 1 PassengerMarket share</v>
          </cell>
          <cell r="H216">
            <v>0.37657276526398858</v>
          </cell>
          <cell r="I216">
            <v>0.36193693082772643</v>
          </cell>
          <cell r="J216">
            <v>0.36172153386940392</v>
          </cell>
          <cell r="K216">
            <v>0.37484223945291756</v>
          </cell>
          <cell r="L216">
            <v>0.36799069207652957</v>
          </cell>
          <cell r="M216">
            <v>0.36373310749226806</v>
          </cell>
          <cell r="N216">
            <v>0.35995002319583985</v>
          </cell>
          <cell r="O216">
            <v>0.35630673398709661</v>
          </cell>
          <cell r="P216">
            <v>0.35282074676517994</v>
          </cell>
          <cell r="Q216">
            <v>0.34950569188712416</v>
          </cell>
          <cell r="R216">
            <v>0.34637135644185996</v>
          </cell>
        </row>
        <row r="217">
          <cell r="A217" t="str">
            <v>CIMS.CAN.MB.Transportation Personal.Mode.UrbanPassenger Vehicle Urban 3 PassengerMarket share</v>
          </cell>
          <cell r="H217">
            <v>0.50943938407598377</v>
          </cell>
          <cell r="I217">
            <v>0.49171785553895708</v>
          </cell>
          <cell r="J217">
            <v>0.49655477956900762</v>
          </cell>
          <cell r="K217">
            <v>0.52429900496394888</v>
          </cell>
          <cell r="L217">
            <v>0.523385072798497</v>
          </cell>
          <cell r="M217">
            <v>0.52299693847610162</v>
          </cell>
          <cell r="N217">
            <v>0.52231743561526367</v>
          </cell>
          <cell r="O217">
            <v>0.52168737411804489</v>
          </cell>
          <cell r="P217">
            <v>0.52110775917155505</v>
          </cell>
          <cell r="Q217">
            <v>0.52057869935478207</v>
          </cell>
          <cell r="R217">
            <v>0.52009949721443849</v>
          </cell>
        </row>
        <row r="218">
          <cell r="A218" t="str">
            <v>CIMS.CAN.MB.Transportation Personal.Mode.UrbanPublic Transit UrbanMarket share</v>
          </cell>
          <cell r="H218">
            <v>0.10602369650865713</v>
          </cell>
          <cell r="I218">
            <v>0.13867191218282948</v>
          </cell>
          <cell r="J218">
            <v>0.13400884329472632</v>
          </cell>
          <cell r="K218">
            <v>9.2776587093993237E-2</v>
          </cell>
          <cell r="L218">
            <v>0.10061186869913047</v>
          </cell>
          <cell r="M218">
            <v>0.10529934687685846</v>
          </cell>
          <cell r="N218">
            <v>0.10980204717711128</v>
          </cell>
          <cell r="O218">
            <v>0.11411381002425051</v>
          </cell>
          <cell r="P218">
            <v>0.11821595693124934</v>
          </cell>
          <cell r="Q218">
            <v>0.12209462546603178</v>
          </cell>
          <cell r="R218">
            <v>0.12574064428836415</v>
          </cell>
        </row>
        <row r="219">
          <cell r="A219" t="str">
            <v>CIMS.CAN.MB.Transportation Personal.Mode.UrbanPassenger Vehicle Urban 1 PassengerService requestedCIMS.CAN.MB.Transportation Personal.Passenger Vehicles</v>
          </cell>
          <cell r="H219">
            <v>1</v>
          </cell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</row>
        <row r="220">
          <cell r="A220" t="str">
            <v>CIMS.CAN.MB.Transportation Personal.Mode.UrbanPassenger Vehicle Urban 3 PassengerService requestedCIMS.CAN.MB.Transportation Personal.Passenger Vehicles</v>
          </cell>
          <cell r="H220">
            <v>0.33333299999999999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CIMS.CAN.MB.Transportation Personal.Mode.Intercity LandBus IntercityMarket share</v>
          </cell>
          <cell r="H221">
            <v>3.4792665926334482E-2</v>
          </cell>
          <cell r="I221">
            <v>4.0224294251154424E-2</v>
          </cell>
          <cell r="J221">
            <v>2.2885588339744675E-2</v>
          </cell>
          <cell r="K221">
            <v>1.6828030695289892E-2</v>
          </cell>
          <cell r="L221">
            <v>1.81416142330833E-2</v>
          </cell>
          <cell r="M221">
            <v>1.525654510208135E-2</v>
          </cell>
          <cell r="N221">
            <v>1.2780784481414524E-2</v>
          </cell>
          <cell r="O221">
            <v>1.066519476622798E-2</v>
          </cell>
          <cell r="P221">
            <v>8.8667606128151732E-3</v>
          </cell>
          <cell r="Q221">
            <v>7.3455933956448338E-3</v>
          </cell>
          <cell r="R221">
            <v>6.0651228441119653E-3</v>
          </cell>
        </row>
        <row r="222">
          <cell r="A222" t="str">
            <v>CIMS.CAN.MB.Transportation Personal.Mode.Intercity LandRail IntercityMarket share</v>
          </cell>
          <cell r="H222">
            <v>1.2001285120206586E-2</v>
          </cell>
          <cell r="I222">
            <v>1.091111984988191E-2</v>
          </cell>
          <cell r="J222">
            <v>1.8205686862419197E-2</v>
          </cell>
          <cell r="K222">
            <v>1.554807666537787E-2</v>
          </cell>
          <cell r="L222">
            <v>2.1128536041385544E-2</v>
          </cell>
          <cell r="M222">
            <v>2.0691453756505346E-2</v>
          </cell>
          <cell r="N222">
            <v>2.0185227460423553E-2</v>
          </cell>
          <cell r="O222">
            <v>1.9614907106414281E-2</v>
          </cell>
          <cell r="P222">
            <v>1.8989948061569416E-2</v>
          </cell>
          <cell r="Q222">
            <v>1.8320064869140413E-2</v>
          </cell>
          <cell r="R222">
            <v>1.761493530241379E-2</v>
          </cell>
        </row>
        <row r="223">
          <cell r="A223" t="str">
            <v>CIMS.CAN.MB.Transportation Personal.Mode.Intercity LandPassenger Vehicle IntercityMarket share</v>
          </cell>
          <cell r="H223">
            <v>0.95320604895345895</v>
          </cell>
          <cell r="I223">
            <v>0.94886458589896372</v>
          </cell>
          <cell r="J223">
            <v>0.95890872479783618</v>
          </cell>
          <cell r="K223">
            <v>0.96762389263933213</v>
          </cell>
          <cell r="L223">
            <v>0.9607298497255311</v>
          </cell>
          <cell r="M223">
            <v>0.96405200114141332</v>
          </cell>
          <cell r="N223">
            <v>0.96703398805816199</v>
          </cell>
          <cell r="O223">
            <v>0.96971989812735782</v>
          </cell>
          <cell r="P223">
            <v>0.97214329132561539</v>
          </cell>
          <cell r="Q223">
            <v>0.97433434173521472</v>
          </cell>
          <cell r="R223">
            <v>0.97631994185347415</v>
          </cell>
        </row>
        <row r="224">
          <cell r="A224" t="str">
            <v>CIMS.CAN.MB.Transportation Personal.Mode.Intercity LandPassenger Vehicle IntercityService requestedCIMS.CAN.MB.Transportation Personal.Passenger Vehicles</v>
          </cell>
          <cell r="H224">
            <v>0.78729989147440393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CIMS.CAN.MB.Transportation Personal.Passenger VehiclesCar_smallOutput</v>
          </cell>
          <cell r="H225">
            <v>15.081323099999999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CIMS.CAN.MB.Transportation Personal.Passenger VehiclesCar_largeOutput</v>
          </cell>
          <cell r="H226">
            <v>15.081323099999999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CIMS.CAN.MB.Transportation Personal.Passenger VehiclesLight Truck_smallOutput</v>
          </cell>
          <cell r="H227">
            <v>14.412391423950002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CIMS.CAN.MB.Transportation Personal.Passenger VehiclesLight Truck_largeOutput</v>
          </cell>
          <cell r="H228">
            <v>14.412391423950002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CIMS.CAN.MB.Transportation Personal.Passenger VehiclesCar_smallService requestedCIMS.CAN.MB.Transportation Personal.Passenger Vehicle Motors</v>
          </cell>
          <cell r="H229">
            <v>8</v>
          </cell>
          <cell r="I229"/>
          <cell r="J229"/>
          <cell r="K229"/>
          <cell r="L229"/>
          <cell r="M229"/>
          <cell r="N229"/>
          <cell r="O229"/>
          <cell r="P229"/>
          <cell r="Q229"/>
          <cell r="R229"/>
        </row>
        <row r="230">
          <cell r="A230" t="str">
            <v>CIMS.CAN.MB.Transportation Personal.Passenger VehiclesCar_largeService requestedCIMS.CAN.MB.Transportation Personal.Passenger Vehicle Motors</v>
          </cell>
          <cell r="H230">
            <v>10</v>
          </cell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</row>
        <row r="231">
          <cell r="A231" t="str">
            <v>CIMS.CAN.MB.Transportation Personal.Passenger VehiclesLight Truck_smallService requestedCIMS.CAN.MB.Transportation Personal.Passenger Vehicle Motors</v>
          </cell>
          <cell r="H231">
            <v>9</v>
          </cell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</row>
        <row r="232">
          <cell r="A232" t="str">
            <v>CIMS.CAN.MB.Transportation Personal.Passenger VehiclesLight Truck_largeService requestedCIMS.CAN.MB.Transportation Personal.Passenger Vehicle Motors</v>
          </cell>
          <cell r="H232">
            <v>13</v>
          </cell>
          <cell r="I232"/>
          <cell r="J232"/>
          <cell r="K232"/>
          <cell r="L232"/>
          <cell r="M232"/>
          <cell r="N232"/>
          <cell r="O232"/>
          <cell r="P232"/>
          <cell r="Q232"/>
          <cell r="R232"/>
        </row>
        <row r="233">
          <cell r="A233" t="str">
            <v>CIMS.CAN.MB.Transportation Personal.Passenger VehiclesCar_smallMarket share</v>
          </cell>
          <cell r="H233">
            <v>0.21811819162485913</v>
          </cell>
          <cell r="I233">
            <v>0.2036009322222736</v>
          </cell>
          <cell r="J233">
            <v>0.1952040455240639</v>
          </cell>
          <cell r="K233">
            <v>0.16892464488430839</v>
          </cell>
          <cell r="L233">
            <v>0.14422964926110129</v>
          </cell>
          <cell r="M233">
            <v>0.13419708111910272</v>
          </cell>
          <cell r="N233">
            <v>0.12439507445539122</v>
          </cell>
          <cell r="O233">
            <v>0.11488893127094191</v>
          </cell>
          <cell r="P233">
            <v>0.10573564928641721</v>
          </cell>
          <cell r="Q233">
            <v>9.6982834039761309E-2</v>
          </cell>
          <cell r="R233">
            <v>8.8668106939581326E-2</v>
          </cell>
        </row>
        <row r="234">
          <cell r="A234" t="str">
            <v>CIMS.CAN.MB.Transportation Personal.Passenger VehiclesCar_largeMarket share</v>
          </cell>
          <cell r="H234">
            <v>0.44284602542016843</v>
          </cell>
          <cell r="I234">
            <v>0.41337158966340387</v>
          </cell>
          <cell r="J234">
            <v>0.39632336515491756</v>
          </cell>
          <cell r="K234">
            <v>0.34296821840147457</v>
          </cell>
          <cell r="L234">
            <v>0.2928298939543571</v>
          </cell>
          <cell r="M234">
            <v>0.27246074045393576</v>
          </cell>
          <cell r="N234">
            <v>0.25255969662155181</v>
          </cell>
          <cell r="O234">
            <v>0.2332593453076699</v>
          </cell>
          <cell r="P234">
            <v>0.21467540915727126</v>
          </cell>
          <cell r="Q234">
            <v>0.19690454183830325</v>
          </cell>
          <cell r="R234">
            <v>0.18002312621066507</v>
          </cell>
        </row>
        <row r="235">
          <cell r="A235" t="str">
            <v>CIMS.CAN.MB.Transportation Personal.Passenger VehiclesLight Truck_smallMarket share</v>
          </cell>
          <cell r="H235">
            <v>0.11188180837514088</v>
          </cell>
          <cell r="I235">
            <v>0.12639906777772641</v>
          </cell>
          <cell r="J235">
            <v>0.13479595447593606</v>
          </cell>
          <cell r="K235">
            <v>0.16107535511569165</v>
          </cell>
          <cell r="L235">
            <v>0.18577035073889872</v>
          </cell>
          <cell r="M235">
            <v>0.19580291888089729</v>
          </cell>
          <cell r="N235">
            <v>0.20560492554460882</v>
          </cell>
          <cell r="O235">
            <v>0.21511106872905811</v>
          </cell>
          <cell r="P235">
            <v>0.22426435071358278</v>
          </cell>
          <cell r="Q235">
            <v>0.23301716596023866</v>
          </cell>
          <cell r="R235">
            <v>0.24133189306041869</v>
          </cell>
        </row>
        <row r="236">
          <cell r="A236" t="str">
            <v>CIMS.CAN.MB.Transportation Personal.Passenger VehiclesLight Truck_largeMarket share</v>
          </cell>
          <cell r="H236">
            <v>0.22715397457983144</v>
          </cell>
          <cell r="I236">
            <v>0.256628410336596</v>
          </cell>
          <cell r="J236">
            <v>0.27367663484508231</v>
          </cell>
          <cell r="K236">
            <v>0.32703178159852547</v>
          </cell>
          <cell r="L236">
            <v>0.37717010604564277</v>
          </cell>
          <cell r="M236">
            <v>0.39753925954606417</v>
          </cell>
          <cell r="N236">
            <v>0.41744030337844817</v>
          </cell>
          <cell r="O236">
            <v>0.43674065469233003</v>
          </cell>
          <cell r="P236">
            <v>0.45532459084272864</v>
          </cell>
          <cell r="Q236">
            <v>0.47309545816169662</v>
          </cell>
          <cell r="R236">
            <v>0.4899768737893348</v>
          </cell>
        </row>
        <row r="237">
          <cell r="A237" t="str">
            <v>CIMS.CAN.MB.Transportation Personal.Passenger Vehicle MotorsOutput</v>
          </cell>
          <cell r="H237">
            <v>148.10869697889336</v>
          </cell>
          <cell r="I237"/>
          <cell r="J237"/>
          <cell r="K237"/>
          <cell r="L237"/>
          <cell r="M237"/>
          <cell r="N237"/>
          <cell r="O237"/>
          <cell r="P237"/>
          <cell r="Q237"/>
          <cell r="R237"/>
        </row>
        <row r="238">
          <cell r="A238" t="str">
            <v>CIMS.CAN.MB.Transportation Personal.Passenger Vehicle MotorsGasoline ExistingService requestedCIMS.CAN.MB.Fuel Blends.Gasoline_Transportation</v>
          </cell>
          <cell r="H238">
            <v>0.41708338483068524</v>
          </cell>
          <cell r="I238"/>
          <cell r="J238"/>
          <cell r="K238"/>
          <cell r="L238"/>
          <cell r="M238"/>
          <cell r="N238"/>
          <cell r="O238"/>
          <cell r="P238"/>
          <cell r="Q238"/>
          <cell r="R238"/>
        </row>
        <row r="239">
          <cell r="A239" t="str">
            <v>CIMS.CAN.MB.Transportation Personal.Passenger Vehicle MotorsGasoline StandardService requestedCIMS.CAN.MB.Fuel Blends.Gasoline_Transportation</v>
          </cell>
          <cell r="H239">
            <v>0.40616944226751761</v>
          </cell>
          <cell r="I239"/>
          <cell r="J239"/>
          <cell r="K239"/>
          <cell r="L239"/>
          <cell r="M239"/>
          <cell r="N239"/>
          <cell r="O239"/>
          <cell r="P239"/>
          <cell r="Q239"/>
          <cell r="R239"/>
        </row>
        <row r="240">
          <cell r="A240" t="str">
            <v>CIMS.CAN.MB.Transportation Personal.Passenger Vehicle MotorsGasoline EfficientService requestedCIMS.CAN.MB.Fuel Blends.Gasoline_Transportation</v>
          </cell>
          <cell r="H240">
            <v>0.40361059903455676</v>
          </cell>
          <cell r="I240"/>
          <cell r="J240"/>
          <cell r="K240"/>
          <cell r="L240"/>
          <cell r="M240"/>
          <cell r="N240"/>
          <cell r="O240"/>
          <cell r="P240"/>
          <cell r="Q240"/>
          <cell r="R240"/>
        </row>
        <row r="241">
          <cell r="A241" t="str">
            <v>CIMS.CAN.MB.Transportation Personal.Passenger Vehicle MotorsGasoline ExistingMarket share</v>
          </cell>
          <cell r="H241">
            <v>1</v>
          </cell>
          <cell r="I241"/>
          <cell r="J241"/>
          <cell r="K241"/>
          <cell r="L241"/>
          <cell r="M241"/>
          <cell r="N241"/>
          <cell r="O241"/>
          <cell r="P241"/>
          <cell r="Q241"/>
          <cell r="R241"/>
        </row>
        <row r="242">
          <cell r="A242" t="str">
            <v>CIMS.CAN.MB.Transportation Personal.TransitService requestedCIMS.CAN.MB.Transportation Personal.Transit.Public Bus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</row>
        <row r="243">
          <cell r="A243" t="str">
            <v>CIMS.CAN.MB.Transportation Personal.TransitService requestedCIMS.CAN.MB.Transportation Personal.Transit.Rapid Transit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CIMS.CAN.MB.Transportation Personal.Transit.Public BusOutput</v>
          </cell>
          <cell r="H244">
            <v>778.19774759284121</v>
          </cell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</row>
        <row r="245">
          <cell r="A245" t="str">
            <v>CIMS.CAN.MB.Transportation Personal.Transit.Public BusFerry UrbanOutput</v>
          </cell>
          <cell r="H245">
            <v>4152.8700000000008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CIMS.CAN.MB.Transportation Personal.Transit.Public BusBus Urban DieselMarket share</v>
          </cell>
          <cell r="H246">
            <v>0.97195297852147233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CIMS.CAN.MB.Transportation Personal.Transit.Public BusBus Urban NGMarket share</v>
          </cell>
          <cell r="H247">
            <v>2.804702147852773E-2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CIMS.CAN.MB.Transportation Personal.Transit.Public BusBus Urban ElectricMarket share</v>
          </cell>
          <cell r="H248">
            <v>0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CIMS.CAN.MB.Transportation Personal.Transit.Public BusFerry UrbanMarket share</v>
          </cell>
          <cell r="H249">
            <v>0</v>
          </cell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</row>
        <row r="250">
          <cell r="A250" t="str">
            <v>CIMS.CAN.MB.Transportation Personal.Transit.Public BusBus Urban DieselService requestedCIMS.CAN.MB.Fuel Blends.Diesel_Transportation</v>
          </cell>
          <cell r="H250">
            <v>1.2511627298490628</v>
          </cell>
          <cell r="I250">
            <v>1.2398944819320414</v>
          </cell>
          <cell r="J250">
            <v>1.2286262340150209</v>
          </cell>
          <cell r="K250">
            <v>1.2173579860979995</v>
          </cell>
          <cell r="L250">
            <v>1.2083433877643825</v>
          </cell>
          <cell r="M250">
            <v>1.2083433877643825</v>
          </cell>
          <cell r="N250">
            <v>1.2083433877643825</v>
          </cell>
          <cell r="O250">
            <v>1.2083433877643825</v>
          </cell>
          <cell r="P250">
            <v>1.2083433877643825</v>
          </cell>
          <cell r="Q250">
            <v>1.2083433877643825</v>
          </cell>
          <cell r="R250">
            <v>1.2083433877643825</v>
          </cell>
        </row>
        <row r="251">
          <cell r="A251" t="str">
            <v>CIMS.CAN.MB.Transportation Personal.Transit.Rapid TransitLight RailService requestedCIMS.CAN.MB.Electricity</v>
          </cell>
          <cell r="H251">
            <v>0.26333333333333331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CIMS.CAN.MB.Transportation Personal.Intercity BusOutput</v>
          </cell>
          <cell r="H252">
            <v>956.73357798106247</v>
          </cell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</row>
        <row r="253">
          <cell r="A253" t="str">
            <v>CIMS.CAN.MB.Transportation Personal.Intercity BusBus Intercity DieselMarket share</v>
          </cell>
          <cell r="H253">
            <v>0.81865072961571261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CIMS.CAN.MB.Transportation Personal.Intercity BusBus Intercity GasolineMarket share</v>
          </cell>
          <cell r="H254">
            <v>0.18134927038428733</v>
          </cell>
          <cell r="I254"/>
          <cell r="J254"/>
          <cell r="K254"/>
          <cell r="L254"/>
          <cell r="M254"/>
          <cell r="N254"/>
          <cell r="O254"/>
          <cell r="P254"/>
          <cell r="Q254"/>
          <cell r="R254"/>
        </row>
        <row r="255">
          <cell r="A255" t="str">
            <v>CIMS.CAN.MB.Transportation Personal.Intercity BusBus Intercity DieselService requestedCIMS.CAN.MB.Fuel Blends.Diesel_Transportation</v>
          </cell>
          <cell r="H255">
            <v>0.84748809952566262</v>
          </cell>
          <cell r="I255">
            <v>0.78582746151614558</v>
          </cell>
          <cell r="J255">
            <v>0.72416682350662853</v>
          </cell>
          <cell r="K255">
            <v>0.66250618549711149</v>
          </cell>
          <cell r="L255">
            <v>0.61317767508949572</v>
          </cell>
          <cell r="M255">
            <v>0.61317767508949572</v>
          </cell>
          <cell r="N255">
            <v>0.61317767508949572</v>
          </cell>
          <cell r="O255">
            <v>0.61317767508949572</v>
          </cell>
          <cell r="P255">
            <v>0.61317767508949572</v>
          </cell>
          <cell r="Q255">
            <v>0.61317767508949572</v>
          </cell>
          <cell r="R255">
            <v>0.61317767508949572</v>
          </cell>
        </row>
        <row r="256">
          <cell r="A256" t="str">
            <v>CIMS.CAN.MB.Transportation Personal.Intercity BusBus Intercity GasolineService requestedCIMS.CAN.MB.Fuel Blends.Gasoline_Transportation</v>
          </cell>
          <cell r="H256">
            <v>0.84748809952566262</v>
          </cell>
          <cell r="I256">
            <v>0.78582746151614558</v>
          </cell>
          <cell r="J256">
            <v>0.72416682350662853</v>
          </cell>
          <cell r="K256">
            <v>0.66250618549711149</v>
          </cell>
          <cell r="L256">
            <v>0.61317767508949572</v>
          </cell>
          <cell r="M256">
            <v>0.61317767508949572</v>
          </cell>
          <cell r="N256">
            <v>0.61317767508949572</v>
          </cell>
          <cell r="O256">
            <v>0.61317767508949572</v>
          </cell>
          <cell r="P256">
            <v>0.61317767508949572</v>
          </cell>
          <cell r="Q256">
            <v>0.61317767508949572</v>
          </cell>
          <cell r="R256">
            <v>0.61317767508949572</v>
          </cell>
        </row>
        <row r="257">
          <cell r="A257" t="str">
            <v>CIMS.CAN.MB.Transportation Personal.Intercity RailRail Intercity DieselMarket share</v>
          </cell>
          <cell r="H257">
            <v>1</v>
          </cell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</row>
        <row r="258">
          <cell r="A258" t="str">
            <v>CIMS.CAN.MB.Transportation Personal.Intercity RailRail Intercity DieselService requestedCIMS.CAN.MB.Fuel Blends.Diesel_Transportation</v>
          </cell>
          <cell r="H258">
            <v>1.9938942624324696</v>
          </cell>
          <cell r="I258">
            <v>1.8539965299869507</v>
          </cell>
          <cell r="J258">
            <v>1.7140987975414319</v>
          </cell>
          <cell r="K258">
            <v>1.5742010650959131</v>
          </cell>
          <cell r="L258">
            <v>1.4622828791394937</v>
          </cell>
          <cell r="M258">
            <v>1.4622828791394937</v>
          </cell>
          <cell r="N258">
            <v>1.4622828791394937</v>
          </cell>
          <cell r="O258">
            <v>1.4622828791394937</v>
          </cell>
          <cell r="P258">
            <v>1.4622828791394937</v>
          </cell>
          <cell r="Q258">
            <v>1.4622828791394937</v>
          </cell>
          <cell r="R258">
            <v>1.4622828791394937</v>
          </cell>
        </row>
        <row r="259">
          <cell r="A259" t="str">
            <v>CIMS.CAN.MB.Transportation Personal.Mode.Intercity AirAir IntercityMarket share</v>
          </cell>
          <cell r="H259">
            <v>1</v>
          </cell>
          <cell r="I259"/>
          <cell r="J259"/>
          <cell r="K259"/>
          <cell r="L259"/>
          <cell r="M259"/>
          <cell r="N259"/>
          <cell r="O259"/>
          <cell r="P259"/>
          <cell r="Q259"/>
          <cell r="R259"/>
        </row>
        <row r="260">
          <cell r="A260" t="str">
            <v>CIMS.CAN.MB.Transportation Personal.Mode.Intercity AirAir IntercityService requestedCIMS.Generic Fuels.Jet Fuel</v>
          </cell>
          <cell r="H260">
            <v>3.318720661430973</v>
          </cell>
          <cell r="I260">
            <v>2.9481661104022976</v>
          </cell>
          <cell r="J260">
            <v>2.5776115593735938</v>
          </cell>
          <cell r="K260">
            <v>2.2070570083448899</v>
          </cell>
          <cell r="L260">
            <v>1.9106133675219326</v>
          </cell>
          <cell r="M260">
            <v>1.9106133675219326</v>
          </cell>
          <cell r="N260">
            <v>1.9106133675219326</v>
          </cell>
          <cell r="O260">
            <v>1.9106133675219326</v>
          </cell>
          <cell r="P260">
            <v>1.9106133675219326</v>
          </cell>
          <cell r="Q260">
            <v>1.9106133675219326</v>
          </cell>
          <cell r="R260">
            <v>1.9106133675219326</v>
          </cell>
        </row>
        <row r="261">
          <cell r="H261"/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</row>
        <row r="262">
          <cell r="A262" t="str">
            <v>CIMS.CAN.ONService requestedCIMS.CAN.ON.Transportation Personal</v>
          </cell>
          <cell r="H262">
            <v>216339980.78622085</v>
          </cell>
          <cell r="I262">
            <v>247319628.32311639</v>
          </cell>
          <cell r="J262">
            <v>263808439.24352688</v>
          </cell>
          <cell r="K262">
            <v>263669281.00812134</v>
          </cell>
          <cell r="L262">
            <v>287750305.9915784</v>
          </cell>
          <cell r="M262">
            <v>294056525.44418901</v>
          </cell>
          <cell r="N262">
            <v>303183189.18266618</v>
          </cell>
          <cell r="O262">
            <v>312279811.60047787</v>
          </cell>
          <cell r="P262">
            <v>322803241.42910326</v>
          </cell>
          <cell r="Q262">
            <v>334824511.91612744</v>
          </cell>
          <cell r="R262">
            <v>348422600.6621238</v>
          </cell>
        </row>
        <row r="263">
          <cell r="A263" t="str">
            <v>CIMS.CAN.ON.Transportation PersonalService requestedCIMS.CAN.ON.Transportation Personal.Mode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</row>
        <row r="264">
          <cell r="A264" t="str">
            <v>CIMS.CAN.ON.Transportation Personal.ModeService requestedCIMS.CAN.ON.Transportation Personal.Mode.Urban</v>
          </cell>
          <cell r="H264">
            <v>0.54374751916682129</v>
          </cell>
          <cell r="I264">
            <v>0.54644057875531049</v>
          </cell>
          <cell r="J264">
            <v>0.55698835860374052</v>
          </cell>
          <cell r="K264">
            <v>0.5432166513665776</v>
          </cell>
          <cell r="L264">
            <v>0.53252568923777144</v>
          </cell>
          <cell r="M264">
            <v>0.53189886237022332</v>
          </cell>
          <cell r="N264">
            <v>0.52892576367226141</v>
          </cell>
          <cell r="O264">
            <v>0.52841913902180848</v>
          </cell>
          <cell r="P264">
            <v>0.52788437901431207</v>
          </cell>
          <cell r="Q264">
            <v>0.52733380146041786</v>
          </cell>
          <cell r="R264">
            <v>0.52677807042940028</v>
          </cell>
        </row>
        <row r="265">
          <cell r="A265" t="str">
            <v>CIMS.CAN.ON.Transportation Personal.ModeService requestedCIMS.CAN.ON.Transportation Personal.Mode.Intercity Land</v>
          </cell>
          <cell r="H265">
            <v>0.4067028204173363</v>
          </cell>
          <cell r="I265">
            <v>0.40087766682878068</v>
          </cell>
          <cell r="J265">
            <v>0.39534397116366116</v>
          </cell>
          <cell r="K265">
            <v>0.39308063036192076</v>
          </cell>
          <cell r="L265">
            <v>0.38770308933114156</v>
          </cell>
          <cell r="M265">
            <v>0.38400783172946906</v>
          </cell>
          <cell r="N265">
            <v>0.37849691386093626</v>
          </cell>
          <cell r="O265">
            <v>0.37497476921703876</v>
          </cell>
          <cell r="P265">
            <v>0.37163944528619491</v>
          </cell>
          <cell r="Q265">
            <v>0.36849749301508161</v>
          </cell>
          <cell r="R265">
            <v>0.36555279979572242</v>
          </cell>
        </row>
        <row r="266">
          <cell r="A266" t="str">
            <v>CIMS.CAN.ON.Transportation Personal.ModeService requestedCIMS.CAN.ON.Transportation Personal.Mode.Intercity Air</v>
          </cell>
          <cell r="H266">
            <v>4.9549660415842509E-2</v>
          </cell>
          <cell r="I266">
            <v>5.2681754415908708E-2</v>
          </cell>
          <cell r="J266">
            <v>4.7667670232598158E-2</v>
          </cell>
          <cell r="K266">
            <v>6.3702718271501674E-2</v>
          </cell>
          <cell r="L266">
            <v>7.9771221431086975E-2</v>
          </cell>
          <cell r="M266">
            <v>8.4093305900307544E-2</v>
          </cell>
          <cell r="N266">
            <v>8.7865288937428107E-2</v>
          </cell>
          <cell r="O266">
            <v>9.1898571591693373E-2</v>
          </cell>
          <cell r="P266">
            <v>9.57734195390091E-2</v>
          </cell>
          <cell r="Q266">
            <v>9.9470854286545757E-2</v>
          </cell>
          <cell r="R266">
            <v>0.10297622937016118</v>
          </cell>
        </row>
        <row r="267">
          <cell r="A267" t="str">
            <v>CIMS.CAN.ON.Transportation Personal.Mode.UrbanWalk Cycle UrbanMarket share</v>
          </cell>
          <cell r="H267">
            <v>8.9086859688195987E-3</v>
          </cell>
          <cell r="I267">
            <v>8.9086859688195987E-3</v>
          </cell>
          <cell r="J267">
            <v>8.9086859688195987E-3</v>
          </cell>
          <cell r="K267">
            <v>8.9086859688195987E-3</v>
          </cell>
          <cell r="L267">
            <v>8.9086859688195987E-3</v>
          </cell>
          <cell r="M267">
            <v>8.9086859688195987E-3</v>
          </cell>
          <cell r="N267">
            <v>8.9086859688195987E-3</v>
          </cell>
          <cell r="O267">
            <v>8.9086859688195987E-3</v>
          </cell>
          <cell r="P267">
            <v>8.9086859688195987E-3</v>
          </cell>
          <cell r="Q267">
            <v>8.9086859688195987E-3</v>
          </cell>
          <cell r="R267">
            <v>8.9086859688195987E-3</v>
          </cell>
        </row>
        <row r="268">
          <cell r="A268" t="str">
            <v>CIMS.CAN.ON.Transportation Personal.Mode.UrbanPassenger Vehicle Urban 1 PassengerMarket share</v>
          </cell>
          <cell r="H268">
            <v>0.38066683719633759</v>
          </cell>
          <cell r="I268">
            <v>0.37331846488596648</v>
          </cell>
          <cell r="J268">
            <v>0.36312336233250281</v>
          </cell>
          <cell r="K268">
            <v>0.36758559292533982</v>
          </cell>
          <cell r="L268">
            <v>0.36622594185287605</v>
          </cell>
          <cell r="M268">
            <v>0.36108156786067491</v>
          </cell>
          <cell r="N268">
            <v>0.3567047408248416</v>
          </cell>
          <cell r="O268">
            <v>0.35243909470035228</v>
          </cell>
          <cell r="P268">
            <v>0.34831139768749125</v>
          </cell>
          <cell r="Q268">
            <v>0.34434456044041895</v>
          </cell>
          <cell r="R268">
            <v>0.34055728973656574</v>
          </cell>
        </row>
        <row r="269">
          <cell r="A269" t="str">
            <v>CIMS.CAN.ON.Transportation Personal.Mode.UrbanPassenger Vehicle Urban 3 PassengerMarket share</v>
          </cell>
          <cell r="H269">
            <v>0.50421725890415414</v>
          </cell>
          <cell r="I269">
            <v>0.49821223547351323</v>
          </cell>
          <cell r="J269">
            <v>0.48975151056687677</v>
          </cell>
          <cell r="K269">
            <v>0.50427293601629541</v>
          </cell>
          <cell r="L269">
            <v>0.51428538839094906</v>
          </cell>
          <cell r="M269">
            <v>0.51330105258707126</v>
          </cell>
          <cell r="N269">
            <v>0.51175749522066494</v>
          </cell>
          <cell r="O269">
            <v>0.51027112741773883</v>
          </cell>
          <cell r="P269">
            <v>0.5088501761205193</v>
          </cell>
          <cell r="Q269">
            <v>0.50750128178528819</v>
          </cell>
          <cell r="R269">
            <v>0.50622943554165378</v>
          </cell>
        </row>
        <row r="270">
          <cell r="A270" t="str">
            <v>CIMS.CAN.ON.Transportation Personal.Mode.UrbanPublic Transit UrbanMarket share</v>
          </cell>
          <cell r="H270">
            <v>0.10716188955253743</v>
          </cell>
          <cell r="I270">
            <v>0.12063531581706431</v>
          </cell>
          <cell r="J270">
            <v>0.13945883610826654</v>
          </cell>
          <cell r="K270">
            <v>0.12030454046113657</v>
          </cell>
          <cell r="L270">
            <v>0.11157396116971376</v>
          </cell>
          <cell r="M270">
            <v>0.11775776049204922</v>
          </cell>
          <cell r="N270">
            <v>0.12373136183273621</v>
          </cell>
          <cell r="O270">
            <v>0.12953507925612839</v>
          </cell>
          <cell r="P270">
            <v>0.13513360305663652</v>
          </cell>
          <cell r="Q270">
            <v>0.14049711649585972</v>
          </cell>
          <cell r="R270">
            <v>0.14560170865186403</v>
          </cell>
        </row>
        <row r="271">
          <cell r="A271" t="str">
            <v>CIMS.CAN.ON.Transportation Personal.Mode.UrbanPassenger Vehicle Urban 1 PassengerService requestedCIMS.CAN.ON.Transportation Personal.Passenger Vehicles</v>
          </cell>
          <cell r="H271">
            <v>1</v>
          </cell>
          <cell r="I271"/>
          <cell r="J271"/>
          <cell r="K271"/>
          <cell r="L271"/>
          <cell r="M271"/>
          <cell r="N271"/>
          <cell r="O271"/>
          <cell r="P271"/>
          <cell r="Q271"/>
          <cell r="R271"/>
        </row>
        <row r="272">
          <cell r="A272" t="str">
            <v>CIMS.CAN.ON.Transportation Personal.Mode.UrbanPassenger Vehicle Urban 3 PassengerService requestedCIMS.CAN.ON.Transportation Personal.Passenger Vehicles</v>
          </cell>
          <cell r="H272">
            <v>0.33333299999999999</v>
          </cell>
          <cell r="I272"/>
          <cell r="J272"/>
          <cell r="K272"/>
          <cell r="L272"/>
          <cell r="M272"/>
          <cell r="N272"/>
          <cell r="O272"/>
          <cell r="P272"/>
          <cell r="Q272"/>
          <cell r="R272"/>
        </row>
        <row r="273">
          <cell r="A273" t="str">
            <v>CIMS.CAN.ON.Transportation Personal.Mode.Intercity LandBus IntercityMarket share</v>
          </cell>
          <cell r="H273">
            <v>3.1973185527259383E-2</v>
          </cell>
          <cell r="I273">
            <v>3.1928318109104625E-2</v>
          </cell>
          <cell r="J273">
            <v>2.3263967620765227E-2</v>
          </cell>
          <cell r="K273">
            <v>2.0800161549647086E-2</v>
          </cell>
          <cell r="L273">
            <v>1.6061244438222724E-2</v>
          </cell>
          <cell r="M273">
            <v>1.3626427682806582E-2</v>
          </cell>
          <cell r="N273">
            <v>1.1514474713597202E-2</v>
          </cell>
          <cell r="O273">
            <v>9.6900118080882718E-3</v>
          </cell>
          <cell r="P273">
            <v>8.1221170247163885E-3</v>
          </cell>
          <cell r="Q273">
            <v>6.7816570264487529E-3</v>
          </cell>
          <cell r="R273">
            <v>5.6414383026527157E-3</v>
          </cell>
        </row>
        <row r="274">
          <cell r="A274" t="str">
            <v>CIMS.CAN.ON.Transportation Personal.Mode.Intercity LandRail IntercityMarket share</v>
          </cell>
          <cell r="H274">
            <v>4.4542397563836463E-3</v>
          </cell>
          <cell r="I274">
            <v>3.5174839923862462E-3</v>
          </cell>
          <cell r="J274">
            <v>2.5842614175556771E-3</v>
          </cell>
          <cell r="K274">
            <v>2.6251274133305149E-3</v>
          </cell>
          <cell r="L274">
            <v>3.135459046951181E-3</v>
          </cell>
          <cell r="M274">
            <v>3.097742294428833E-3</v>
          </cell>
          <cell r="N274">
            <v>3.0482369886912605E-3</v>
          </cell>
          <cell r="O274">
            <v>2.98724080676733E-3</v>
          </cell>
          <cell r="P274">
            <v>2.9157917192073075E-3</v>
          </cell>
          <cell r="Q274">
            <v>2.8350740474989882E-3</v>
          </cell>
          <cell r="R274">
            <v>2.7463744862666968E-3</v>
          </cell>
        </row>
        <row r="275">
          <cell r="A275" t="str">
            <v>CIMS.CAN.ON.Transportation Personal.Mode.Intercity LandPassenger Vehicle IntercityMarket share</v>
          </cell>
          <cell r="H275">
            <v>0.96357257471635693</v>
          </cell>
          <cell r="I275">
            <v>0.96455419789850916</v>
          </cell>
          <cell r="J275">
            <v>0.97415177096167904</v>
          </cell>
          <cell r="K275">
            <v>0.97657471103702242</v>
          </cell>
          <cell r="L275">
            <v>0.98080329651482612</v>
          </cell>
          <cell r="M275">
            <v>0.98327583002276453</v>
          </cell>
          <cell r="N275">
            <v>0.98543728829771149</v>
          </cell>
          <cell r="O275">
            <v>0.98732274738514436</v>
          </cell>
          <cell r="P275">
            <v>0.98896209125607626</v>
          </cell>
          <cell r="Q275">
            <v>0.99038326892605233</v>
          </cell>
          <cell r="R275">
            <v>0.99161218721108058</v>
          </cell>
        </row>
        <row r="276">
          <cell r="A276" t="str">
            <v>CIMS.CAN.ON.Transportation Personal.Mode.Intercity LandPassenger Vehicle IntercityService requestedCIMS.CAN.ON.Transportation Personal.Passenger Vehicles</v>
          </cell>
          <cell r="H276">
            <v>0.78970096918207167</v>
          </cell>
          <cell r="I276"/>
          <cell r="J276"/>
          <cell r="K276"/>
          <cell r="L276"/>
          <cell r="M276"/>
          <cell r="N276"/>
          <cell r="O276"/>
          <cell r="P276"/>
          <cell r="Q276"/>
          <cell r="R276"/>
        </row>
        <row r="277">
          <cell r="A277" t="str">
            <v>CIMS.CAN.ON.Transportation Personal.Passenger VehiclesCar_smallOutput</v>
          </cell>
          <cell r="H277">
            <v>19.365259749999996</v>
          </cell>
          <cell r="I277"/>
          <cell r="J277"/>
          <cell r="K277"/>
          <cell r="L277"/>
          <cell r="M277"/>
          <cell r="N277"/>
          <cell r="O277"/>
          <cell r="P277"/>
          <cell r="Q277"/>
          <cell r="R277"/>
        </row>
        <row r="278">
          <cell r="A278" t="str">
            <v>CIMS.CAN.ON.Transportation Personal.Passenger VehiclesCar_largeOutput</v>
          </cell>
          <cell r="H278">
            <v>19.365259749999996</v>
          </cell>
          <cell r="I278"/>
          <cell r="J278"/>
          <cell r="K278"/>
          <cell r="L278"/>
          <cell r="M278"/>
          <cell r="N278"/>
          <cell r="O278"/>
          <cell r="P278"/>
          <cell r="Q278"/>
          <cell r="R278"/>
        </row>
        <row r="279">
          <cell r="A279" t="str">
            <v>CIMS.CAN.ON.Transportation Personal.Passenger VehiclesLight Truck_smallOutput</v>
          </cell>
          <cell r="H279">
            <v>19.4693288279</v>
          </cell>
          <cell r="I279"/>
          <cell r="J279"/>
          <cell r="K279"/>
          <cell r="L279"/>
          <cell r="M279"/>
          <cell r="N279"/>
          <cell r="O279"/>
          <cell r="P279"/>
          <cell r="Q279"/>
          <cell r="R279"/>
        </row>
        <row r="280">
          <cell r="A280" t="str">
            <v>CIMS.CAN.ON.Transportation Personal.Passenger VehiclesLight Truck_largeOutput</v>
          </cell>
          <cell r="H280">
            <v>19.4693288279</v>
          </cell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</row>
        <row r="281">
          <cell r="A281" t="str">
            <v>CIMS.CAN.ON.Transportation Personal.Passenger VehiclesCar_smallService requestedCIMS.CAN.ON.Transportation Personal.Passenger Vehicle Motors</v>
          </cell>
          <cell r="H281">
            <v>8</v>
          </cell>
          <cell r="I281"/>
          <cell r="J281"/>
          <cell r="K281"/>
          <cell r="L281"/>
          <cell r="M281"/>
          <cell r="N281"/>
          <cell r="O281"/>
          <cell r="P281"/>
          <cell r="Q281"/>
          <cell r="R281"/>
        </row>
        <row r="282">
          <cell r="A282" t="str">
            <v>CIMS.CAN.ON.Transportation Personal.Passenger VehiclesCar_largeService requestedCIMS.CAN.ON.Transportation Personal.Passenger Vehicle Motors</v>
          </cell>
          <cell r="H282">
            <v>10</v>
          </cell>
          <cell r="I282"/>
          <cell r="J282"/>
          <cell r="K282"/>
          <cell r="L282"/>
          <cell r="M282"/>
          <cell r="N282"/>
          <cell r="O282"/>
          <cell r="P282"/>
          <cell r="Q282"/>
          <cell r="R282"/>
        </row>
        <row r="283">
          <cell r="A283" t="str">
            <v>CIMS.CAN.ON.Transportation Personal.Passenger VehiclesLight Truck_smallService requestedCIMS.CAN.ON.Transportation Personal.Passenger Vehicle Motors</v>
          </cell>
          <cell r="H283">
            <v>9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CIMS.CAN.ON.Transportation Personal.Passenger VehiclesLight Truck_largeService requestedCIMS.CAN.ON.Transportation Personal.Passenger Vehicle Motors</v>
          </cell>
          <cell r="H284">
            <v>13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CIMS.CAN.ON.Transportation Personal.Passenger VehiclesCar_smallMarket share</v>
          </cell>
          <cell r="H285">
            <v>0.23564070518445415</v>
          </cell>
          <cell r="I285">
            <v>0.22199852259370448</v>
          </cell>
          <cell r="J285">
            <v>0.20935734450502294</v>
          </cell>
          <cell r="K285">
            <v>0.19273135166107497</v>
          </cell>
          <cell r="L285">
            <v>0.17027450145567866</v>
          </cell>
          <cell r="M285">
            <v>0.15999052300699948</v>
          </cell>
          <cell r="N285">
            <v>0.14974535381149426</v>
          </cell>
          <cell r="O285">
            <v>0.13961746633247502</v>
          </cell>
          <cell r="P285">
            <v>0.12968176214721236</v>
          </cell>
          <cell r="Q285">
            <v>0.12000742422839052</v>
          </cell>
          <cell r="R285">
            <v>0.11065612317616787</v>
          </cell>
        </row>
        <row r="286">
          <cell r="A286" t="str">
            <v>CIMS.CAN.ON.Transportation Personal.Passenger VehiclesCar_largeMarket share</v>
          </cell>
          <cell r="H286">
            <v>0.47842203779874015</v>
          </cell>
          <cell r="I286">
            <v>0.45072427314479391</v>
          </cell>
          <cell r="J286">
            <v>0.4250588509647435</v>
          </cell>
          <cell r="K286">
            <v>0.39130304731187943</v>
          </cell>
          <cell r="L286">
            <v>0.34570883628880206</v>
          </cell>
          <cell r="M286">
            <v>0.32482924368087773</v>
          </cell>
          <cell r="N286">
            <v>0.30402844561727616</v>
          </cell>
          <cell r="O286">
            <v>0.28346576497805526</v>
          </cell>
          <cell r="P286">
            <v>0.26329327466252206</v>
          </cell>
          <cell r="Q286">
            <v>0.24365143706976253</v>
          </cell>
          <cell r="R286">
            <v>0.22466546220615896</v>
          </cell>
        </row>
        <row r="287">
          <cell r="A287" t="str">
            <v>CIMS.CAN.ON.Transportation Personal.Passenger VehiclesLight Truck_smallMarket share</v>
          </cell>
          <cell r="H287">
            <v>9.4359294815545891E-2</v>
          </cell>
          <cell r="I287">
            <v>0.10800147740629555</v>
          </cell>
          <cell r="J287">
            <v>0.12064265549497707</v>
          </cell>
          <cell r="K287">
            <v>0.13726864833892505</v>
          </cell>
          <cell r="L287">
            <v>0.15972549854432136</v>
          </cell>
          <cell r="M287">
            <v>0.17000947699300056</v>
          </cell>
          <cell r="N287">
            <v>0.18025464618850576</v>
          </cell>
          <cell r="O287">
            <v>0.19038253366752503</v>
          </cell>
          <cell r="P287">
            <v>0.20031823785278766</v>
          </cell>
          <cell r="Q287">
            <v>0.20999257577160954</v>
          </cell>
          <cell r="R287">
            <v>0.21934387682383213</v>
          </cell>
        </row>
        <row r="288">
          <cell r="A288" t="str">
            <v>CIMS.CAN.ON.Transportation Personal.Passenger VehiclesLight Truck_largeMarket share</v>
          </cell>
          <cell r="H288">
            <v>0.1915779622012598</v>
          </cell>
          <cell r="I288">
            <v>0.21927572685520608</v>
          </cell>
          <cell r="J288">
            <v>0.24494114903525646</v>
          </cell>
          <cell r="K288">
            <v>0.2786969526881205</v>
          </cell>
          <cell r="L288">
            <v>0.32429116371119787</v>
          </cell>
          <cell r="M288">
            <v>0.34517075631912225</v>
          </cell>
          <cell r="N288">
            <v>0.36597155438272377</v>
          </cell>
          <cell r="O288">
            <v>0.38653423502194467</v>
          </cell>
          <cell r="P288">
            <v>0.40670672533747787</v>
          </cell>
          <cell r="Q288">
            <v>0.42634856293023748</v>
          </cell>
          <cell r="R288">
            <v>0.44533453779384091</v>
          </cell>
        </row>
        <row r="289">
          <cell r="A289" t="str">
            <v>CIMS.CAN.ON.Transportation Personal.Passenger Vehicle MotorsOutput</v>
          </cell>
          <cell r="H289">
            <v>194.20631469434801</v>
          </cell>
          <cell r="I289"/>
          <cell r="J289"/>
          <cell r="K289"/>
          <cell r="L289"/>
          <cell r="M289"/>
          <cell r="N289"/>
          <cell r="O289"/>
          <cell r="P289"/>
          <cell r="Q289"/>
          <cell r="R289"/>
        </row>
        <row r="290">
          <cell r="A290" t="str">
            <v>CIMS.CAN.ON.Transportation Personal.Passenger Vehicle MotorsGasoline ExistingService requestedCIMS.CAN.ON.Fuel Blends.Gasoline_Transportation</v>
          </cell>
          <cell r="H290">
            <v>0.33860262992527917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CIMS.CAN.ON.Transportation Personal.Passenger Vehicle MotorsGasoline StandardService requestedCIMS.CAN.ON.Fuel Blends.Gasoline_Transportation</v>
          </cell>
          <cell r="H291">
            <v>0.32762568756223887</v>
          </cell>
          <cell r="I291"/>
          <cell r="J291"/>
          <cell r="K291"/>
          <cell r="L291"/>
          <cell r="M291"/>
          <cell r="N291"/>
          <cell r="O291"/>
          <cell r="P291"/>
          <cell r="Q291"/>
          <cell r="R291"/>
        </row>
        <row r="292">
          <cell r="A292" t="str">
            <v>CIMS.CAN.ON.Transportation Personal.Passenger Vehicle MotorsGasoline EfficientService requestedCIMS.CAN.ON.Fuel Blends.Gasoline_Transportation</v>
          </cell>
          <cell r="H292">
            <v>0.32006673817300557</v>
          </cell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</row>
        <row r="293">
          <cell r="A293" t="str">
            <v>CIMS.CAN.ON.Transportation Personal.Passenger Vehicle MotorsGasoline ExistingMarket share</v>
          </cell>
          <cell r="H293">
            <v>1</v>
          </cell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</row>
        <row r="294">
          <cell r="A294" t="str">
            <v>CIMS.CAN.ON.Transportation Personal.TransitService requestedCIMS.CAN.ON.Transportation Personal.Transit.Public Bus</v>
          </cell>
          <cell r="H294">
            <v>0.83315286687035794</v>
          </cell>
          <cell r="I294">
            <v>0.82661963592354193</v>
          </cell>
          <cell r="J294">
            <v>0.83152798653915438</v>
          </cell>
          <cell r="K294">
            <v>0.83643633715476684</v>
          </cell>
          <cell r="L294">
            <v>0.80835002391958155</v>
          </cell>
          <cell r="M294">
            <v>0.80835002391958155</v>
          </cell>
          <cell r="N294">
            <v>0.80835002391958155</v>
          </cell>
          <cell r="O294">
            <v>0.80835002391958155</v>
          </cell>
          <cell r="P294">
            <v>0.80835002391958155</v>
          </cell>
          <cell r="Q294">
            <v>0.80835002391958155</v>
          </cell>
          <cell r="R294">
            <v>0.80835002391958155</v>
          </cell>
        </row>
        <row r="295">
          <cell r="A295" t="str">
            <v>CIMS.CAN.ON.Transportation Personal.TransitService requestedCIMS.CAN.ON.Transportation Personal.Transit.Rapid Transit</v>
          </cell>
          <cell r="H295">
            <v>0.16684713312964206</v>
          </cell>
          <cell r="I295">
            <v>0.17338036407645807</v>
          </cell>
          <cell r="J295">
            <v>0.16847201346084562</v>
          </cell>
          <cell r="K295">
            <v>0.16356366284523316</v>
          </cell>
          <cell r="L295">
            <v>0.19164997608041845</v>
          </cell>
          <cell r="M295">
            <v>0.19164997608041845</v>
          </cell>
          <cell r="N295">
            <v>0.19164997608041845</v>
          </cell>
          <cell r="O295">
            <v>0.19164997608041845</v>
          </cell>
          <cell r="P295">
            <v>0.19164997608041845</v>
          </cell>
          <cell r="Q295">
            <v>0.19164997608041845</v>
          </cell>
          <cell r="R295">
            <v>0.19164997608041845</v>
          </cell>
        </row>
        <row r="296">
          <cell r="A296" t="str">
            <v>CIMS.CAN.ON.Transportation Personal.Transit.Public BusOutput</v>
          </cell>
          <cell r="H296">
            <v>778.19774759284121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CIMS.CAN.ON.Transportation Personal.Transit.Public BusFerry UrbanOutput</v>
          </cell>
          <cell r="H297">
            <v>4152.8700000000008</v>
          </cell>
          <cell r="I297"/>
          <cell r="J297"/>
          <cell r="K297"/>
          <cell r="L297"/>
          <cell r="M297"/>
          <cell r="N297"/>
          <cell r="O297"/>
          <cell r="P297"/>
          <cell r="Q297"/>
          <cell r="R297"/>
        </row>
        <row r="298">
          <cell r="A298" t="str">
            <v>CIMS.CAN.ON.Transportation Personal.Transit.Public BusBus Urban DieselMarket share</v>
          </cell>
          <cell r="H298">
            <v>0.91539255314987811</v>
          </cell>
          <cell r="I298">
            <v>0.95105463213823971</v>
          </cell>
          <cell r="J298">
            <v>0.9677346243529743</v>
          </cell>
          <cell r="K298">
            <v>0.97494977894672441</v>
          </cell>
          <cell r="L298">
            <v>0.97082231029585531</v>
          </cell>
          <cell r="M298"/>
          <cell r="N298"/>
          <cell r="O298"/>
          <cell r="P298"/>
          <cell r="Q298"/>
          <cell r="R298"/>
        </row>
        <row r="299">
          <cell r="A299" t="str">
            <v>CIMS.CAN.ON.Transportation Personal.Transit.Public BusBus Urban NGMarket share</v>
          </cell>
          <cell r="H299">
            <v>8.4607446850121906E-2</v>
          </cell>
          <cell r="I299">
            <v>4.8945367861760236E-2</v>
          </cell>
          <cell r="J299">
            <v>3.2265375647025744E-2</v>
          </cell>
          <cell r="K299">
            <v>2.5050221053275604E-2</v>
          </cell>
          <cell r="L299">
            <v>2.917768970414461E-2</v>
          </cell>
          <cell r="M299"/>
          <cell r="N299"/>
          <cell r="O299"/>
          <cell r="P299"/>
          <cell r="Q299"/>
          <cell r="R299"/>
        </row>
        <row r="300">
          <cell r="A300" t="str">
            <v>CIMS.CAN.ON.Transportation Personal.Transit.Public BusBus Urban ElectricMarket share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/>
          <cell r="N300"/>
          <cell r="O300"/>
          <cell r="P300"/>
          <cell r="Q300"/>
          <cell r="R300"/>
        </row>
        <row r="301">
          <cell r="A301" t="str">
            <v>CIMS.CAN.ON.Transportation Personal.Transit.Public BusFerry UrbanMarket share</v>
          </cell>
          <cell r="H301">
            <v>0</v>
          </cell>
          <cell r="I301"/>
          <cell r="J301"/>
          <cell r="K301"/>
          <cell r="L301"/>
          <cell r="M301"/>
          <cell r="N301"/>
          <cell r="O301"/>
          <cell r="P301"/>
          <cell r="Q301"/>
          <cell r="R301"/>
        </row>
        <row r="302">
          <cell r="A302" t="str">
            <v>CIMS.CAN.ON.Transportation Personal.Transit.Public BusBus Urban DieselService requestedCIMS.CAN.ON.Fuel Blends.Diesel_Transportation</v>
          </cell>
          <cell r="H302">
            <v>1.2511627298490628</v>
          </cell>
          <cell r="I302">
            <v>1.2398944819320414</v>
          </cell>
          <cell r="J302">
            <v>1.2286262340150209</v>
          </cell>
          <cell r="K302">
            <v>1.2173579860979995</v>
          </cell>
          <cell r="L302">
            <v>1.2083433877643825</v>
          </cell>
          <cell r="M302">
            <v>1.2083433877643825</v>
          </cell>
          <cell r="N302">
            <v>1.2083433877643825</v>
          </cell>
          <cell r="O302">
            <v>1.2083433877643825</v>
          </cell>
          <cell r="P302">
            <v>1.2083433877643825</v>
          </cell>
          <cell r="Q302">
            <v>1.2083433877643825</v>
          </cell>
          <cell r="R302">
            <v>1.2083433877643825</v>
          </cell>
        </row>
        <row r="303">
          <cell r="A303" t="str">
            <v>CIMS.CAN.ON.Transportation Personal.Transit.Rapid TransitLight RailService requestedCIMS.CAN.ON.Electricity</v>
          </cell>
          <cell r="H303">
            <v>0.34759999999999996</v>
          </cell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</row>
        <row r="304">
          <cell r="A304" t="str">
            <v>CIMS.CAN.ON.Transportation Personal.Intercity BusOutput</v>
          </cell>
          <cell r="H304">
            <v>956.73357798106247</v>
          </cell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</row>
        <row r="305">
          <cell r="A305" t="str">
            <v>CIMS.CAN.ON.Transportation Personal.Intercity BusBus Intercity DieselMarket share</v>
          </cell>
          <cell r="H305">
            <v>0.86566102489081875</v>
          </cell>
          <cell r="I305">
            <v>0.96945774008133234</v>
          </cell>
          <cell r="J305">
            <v>0.96639045509410082</v>
          </cell>
          <cell r="K305">
            <v>0.94054633008752131</v>
          </cell>
          <cell r="L305">
            <v>0.7909439225867948</v>
          </cell>
          <cell r="M305"/>
          <cell r="N305"/>
          <cell r="O305"/>
          <cell r="P305"/>
          <cell r="Q305"/>
          <cell r="R305"/>
        </row>
        <row r="306">
          <cell r="A306" t="str">
            <v>CIMS.CAN.ON.Transportation Personal.Intercity BusBus Intercity GasolineMarket share</v>
          </cell>
          <cell r="H306">
            <v>0.13433897510918122</v>
          </cell>
          <cell r="I306">
            <v>3.0542259918667582E-2</v>
          </cell>
          <cell r="J306">
            <v>3.2075295731110703E-2</v>
          </cell>
          <cell r="K306">
            <v>5.945366991247876E-2</v>
          </cell>
          <cell r="L306">
            <v>0.20905607741320517</v>
          </cell>
          <cell r="M306"/>
          <cell r="N306"/>
          <cell r="O306"/>
          <cell r="P306"/>
          <cell r="Q306"/>
          <cell r="R306"/>
        </row>
        <row r="307">
          <cell r="A307" t="str">
            <v>CIMS.CAN.ON.Transportation Personal.Intercity BusBus Intercity DieselService requestedCIMS.CAN.ON.Fuel Blends.Diesel_Transportation</v>
          </cell>
          <cell r="H307">
            <v>0.84748823001720197</v>
          </cell>
          <cell r="I307">
            <v>0.78582702631540613</v>
          </cell>
          <cell r="J307">
            <v>0.72416582261361029</v>
          </cell>
          <cell r="K307">
            <v>0.66250461891181445</v>
          </cell>
          <cell r="L307">
            <v>0.61317565595037848</v>
          </cell>
          <cell r="M307">
            <v>0.61317565595037848</v>
          </cell>
          <cell r="N307">
            <v>0.61317565595037848</v>
          </cell>
          <cell r="O307">
            <v>0.61317565595037848</v>
          </cell>
          <cell r="P307">
            <v>0.61317565595037848</v>
          </cell>
          <cell r="Q307">
            <v>0.61317565595037848</v>
          </cell>
          <cell r="R307">
            <v>0.61317565595037848</v>
          </cell>
        </row>
        <row r="308">
          <cell r="A308" t="str">
            <v>CIMS.CAN.ON.Transportation Personal.Intercity BusBus Intercity GasolineService requestedCIMS.CAN.ON.Fuel Blends.Gasoline_Transportation</v>
          </cell>
          <cell r="H308">
            <v>0.84748823001720197</v>
          </cell>
          <cell r="I308">
            <v>0.78582702631540613</v>
          </cell>
          <cell r="J308">
            <v>0.72416582261361029</v>
          </cell>
          <cell r="K308">
            <v>0.66250461891181445</v>
          </cell>
          <cell r="L308">
            <v>0.61317565595037848</v>
          </cell>
          <cell r="M308">
            <v>0.61317565595037848</v>
          </cell>
          <cell r="N308">
            <v>0.61317565595037848</v>
          </cell>
          <cell r="O308">
            <v>0.61317565595037848</v>
          </cell>
          <cell r="P308">
            <v>0.61317565595037848</v>
          </cell>
          <cell r="Q308">
            <v>0.61317565595037848</v>
          </cell>
          <cell r="R308">
            <v>0.61317565595037848</v>
          </cell>
        </row>
        <row r="309">
          <cell r="A309" t="str">
            <v>CIMS.CAN.ON.Transportation Personal.Intercity RailRail Intercity DieselMarket share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/>
          <cell r="N309"/>
          <cell r="O309"/>
          <cell r="P309"/>
          <cell r="Q309"/>
          <cell r="R309"/>
        </row>
        <row r="310">
          <cell r="A310" t="str">
            <v>CIMS.CAN.ON.Transportation Personal.Intercity RailRail Intercity DieselService requestedCIMS.CAN.ON.Fuel Blends.Diesel_Transportation</v>
          </cell>
          <cell r="H310">
            <v>1.9938942624324696</v>
          </cell>
          <cell r="I310">
            <v>1.8539965299869507</v>
          </cell>
          <cell r="J310">
            <v>1.7140987975414319</v>
          </cell>
          <cell r="K310">
            <v>1.5742010650959131</v>
          </cell>
          <cell r="L310">
            <v>1.4622828791394937</v>
          </cell>
          <cell r="M310">
            <v>1.4622828791394937</v>
          </cell>
          <cell r="N310">
            <v>1.4622828791394937</v>
          </cell>
          <cell r="O310">
            <v>1.4622828791394937</v>
          </cell>
          <cell r="P310">
            <v>1.4622828791394937</v>
          </cell>
          <cell r="Q310">
            <v>1.4622828791394937</v>
          </cell>
          <cell r="R310">
            <v>1.4622828791394937</v>
          </cell>
        </row>
        <row r="311">
          <cell r="A311" t="str">
            <v>CIMS.CAN.ON.Transportation Personal.Mode.Intercity AirAir IntercityMarket share</v>
          </cell>
          <cell r="H311">
            <v>1</v>
          </cell>
          <cell r="I311">
            <v>1</v>
          </cell>
          <cell r="J311">
            <v>1</v>
          </cell>
          <cell r="K311">
            <v>1</v>
          </cell>
          <cell r="L311">
            <v>1</v>
          </cell>
          <cell r="M311"/>
          <cell r="N311"/>
          <cell r="O311"/>
          <cell r="P311"/>
          <cell r="Q311"/>
          <cell r="R311"/>
        </row>
        <row r="312">
          <cell r="A312" t="str">
            <v>CIMS.CAN.ON.Transportation Personal.Mode.Intercity AirAir IntercityService requestedCIMS.Generic Fuels.Jet Fuel</v>
          </cell>
          <cell r="H312">
            <v>3.318720661430973</v>
          </cell>
          <cell r="I312">
            <v>2.9481661104022976</v>
          </cell>
          <cell r="J312">
            <v>2.5776115593735938</v>
          </cell>
          <cell r="K312">
            <v>2.2070570083448899</v>
          </cell>
          <cell r="L312">
            <v>1.9106133675219326</v>
          </cell>
          <cell r="M312">
            <v>1.9106133675219326</v>
          </cell>
          <cell r="N312">
            <v>1.9106133675219326</v>
          </cell>
          <cell r="O312">
            <v>1.9106133675219326</v>
          </cell>
          <cell r="P312">
            <v>1.9106133675219326</v>
          </cell>
          <cell r="Q312">
            <v>1.9106133675219326</v>
          </cell>
          <cell r="R312">
            <v>1.9106133675219326</v>
          </cell>
        </row>
        <row r="313">
          <cell r="H313"/>
          <cell r="I313"/>
          <cell r="J313"/>
          <cell r="K313"/>
          <cell r="L313"/>
          <cell r="M313"/>
          <cell r="N313"/>
          <cell r="O313"/>
          <cell r="P313"/>
          <cell r="Q313"/>
          <cell r="R313"/>
        </row>
        <row r="314">
          <cell r="A314" t="str">
            <v>CIMS.CAN.QCService requestedCIMS.CAN.QC.Transportation Personal</v>
          </cell>
          <cell r="H314">
            <v>111273683.39078295</v>
          </cell>
          <cell r="I314">
            <v>121807591.81702414</v>
          </cell>
          <cell r="J314">
            <v>147855550.45245618</v>
          </cell>
          <cell r="K314">
            <v>139783360.72524482</v>
          </cell>
          <cell r="L314">
            <v>152939057.16345701</v>
          </cell>
          <cell r="M314">
            <v>155388962.00497836</v>
          </cell>
          <cell r="N314">
            <v>159343158.91119462</v>
          </cell>
          <cell r="O314">
            <v>163270692.55276012</v>
          </cell>
          <cell r="P314">
            <v>167922698.28400832</v>
          </cell>
          <cell r="Q314">
            <v>173332573.78091496</v>
          </cell>
          <cell r="R314">
            <v>179537682.29230934</v>
          </cell>
        </row>
        <row r="315">
          <cell r="A315" t="str">
            <v>CIMS.CAN.QC.Transportation PersonalService requestedCIMS.CAN.QC.Transportation Personal.Mode</v>
          </cell>
          <cell r="H315">
            <v>1</v>
          </cell>
          <cell r="I315">
            <v>1</v>
          </cell>
          <cell r="J315">
            <v>1</v>
          </cell>
          <cell r="K315">
            <v>1</v>
          </cell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</row>
        <row r="316">
          <cell r="A316" t="str">
            <v>CIMS.CAN.QC.Transportation Personal.ModeService requestedCIMS.CAN.QC.Transportation Personal.Mode.Urban</v>
          </cell>
          <cell r="H316">
            <v>0.54431630051105528</v>
          </cell>
          <cell r="I316">
            <v>0.55137293971750645</v>
          </cell>
          <cell r="J316">
            <v>0.5249204740100365</v>
          </cell>
          <cell r="K316">
            <v>0.52699861289987526</v>
          </cell>
          <cell r="L316">
            <v>0.52281607160254362</v>
          </cell>
          <cell r="M316">
            <v>0.52121904940084263</v>
          </cell>
          <cell r="N316">
            <v>0.51755541969340879</v>
          </cell>
          <cell r="O316">
            <v>0.51626686704735913</v>
          </cell>
          <cell r="P316">
            <v>0.51496337933604885</v>
          </cell>
          <cell r="Q316">
            <v>0.51366215434539408</v>
          </cell>
          <cell r="R316">
            <v>0.51237834682035077</v>
          </cell>
        </row>
        <row r="317">
          <cell r="A317" t="str">
            <v>CIMS.CAN.QC.Transportation Personal.ModeService requestedCIMS.CAN.QC.Transportation Personal.Mode.Intercity Land</v>
          </cell>
          <cell r="H317">
            <v>0.41005387596491694</v>
          </cell>
          <cell r="I317">
            <v>0.40863368484734836</v>
          </cell>
          <cell r="J317">
            <v>0.37407084653781275</v>
          </cell>
          <cell r="K317">
            <v>0.37314696181415485</v>
          </cell>
          <cell r="L317">
            <v>0.36843247645751714</v>
          </cell>
          <cell r="M317">
            <v>0.36347186768539091</v>
          </cell>
          <cell r="N317">
            <v>0.35669582118734611</v>
          </cell>
          <cell r="O317">
            <v>0.35177304631160905</v>
          </cell>
          <cell r="P317">
            <v>0.34704618340245569</v>
          </cell>
          <cell r="Q317">
            <v>0.34253450948127856</v>
          </cell>
          <cell r="R317">
            <v>0.33825351328176351</v>
          </cell>
        </row>
        <row r="318">
          <cell r="A318" t="str">
            <v>CIMS.CAN.QC.Transportation Personal.ModeService requestedCIMS.CAN.QC.Transportation Personal.Mode.Intercity Air</v>
          </cell>
          <cell r="H318">
            <v>4.5629823524027835E-2</v>
          </cell>
          <cell r="I318">
            <v>3.9993375435145195E-2</v>
          </cell>
          <cell r="J318">
            <v>0.10211372462823122</v>
          </cell>
          <cell r="K318">
            <v>9.9854425285969939E-2</v>
          </cell>
          <cell r="L318">
            <v>0.10875145193993915</v>
          </cell>
          <cell r="M318">
            <v>0.1153090829137665</v>
          </cell>
          <cell r="N318">
            <v>0.12113802041373581</v>
          </cell>
          <cell r="O318">
            <v>0.12736082724640074</v>
          </cell>
          <cell r="P318">
            <v>0.13340279022954851</v>
          </cell>
          <cell r="Q318">
            <v>0.13922728134619697</v>
          </cell>
          <cell r="R318">
            <v>0.14480352210884026</v>
          </cell>
        </row>
        <row r="319">
          <cell r="A319" t="str">
            <v>CIMS.CAN.QC.Transportation Personal.Mode.UrbanWalk Cycle UrbanMarket share</v>
          </cell>
          <cell r="H319">
            <v>8.9086859688195987E-3</v>
          </cell>
          <cell r="I319">
            <v>8.9086859688195987E-3</v>
          </cell>
          <cell r="J319">
            <v>8.9086859688195987E-3</v>
          </cell>
          <cell r="K319">
            <v>8.9086859688195987E-3</v>
          </cell>
          <cell r="L319">
            <v>8.9086859688195987E-3</v>
          </cell>
          <cell r="M319">
            <v>8.9086859688195987E-3</v>
          </cell>
          <cell r="N319">
            <v>8.9086859688195987E-3</v>
          </cell>
          <cell r="O319">
            <v>8.9086859688195987E-3</v>
          </cell>
          <cell r="P319">
            <v>8.9086859688195987E-3</v>
          </cell>
          <cell r="Q319">
            <v>8.9086859688195987E-3</v>
          </cell>
          <cell r="R319">
            <v>8.9086859688195987E-3</v>
          </cell>
        </row>
        <row r="320">
          <cell r="A320" t="str">
            <v>CIMS.CAN.QC.Transportation Personal.Mode.UrbanPassenger Vehicle Urban 1 PassengerMarket share</v>
          </cell>
          <cell r="H320">
            <v>0.39247115370273722</v>
          </cell>
          <cell r="I320">
            <v>0.39074314081653105</v>
          </cell>
          <cell r="J320">
            <v>0.36617802700247093</v>
          </cell>
          <cell r="K320">
            <v>0.36828904920141975</v>
          </cell>
          <cell r="L320">
            <v>0.36442991551784304</v>
          </cell>
          <cell r="M320">
            <v>0.35797971174234722</v>
          </cell>
          <cell r="N320">
            <v>0.35265238721531961</v>
          </cell>
          <cell r="O320">
            <v>0.34738225509811788</v>
          </cell>
          <cell r="P320">
            <v>0.34220758767792397</v>
          </cell>
          <cell r="Q320">
            <v>0.33716361056594857</v>
          </cell>
          <cell r="R320">
            <v>0.33228163971239272</v>
          </cell>
        </row>
        <row r="321">
          <cell r="A321" t="str">
            <v>CIMS.CAN.QC.Transportation Personal.Mode.UrbanPassenger Vehicle Urban 3 PassengerMarket share</v>
          </cell>
          <cell r="H321">
            <v>0.50783069491413824</v>
          </cell>
          <cell r="I321">
            <v>0.50305880695596461</v>
          </cell>
          <cell r="J321">
            <v>0.49404859763080761</v>
          </cell>
          <cell r="K321">
            <v>0.48916612788694308</v>
          </cell>
          <cell r="L321">
            <v>0.49318453896887365</v>
          </cell>
          <cell r="M321">
            <v>0.49115255246069062</v>
          </cell>
          <cell r="N321">
            <v>0.48824808304833278</v>
          </cell>
          <cell r="O321">
            <v>0.48540885912152099</v>
          </cell>
          <cell r="P321">
            <v>0.48265410608491582</v>
          </cell>
          <cell r="Q321">
            <v>0.48000085825340616</v>
          </cell>
          <cell r="R321">
            <v>0.47746358149889351</v>
          </cell>
        </row>
        <row r="322">
          <cell r="A322" t="str">
            <v>CIMS.CAN.QC.Transportation Personal.Mode.UrbanPublic Transit UrbanMarket share</v>
          </cell>
          <cell r="H322">
            <v>9.1605550496680649E-2</v>
          </cell>
          <cell r="I322">
            <v>9.8163877416066123E-2</v>
          </cell>
          <cell r="J322">
            <v>0.13204100121271448</v>
          </cell>
          <cell r="K322">
            <v>0.13483736064567431</v>
          </cell>
          <cell r="L322">
            <v>0.13467665154036923</v>
          </cell>
          <cell r="M322">
            <v>0.14323508623109221</v>
          </cell>
          <cell r="N322">
            <v>0.15154087382386544</v>
          </cell>
          <cell r="O322">
            <v>0.15972312295591504</v>
          </cell>
          <cell r="P322">
            <v>0.1677238191022134</v>
          </cell>
          <cell r="Q322">
            <v>0.17549023258451643</v>
          </cell>
          <cell r="R322">
            <v>0.18297617005872474</v>
          </cell>
        </row>
        <row r="323">
          <cell r="A323" t="str">
            <v>CIMS.CAN.QC.Transportation Personal.Mode.UrbanPassenger Vehicle Urban 1 PassengerService requestedCIMS.CAN.QC.Transportation Personal.Passenger Vehicles</v>
          </cell>
          <cell r="H323">
            <v>1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CIMS.CAN.QC.Transportation Personal.Mode.UrbanPassenger Vehicle Urban 3 PassengerService requestedCIMS.CAN.QC.Transportation Personal.Passenger Vehicles</v>
          </cell>
          <cell r="H324">
            <v>0.33333299999999999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CIMS.CAN.QC.Transportation Personal.Mode.Intercity LandBus IntercityMarket share</v>
          </cell>
          <cell r="H325">
            <v>2.7322965201662379E-2</v>
          </cell>
          <cell r="I325">
            <v>2.5392199444391042E-2</v>
          </cell>
          <cell r="J325">
            <v>2.1381197018968612E-2</v>
          </cell>
          <cell r="K325">
            <v>1.9829452850885079E-2</v>
          </cell>
          <cell r="L325">
            <v>1.6580562289341835E-2</v>
          </cell>
          <cell r="M325">
            <v>1.4205066507231417E-2</v>
          </cell>
          <cell r="N325">
            <v>1.2121642374905074E-2</v>
          </cell>
          <cell r="O325">
            <v>1.0301033217566509E-2</v>
          </cell>
          <cell r="P325">
            <v>8.7179339995980959E-3</v>
          </cell>
          <cell r="Q325">
            <v>7.3482581841547434E-3</v>
          </cell>
          <cell r="R325">
            <v>6.1692115886169225E-3</v>
          </cell>
        </row>
        <row r="326">
          <cell r="A326" t="str">
            <v>CIMS.CAN.QC.Transportation Personal.Mode.Intercity LandRail IntercityMarket share</v>
          </cell>
          <cell r="H326">
            <v>4.1445712798631471E-3</v>
          </cell>
          <cell r="I326">
            <v>3.1842087404263201E-3</v>
          </cell>
          <cell r="J326">
            <v>3.0421593337329506E-3</v>
          </cell>
          <cell r="K326">
            <v>2.4841308765797447E-3</v>
          </cell>
          <cell r="L326">
            <v>2.5501351648945579E-3</v>
          </cell>
          <cell r="M326">
            <v>2.544184166731198E-3</v>
          </cell>
          <cell r="N326">
            <v>2.528180455753756E-3</v>
          </cell>
          <cell r="O326">
            <v>2.5018929256441741E-3</v>
          </cell>
          <cell r="P326">
            <v>2.4657147715947195E-3</v>
          </cell>
          <cell r="Q326">
            <v>2.4202208377480327E-3</v>
          </cell>
          <cell r="R326">
            <v>2.3661462424290915E-3</v>
          </cell>
        </row>
        <row r="327">
          <cell r="A327" t="str">
            <v>CIMS.CAN.QC.Transportation Personal.Mode.Intercity LandPassenger Vehicle IntercityMarket share</v>
          </cell>
          <cell r="H327">
            <v>0.96853246351847455</v>
          </cell>
          <cell r="I327">
            <v>0.97142359181518256</v>
          </cell>
          <cell r="J327">
            <v>0.97557664364729846</v>
          </cell>
          <cell r="K327">
            <v>0.97768641627253516</v>
          </cell>
          <cell r="L327">
            <v>0.98086930254576365</v>
          </cell>
          <cell r="M327">
            <v>0.9832507493260374</v>
          </cell>
          <cell r="N327">
            <v>0.98535017716934115</v>
          </cell>
          <cell r="O327">
            <v>0.98719707385678934</v>
          </cell>
          <cell r="P327">
            <v>0.98881635122880718</v>
          </cell>
          <cell r="Q327">
            <v>0.99023152097809719</v>
          </cell>
          <cell r="R327">
            <v>0.99146464216895391</v>
          </cell>
        </row>
        <row r="328">
          <cell r="A328" t="str">
            <v>CIMS.CAN.QC.Transportation Personal.Mode.Intercity LandPassenger Vehicle IntercityService requestedCIMS.CAN.QC.Transportation Personal.Passenger Vehicles</v>
          </cell>
          <cell r="H328">
            <v>0.79242029832020389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CIMS.CAN.QC.Transportation Personal.Passenger VehiclesCar_smallOutput</v>
          </cell>
          <cell r="H329">
            <v>15.118626850000004</v>
          </cell>
          <cell r="I329"/>
          <cell r="J329"/>
          <cell r="K329"/>
          <cell r="L329"/>
          <cell r="M329"/>
          <cell r="N329"/>
          <cell r="O329"/>
          <cell r="P329"/>
          <cell r="Q329"/>
          <cell r="R329"/>
        </row>
        <row r="330">
          <cell r="A330" t="str">
            <v>CIMS.CAN.QC.Transportation Personal.Passenger VehiclesCar_largeOutput</v>
          </cell>
          <cell r="H330">
            <v>15.118626850000004</v>
          </cell>
          <cell r="I330"/>
          <cell r="J330"/>
          <cell r="K330"/>
          <cell r="L330"/>
          <cell r="M330"/>
          <cell r="N330"/>
          <cell r="O330"/>
          <cell r="P330"/>
          <cell r="Q330"/>
          <cell r="R330"/>
        </row>
        <row r="331">
          <cell r="A331" t="str">
            <v>CIMS.CAN.QC.Transportation Personal.Passenger VehiclesLight Truck_smallOutput</v>
          </cell>
          <cell r="H331">
            <v>16.272463684599998</v>
          </cell>
          <cell r="I331"/>
          <cell r="J331"/>
          <cell r="K331"/>
          <cell r="L331"/>
          <cell r="M331"/>
          <cell r="N331"/>
          <cell r="O331"/>
          <cell r="P331"/>
          <cell r="Q331"/>
          <cell r="R331"/>
        </row>
        <row r="332">
          <cell r="A332" t="str">
            <v>CIMS.CAN.QC.Transportation Personal.Passenger VehiclesLight Truck_largeOutput</v>
          </cell>
          <cell r="H332">
            <v>16.272463684599998</v>
          </cell>
          <cell r="I332"/>
          <cell r="J332"/>
          <cell r="K332"/>
          <cell r="L332"/>
          <cell r="M332"/>
          <cell r="N332"/>
          <cell r="O332"/>
          <cell r="P332"/>
          <cell r="Q332"/>
          <cell r="R332"/>
        </row>
        <row r="333">
          <cell r="A333" t="str">
            <v>CIMS.CAN.QC.Transportation Personal.Passenger VehiclesCar_smallService requestedCIMS.CAN.QC.Transportation Personal.Passenger Vehicle Motors</v>
          </cell>
          <cell r="H333">
            <v>8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CIMS.CAN.QC.Transportation Personal.Passenger VehiclesCar_largeService requestedCIMS.CAN.QC.Transportation Personal.Passenger Vehicle Motors</v>
          </cell>
          <cell r="H334">
            <v>10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CIMS.CAN.QC.Transportation Personal.Passenger VehiclesLight Truck_smallService requestedCIMS.CAN.QC.Transportation Personal.Passenger Vehicle Motors</v>
          </cell>
          <cell r="H335">
            <v>9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CIMS.CAN.QC.Transportation Personal.Passenger VehiclesLight Truck_largeService requestedCIMS.CAN.QC.Transportation Personal.Passenger Vehicle Motors</v>
          </cell>
          <cell r="H336">
            <v>13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CIMS.CAN.QC.Transportation Personal.Passenger VehiclesCar_smallMarket share</v>
          </cell>
          <cell r="H337">
            <v>0.24939271669066215</v>
          </cell>
          <cell r="I337">
            <v>0.24232770922558541</v>
          </cell>
          <cell r="J337">
            <v>0.20668651820204467</v>
          </cell>
          <cell r="K337">
            <v>0.21933688954485922</v>
          </cell>
          <cell r="L337">
            <v>0.1960767775733217</v>
          </cell>
          <cell r="M337">
            <v>0.18604963126932508</v>
          </cell>
          <cell r="N337">
            <v>0.17586190644542674</v>
          </cell>
          <cell r="O337">
            <v>0.16559031887676159</v>
          </cell>
          <cell r="P337">
            <v>0.15531415386473191</v>
          </cell>
          <cell r="Q337">
            <v>0.14511283786582993</v>
          </cell>
          <cell r="R337">
            <v>0.1350635009519349</v>
          </cell>
        </row>
        <row r="338">
          <cell r="A338" t="str">
            <v>CIMS.CAN.QC.Transportation Personal.Passenger VehiclesCar_largeMarket share</v>
          </cell>
          <cell r="H338">
            <v>0.50634278843255642</v>
          </cell>
          <cell r="I338">
            <v>0.49199868236709765</v>
          </cell>
          <cell r="J338">
            <v>0.41963626422839367</v>
          </cell>
          <cell r="K338">
            <v>0.44532035150016863</v>
          </cell>
          <cell r="L338">
            <v>0.39809527567916825</v>
          </cell>
          <cell r="M338">
            <v>0.37773713015287208</v>
          </cell>
          <cell r="N338">
            <v>0.3570529615710179</v>
          </cell>
          <cell r="O338">
            <v>0.3361985262043341</v>
          </cell>
          <cell r="P338">
            <v>0.31533479724051622</v>
          </cell>
          <cell r="Q338">
            <v>0.29462303445486676</v>
          </cell>
          <cell r="R338">
            <v>0.27421983526604959</v>
          </cell>
        </row>
        <row r="339">
          <cell r="A339" t="str">
            <v>CIMS.CAN.QC.Transportation Personal.Passenger VehiclesLight Truck_smallMarket share</v>
          </cell>
          <cell r="H339">
            <v>8.0607283309337863E-2</v>
          </cell>
          <cell r="I339">
            <v>8.7672290774414602E-2</v>
          </cell>
          <cell r="J339">
            <v>0.12331348179795534</v>
          </cell>
          <cell r="K339">
            <v>0.11066311045514075</v>
          </cell>
          <cell r="L339">
            <v>0.13392322242667828</v>
          </cell>
          <cell r="M339">
            <v>0.14395036873067493</v>
          </cell>
          <cell r="N339">
            <v>0.15413809355457331</v>
          </cell>
          <cell r="O339">
            <v>0.16440968112323839</v>
          </cell>
          <cell r="P339">
            <v>0.17468584613526811</v>
          </cell>
          <cell r="Q339">
            <v>0.18488716213417014</v>
          </cell>
          <cell r="R339">
            <v>0.19493649904806509</v>
          </cell>
        </row>
        <row r="340">
          <cell r="A340" t="str">
            <v>CIMS.CAN.QC.Transportation Personal.Passenger VehiclesLight Truck_largeMarket share</v>
          </cell>
          <cell r="H340">
            <v>0.16365721156744353</v>
          </cell>
          <cell r="I340">
            <v>0.17800131763290233</v>
          </cell>
          <cell r="J340">
            <v>0.25036373577160626</v>
          </cell>
          <cell r="K340">
            <v>0.22467964849983121</v>
          </cell>
          <cell r="L340">
            <v>0.27190472432083163</v>
          </cell>
          <cell r="M340">
            <v>0.2922628698471279</v>
          </cell>
          <cell r="N340">
            <v>0.31294703842898214</v>
          </cell>
          <cell r="O340">
            <v>0.33380147379566577</v>
          </cell>
          <cell r="P340">
            <v>0.35466520275948371</v>
          </cell>
          <cell r="Q340">
            <v>0.37537696554513322</v>
          </cell>
          <cell r="R340">
            <v>0.39578016473395022</v>
          </cell>
        </row>
        <row r="341">
          <cell r="A341" t="str">
            <v>CIMS.CAN.QC.Transportation Personal.Passenger Vehicle MotorsOutput</v>
          </cell>
          <cell r="H341">
            <v>154.56765119831397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CIMS.CAN.QC.Transportation Personal.Passenger Vehicle MotorsGasoline ExistingService requestedCIMS.CAN.QC.Fuel Blends.Gasoline_Transportation</v>
          </cell>
          <cell r="H342">
            <v>0.35414524103715861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CIMS.CAN.QC.Transportation Personal.Passenger Vehicle MotorsGasoline StandardService requestedCIMS.CAN.QC.Fuel Blends.Gasoline_Transportation</v>
          </cell>
          <cell r="H343">
            <v>0.27242686991341741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CIMS.CAN.QC.Transportation Personal.Passenger Vehicle MotorsGasoline EfficientService requestedCIMS.CAN.QC.Fuel Blends.Gasoline_Transportation</v>
          </cell>
          <cell r="H344">
            <v>0.332593739407616</v>
          </cell>
          <cell r="I344"/>
          <cell r="J344"/>
          <cell r="K344"/>
          <cell r="L344"/>
          <cell r="M344"/>
          <cell r="N344"/>
          <cell r="O344"/>
          <cell r="P344"/>
          <cell r="Q344"/>
          <cell r="R344"/>
        </row>
        <row r="345">
          <cell r="A345" t="str">
            <v>CIMS.CAN.QC.Transportation Personal.Passenger Vehicle MotorsGasoline ExistingMarket share</v>
          </cell>
          <cell r="H345">
            <v>1</v>
          </cell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CIMS.CAN.QC.Transportation Personal.TransitService requestedCIMS.CAN.QC.Transportation Personal.Transit.Public Bus</v>
          </cell>
          <cell r="H346">
            <v>0.81870759118293823</v>
          </cell>
          <cell r="I346">
            <v>0.81040424251954613</v>
          </cell>
          <cell r="J346">
            <v>0.79929911707270684</v>
          </cell>
          <cell r="K346">
            <v>0.78819399162586756</v>
          </cell>
          <cell r="L346">
            <v>0.76192076614927118</v>
          </cell>
          <cell r="M346">
            <v>0.76192076614927118</v>
          </cell>
          <cell r="N346">
            <v>0.76192076614927118</v>
          </cell>
          <cell r="O346">
            <v>0.76192076614927118</v>
          </cell>
          <cell r="P346">
            <v>0.76192076614927118</v>
          </cell>
          <cell r="Q346">
            <v>0.76192076614927118</v>
          </cell>
          <cell r="R346">
            <v>0.76192076614927118</v>
          </cell>
        </row>
        <row r="347">
          <cell r="A347" t="str">
            <v>CIMS.CAN.QC.Transportation Personal.TransitService requestedCIMS.CAN.QC.Transportation Personal.Transit.Rapid Transit</v>
          </cell>
          <cell r="H347">
            <v>0.18129240881706177</v>
          </cell>
          <cell r="I347">
            <v>0.18959575748045387</v>
          </cell>
          <cell r="J347">
            <v>0.20070088292729316</v>
          </cell>
          <cell r="K347">
            <v>0.21180600837413244</v>
          </cell>
          <cell r="L347">
            <v>0.23807923385072882</v>
          </cell>
          <cell r="M347">
            <v>0.23807923385072882</v>
          </cell>
          <cell r="N347">
            <v>0.23807923385072882</v>
          </cell>
          <cell r="O347">
            <v>0.23807923385072882</v>
          </cell>
          <cell r="P347">
            <v>0.23807923385072882</v>
          </cell>
          <cell r="Q347">
            <v>0.23807923385072882</v>
          </cell>
          <cell r="R347">
            <v>0.23807923385072882</v>
          </cell>
        </row>
        <row r="348">
          <cell r="A348" t="str">
            <v>CIMS.CAN.QC.Transportation Personal.Transit.Public BusOutput</v>
          </cell>
          <cell r="H348">
            <v>778.19774759284121</v>
          </cell>
          <cell r="I348"/>
          <cell r="J348"/>
          <cell r="K348"/>
          <cell r="L348"/>
          <cell r="M348"/>
          <cell r="N348"/>
          <cell r="O348"/>
          <cell r="P348"/>
          <cell r="Q348"/>
          <cell r="R348"/>
        </row>
        <row r="349">
          <cell r="A349" t="str">
            <v>CIMS.CAN.QC.Transportation Personal.Transit.Public BusFerry UrbanOutput</v>
          </cell>
          <cell r="H349">
            <v>4152.8700000000008</v>
          </cell>
          <cell r="I349"/>
          <cell r="J349"/>
          <cell r="K349"/>
          <cell r="L349"/>
          <cell r="M349"/>
          <cell r="N349"/>
          <cell r="O349"/>
          <cell r="P349"/>
          <cell r="Q349"/>
          <cell r="R349"/>
        </row>
        <row r="350">
          <cell r="A350" t="str">
            <v>CIMS.CAN.QC.Transportation Personal.Transit.Public BusBus Urban DieselMarket share</v>
          </cell>
          <cell r="H350">
            <v>0.99586125686182825</v>
          </cell>
          <cell r="I350"/>
          <cell r="J350"/>
          <cell r="K350"/>
          <cell r="L350"/>
          <cell r="M350"/>
          <cell r="N350"/>
          <cell r="O350"/>
          <cell r="P350"/>
          <cell r="Q350"/>
          <cell r="R350"/>
        </row>
        <row r="351">
          <cell r="A351" t="str">
            <v>CIMS.CAN.QC.Transportation Personal.Transit.Public BusBus Urban NGMarket share</v>
          </cell>
          <cell r="H351">
            <v>4.1387431381716792E-3</v>
          </cell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</row>
        <row r="352">
          <cell r="A352" t="str">
            <v>CIMS.CAN.QC.Transportation Personal.Transit.Public BusBus Urban ElectricMarket share</v>
          </cell>
          <cell r="H352">
            <v>0</v>
          </cell>
          <cell r="I352"/>
          <cell r="J352"/>
          <cell r="K352"/>
          <cell r="L352"/>
          <cell r="M352"/>
          <cell r="N352"/>
          <cell r="O352"/>
          <cell r="P352"/>
          <cell r="Q352"/>
          <cell r="R352"/>
        </row>
        <row r="353">
          <cell r="A353" t="str">
            <v>CIMS.CAN.QC.Transportation Personal.Transit.Public BusFerry UrbanMarket share</v>
          </cell>
          <cell r="H353">
            <v>0</v>
          </cell>
          <cell r="I353"/>
          <cell r="J353"/>
          <cell r="K353"/>
          <cell r="L353"/>
          <cell r="M353"/>
          <cell r="N353"/>
          <cell r="O353"/>
          <cell r="P353"/>
          <cell r="Q353"/>
          <cell r="R353"/>
        </row>
        <row r="354">
          <cell r="A354" t="str">
            <v>CIMS.CAN.QC.Transportation Personal.Transit.Public BusBus Urban DieselService requestedCIMS.CAN.QC.Fuel Blends.Diesel_Transportation</v>
          </cell>
          <cell r="H354">
            <v>1.2511627298490628</v>
          </cell>
          <cell r="I354">
            <v>1.2398944819320414</v>
          </cell>
          <cell r="J354">
            <v>1.2286262340150209</v>
          </cell>
          <cell r="K354">
            <v>1.2173579860979995</v>
          </cell>
          <cell r="L354">
            <v>1.2083433877643825</v>
          </cell>
          <cell r="M354">
            <v>1.2083433877643825</v>
          </cell>
          <cell r="N354">
            <v>1.2083433877643825</v>
          </cell>
          <cell r="O354">
            <v>1.2083433877643825</v>
          </cell>
          <cell r="P354">
            <v>1.2083433877643825</v>
          </cell>
          <cell r="Q354">
            <v>1.2083433877643825</v>
          </cell>
          <cell r="R354">
            <v>1.2083433877643825</v>
          </cell>
        </row>
        <row r="355">
          <cell r="A355" t="str">
            <v>CIMS.CAN.QC.Transportation Personal.Transit.Rapid TransitLight RailService requestedCIMS.CAN.QC.Electricity</v>
          </cell>
          <cell r="H355">
            <v>0.34759999999999996</v>
          </cell>
          <cell r="I355"/>
          <cell r="J355"/>
          <cell r="K355"/>
          <cell r="L355"/>
          <cell r="M355"/>
          <cell r="N355"/>
          <cell r="O355"/>
          <cell r="P355"/>
          <cell r="Q355"/>
          <cell r="R355"/>
        </row>
        <row r="356">
          <cell r="A356" t="str">
            <v>CIMS.CAN.QC.Transportation Personal.Intercity BusOutput</v>
          </cell>
          <cell r="H356">
            <v>956.73357798106247</v>
          </cell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</row>
        <row r="357">
          <cell r="A357" t="str">
            <v>CIMS.CAN.QC.Transportation Personal.Intercity BusBus Intercity DieselMarket share</v>
          </cell>
          <cell r="H357">
            <v>0.84777364696149604</v>
          </cell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</row>
        <row r="358">
          <cell r="A358" t="str">
            <v>CIMS.CAN.QC.Transportation Personal.Intercity BusBus Intercity GasolineMarket share</v>
          </cell>
          <cell r="H358">
            <v>0.15222635303850404</v>
          </cell>
          <cell r="I358"/>
          <cell r="J358"/>
          <cell r="K358"/>
          <cell r="L358"/>
          <cell r="M358"/>
          <cell r="N358"/>
          <cell r="O358"/>
          <cell r="P358"/>
          <cell r="Q358"/>
          <cell r="R358"/>
        </row>
        <row r="359">
          <cell r="A359" t="str">
            <v>CIMS.CAN.QC.Transportation Personal.Intercity BusBus Intercity DieselService requestedCIMS.CAN.QC.Fuel Blends.Diesel_Transportation</v>
          </cell>
          <cell r="H359">
            <v>0.82963313256268023</v>
          </cell>
          <cell r="I359">
            <v>0.76640564329768779</v>
          </cell>
          <cell r="J359">
            <v>0.70317815403269179</v>
          </cell>
          <cell r="K359">
            <v>0.63995066476769935</v>
          </cell>
          <cell r="L359">
            <v>0.58936867335570398</v>
          </cell>
          <cell r="M359">
            <v>0.58936867335570398</v>
          </cell>
          <cell r="N359">
            <v>0.58936867335570398</v>
          </cell>
          <cell r="O359">
            <v>0.58936867335570398</v>
          </cell>
          <cell r="P359">
            <v>0.58936867335570398</v>
          </cell>
          <cell r="Q359">
            <v>0.58936867335570398</v>
          </cell>
          <cell r="R359">
            <v>0.58936867335570398</v>
          </cell>
        </row>
        <row r="360">
          <cell r="A360" t="str">
            <v>CIMS.CAN.QC.Transportation Personal.Intercity BusBus Intercity GasolineService requestedCIMS.CAN.QC.Fuel Blends.Gasoline_Transportation</v>
          </cell>
          <cell r="H360">
            <v>0.82963313256268023</v>
          </cell>
          <cell r="I360">
            <v>0.76640564329768779</v>
          </cell>
          <cell r="J360">
            <v>0.70317815403269179</v>
          </cell>
          <cell r="K360">
            <v>0.63995066476769935</v>
          </cell>
          <cell r="L360">
            <v>0.58936867335570398</v>
          </cell>
          <cell r="M360">
            <v>0.58936867335570398</v>
          </cell>
          <cell r="N360">
            <v>0.58936867335570398</v>
          </cell>
          <cell r="O360">
            <v>0.58936867335570398</v>
          </cell>
          <cell r="P360">
            <v>0.58936867335570398</v>
          </cell>
          <cell r="Q360">
            <v>0.58936867335570398</v>
          </cell>
          <cell r="R360">
            <v>0.58936867335570398</v>
          </cell>
        </row>
        <row r="361">
          <cell r="A361" t="str">
            <v>CIMS.CAN.QC.Transportation Personal.Intercity RailRail Intercity DieselMarket share</v>
          </cell>
          <cell r="H361">
            <v>1</v>
          </cell>
          <cell r="I361"/>
          <cell r="J361"/>
          <cell r="K361"/>
          <cell r="L361"/>
          <cell r="M361"/>
          <cell r="N361"/>
          <cell r="O361"/>
          <cell r="P361"/>
          <cell r="Q361"/>
          <cell r="R361"/>
        </row>
        <row r="362">
          <cell r="A362" t="str">
            <v>CIMS.CAN.QC.Transportation Personal.Intercity RailRail Intercity DieselService requestedCIMS.CAN.QC.Fuel Blends.Diesel_Transportation</v>
          </cell>
          <cell r="H362">
            <v>1.9997819485466621</v>
          </cell>
          <cell r="I362">
            <v>1.8604006797953687</v>
          </cell>
          <cell r="J362">
            <v>1.7210194110440753</v>
          </cell>
          <cell r="K362">
            <v>1.5816381422927819</v>
          </cell>
          <cell r="L362">
            <v>1.4701331272917457</v>
          </cell>
          <cell r="M362">
            <v>1.4701331272917457</v>
          </cell>
          <cell r="N362">
            <v>1.4701331272917457</v>
          </cell>
          <cell r="O362">
            <v>1.4701331272917457</v>
          </cell>
          <cell r="P362">
            <v>1.4701331272917457</v>
          </cell>
          <cell r="Q362">
            <v>1.4701331272917457</v>
          </cell>
          <cell r="R362">
            <v>1.4701331272917457</v>
          </cell>
        </row>
        <row r="363">
          <cell r="A363" t="str">
            <v>CIMS.CAN.QC.Transportation Personal.Mode.Intercity AirAir IntercityMarket share</v>
          </cell>
          <cell r="H363">
            <v>1</v>
          </cell>
          <cell r="I363"/>
          <cell r="J363"/>
          <cell r="K363"/>
          <cell r="L363"/>
          <cell r="M363"/>
          <cell r="N363"/>
          <cell r="O363"/>
          <cell r="P363"/>
          <cell r="Q363"/>
          <cell r="R363"/>
        </row>
        <row r="364">
          <cell r="A364" t="str">
            <v>CIMS.CAN.QC.Transportation Personal.Mode.Intercity AirAir IntercityService requestedCIMS.Generic Fuels.Jet Fuel</v>
          </cell>
          <cell r="H364">
            <v>3.3084796423704006</v>
          </cell>
          <cell r="I364">
            <v>2.9370267563363939</v>
          </cell>
          <cell r="J364">
            <v>2.5655738703023871</v>
          </cell>
          <cell r="K364">
            <v>2.1941209842683804</v>
          </cell>
          <cell r="L364">
            <v>1.8969586754411694</v>
          </cell>
          <cell r="M364">
            <v>1.8969586754411694</v>
          </cell>
          <cell r="N364">
            <v>1.8969586754411694</v>
          </cell>
          <cell r="O364">
            <v>1.8969586754411694</v>
          </cell>
          <cell r="P364">
            <v>1.8969586754411694</v>
          </cell>
          <cell r="Q364">
            <v>1.8969586754411694</v>
          </cell>
          <cell r="R364">
            <v>1.8969586754411694</v>
          </cell>
        </row>
        <row r="365">
          <cell r="H365"/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CIMS.CAN.NBService requestedCIMS.CAN.NB.Transportation Personal</v>
          </cell>
          <cell r="H366">
            <v>16605904.016248144</v>
          </cell>
          <cell r="I366">
            <v>18303425.960205995</v>
          </cell>
          <cell r="J366">
            <v>17739101.125742823</v>
          </cell>
          <cell r="K366">
            <v>17564646.010626454</v>
          </cell>
          <cell r="L366">
            <v>16742882.276229255</v>
          </cell>
          <cell r="M366">
            <v>17095746.652918622</v>
          </cell>
          <cell r="N366">
            <v>17625387.486383799</v>
          </cell>
          <cell r="O366">
            <v>18145493.839108288</v>
          </cell>
          <cell r="P366">
            <v>18749849.486939114</v>
          </cell>
          <cell r="Q366">
            <v>19442343.245265756</v>
          </cell>
          <cell r="R366">
            <v>20227358.433721919</v>
          </cell>
        </row>
        <row r="367">
          <cell r="A367" t="str">
            <v>CIMS.CAN.NB.Transportation PersonalService requestedCIMS.CAN.NB.Transportation Personal.Mode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</row>
        <row r="368">
          <cell r="A368" t="str">
            <v>CIMS.CAN.NB.Transportation Personal.ModeService requestedCIMS.CAN.NB.Transportation Personal.Mode.Urban</v>
          </cell>
          <cell r="H368">
            <v>0.5873923155052917</v>
          </cell>
          <cell r="I368">
            <v>0.60127845855986728</v>
          </cell>
          <cell r="J368">
            <v>0.61005075450911239</v>
          </cell>
          <cell r="K368">
            <v>0.59174793568279882</v>
          </cell>
          <cell r="L368">
            <v>0.5901016380052353</v>
          </cell>
          <cell r="M368">
            <v>0.59339065898542442</v>
          </cell>
          <cell r="N368">
            <v>0.59351126218242067</v>
          </cell>
          <cell r="O368">
            <v>0.59652732151232091</v>
          </cell>
          <cell r="P368">
            <v>0.59932398483883076</v>
          </cell>
          <cell r="Q368">
            <v>0.60190779996074895</v>
          </cell>
          <cell r="R368">
            <v>0.60428635278674425</v>
          </cell>
        </row>
        <row r="369">
          <cell r="A369" t="str">
            <v>CIMS.CAN.NB.Transportation Personal.ModeService requestedCIMS.CAN.NB.Transportation Personal.Mode.Intercity Land</v>
          </cell>
          <cell r="H369">
            <v>0.3965730045602095</v>
          </cell>
          <cell r="I369">
            <v>0.38688235144123068</v>
          </cell>
          <cell r="J369">
            <v>0.37464450276778749</v>
          </cell>
          <cell r="K369">
            <v>0.39467036012493456</v>
          </cell>
          <cell r="L369">
            <v>0.39602640238941411</v>
          </cell>
          <cell r="M369">
            <v>0.39197375295663905</v>
          </cell>
          <cell r="N369">
            <v>0.38590843449968665</v>
          </cell>
          <cell r="O369">
            <v>0.38215582856666336</v>
          </cell>
          <cell r="P369">
            <v>0.37865317491512113</v>
          </cell>
          <cell r="Q369">
            <v>0.37539712208961279</v>
          </cell>
          <cell r="R369">
            <v>0.37238249470541146</v>
          </cell>
        </row>
        <row r="370">
          <cell r="A370" t="str">
            <v>CIMS.CAN.NB.Transportation Personal.ModeService requestedCIMS.CAN.NB.Transportation Personal.Mode.Intercity Air</v>
          </cell>
          <cell r="H370">
            <v>1.603467993449886E-2</v>
          </cell>
          <cell r="I370">
            <v>1.1839189998902289E-2</v>
          </cell>
          <cell r="J370">
            <v>1.530474272310019E-2</v>
          </cell>
          <cell r="K370">
            <v>1.358170419226651E-2</v>
          </cell>
          <cell r="L370">
            <v>1.3871959605350568E-2</v>
          </cell>
          <cell r="M370">
            <v>1.4635588057936414E-2</v>
          </cell>
          <cell r="N370">
            <v>1.5292897864151811E-2</v>
          </cell>
          <cell r="O370">
            <v>1.6002575341841452E-2</v>
          </cell>
          <cell r="P370">
            <v>1.668365107153728E-2</v>
          </cell>
          <cell r="Q370">
            <v>1.7332870377604875E-2</v>
          </cell>
          <cell r="R370">
            <v>1.7947755155624041E-2</v>
          </cell>
        </row>
        <row r="371">
          <cell r="A371" t="str">
            <v>CIMS.CAN.NB.Transportation Personal.Mode.UrbanWalk Cycle UrbanMarket share</v>
          </cell>
          <cell r="H371">
            <v>8.9086859688195987E-3</v>
          </cell>
          <cell r="I371">
            <v>8.9086859688195987E-3</v>
          </cell>
          <cell r="J371">
            <v>8.9086859688195987E-3</v>
          </cell>
          <cell r="K371">
            <v>8.9086859688195987E-3</v>
          </cell>
          <cell r="L371">
            <v>8.9086859688195987E-3</v>
          </cell>
          <cell r="M371">
            <v>8.9086859688195987E-3</v>
          </cell>
          <cell r="N371">
            <v>8.9086859688195987E-3</v>
          </cell>
          <cell r="O371">
            <v>8.9086859688195987E-3</v>
          </cell>
          <cell r="P371">
            <v>8.9086859688195987E-3</v>
          </cell>
          <cell r="Q371">
            <v>8.9086859688195987E-3</v>
          </cell>
          <cell r="R371">
            <v>8.9086859688195987E-3</v>
          </cell>
        </row>
        <row r="372">
          <cell r="A372" t="str">
            <v>CIMS.CAN.NB.Transportation Personal.Mode.UrbanPassenger Vehicle Urban 1 PassengerMarket share</v>
          </cell>
          <cell r="H372">
            <v>0.32189165798652297</v>
          </cell>
          <cell r="I372">
            <v>0.30616167266084937</v>
          </cell>
          <cell r="J372">
            <v>0.3030143274469102</v>
          </cell>
          <cell r="K372">
            <v>0.33306839722666381</v>
          </cell>
          <cell r="L372">
            <v>0.3339228968772382</v>
          </cell>
          <cell r="M372">
            <v>0.32756672093070882</v>
          </cell>
          <cell r="N372">
            <v>0.32207153385533771</v>
          </cell>
          <cell r="O372">
            <v>0.3167729380210717</v>
          </cell>
          <cell r="P372">
            <v>0.31169785866441335</v>
          </cell>
          <cell r="Q372">
            <v>0.30686762493898023</v>
          </cell>
          <cell r="R372">
            <v>0.30229793324783394</v>
          </cell>
        </row>
        <row r="373">
          <cell r="A373" t="str">
            <v>CIMS.CAN.NB.Transportation Personal.Mode.UrbanPassenger Vehicle Urban 3 PassengerMarket share</v>
          </cell>
          <cell r="H373">
            <v>0.42929993137664835</v>
          </cell>
          <cell r="I373">
            <v>0.40633365813393063</v>
          </cell>
          <cell r="J373">
            <v>0.40557248411236907</v>
          </cell>
          <cell r="K373">
            <v>0.45376253819703172</v>
          </cell>
          <cell r="L373">
            <v>0.46532061480919623</v>
          </cell>
          <cell r="M373">
            <v>0.46223778880189553</v>
          </cell>
          <cell r="N373">
            <v>0.45873557318941954</v>
          </cell>
          <cell r="O373">
            <v>0.45538832697998427</v>
          </cell>
          <cell r="P373">
            <v>0.4522107467705595</v>
          </cell>
          <cell r="Q373">
            <v>0.44921368436338915</v>
          </cell>
          <cell r="R373">
            <v>0.44640422656087331</v>
          </cell>
        </row>
        <row r="374">
          <cell r="A374" t="str">
            <v>CIMS.CAN.NB.Transportation Personal.Mode.UrbanPublic Transit UrbanMarket share</v>
          </cell>
          <cell r="H374">
            <v>0.24205612668749682</v>
          </cell>
          <cell r="I374">
            <v>0.28110021679358149</v>
          </cell>
          <cell r="J374">
            <v>0.28504386878625532</v>
          </cell>
          <cell r="K374">
            <v>0.20609642695451849</v>
          </cell>
          <cell r="L374">
            <v>0.19357227697256396</v>
          </cell>
          <cell r="M374">
            <v>0.20309612388777676</v>
          </cell>
          <cell r="N374">
            <v>0.21217440210540225</v>
          </cell>
          <cell r="O374">
            <v>0.22089795958320432</v>
          </cell>
          <cell r="P374">
            <v>0.22922480035887011</v>
          </cell>
          <cell r="Q374">
            <v>0.23712245420951938</v>
          </cell>
          <cell r="R374">
            <v>0.24456793313683259</v>
          </cell>
        </row>
        <row r="375">
          <cell r="A375" t="str">
            <v>CIMS.CAN.NB.Transportation Personal.Mode.UrbanPassenger Vehicle Urban 1 PassengerService requestedCIMS.CAN.NB.Transportation Personal.Passenger Vehicles</v>
          </cell>
          <cell r="H375">
            <v>1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CIMS.CAN.NB.Transportation Personal.Mode.UrbanPassenger Vehicle Urban 3 PassengerService requestedCIMS.CAN.NB.Transportation Personal.Passenger Vehicles</v>
          </cell>
          <cell r="H376">
            <v>0.33333299999999999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CIMS.CAN.NB.Transportation Personal.Mode.Intercity LandBus IntercityMarket share</v>
          </cell>
          <cell r="H377">
            <v>8.6873260253241005E-2</v>
          </cell>
          <cell r="I377">
            <v>9.4921666604570548E-2</v>
          </cell>
          <cell r="J377">
            <v>5.7670485251415673E-2</v>
          </cell>
          <cell r="K377">
            <v>4.2041530990449195E-2</v>
          </cell>
          <cell r="L377">
            <v>3.326314474234781E-2</v>
          </cell>
          <cell r="M377">
            <v>2.8263847471686518E-2</v>
          </cell>
          <cell r="N377">
            <v>2.3911788910678682E-2</v>
          </cell>
          <cell r="O377">
            <v>2.0141156488197285E-2</v>
          </cell>
          <cell r="P377">
            <v>1.6893240566931898E-2</v>
          </cell>
          <cell r="Q377">
            <v>1.4111444805387294E-2</v>
          </cell>
          <cell r="R377">
            <v>1.1741978216036694E-2</v>
          </cell>
        </row>
        <row r="378">
          <cell r="A378" t="str">
            <v>CIMS.CAN.NB.Transportation Personal.Mode.Intercity LandRail IntercityMarket share</v>
          </cell>
          <cell r="H378">
            <v>8.3112198554116355E-3</v>
          </cell>
          <cell r="I378">
            <v>9.025607883336598E-3</v>
          </cell>
          <cell r="J378">
            <v>9.9001139077317842E-3</v>
          </cell>
          <cell r="K378">
            <v>4.7103842939836141E-3</v>
          </cell>
          <cell r="L378">
            <v>5.1274431176158448E-3</v>
          </cell>
          <cell r="M378">
            <v>5.0735290910617695E-3</v>
          </cell>
          <cell r="N378">
            <v>4.9984145380979677E-3</v>
          </cell>
          <cell r="O378">
            <v>4.9028198446948706E-3</v>
          </cell>
          <cell r="P378">
            <v>4.7886801128468274E-3</v>
          </cell>
          <cell r="Q378">
            <v>4.6581736062455839E-3</v>
          </cell>
          <cell r="R378">
            <v>4.513638652084955E-3</v>
          </cell>
        </row>
        <row r="379">
          <cell r="A379" t="str">
            <v>CIMS.CAN.NB.Transportation Personal.Mode.Intercity LandPassenger Vehicle IntercityMarket share</v>
          </cell>
          <cell r="H379">
            <v>0.90481551989134734</v>
          </cell>
          <cell r="I379">
            <v>0.89605272551209281</v>
          </cell>
          <cell r="J379">
            <v>0.93242940084085246</v>
          </cell>
          <cell r="K379">
            <v>0.9532480847155671</v>
          </cell>
          <cell r="L379">
            <v>0.96160941214003626</v>
          </cell>
          <cell r="M379">
            <v>0.96666262343725162</v>
          </cell>
          <cell r="N379">
            <v>0.97108979655122329</v>
          </cell>
          <cell r="O379">
            <v>0.97495602366710776</v>
          </cell>
          <cell r="P379">
            <v>0.9783180793202213</v>
          </cell>
          <cell r="Q379">
            <v>0.98123038158836706</v>
          </cell>
          <cell r="R379">
            <v>0.9837443831318784</v>
          </cell>
        </row>
        <row r="380">
          <cell r="A380" t="str">
            <v>CIMS.CAN.NB.Transportation Personal.Mode.Intercity LandPassenger Vehicle IntercityService requestedCIMS.CAN.NB.Transportation Personal.Passenger Vehicles</v>
          </cell>
          <cell r="H380">
            <v>0.78940425200942188</v>
          </cell>
          <cell r="I380"/>
          <cell r="J380"/>
          <cell r="K380"/>
          <cell r="L380"/>
          <cell r="M380"/>
          <cell r="N380"/>
          <cell r="O380"/>
          <cell r="P380"/>
          <cell r="Q380"/>
          <cell r="R380"/>
        </row>
        <row r="381">
          <cell r="A381" t="str">
            <v>CIMS.CAN.NB.Transportation Personal.Passenger VehiclesCar_smallOutput</v>
          </cell>
          <cell r="H381">
            <v>18.053120549999999</v>
          </cell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</row>
        <row r="382">
          <cell r="A382" t="str">
            <v>CIMS.CAN.NB.Transportation Personal.Passenger VehiclesCar_largeOutput</v>
          </cell>
          <cell r="H382">
            <v>18.053120549999999</v>
          </cell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</row>
        <row r="383">
          <cell r="A383" t="str">
            <v>CIMS.CAN.NB.Transportation Personal.Passenger VehiclesLight Truck_smallOutput</v>
          </cell>
          <cell r="H383">
            <v>17.815317326700001</v>
          </cell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CIMS.CAN.NB.Transportation Personal.Passenger VehiclesLight Truck_largeOutput</v>
          </cell>
          <cell r="H384">
            <v>17.815317326700001</v>
          </cell>
          <cell r="I384"/>
          <cell r="J384"/>
          <cell r="K384"/>
          <cell r="L384"/>
          <cell r="M384"/>
          <cell r="N384"/>
          <cell r="O384"/>
          <cell r="P384"/>
          <cell r="Q384"/>
          <cell r="R384"/>
        </row>
        <row r="385">
          <cell r="A385" t="str">
            <v>CIMS.CAN.NB.Transportation Personal.Passenger VehiclesCar_smallService requestedCIMS.CAN.NB.Transportation Personal.Passenger Vehicle Motors</v>
          </cell>
          <cell r="H385">
            <v>8</v>
          </cell>
          <cell r="I385"/>
          <cell r="J385"/>
          <cell r="K385"/>
          <cell r="L385"/>
          <cell r="M385"/>
          <cell r="N385"/>
          <cell r="O385"/>
          <cell r="P385"/>
          <cell r="Q385"/>
          <cell r="R385"/>
        </row>
        <row r="386">
          <cell r="A386" t="str">
            <v>CIMS.CAN.NB.Transportation Personal.Passenger VehiclesCar_largeService requestedCIMS.CAN.NB.Transportation Personal.Passenger Vehicle Motors</v>
          </cell>
          <cell r="H386">
            <v>10</v>
          </cell>
          <cell r="I386"/>
          <cell r="J386"/>
          <cell r="K386"/>
          <cell r="L386"/>
          <cell r="M386"/>
          <cell r="N386"/>
          <cell r="O386"/>
          <cell r="P386"/>
          <cell r="Q386"/>
          <cell r="R386"/>
        </row>
        <row r="387">
          <cell r="A387" t="str">
            <v>CIMS.CAN.NB.Transportation Personal.Passenger VehiclesLight Truck_smallService requestedCIMS.CAN.NB.Transportation Personal.Passenger Vehicle Motors</v>
          </cell>
          <cell r="H387">
            <v>9</v>
          </cell>
          <cell r="I387"/>
          <cell r="J387"/>
          <cell r="K387"/>
          <cell r="L387"/>
          <cell r="M387"/>
          <cell r="N387"/>
          <cell r="O387"/>
          <cell r="P387"/>
          <cell r="Q387"/>
          <cell r="R387"/>
        </row>
        <row r="388">
          <cell r="A388" t="str">
            <v>CIMS.CAN.NB.Transportation Personal.Passenger VehiclesLight Truck_largeService requestedCIMS.CAN.NB.Transportation Personal.Passenger Vehicle Motors</v>
          </cell>
          <cell r="H388">
            <v>13</v>
          </cell>
          <cell r="I388"/>
          <cell r="J388"/>
          <cell r="K388"/>
          <cell r="L388"/>
          <cell r="M388"/>
          <cell r="N388"/>
          <cell r="O388"/>
          <cell r="P388"/>
          <cell r="Q388"/>
          <cell r="R388"/>
        </row>
        <row r="389">
          <cell r="A389" t="str">
            <v>CIMS.CAN.NB.Transportation Personal.Passenger VehiclesCar_smallMarket share</v>
          </cell>
          <cell r="H389">
            <v>0.22351404629366772</v>
          </cell>
          <cell r="I389">
            <v>0.21933982347540862</v>
          </cell>
          <cell r="J389">
            <v>0.20948880896881</v>
          </cell>
          <cell r="K389">
            <v>0.19226880149835091</v>
          </cell>
          <cell r="L389">
            <v>0.16711652570689969</v>
          </cell>
          <cell r="M389">
            <v>0.1568359976539794</v>
          </cell>
          <cell r="N389">
            <v>0.14661862123137073</v>
          </cell>
          <cell r="O389">
            <v>0.13654201714049141</v>
          </cell>
          <cell r="P389">
            <v>0.12667954483193219</v>
          </cell>
          <cell r="Q389">
            <v>0.11709825160962892</v>
          </cell>
          <cell r="R389">
            <v>0.10785720742107853</v>
          </cell>
        </row>
        <row r="390">
          <cell r="A390" t="str">
            <v>CIMS.CAN.NB.Transportation Personal.Passenger VehiclesCar_largeMarket share</v>
          </cell>
          <cell r="H390">
            <v>0.4538012455053253</v>
          </cell>
          <cell r="I390">
            <v>0.44532630826825376</v>
          </cell>
          <cell r="J390">
            <v>0.42532576366394753</v>
          </cell>
          <cell r="K390">
            <v>0.39036393031483357</v>
          </cell>
          <cell r="L390">
            <v>0.33929718855643265</v>
          </cell>
          <cell r="M390">
            <v>0.3184246012974733</v>
          </cell>
          <cell r="N390">
            <v>0.29768023098490409</v>
          </cell>
          <cell r="O390">
            <v>0.27722167116402802</v>
          </cell>
          <cell r="P390">
            <v>0.25719786374968046</v>
          </cell>
          <cell r="Q390">
            <v>0.23774493508621627</v>
          </cell>
          <cell r="R390">
            <v>0.21898281506703821</v>
          </cell>
        </row>
        <row r="391">
          <cell r="A391" t="str">
            <v>CIMS.CAN.NB.Transportation Personal.Passenger VehiclesLight Truck_smallMarket share</v>
          </cell>
          <cell r="H391">
            <v>0.10648595370633229</v>
          </cell>
          <cell r="I391">
            <v>0.11066017652459144</v>
          </cell>
          <cell r="J391">
            <v>0.12051119103119003</v>
          </cell>
          <cell r="K391">
            <v>0.13773119850164914</v>
          </cell>
          <cell r="L391">
            <v>0.16288347429310032</v>
          </cell>
          <cell r="M391">
            <v>0.17316400234602064</v>
          </cell>
          <cell r="N391">
            <v>0.18338137876862931</v>
          </cell>
          <cell r="O391">
            <v>0.1934579828595086</v>
          </cell>
          <cell r="P391">
            <v>0.20332045516806785</v>
          </cell>
          <cell r="Q391">
            <v>0.21290174839037107</v>
          </cell>
          <cell r="R391">
            <v>0.22214279257892147</v>
          </cell>
        </row>
        <row r="392">
          <cell r="A392" t="str">
            <v>CIMS.CAN.NB.Transportation Personal.Passenger VehiclesLight Truck_largeMarket share</v>
          </cell>
          <cell r="H392">
            <v>0.21619875449467463</v>
          </cell>
          <cell r="I392">
            <v>0.22467369173174623</v>
          </cell>
          <cell r="J392">
            <v>0.24467423633605243</v>
          </cell>
          <cell r="K392">
            <v>0.27963606968516641</v>
          </cell>
          <cell r="L392">
            <v>0.33070281144356728</v>
          </cell>
          <cell r="M392">
            <v>0.35157539870252674</v>
          </cell>
          <cell r="N392">
            <v>0.37231976901509584</v>
          </cell>
          <cell r="O392">
            <v>0.39277832883597191</v>
          </cell>
          <cell r="P392">
            <v>0.41280213625031947</v>
          </cell>
          <cell r="Q392">
            <v>0.43225506491378363</v>
          </cell>
          <cell r="R392">
            <v>0.45101718493296172</v>
          </cell>
        </row>
        <row r="393">
          <cell r="A393" t="str">
            <v>CIMS.CAN.NB.Transportation Personal.Passenger Vehicle MotorsOutput</v>
          </cell>
          <cell r="H393">
            <v>179.85298661272199</v>
          </cell>
          <cell r="I393"/>
          <cell r="J393"/>
          <cell r="K393"/>
          <cell r="L393"/>
          <cell r="M393"/>
          <cell r="N393"/>
          <cell r="O393"/>
          <cell r="P393"/>
          <cell r="Q393"/>
          <cell r="R393"/>
        </row>
        <row r="394">
          <cell r="A394" t="str">
            <v>CIMS.CAN.NB.Transportation Personal.Passenger Vehicle MotorsGasoline ExistingService requestedCIMS.CAN.NB.Fuel Blends.Gasoline_Transportation</v>
          </cell>
          <cell r="H394">
            <v>0.34897473423064679</v>
          </cell>
          <cell r="I394"/>
          <cell r="J394"/>
          <cell r="K394"/>
          <cell r="L394"/>
          <cell r="M394"/>
          <cell r="N394"/>
          <cell r="O394"/>
          <cell r="P394"/>
          <cell r="Q394"/>
          <cell r="R394"/>
        </row>
        <row r="395">
          <cell r="A395" t="str">
            <v>CIMS.CAN.NB.Transportation Personal.Passenger Vehicle MotorsGasoline StandardService requestedCIMS.CAN.NB.Fuel Blends.Gasoline_Transportation</v>
          </cell>
          <cell r="H395">
            <v>0.33102329839483785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CIMS.CAN.NB.Transportation Personal.Passenger Vehicle MotorsGasoline EfficientService requestedCIMS.CAN.NB.Fuel Blends.Gasoline_Transportation</v>
          </cell>
          <cell r="H396">
            <v>0.32870380011043715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CIMS.CAN.NB.Transportation Personal.Passenger Vehicle MotorsGasoline ExistingMarket share</v>
          </cell>
          <cell r="H397">
            <v>1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CIMS.CAN.NB.Transportation Personal.TransitService requestedCIMS.CAN.NB.Transportation Personal.Transit.Public Bus</v>
          </cell>
          <cell r="H398">
            <v>1</v>
          </cell>
          <cell r="I398">
            <v>1</v>
          </cell>
          <cell r="J398">
            <v>1</v>
          </cell>
          <cell r="K398">
            <v>1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</row>
        <row r="399">
          <cell r="A399" t="str">
            <v>CIMS.CAN.NB.Transportation Personal.TransitService requestedCIMS.CAN.NB.Transportation Personal.Transit.Rapid Transit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A400" t="str">
            <v>CIMS.CAN.NB.Transportation Personal.Transit.Public BusOutput</v>
          </cell>
          <cell r="H400">
            <v>778.19774759284121</v>
          </cell>
          <cell r="I400"/>
          <cell r="J400"/>
          <cell r="K400"/>
          <cell r="L400"/>
          <cell r="M400"/>
          <cell r="N400"/>
          <cell r="O400"/>
          <cell r="P400"/>
          <cell r="Q400"/>
          <cell r="R400"/>
        </row>
        <row r="401">
          <cell r="A401" t="str">
            <v>CIMS.CAN.NB.Transportation Personal.Transit.Public BusFerry UrbanOutput</v>
          </cell>
          <cell r="H401">
            <v>4152.8700000000008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CIMS.CAN.NB.Transportation Personal.Transit.Public BusBus Urban DieselMarket share</v>
          </cell>
          <cell r="H402">
            <v>1</v>
          </cell>
          <cell r="I402"/>
          <cell r="J402"/>
          <cell r="K402"/>
          <cell r="L402"/>
          <cell r="M402"/>
          <cell r="N402"/>
          <cell r="O402"/>
          <cell r="P402"/>
          <cell r="Q402"/>
          <cell r="R402"/>
        </row>
        <row r="403">
          <cell r="A403" t="str">
            <v>CIMS.CAN.NB.Transportation Personal.Transit.Public BusBus Urban NGMarket share</v>
          </cell>
          <cell r="H403">
            <v>0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CIMS.CAN.NB.Transportation Personal.Transit.Public BusBus Urban ElectricMarket share</v>
          </cell>
          <cell r="H404">
            <v>0</v>
          </cell>
          <cell r="I404"/>
          <cell r="J404"/>
          <cell r="K404"/>
          <cell r="L404"/>
          <cell r="M404"/>
          <cell r="N404"/>
          <cell r="O404"/>
          <cell r="P404"/>
          <cell r="Q404"/>
          <cell r="R404"/>
        </row>
        <row r="405">
          <cell r="A405" t="str">
            <v>CIMS.CAN.NB.Transportation Personal.Transit.Public BusFerry UrbanMarket share</v>
          </cell>
          <cell r="H405">
            <v>0</v>
          </cell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CIMS.CAN.NB.Transportation Personal.Transit.Public BusBus Urban DieselService requestedCIMS.CAN.NB.Fuel Blends.Diesel_Transportation</v>
          </cell>
          <cell r="H406">
            <v>1.2511627298490628</v>
          </cell>
          <cell r="I406">
            <v>1.2398944819320414</v>
          </cell>
          <cell r="J406">
            <v>1.2286262340150209</v>
          </cell>
          <cell r="K406">
            <v>1.2173579860979995</v>
          </cell>
          <cell r="L406">
            <v>1.2083433877643825</v>
          </cell>
          <cell r="M406">
            <v>1.2083433877643825</v>
          </cell>
          <cell r="N406">
            <v>1.2083433877643825</v>
          </cell>
          <cell r="O406">
            <v>1.2083433877643825</v>
          </cell>
          <cell r="P406">
            <v>1.2083433877643825</v>
          </cell>
          <cell r="Q406">
            <v>1.2083433877643825</v>
          </cell>
          <cell r="R406">
            <v>1.2083433877643825</v>
          </cell>
        </row>
        <row r="407">
          <cell r="A407" t="str">
            <v>CIMS.CAN.NB.Transportation Personal.Transit.Rapid TransitLight RailService requestedCIMS.CAN.NB.Electricity</v>
          </cell>
          <cell r="H407">
            <v>0.26333333333333331</v>
          </cell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</row>
        <row r="408">
          <cell r="A408" t="str">
            <v>CIMS.CAN.NB.Transportation Personal.Intercity BusOutput</v>
          </cell>
          <cell r="H408">
            <v>956.73357798106247</v>
          </cell>
          <cell r="I408"/>
          <cell r="J408"/>
          <cell r="K408"/>
          <cell r="L408"/>
          <cell r="M408"/>
          <cell r="N408"/>
          <cell r="O408"/>
          <cell r="P408"/>
          <cell r="Q408"/>
          <cell r="R408"/>
        </row>
        <row r="409">
          <cell r="A409" t="str">
            <v>CIMS.CAN.NB.Transportation Personal.Intercity BusBus Intercity DieselMarket share</v>
          </cell>
          <cell r="H409">
            <v>0.94611214197145443</v>
          </cell>
          <cell r="I409"/>
          <cell r="J409"/>
          <cell r="K409"/>
          <cell r="L409"/>
          <cell r="M409"/>
          <cell r="N409"/>
          <cell r="O409"/>
          <cell r="P409"/>
          <cell r="Q409"/>
          <cell r="R409"/>
        </row>
        <row r="410">
          <cell r="A410" t="str">
            <v>CIMS.CAN.NB.Transportation Personal.Intercity BusBus Intercity GasolineMarket share</v>
          </cell>
          <cell r="H410">
            <v>5.3887858028545559E-2</v>
          </cell>
          <cell r="I410"/>
          <cell r="J410"/>
          <cell r="K410"/>
          <cell r="L410"/>
          <cell r="M410"/>
          <cell r="N410"/>
          <cell r="O410"/>
          <cell r="P410"/>
          <cell r="Q410"/>
          <cell r="R410"/>
        </row>
        <row r="411">
          <cell r="A411" t="str">
            <v>CIMS.CAN.NB.Transportation Personal.Intercity BusBus Intercity DieselService requestedCIMS.CAN.NB.Fuel Blends.Diesel_Transportation</v>
          </cell>
          <cell r="H411">
            <v>0.84748884968638194</v>
          </cell>
          <cell r="I411">
            <v>0.78582750534359036</v>
          </cell>
          <cell r="J411">
            <v>0.72416616100079878</v>
          </cell>
          <cell r="K411">
            <v>0.66250481665801075</v>
          </cell>
          <cell r="L411">
            <v>0.61317574118377749</v>
          </cell>
          <cell r="M411">
            <v>0.61317574118377749</v>
          </cell>
          <cell r="N411">
            <v>0.61317574118377749</v>
          </cell>
          <cell r="O411">
            <v>0.61317574118377749</v>
          </cell>
          <cell r="P411">
            <v>0.61317574118377749</v>
          </cell>
          <cell r="Q411">
            <v>0.61317574118377749</v>
          </cell>
          <cell r="R411">
            <v>0.61317574118377749</v>
          </cell>
        </row>
        <row r="412">
          <cell r="A412" t="str">
            <v>CIMS.CAN.NB.Transportation Personal.Intercity BusBus Intercity GasolineService requestedCIMS.CAN.NB.Fuel Blends.Gasoline_Transportation</v>
          </cell>
          <cell r="H412">
            <v>0.84748884968638194</v>
          </cell>
          <cell r="I412">
            <v>0.78582750534359036</v>
          </cell>
          <cell r="J412">
            <v>0.72416616100079878</v>
          </cell>
          <cell r="K412">
            <v>0.66250481665801075</v>
          </cell>
          <cell r="L412">
            <v>0.61317574118377749</v>
          </cell>
          <cell r="M412">
            <v>0.61317574118377749</v>
          </cell>
          <cell r="N412">
            <v>0.61317574118377749</v>
          </cell>
          <cell r="O412">
            <v>0.61317574118377749</v>
          </cell>
          <cell r="P412">
            <v>0.61317574118377749</v>
          </cell>
          <cell r="Q412">
            <v>0.61317574118377749</v>
          </cell>
          <cell r="R412">
            <v>0.61317574118377749</v>
          </cell>
        </row>
        <row r="413">
          <cell r="A413" t="str">
            <v>CIMS.CAN.NB.Transportation Personal.Intercity RailRail Intercity DieselMarket share</v>
          </cell>
          <cell r="H413">
            <v>1</v>
          </cell>
          <cell r="I413"/>
          <cell r="J413"/>
          <cell r="K413"/>
          <cell r="L413"/>
          <cell r="M413"/>
          <cell r="N413"/>
          <cell r="O413"/>
          <cell r="P413"/>
          <cell r="Q413"/>
          <cell r="R413"/>
        </row>
        <row r="414">
          <cell r="A414" t="str">
            <v>CIMS.CAN.NB.Transportation Personal.Intercity RailRail Intercity DieselService requestedCIMS.CAN.NB.Fuel Blends.Diesel_Transportation</v>
          </cell>
          <cell r="H414">
            <v>1.9938942624324696</v>
          </cell>
          <cell r="I414">
            <v>1.8539965299869507</v>
          </cell>
          <cell r="J414">
            <v>1.7140987975414319</v>
          </cell>
          <cell r="K414">
            <v>1.5742010650959131</v>
          </cell>
          <cell r="L414">
            <v>1.4622828791394937</v>
          </cell>
          <cell r="M414">
            <v>1.4622828791394937</v>
          </cell>
          <cell r="N414">
            <v>1.4622828791394937</v>
          </cell>
          <cell r="O414">
            <v>1.4622828791394937</v>
          </cell>
          <cell r="P414">
            <v>1.4622828791394937</v>
          </cell>
          <cell r="Q414">
            <v>1.4622828791394937</v>
          </cell>
          <cell r="R414">
            <v>1.4622828791394937</v>
          </cell>
        </row>
        <row r="415">
          <cell r="A415" t="str">
            <v>CIMS.CAN.NB.Transportation Personal.Mode.Intercity AirAir IntercityMarket share</v>
          </cell>
          <cell r="H415">
            <v>1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CIMS.CAN.NB.Transportation Personal.Mode.Intercity AirAir IntercityService requestedCIMS.Generic Fuels.Jet Fuel</v>
          </cell>
          <cell r="H416">
            <v>3.318720661430973</v>
          </cell>
          <cell r="I416">
            <v>2.9481661104022976</v>
          </cell>
          <cell r="J416">
            <v>2.5776115593735938</v>
          </cell>
          <cell r="K416">
            <v>2.2070570083448899</v>
          </cell>
          <cell r="L416">
            <v>1.9106133675219326</v>
          </cell>
          <cell r="M416">
            <v>1.9106133675219326</v>
          </cell>
          <cell r="N416">
            <v>1.9106133675219326</v>
          </cell>
          <cell r="O416">
            <v>1.9106133675219326</v>
          </cell>
          <cell r="P416">
            <v>1.9106133675219326</v>
          </cell>
          <cell r="Q416">
            <v>1.9106133675219326</v>
          </cell>
          <cell r="R416">
            <v>1.9106133675219326</v>
          </cell>
        </row>
        <row r="417">
          <cell r="H417"/>
          <cell r="I417"/>
          <cell r="J417"/>
          <cell r="K417"/>
          <cell r="L417"/>
          <cell r="M417"/>
          <cell r="N417"/>
          <cell r="O417"/>
          <cell r="P417"/>
          <cell r="Q417"/>
          <cell r="R417"/>
        </row>
        <row r="418">
          <cell r="A418" t="str">
            <v>CIMS.CAN.NSService requestedCIMS.CAN.NS.Transportation Personal</v>
          </cell>
          <cell r="H418">
            <v>19420655.917627104</v>
          </cell>
          <cell r="I418">
            <v>20724511.762683213</v>
          </cell>
          <cell r="J418">
            <v>19905006.804384317</v>
          </cell>
          <cell r="K418">
            <v>22438746.88108632</v>
          </cell>
          <cell r="L418">
            <v>23579476.477215253</v>
          </cell>
          <cell r="M418">
            <v>23955902.014288343</v>
          </cell>
          <cell r="N418">
            <v>24576532.289846212</v>
          </cell>
          <cell r="O418">
            <v>25185274.732371125</v>
          </cell>
          <cell r="P418">
            <v>25905770.641419996</v>
          </cell>
          <cell r="Q418">
            <v>26743204.870176293</v>
          </cell>
          <cell r="R418">
            <v>27703371.794124648</v>
          </cell>
        </row>
        <row r="419">
          <cell r="A419" t="str">
            <v>CIMS.CAN.NS.Transportation PersonalService requestedCIMS.CAN.NS.Transportation Personal.Mode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</row>
        <row r="420">
          <cell r="A420" t="str">
            <v>CIMS.CAN.NS.Transportation Personal.ModeService requestedCIMS.CAN.NS.Transportation Personal.Mode.Urban</v>
          </cell>
          <cell r="H420">
            <v>0.55196675344944091</v>
          </cell>
          <cell r="I420">
            <v>0.54741651243873091</v>
          </cell>
          <cell r="J420">
            <v>0.55889582869061916</v>
          </cell>
          <cell r="K420">
            <v>0.55402824781133497</v>
          </cell>
          <cell r="L420">
            <v>0.55735662129484043</v>
          </cell>
          <cell r="M420">
            <v>0.55777830459268707</v>
          </cell>
          <cell r="N420">
            <v>0.55580175129502241</v>
          </cell>
          <cell r="O420">
            <v>0.55651205076744537</v>
          </cell>
          <cell r="P420">
            <v>0.55715597834638575</v>
          </cell>
          <cell r="Q420">
            <v>0.55773808100876732</v>
          </cell>
          <cell r="R420">
            <v>0.55826276320949364</v>
          </cell>
        </row>
        <row r="421">
          <cell r="A421" t="str">
            <v>CIMS.CAN.NS.Transportation Personal.ModeService requestedCIMS.CAN.NS.Transportation Personal.Mode.Intercity Land</v>
          </cell>
          <cell r="H421">
            <v>0.41483477456332646</v>
          </cell>
          <cell r="I421">
            <v>0.40667499483159181</v>
          </cell>
          <cell r="J421">
            <v>0.40253987028987048</v>
          </cell>
          <cell r="K421">
            <v>0.40281390487163893</v>
          </cell>
          <cell r="L421">
            <v>0.40314419922052935</v>
          </cell>
          <cell r="M421">
            <v>0.40033848960773361</v>
          </cell>
          <cell r="N421">
            <v>0.39526609423874803</v>
          </cell>
          <cell r="O421">
            <v>0.39229565725258503</v>
          </cell>
          <cell r="P421">
            <v>0.38945806607918637</v>
          </cell>
          <cell r="Q421">
            <v>0.38676197932093931</v>
          </cell>
          <cell r="R421">
            <v>0.38421407309613465</v>
          </cell>
        </row>
        <row r="422">
          <cell r="A422" t="str">
            <v>CIMS.CAN.NS.Transportation Personal.ModeService requestedCIMS.CAN.NS.Transportation Personal.Mode.Intercity Air</v>
          </cell>
          <cell r="H422">
            <v>3.3198471987232588E-2</v>
          </cell>
          <cell r="I422">
            <v>4.5908492729677133E-2</v>
          </cell>
          <cell r="J422">
            <v>3.8564301019510375E-2</v>
          </cell>
          <cell r="K422">
            <v>4.3157847317026141E-2</v>
          </cell>
          <cell r="L422">
            <v>3.9499179484629943E-2</v>
          </cell>
          <cell r="M422">
            <v>4.1883205799579333E-2</v>
          </cell>
          <cell r="N422">
            <v>4.3980691203022275E-2</v>
          </cell>
          <cell r="O422">
            <v>4.623450088181847E-2</v>
          </cell>
          <cell r="P422">
            <v>4.8422427927689395E-2</v>
          </cell>
          <cell r="Q422">
            <v>5.0531226253734261E-2</v>
          </cell>
          <cell r="R422">
            <v>5.2549776048852637E-2</v>
          </cell>
        </row>
        <row r="423">
          <cell r="A423" t="str">
            <v>CIMS.CAN.NS.Transportation Personal.Mode.UrbanWalk Cycle UrbanMarket share</v>
          </cell>
          <cell r="H423">
            <v>8.9086859688195987E-3</v>
          </cell>
          <cell r="I423">
            <v>8.9086859688195987E-3</v>
          </cell>
          <cell r="J423">
            <v>8.9086859688195987E-3</v>
          </cell>
          <cell r="K423">
            <v>8.9086859688195987E-3</v>
          </cell>
          <cell r="L423">
            <v>8.9086859688195987E-3</v>
          </cell>
          <cell r="M423">
            <v>8.9086859688195987E-3</v>
          </cell>
          <cell r="N423">
            <v>8.9086859688195987E-3</v>
          </cell>
          <cell r="O423">
            <v>8.9086859688195987E-3</v>
          </cell>
          <cell r="P423">
            <v>8.9086859688195987E-3</v>
          </cell>
          <cell r="Q423">
            <v>8.9086859688195987E-3</v>
          </cell>
          <cell r="R423">
            <v>8.9086859688195987E-3</v>
          </cell>
        </row>
        <row r="424">
          <cell r="A424" t="str">
            <v>CIMS.CAN.NS.Transportation Personal.Mode.UrbanPassenger Vehicle Urban 1 PassengerMarket share</v>
          </cell>
          <cell r="H424">
            <v>0.38298993448833901</v>
          </cell>
          <cell r="I424">
            <v>0.37901754587570174</v>
          </cell>
          <cell r="J424">
            <v>0.37117280005262587</v>
          </cell>
          <cell r="K424">
            <v>0.37241128120104594</v>
          </cell>
          <cell r="L424">
            <v>0.36801034692115403</v>
          </cell>
          <cell r="M424">
            <v>0.36208605109849834</v>
          </cell>
          <cell r="N424">
            <v>0.35747307734421863</v>
          </cell>
          <cell r="O424">
            <v>0.35294980912154844</v>
          </cell>
          <cell r="P424">
            <v>0.34854683517701768</v>
          </cell>
          <cell r="Q424">
            <v>0.34429120244309963</v>
          </cell>
          <cell r="R424">
            <v>0.34020588041667255</v>
          </cell>
        </row>
        <row r="425">
          <cell r="A425" t="str">
            <v>CIMS.CAN.NS.Transportation Personal.Mode.UrbanPassenger Vehicle Urban 3 PassengerMarket share</v>
          </cell>
          <cell r="H425">
            <v>0.50874750158509841</v>
          </cell>
          <cell r="I425">
            <v>0.50409354337882106</v>
          </cell>
          <cell r="J425">
            <v>0.49499523115007432</v>
          </cell>
          <cell r="K425">
            <v>0.50542155295136693</v>
          </cell>
          <cell r="L425">
            <v>0.50991153510634457</v>
          </cell>
          <cell r="M425">
            <v>0.50909605761147103</v>
          </cell>
          <cell r="N425">
            <v>0.50725627294915876</v>
          </cell>
          <cell r="O425">
            <v>0.50547361324204798</v>
          </cell>
          <cell r="P425">
            <v>0.50375901112447108</v>
          </cell>
          <cell r="Q425">
            <v>0.50212168858809758</v>
          </cell>
          <cell r="R425">
            <v>0.50056900957153427</v>
          </cell>
        </row>
        <row r="426">
          <cell r="A426" t="str">
            <v>CIMS.CAN.NS.Transportation Personal.Mode.UrbanPublic Transit UrbanMarket share</v>
          </cell>
          <cell r="H426">
            <v>0.10024694652365544</v>
          </cell>
          <cell r="I426">
            <v>0.1089508335386951</v>
          </cell>
          <cell r="J426">
            <v>0.12604618874154525</v>
          </cell>
          <cell r="K426">
            <v>0.11427653363048683</v>
          </cell>
          <cell r="L426">
            <v>0.11418668532506332</v>
          </cell>
          <cell r="M426">
            <v>0.12098704087466024</v>
          </cell>
          <cell r="N426">
            <v>0.12749780161409791</v>
          </cell>
          <cell r="O426">
            <v>0.13386041204212407</v>
          </cell>
          <cell r="P426">
            <v>0.14003297755198096</v>
          </cell>
          <cell r="Q426">
            <v>0.14597890320672471</v>
          </cell>
          <cell r="R426">
            <v>0.15166758291077551</v>
          </cell>
        </row>
        <row r="427">
          <cell r="A427" t="str">
            <v>CIMS.CAN.NS.Transportation Personal.Mode.UrbanPassenger Vehicle Urban 1 PassengerService requestedCIMS.CAN.NS.Transportation Personal.Passenger Vehicles</v>
          </cell>
          <cell r="H427">
            <v>1</v>
          </cell>
          <cell r="I427"/>
          <cell r="J427"/>
          <cell r="K427"/>
          <cell r="L427"/>
          <cell r="M427"/>
          <cell r="N427"/>
          <cell r="O427"/>
          <cell r="P427"/>
          <cell r="Q427"/>
          <cell r="R427"/>
        </row>
        <row r="428">
          <cell r="A428" t="str">
            <v>CIMS.CAN.NS.Transportation Personal.Mode.UrbanPassenger Vehicle Urban 3 PassengerService requestedCIMS.CAN.NS.Transportation Personal.Passenger Vehicles</v>
          </cell>
          <cell r="H428">
            <v>0.33333299999999999</v>
          </cell>
          <cell r="I428"/>
          <cell r="J428"/>
          <cell r="K428"/>
          <cell r="L428"/>
          <cell r="M428"/>
          <cell r="N428"/>
          <cell r="O428"/>
          <cell r="P428"/>
          <cell r="Q428"/>
          <cell r="R428"/>
        </row>
        <row r="429">
          <cell r="A429" t="str">
            <v>CIMS.CAN.NS.Transportation Personal.Mode.Intercity LandBus IntercityMarket share</v>
          </cell>
          <cell r="H429">
            <v>3.2840189577459294E-2</v>
          </cell>
          <cell r="I429">
            <v>3.1541415126015E-2</v>
          </cell>
          <cell r="J429">
            <v>2.1819391422487171E-2</v>
          </cell>
          <cell r="K429">
            <v>1.8807511094103047E-2</v>
          </cell>
          <cell r="L429">
            <v>1.4053517517021089E-2</v>
          </cell>
          <cell r="M429">
            <v>1.1961851592123486E-2</v>
          </cell>
          <cell r="N429">
            <v>1.014114024352473E-2</v>
          </cell>
          <cell r="O429">
            <v>8.5623984496918399E-3</v>
          </cell>
          <cell r="P429">
            <v>7.2004075595450256E-3</v>
          </cell>
          <cell r="Q429">
            <v>6.0313668430060615E-3</v>
          </cell>
          <cell r="R429">
            <v>5.0329862296452791E-3</v>
          </cell>
        </row>
        <row r="430">
          <cell r="A430" t="str">
            <v>CIMS.CAN.NS.Transportation Personal.Mode.Intercity LandRail IntercityMarket share</v>
          </cell>
          <cell r="H430">
            <v>2.1455398528098463E-3</v>
          </cell>
          <cell r="I430">
            <v>3.0599468386383498E-3</v>
          </cell>
          <cell r="J430">
            <v>3.6626077721346076E-3</v>
          </cell>
          <cell r="K430">
            <v>2.4880484043191017E-3</v>
          </cell>
          <cell r="L430">
            <v>3.7600350737095382E-3</v>
          </cell>
          <cell r="M430">
            <v>3.726890177381263E-3</v>
          </cell>
          <cell r="N430">
            <v>3.6793940587813126E-3</v>
          </cell>
          <cell r="O430">
            <v>3.6176477428697057E-3</v>
          </cell>
          <cell r="P430">
            <v>3.5426581795832495E-3</v>
          </cell>
          <cell r="Q430">
            <v>3.4556459819356654E-3</v>
          </cell>
          <cell r="R430">
            <v>3.3579990651553117E-3</v>
          </cell>
        </row>
        <row r="431">
          <cell r="A431" t="str">
            <v>CIMS.CAN.NS.Transportation Personal.Mode.Intercity LandPassenger Vehicle IntercityMarket share</v>
          </cell>
          <cell r="H431">
            <v>0.96501427056973088</v>
          </cell>
          <cell r="I431">
            <v>0.96539863803534665</v>
          </cell>
          <cell r="J431">
            <v>0.9745180008053782</v>
          </cell>
          <cell r="K431">
            <v>0.97870444050157779</v>
          </cell>
          <cell r="L431">
            <v>0.9821864474092693</v>
          </cell>
          <cell r="M431">
            <v>0.98431125823049526</v>
          </cell>
          <cell r="N431">
            <v>0.98617946569769399</v>
          </cell>
          <cell r="O431">
            <v>0.98781995380743837</v>
          </cell>
          <cell r="P431">
            <v>0.98925693426087169</v>
          </cell>
          <cell r="Q431">
            <v>0.99051298717505831</v>
          </cell>
          <cell r="R431">
            <v>0.99160901470519935</v>
          </cell>
        </row>
        <row r="432">
          <cell r="A432" t="str">
            <v>CIMS.CAN.NS.Transportation Personal.Mode.Intercity LandPassenger Vehicle IntercityService requestedCIMS.CAN.NS.Transportation Personal.Passenger Vehicles</v>
          </cell>
          <cell r="H432">
            <v>0.79072260645943593</v>
          </cell>
          <cell r="I432"/>
          <cell r="J432"/>
          <cell r="K432"/>
          <cell r="L432"/>
          <cell r="M432"/>
          <cell r="N432"/>
          <cell r="O432"/>
          <cell r="P432"/>
          <cell r="Q432"/>
          <cell r="R432"/>
        </row>
        <row r="433">
          <cell r="A433" t="str">
            <v>CIMS.CAN.NS.Transportation Personal.Passenger VehiclesCar_smallOutput</v>
          </cell>
          <cell r="H433">
            <v>22.020240000000001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CIMS.CAN.NS.Transportation Personal.Passenger VehiclesCar_largeOutput</v>
          </cell>
          <cell r="H434">
            <v>22.020240000000001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CIMS.CAN.NS.Transportation Personal.Passenger VehiclesLight Truck_smallOutput</v>
          </cell>
          <cell r="H435">
            <v>21.720471002549999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CIMS.CAN.NS.Transportation Personal.Passenger VehiclesLight Truck_largeOutput</v>
          </cell>
          <cell r="H436">
            <v>21.720471002549999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CIMS.CAN.NS.Transportation Personal.Passenger VehiclesCar_smallService requestedCIMS.CAN.NS.Transportation Personal.Passenger Vehicle Motors</v>
          </cell>
          <cell r="H437">
            <v>8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CIMS.CAN.NS.Transportation Personal.Passenger VehiclesCar_largeService requestedCIMS.CAN.NS.Transportation Personal.Passenger Vehicle Motors</v>
          </cell>
          <cell r="H438">
            <v>10</v>
          </cell>
          <cell r="I438"/>
          <cell r="J438"/>
          <cell r="K438"/>
          <cell r="L438"/>
          <cell r="M438"/>
          <cell r="N438"/>
          <cell r="O438"/>
          <cell r="P438"/>
          <cell r="Q438"/>
          <cell r="R438"/>
        </row>
        <row r="439">
          <cell r="A439" t="str">
            <v>CIMS.CAN.NS.Transportation Personal.Passenger VehiclesLight Truck_smallService requestedCIMS.CAN.NS.Transportation Personal.Passenger Vehicle Motors</v>
          </cell>
          <cell r="H439">
            <v>9</v>
          </cell>
          <cell r="I439"/>
          <cell r="J439"/>
          <cell r="K439"/>
          <cell r="L439"/>
          <cell r="M439"/>
          <cell r="N439"/>
          <cell r="O439"/>
          <cell r="P439"/>
          <cell r="Q439"/>
          <cell r="R439"/>
        </row>
        <row r="440">
          <cell r="A440" t="str">
            <v>CIMS.CAN.NS.Transportation Personal.Passenger VehiclesLight Truck_largeService requestedCIMS.CAN.NS.Transportation Personal.Passenger Vehicle Motors</v>
          </cell>
          <cell r="H440">
            <v>13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CIMS.CAN.NS.Transportation Personal.Passenger VehiclesCar_smallMarket share</v>
          </cell>
          <cell r="H441">
            <v>0.22849479756199839</v>
          </cell>
          <cell r="I441">
            <v>0.22661538604655387</v>
          </cell>
          <cell r="J441">
            <v>0.22109691858260191</v>
          </cell>
          <cell r="K441">
            <v>0.20541759377590529</v>
          </cell>
          <cell r="L441">
            <v>0.17977443539733715</v>
          </cell>
          <cell r="M441">
            <v>0.16952566087819909</v>
          </cell>
          <cell r="N441">
            <v>0.15924181938645587</v>
          </cell>
          <cell r="O441">
            <v>0.14900257430897715</v>
          </cell>
          <cell r="P441">
            <v>0.1388862162640874</v>
          </cell>
          <cell r="Q441">
            <v>0.12896729910751378</v>
          </cell>
          <cell r="R441">
            <v>0.11931451413312905</v>
          </cell>
        </row>
        <row r="442">
          <cell r="A442" t="str">
            <v>CIMS.CAN.NS.Transportation Personal.Passenger VehiclesCar_largeMarket share</v>
          </cell>
          <cell r="H442">
            <v>0.46391367989860272</v>
          </cell>
          <cell r="I442">
            <v>0.46009790500360931</v>
          </cell>
          <cell r="J442">
            <v>0.44889374378891894</v>
          </cell>
          <cell r="K442">
            <v>0.41705996312077737</v>
          </cell>
          <cell r="L442">
            <v>0.36499658095822995</v>
          </cell>
          <cell r="M442">
            <v>0.34418846299513145</v>
          </cell>
          <cell r="N442">
            <v>0.32330914845128922</v>
          </cell>
          <cell r="O442">
            <v>0.30252037814246874</v>
          </cell>
          <cell r="P442">
            <v>0.28198110574829865</v>
          </cell>
          <cell r="Q442">
            <v>0.2618426981879825</v>
          </cell>
          <cell r="R442">
            <v>0.24224461960362562</v>
          </cell>
        </row>
        <row r="443">
          <cell r="A443" t="str">
            <v>CIMS.CAN.NS.Transportation Personal.Passenger VehiclesLight Truck_smallMarket share</v>
          </cell>
          <cell r="H443">
            <v>0.10150520243800165</v>
          </cell>
          <cell r="I443">
            <v>0.10338461395344613</v>
          </cell>
          <cell r="J443">
            <v>0.10890308141739811</v>
          </cell>
          <cell r="K443">
            <v>0.12458240622409472</v>
          </cell>
          <cell r="L443">
            <v>0.1502255646026629</v>
          </cell>
          <cell r="M443">
            <v>0.16047433912180092</v>
          </cell>
          <cell r="N443">
            <v>0.17075818061354414</v>
          </cell>
          <cell r="O443">
            <v>0.18099742569102287</v>
          </cell>
          <cell r="P443">
            <v>0.19111378373591262</v>
          </cell>
          <cell r="Q443">
            <v>0.2010327008924862</v>
          </cell>
          <cell r="R443">
            <v>0.21068548586687097</v>
          </cell>
        </row>
        <row r="444">
          <cell r="A444" t="str">
            <v>CIMS.CAN.NS.Transportation Personal.Passenger VehiclesLight Truck_largeMarket share</v>
          </cell>
          <cell r="H444">
            <v>0.20608632010139724</v>
          </cell>
          <cell r="I444">
            <v>0.20990209499639059</v>
          </cell>
          <cell r="J444">
            <v>0.22110625621108096</v>
          </cell>
          <cell r="K444">
            <v>0.25294003687922262</v>
          </cell>
          <cell r="L444">
            <v>0.30500341904177003</v>
          </cell>
          <cell r="M444">
            <v>0.32581153700486853</v>
          </cell>
          <cell r="N444">
            <v>0.34669085154871077</v>
          </cell>
          <cell r="O444">
            <v>0.36747962185753125</v>
          </cell>
          <cell r="P444">
            <v>0.38801889425170133</v>
          </cell>
          <cell r="Q444">
            <v>0.40815730181201743</v>
          </cell>
          <cell r="R444">
            <v>0.42775538039637434</v>
          </cell>
        </row>
        <row r="445">
          <cell r="A445" t="str">
            <v>CIMS.CAN.NS.Transportation Personal.Passenger Vehicle MotorsOutput</v>
          </cell>
          <cell r="H445">
            <v>219.42545453981018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CIMS.CAN.NS.Transportation Personal.Passenger Vehicle MotorsGasoline ExistingService requestedCIMS.CAN.NS.Fuel Blends.Gasoline_Transportation</v>
          </cell>
          <cell r="H446">
            <v>0.32295942804953448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CIMS.CAN.NS.Transportation Personal.Passenger Vehicle MotorsGasoline StandardService requestedCIMS.CAN.NS.Fuel Blends.Gasoline_Transportation</v>
          </cell>
          <cell r="H447">
            <v>0.30159400723518748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CIMS.CAN.NS.Transportation Personal.Passenger Vehicle MotorsGasoline EfficientService requestedCIMS.CAN.NS.Fuel Blends.Gasoline_Transportation</v>
          </cell>
          <cell r="H448">
            <v>0.30113826251807657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CIMS.CAN.NS.Transportation Personal.Passenger Vehicle MotorsGasoline ExistingMarket share</v>
          </cell>
          <cell r="H449">
            <v>1</v>
          </cell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</row>
        <row r="450">
          <cell r="A450" t="str">
            <v>CIMS.CAN.NS.Transportation Personal.TransitService requestedCIMS.CAN.NS.Transportation Personal.Transit.Public Bus</v>
          </cell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1</v>
          </cell>
          <cell r="M450">
            <v>1</v>
          </cell>
          <cell r="N450">
            <v>1</v>
          </cell>
          <cell r="O450">
            <v>1</v>
          </cell>
          <cell r="P450">
            <v>1</v>
          </cell>
          <cell r="Q450">
            <v>1</v>
          </cell>
          <cell r="R450">
            <v>1</v>
          </cell>
        </row>
        <row r="451">
          <cell r="A451" t="str">
            <v>CIMS.CAN.NS.Transportation Personal.TransitService requestedCIMS.CAN.NS.Transportation Personal.Transit.Rapid Transit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</row>
        <row r="452">
          <cell r="A452" t="str">
            <v>CIMS.CAN.NS.Transportation Personal.Transit.Public BusOutput</v>
          </cell>
          <cell r="H452">
            <v>778.19774759284121</v>
          </cell>
          <cell r="I452"/>
          <cell r="J452"/>
          <cell r="K452"/>
          <cell r="L452"/>
          <cell r="M452"/>
          <cell r="N452"/>
          <cell r="O452"/>
          <cell r="P452"/>
          <cell r="Q452"/>
          <cell r="R452"/>
        </row>
        <row r="453">
          <cell r="A453" t="str">
            <v>CIMS.CAN.NS.Transportation Personal.Transit.Public BusFerry UrbanOutput</v>
          </cell>
          <cell r="H453">
            <v>4152.8700000000008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CIMS.CAN.NS.Transportation Personal.Transit.Public BusBus Urban DieselMarket share</v>
          </cell>
          <cell r="H454">
            <v>1</v>
          </cell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</row>
        <row r="455">
          <cell r="A455" t="str">
            <v>CIMS.CAN.NS.Transportation Personal.Transit.Public BusBus Urban NGMarket share</v>
          </cell>
          <cell r="H455">
            <v>0</v>
          </cell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CIMS.CAN.NS.Transportation Personal.Transit.Public BusBus Urban ElectricMarket share</v>
          </cell>
          <cell r="H456">
            <v>0</v>
          </cell>
          <cell r="I456"/>
          <cell r="J456"/>
          <cell r="K456"/>
          <cell r="L456"/>
          <cell r="M456"/>
          <cell r="N456"/>
          <cell r="O456"/>
          <cell r="P456"/>
          <cell r="Q456"/>
          <cell r="R456"/>
        </row>
        <row r="457">
          <cell r="A457" t="str">
            <v>CIMS.CAN.NS.Transportation Personal.Transit.Public BusFerry UrbanMarket share</v>
          </cell>
          <cell r="H457">
            <v>0</v>
          </cell>
          <cell r="I457"/>
          <cell r="J457"/>
          <cell r="K457"/>
          <cell r="L457"/>
          <cell r="M457"/>
          <cell r="N457"/>
          <cell r="O457"/>
          <cell r="P457"/>
          <cell r="Q457"/>
          <cell r="R457"/>
        </row>
        <row r="458">
          <cell r="A458" t="str">
            <v>CIMS.CAN.NS.Transportation Personal.Transit.Public BusBus Urban DieselService requestedCIMS.CAN.NS.Fuel Blends.Diesel_Transportation</v>
          </cell>
          <cell r="H458">
            <v>1.2511627298490628</v>
          </cell>
          <cell r="I458">
            <v>1.2398944819320414</v>
          </cell>
          <cell r="J458">
            <v>1.2286262340150209</v>
          </cell>
          <cell r="K458">
            <v>1.2173579860979995</v>
          </cell>
          <cell r="L458">
            <v>1.2083433877643825</v>
          </cell>
          <cell r="M458">
            <v>1.2083433877643825</v>
          </cell>
          <cell r="N458">
            <v>1.2083433877643825</v>
          </cell>
          <cell r="O458">
            <v>1.2083433877643825</v>
          </cell>
          <cell r="P458">
            <v>1.2083433877643825</v>
          </cell>
          <cell r="Q458">
            <v>1.2083433877643825</v>
          </cell>
          <cell r="R458">
            <v>1.2083433877643825</v>
          </cell>
        </row>
        <row r="459">
          <cell r="A459" t="str">
            <v>CIMS.CAN.NS.Transportation Personal.Transit.Rapid TransitLight RailService requestedCIMS.CAN.NS.Electricity</v>
          </cell>
          <cell r="H459">
            <v>0.26333333333333331</v>
          </cell>
          <cell r="I459"/>
          <cell r="J459"/>
          <cell r="K459"/>
          <cell r="L459"/>
          <cell r="M459"/>
          <cell r="N459"/>
          <cell r="O459"/>
          <cell r="P459"/>
          <cell r="Q459"/>
          <cell r="R459"/>
        </row>
        <row r="460">
          <cell r="A460" t="str">
            <v>CIMS.CAN.NS.Transportation Personal.Intercity BusOutput</v>
          </cell>
          <cell r="H460">
            <v>956.73357798106247</v>
          </cell>
          <cell r="I460"/>
          <cell r="J460"/>
          <cell r="K460"/>
          <cell r="L460"/>
          <cell r="M460"/>
          <cell r="N460"/>
          <cell r="O460"/>
          <cell r="P460"/>
          <cell r="Q460"/>
          <cell r="R460"/>
        </row>
        <row r="461">
          <cell r="A461" t="str">
            <v>CIMS.CAN.NS.Transportation Personal.Intercity BusBus Intercity DieselMarket share</v>
          </cell>
          <cell r="H461">
            <v>0.89150990487328319</v>
          </cell>
          <cell r="I461"/>
          <cell r="J461"/>
          <cell r="K461"/>
          <cell r="L461"/>
          <cell r="M461"/>
          <cell r="N461"/>
          <cell r="O461"/>
          <cell r="P461"/>
          <cell r="Q461"/>
          <cell r="R461"/>
        </row>
        <row r="462">
          <cell r="A462" t="str">
            <v>CIMS.CAN.NS.Transportation Personal.Intercity BusBus Intercity GasolineMarket share</v>
          </cell>
          <cell r="H462">
            <v>0.10849009512671678</v>
          </cell>
          <cell r="I462"/>
          <cell r="J462"/>
          <cell r="K462"/>
          <cell r="L462"/>
          <cell r="M462"/>
          <cell r="N462"/>
          <cell r="O462"/>
          <cell r="P462"/>
          <cell r="Q462"/>
          <cell r="R462"/>
        </row>
        <row r="463">
          <cell r="A463" t="str">
            <v>CIMS.CAN.NS.Transportation Personal.Intercity BusBus Intercity DieselService requestedCIMS.CAN.NS.Fuel Blends.Diesel_Transportation</v>
          </cell>
          <cell r="H463">
            <v>0.84748960514205862</v>
          </cell>
          <cell r="I463">
            <v>0.78582769191860891</v>
          </cell>
          <cell r="J463">
            <v>0.72416577869516274</v>
          </cell>
          <cell r="K463">
            <v>0.66250386547171303</v>
          </cell>
          <cell r="L463">
            <v>0.61317433489295325</v>
          </cell>
          <cell r="M463">
            <v>0.61317433489295325</v>
          </cell>
          <cell r="N463">
            <v>0.61317433489295325</v>
          </cell>
          <cell r="O463">
            <v>0.61317433489295325</v>
          </cell>
          <cell r="P463">
            <v>0.61317433489295325</v>
          </cell>
          <cell r="Q463">
            <v>0.61317433489295325</v>
          </cell>
          <cell r="R463">
            <v>0.61317433489295325</v>
          </cell>
        </row>
        <row r="464">
          <cell r="A464" t="str">
            <v>CIMS.CAN.NS.Transportation Personal.Intercity BusBus Intercity GasolineService requestedCIMS.CAN.NS.Fuel Blends.Gasoline_Transportation</v>
          </cell>
          <cell r="H464">
            <v>0.84748960514205862</v>
          </cell>
          <cell r="I464">
            <v>0.78582769191860891</v>
          </cell>
          <cell r="J464">
            <v>0.72416577869516274</v>
          </cell>
          <cell r="K464">
            <v>0.66250386547171303</v>
          </cell>
          <cell r="L464">
            <v>0.61317433489295325</v>
          </cell>
          <cell r="M464">
            <v>0.61317433489295325</v>
          </cell>
          <cell r="N464">
            <v>0.61317433489295325</v>
          </cell>
          <cell r="O464">
            <v>0.61317433489295325</v>
          </cell>
          <cell r="P464">
            <v>0.61317433489295325</v>
          </cell>
          <cell r="Q464">
            <v>0.61317433489295325</v>
          </cell>
          <cell r="R464">
            <v>0.61317433489295325</v>
          </cell>
        </row>
        <row r="465">
          <cell r="A465" t="str">
            <v>CIMS.CAN.NS.Transportation Personal.Intercity RailRail Intercity DieselMarket share</v>
          </cell>
          <cell r="H465">
            <v>1</v>
          </cell>
          <cell r="I465"/>
          <cell r="J465"/>
          <cell r="K465"/>
          <cell r="L465"/>
          <cell r="M465"/>
          <cell r="N465"/>
          <cell r="O465"/>
          <cell r="P465"/>
          <cell r="Q465"/>
          <cell r="R465"/>
        </row>
        <row r="466">
          <cell r="A466" t="str">
            <v>CIMS.CAN.NS.Transportation Personal.Intercity RailRail Intercity DieselService requestedCIMS.CAN.NS.Fuel Blends.Diesel_Transportation</v>
          </cell>
          <cell r="H466">
            <v>1.9938942624324696</v>
          </cell>
          <cell r="I466">
            <v>1.8539965299869507</v>
          </cell>
          <cell r="J466">
            <v>1.7140987975414319</v>
          </cell>
          <cell r="K466">
            <v>1.5742010650959131</v>
          </cell>
          <cell r="L466">
            <v>1.4622828791394937</v>
          </cell>
          <cell r="M466">
            <v>1.4622828791394937</v>
          </cell>
          <cell r="N466">
            <v>1.4622828791394937</v>
          </cell>
          <cell r="O466">
            <v>1.4622828791394937</v>
          </cell>
          <cell r="P466">
            <v>1.4622828791394937</v>
          </cell>
          <cell r="Q466">
            <v>1.4622828791394937</v>
          </cell>
          <cell r="R466">
            <v>1.4622828791394937</v>
          </cell>
        </row>
        <row r="467">
          <cell r="A467" t="str">
            <v>CIMS.CAN.NS.Transportation Personal.Mode.Intercity AirAir IntercityMarket share</v>
          </cell>
          <cell r="H467">
            <v>1</v>
          </cell>
          <cell r="I467"/>
          <cell r="J467"/>
          <cell r="K467"/>
          <cell r="L467"/>
          <cell r="M467"/>
          <cell r="N467"/>
          <cell r="O467"/>
          <cell r="P467"/>
          <cell r="Q467"/>
          <cell r="R467"/>
        </row>
        <row r="468">
          <cell r="A468" t="str">
            <v>CIMS.CAN.NS.Transportation Personal.Mode.Intercity AirAir IntercityService requestedCIMS.Generic Fuels.Jet Fuel</v>
          </cell>
          <cell r="H468">
            <v>3.318720661430973</v>
          </cell>
          <cell r="I468">
            <v>2.9481661104022976</v>
          </cell>
          <cell r="J468">
            <v>2.5776115593735938</v>
          </cell>
          <cell r="K468">
            <v>2.2070570083448899</v>
          </cell>
          <cell r="L468">
            <v>1.9106133675219326</v>
          </cell>
          <cell r="M468">
            <v>1.9106133675219326</v>
          </cell>
          <cell r="N468">
            <v>1.9106133675219326</v>
          </cell>
          <cell r="O468">
            <v>1.9106133675219326</v>
          </cell>
          <cell r="P468">
            <v>1.9106133675219326</v>
          </cell>
          <cell r="Q468">
            <v>1.9106133675219326</v>
          </cell>
          <cell r="R468">
            <v>1.9106133675219326</v>
          </cell>
        </row>
        <row r="469">
          <cell r="H469"/>
          <cell r="I469"/>
          <cell r="J469"/>
          <cell r="K469"/>
          <cell r="L469"/>
          <cell r="M469"/>
          <cell r="N469"/>
          <cell r="O469"/>
          <cell r="P469"/>
          <cell r="Q469"/>
          <cell r="R469"/>
        </row>
        <row r="470">
          <cell r="A470" t="str">
            <v>CIMS.CAN.PEService requestedCIMS.CAN.PE.Transportation Personal</v>
          </cell>
          <cell r="H470">
            <v>2645828.7051366782</v>
          </cell>
          <cell r="I470">
            <v>2956799.4659747435</v>
          </cell>
          <cell r="J470">
            <v>3066638.0974809937</v>
          </cell>
          <cell r="K470">
            <v>3082189.1924056183</v>
          </cell>
          <cell r="L470">
            <v>3094447.7534236722</v>
          </cell>
          <cell r="M470">
            <v>3138889.3190900707</v>
          </cell>
          <cell r="N470">
            <v>3212525.6758596981</v>
          </cell>
          <cell r="O470">
            <v>3284371.1705556242</v>
          </cell>
          <cell r="P470">
            <v>3370467.2650380409</v>
          </cell>
          <cell r="Q470">
            <v>3471473.4664477971</v>
          </cell>
          <cell r="R470">
            <v>3588124.1013768013</v>
          </cell>
        </row>
        <row r="471">
          <cell r="A471" t="str">
            <v>CIMS.CAN.PE.Transportation PersonalService requestedCIMS.CAN.PE.Transportation Personal.Mode</v>
          </cell>
          <cell r="H471">
            <v>1</v>
          </cell>
          <cell r="I471">
            <v>1</v>
          </cell>
          <cell r="J471">
            <v>1</v>
          </cell>
          <cell r="K471">
            <v>1</v>
          </cell>
          <cell r="L471">
            <v>1</v>
          </cell>
          <cell r="M471">
            <v>1</v>
          </cell>
          <cell r="N471">
            <v>1</v>
          </cell>
          <cell r="O471">
            <v>1</v>
          </cell>
          <cell r="P471">
            <v>1</v>
          </cell>
          <cell r="Q471">
            <v>1</v>
          </cell>
          <cell r="R471">
            <v>1</v>
          </cell>
        </row>
        <row r="472">
          <cell r="A472" t="str">
            <v>CIMS.CAN.PE.Transportation Personal.ModeService requestedCIMS.CAN.PE.Transportation Personal.Mode.Urban</v>
          </cell>
          <cell r="H472">
            <v>0.55562525258297524</v>
          </cell>
          <cell r="I472">
            <v>0.5551602943232854</v>
          </cell>
          <cell r="J472">
            <v>0.55639835849762831</v>
          </cell>
          <cell r="K472">
            <v>0.57609973420661276</v>
          </cell>
          <cell r="L472">
            <v>0.55261103010539148</v>
          </cell>
          <cell r="M472">
            <v>0.55261204471402436</v>
          </cell>
          <cell r="N472">
            <v>0.55000016479860891</v>
          </cell>
          <cell r="O472">
            <v>0.55006460188774697</v>
          </cell>
          <cell r="P472">
            <v>0.55010186766982505</v>
          </cell>
          <cell r="Q472">
            <v>0.5501155415668576</v>
          </cell>
          <cell r="R472">
            <v>0.55010902981071841</v>
          </cell>
        </row>
        <row r="473">
          <cell r="A473" t="str">
            <v>CIMS.CAN.PE.Transportation Personal.ModeService requestedCIMS.CAN.PE.Transportation Personal.Mode.Intercity Land</v>
          </cell>
          <cell r="H473">
            <v>0.43960018567861697</v>
          </cell>
          <cell r="I473">
            <v>0.43914149778082617</v>
          </cell>
          <cell r="J473">
            <v>0.43281828078979834</v>
          </cell>
          <cell r="K473">
            <v>0.41273245925085034</v>
          </cell>
          <cell r="L473">
            <v>0.42796836509953246</v>
          </cell>
          <cell r="M473">
            <v>0.42676266289197884</v>
          </cell>
          <cell r="N473">
            <v>0.4233900616170766</v>
          </cell>
          <cell r="O473">
            <v>0.42215882305013502</v>
          </cell>
          <cell r="P473">
            <v>0.42098277679964879</v>
          </cell>
          <cell r="Q473">
            <v>0.41986576431846478</v>
          </cell>
          <cell r="R473">
            <v>0.4188108198924993</v>
          </cell>
        </row>
        <row r="474">
          <cell r="A474" t="str">
            <v>CIMS.CAN.PE.Transportation Personal.ModeService requestedCIMS.CAN.PE.Transportation Personal.Mode.Intercity Air</v>
          </cell>
          <cell r="H474">
            <v>4.77456173840756E-3</v>
          </cell>
          <cell r="I474">
            <v>5.6982078958885693E-3</v>
          </cell>
          <cell r="J474">
            <v>1.0783360712572847E-2</v>
          </cell>
          <cell r="K474">
            <v>1.1167806542536915E-2</v>
          </cell>
          <cell r="L474">
            <v>1.9420604795076124E-2</v>
          </cell>
          <cell r="M474">
            <v>2.062529239399695E-2</v>
          </cell>
          <cell r="N474">
            <v>2.1709994833324683E-2</v>
          </cell>
          <cell r="O474">
            <v>2.2876222261336111E-2</v>
          </cell>
          <cell r="P474">
            <v>2.4014670740594546E-2</v>
          </cell>
          <cell r="Q474">
            <v>2.511788750829138E-2</v>
          </cell>
          <cell r="R474">
            <v>2.6179401701586415E-2</v>
          </cell>
        </row>
        <row r="475">
          <cell r="A475" t="str">
            <v>CIMS.CAN.PE.Transportation Personal.Mode.UrbanWalk Cycle UrbanMarket share</v>
          </cell>
          <cell r="H475">
            <v>8.9086859688195987E-3</v>
          </cell>
          <cell r="I475">
            <v>8.9086859688195987E-3</v>
          </cell>
          <cell r="J475">
            <v>8.9086859688195987E-3</v>
          </cell>
          <cell r="K475">
            <v>8.9086859688195987E-3</v>
          </cell>
          <cell r="L475">
            <v>8.9086859688195987E-3</v>
          </cell>
          <cell r="M475">
            <v>8.9086859688195987E-3</v>
          </cell>
          <cell r="N475">
            <v>8.9086859688195987E-3</v>
          </cell>
          <cell r="O475">
            <v>8.9086859688195987E-3</v>
          </cell>
          <cell r="P475">
            <v>8.9086859688195987E-3</v>
          </cell>
          <cell r="Q475">
            <v>8.9086859688195987E-3</v>
          </cell>
          <cell r="R475">
            <v>8.9086859688195987E-3</v>
          </cell>
        </row>
        <row r="476">
          <cell r="A476" t="str">
            <v>CIMS.CAN.PE.Transportation Personal.Mode.UrbanPassenger Vehicle Urban 1 PassengerMarket share</v>
          </cell>
          <cell r="H476">
            <v>0.41305515524986086</v>
          </cell>
          <cell r="I476">
            <v>0.41432068061048039</v>
          </cell>
          <cell r="J476">
            <v>0.40935299058769303</v>
          </cell>
          <cell r="K476">
            <v>0.36473480207029757</v>
          </cell>
          <cell r="L476">
            <v>0.39727853869353891</v>
          </cell>
          <cell r="M476">
            <v>0.39366411907966942</v>
          </cell>
          <cell r="N476">
            <v>0.39052189557313161</v>
          </cell>
          <cell r="O476">
            <v>0.38741169266194075</v>
          </cell>
          <cell r="P476">
            <v>0.38435622335457936</v>
          </cell>
          <cell r="Q476">
            <v>0.38137639922685868</v>
          </cell>
          <cell r="R476">
            <v>0.37849081958540237</v>
          </cell>
        </row>
        <row r="477">
          <cell r="A477" t="str">
            <v>CIMS.CAN.PE.Transportation Personal.Mode.UrbanPassenger Vehicle Urban 3 PassengerMarket share</v>
          </cell>
          <cell r="H477">
            <v>0.54992628911966812</v>
          </cell>
          <cell r="I477">
            <v>0.55381103081060168</v>
          </cell>
          <cell r="J477">
            <v>0.54640266433375495</v>
          </cell>
          <cell r="K477">
            <v>0.49684107731732691</v>
          </cell>
          <cell r="L477">
            <v>0.55342364582133563</v>
          </cell>
          <cell r="M477">
            <v>0.55453274932912189</v>
          </cell>
          <cell r="N477">
            <v>0.55520470288674373</v>
          </cell>
          <cell r="O477">
            <v>0.5558835829696851</v>
          </cell>
          <cell r="P477">
            <v>0.55656385368450845</v>
          </cell>
          <cell r="Q477">
            <v>0.55724015149831185</v>
          </cell>
          <cell r="R477">
            <v>0.5579074328261997</v>
          </cell>
        </row>
        <row r="478">
          <cell r="A478" t="str">
            <v>CIMS.CAN.PE.Transportation Personal.Mode.UrbanPublic Transit UrbanMarket share</v>
          </cell>
          <cell r="H478">
            <v>2.8362542647374225E-2</v>
          </cell>
          <cell r="I478">
            <v>2.3165981060526163E-2</v>
          </cell>
          <cell r="J478">
            <v>3.5653283011842472E-2</v>
          </cell>
          <cell r="K478">
            <v>0.13067961832574521</v>
          </cell>
          <cell r="L478">
            <v>4.0752177871508623E-2</v>
          </cell>
          <cell r="M478">
            <v>4.328001367292747E-2</v>
          </cell>
          <cell r="N478">
            <v>4.5772488295541564E-2</v>
          </cell>
          <cell r="O478">
            <v>4.822566571101139E-2</v>
          </cell>
          <cell r="P478">
            <v>5.0622214403257475E-2</v>
          </cell>
          <cell r="Q478">
            <v>5.2946446571681842E-2</v>
          </cell>
          <cell r="R478">
            <v>5.5184684645372337E-2</v>
          </cell>
        </row>
        <row r="479">
          <cell r="A479" t="str">
            <v>CIMS.CAN.PE.Transportation Personal.Mode.UrbanPassenger Vehicle Urban 1 PassengerService requestedCIMS.CAN.PE.Transportation Personal.Passenger Vehicles</v>
          </cell>
          <cell r="H479">
            <v>1</v>
          </cell>
          <cell r="I479"/>
          <cell r="J479"/>
          <cell r="K479"/>
          <cell r="L479"/>
          <cell r="M479"/>
          <cell r="N479"/>
          <cell r="O479"/>
          <cell r="P479"/>
          <cell r="Q479"/>
          <cell r="R479"/>
        </row>
        <row r="480">
          <cell r="A480" t="str">
            <v>CIMS.CAN.PE.Transportation Personal.Mode.UrbanPassenger Vehicle Urban 3 PassengerService requestedCIMS.CAN.PE.Transportation Personal.Passenger Vehicles</v>
          </cell>
          <cell r="H480">
            <v>0.33333299999999999</v>
          </cell>
          <cell r="I480"/>
          <cell r="J480"/>
          <cell r="K480"/>
          <cell r="L480"/>
          <cell r="M480"/>
          <cell r="N480"/>
          <cell r="O480"/>
          <cell r="P480"/>
          <cell r="Q480"/>
          <cell r="R480"/>
        </row>
        <row r="481">
          <cell r="A481" t="str">
            <v>CIMS.CAN.PE.Transportation Personal.Mode.Intercity LandBus IntercityMarket share</v>
          </cell>
          <cell r="H481">
            <v>8.2433840830489699E-3</v>
          </cell>
          <cell r="I481">
            <v>6.3254340439005035E-3</v>
          </cell>
          <cell r="J481">
            <v>5.6950131236301552E-3</v>
          </cell>
          <cell r="K481">
            <v>2.4710869046385798E-2</v>
          </cell>
          <cell r="L481">
            <v>5.587855573151842E-3</v>
          </cell>
          <cell r="M481">
            <v>4.7439078844756719E-3</v>
          </cell>
          <cell r="N481">
            <v>4.0120844928731893E-3</v>
          </cell>
          <cell r="O481">
            <v>3.3797759168259812E-3</v>
          </cell>
          <cell r="P481">
            <v>2.836091499353099E-3</v>
          </cell>
          <cell r="Q481">
            <v>2.3708770751554556E-3</v>
          </cell>
          <cell r="R481">
            <v>1.9747252265967471E-3</v>
          </cell>
        </row>
        <row r="482">
          <cell r="A482" t="str">
            <v>CIMS.CAN.PE.Transportation Personal.Mode.Intercity LandRail IntercityMarket share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CIMS.CAN.PE.Transportation Personal.Mode.Intercity LandPassenger Vehicle IntercityMarket share</v>
          </cell>
          <cell r="H483">
            <v>0.99175661591695108</v>
          </cell>
          <cell r="I483">
            <v>0.99367456595609949</v>
          </cell>
          <cell r="J483">
            <v>0.99430498687636992</v>
          </cell>
          <cell r="K483">
            <v>0.97528913095361425</v>
          </cell>
          <cell r="L483">
            <v>0.99441214442684811</v>
          </cell>
          <cell r="M483">
            <v>0.99525609211552446</v>
          </cell>
          <cell r="N483">
            <v>0.99598791550712684</v>
          </cell>
          <cell r="O483">
            <v>0.99662022408317408</v>
          </cell>
          <cell r="P483">
            <v>0.99716390850064685</v>
          </cell>
          <cell r="Q483">
            <v>0.99762912292484462</v>
          </cell>
          <cell r="R483">
            <v>0.9980252747734033</v>
          </cell>
        </row>
        <row r="484">
          <cell r="A484" t="str">
            <v>CIMS.CAN.PE.Transportation Personal.Mode.Intercity LandPassenger Vehicle IntercityService requestedCIMS.CAN.PE.Transportation Personal.Passenger Vehicles</v>
          </cell>
          <cell r="H484">
            <v>0.79014480060043391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CIMS.CAN.PE.Transportation Personal.Passenger VehiclesCar_smallOutput</v>
          </cell>
          <cell r="H485">
            <v>19.361427999999993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CIMS.CAN.PE.Transportation Personal.Passenger VehiclesCar_largeOutput</v>
          </cell>
          <cell r="H486">
            <v>19.361427999999993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CIMS.CAN.PE.Transportation Personal.Passenger VehiclesLight Truck_smallOutput</v>
          </cell>
          <cell r="H487">
            <v>19.05782930705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CIMS.CAN.PE.Transportation Personal.Passenger VehiclesLight Truck_largeOutput</v>
          </cell>
          <cell r="H488">
            <v>19.05782930705</v>
          </cell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</row>
        <row r="489">
          <cell r="A489" t="str">
            <v>CIMS.CAN.PE.Transportation Personal.Passenger VehiclesCar_smallService requestedCIMS.CAN.PE.Transportation Personal.Passenger Vehicle Motors</v>
          </cell>
          <cell r="H489">
            <v>8</v>
          </cell>
          <cell r="I489"/>
          <cell r="J489"/>
          <cell r="K489"/>
          <cell r="L489"/>
          <cell r="M489"/>
          <cell r="N489"/>
          <cell r="O489"/>
          <cell r="P489"/>
          <cell r="Q489"/>
          <cell r="R489"/>
        </row>
        <row r="490">
          <cell r="A490" t="str">
            <v>CIMS.CAN.PE.Transportation Personal.Passenger VehiclesCar_largeService requestedCIMS.CAN.PE.Transportation Personal.Passenger Vehicle Motors</v>
          </cell>
          <cell r="H490">
            <v>10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CIMS.CAN.PE.Transportation Personal.Passenger VehiclesLight Truck_smallService requestedCIMS.CAN.PE.Transportation Personal.Passenger Vehicle Motors</v>
          </cell>
          <cell r="H491">
            <v>9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CIMS.CAN.PE.Transportation Personal.Passenger VehiclesLight Truck_largeService requestedCIMS.CAN.PE.Transportation Personal.Passenger Vehicle Motors</v>
          </cell>
          <cell r="H492">
            <v>13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CIMS.CAN.PE.Transportation Personal.Passenger VehiclesCar_smallMarket share</v>
          </cell>
          <cell r="H493">
            <v>0.23087231455842278</v>
          </cell>
          <cell r="I493">
            <v>0.22005382283009448</v>
          </cell>
          <cell r="J493">
            <v>0.21650498019531872</v>
          </cell>
          <cell r="K493">
            <v>0.20239614763568714</v>
          </cell>
          <cell r="L493">
            <v>0.17643214174652364</v>
          </cell>
          <cell r="M493">
            <v>0.16616315252472716</v>
          </cell>
          <cell r="N493">
            <v>0.15588514433142237</v>
          </cell>
          <cell r="O493">
            <v>0.14567760048788936</v>
          </cell>
          <cell r="P493">
            <v>0.13561784118358158</v>
          </cell>
          <cell r="Q493">
            <v>0.12577872189768471</v>
          </cell>
          <cell r="R493">
            <v>0.11622661392711683</v>
          </cell>
        </row>
        <row r="494">
          <cell r="A494" t="str">
            <v>CIMS.CAN.PE.Transportation Personal.Passenger VehiclesCar_largeMarket share</v>
          </cell>
          <cell r="H494">
            <v>0.46874075986104008</v>
          </cell>
          <cell r="I494">
            <v>0.44677594332170689</v>
          </cell>
          <cell r="J494">
            <v>0.43957071736625308</v>
          </cell>
          <cell r="K494">
            <v>0.41092551186639509</v>
          </cell>
          <cell r="L494">
            <v>0.35821071203082067</v>
          </cell>
          <cell r="M494">
            <v>0.33736155209565816</v>
          </cell>
          <cell r="N494">
            <v>0.316494080915312</v>
          </cell>
          <cell r="O494">
            <v>0.29576967371783597</v>
          </cell>
          <cell r="P494">
            <v>0.27534531391818073</v>
          </cell>
          <cell r="Q494">
            <v>0.25536892021651136</v>
          </cell>
          <cell r="R494">
            <v>0.23597524645808562</v>
          </cell>
        </row>
        <row r="495">
          <cell r="A495" t="str">
            <v>CIMS.CAN.PE.Transportation Personal.Passenger VehiclesLight Truck_smallMarket share</v>
          </cell>
          <cell r="H495">
            <v>9.912768544157724E-2</v>
          </cell>
          <cell r="I495">
            <v>0.10994617716990554</v>
          </cell>
          <cell r="J495">
            <v>0.1134950198046813</v>
          </cell>
          <cell r="K495">
            <v>0.12760385236431285</v>
          </cell>
          <cell r="L495">
            <v>0.15356785825347635</v>
          </cell>
          <cell r="M495">
            <v>0.16383684747527283</v>
          </cell>
          <cell r="N495">
            <v>0.17411485566857765</v>
          </cell>
          <cell r="O495">
            <v>0.18432239951211069</v>
          </cell>
          <cell r="P495">
            <v>0.19438215881641843</v>
          </cell>
          <cell r="Q495">
            <v>0.2042212781023153</v>
          </cell>
          <cell r="R495">
            <v>0.21377338607288318</v>
          </cell>
        </row>
        <row r="496">
          <cell r="A496" t="str">
            <v>CIMS.CAN.PE.Transportation Personal.Passenger VehiclesLight Truck_largeMarket share</v>
          </cell>
          <cell r="H496">
            <v>0.20125924013895979</v>
          </cell>
          <cell r="I496">
            <v>0.22322405667829304</v>
          </cell>
          <cell r="J496">
            <v>0.23042928263374682</v>
          </cell>
          <cell r="K496">
            <v>0.2590744881336049</v>
          </cell>
          <cell r="L496">
            <v>0.31178928796917926</v>
          </cell>
          <cell r="M496">
            <v>0.33263844790434172</v>
          </cell>
          <cell r="N496">
            <v>0.35350591908468793</v>
          </cell>
          <cell r="O496">
            <v>0.37423032628216407</v>
          </cell>
          <cell r="P496">
            <v>0.39465468608181914</v>
          </cell>
          <cell r="Q496">
            <v>0.41463107978348857</v>
          </cell>
          <cell r="R496">
            <v>0.43402475354191428</v>
          </cell>
        </row>
        <row r="497">
          <cell r="A497" t="str">
            <v>CIMS.CAN.PE.Transportation Personal.Passenger Vehicle MotorsOutput</v>
          </cell>
          <cell r="H497">
            <v>192.7127768807556</v>
          </cell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CIMS.CAN.PE.Transportation Personal.Passenger Vehicle MotorsGasoline ExistingService requestedCIMS.CAN.PE.Fuel Blends.Gasoline_Transportation</v>
          </cell>
          <cell r="H498">
            <v>0.36365411145648002</v>
          </cell>
          <cell r="I498"/>
          <cell r="J498"/>
          <cell r="K498"/>
          <cell r="L498"/>
          <cell r="M498"/>
          <cell r="N498"/>
          <cell r="O498"/>
          <cell r="P498"/>
          <cell r="Q498"/>
          <cell r="R498"/>
        </row>
        <row r="499">
          <cell r="A499" t="str">
            <v>CIMS.CAN.PE.Transportation Personal.Passenger Vehicle MotorsGasoline StandardService requestedCIMS.CAN.PE.Fuel Blends.Gasoline_Transportation</v>
          </cell>
          <cell r="H499">
            <v>0.35379831136987006</v>
          </cell>
          <cell r="I499"/>
          <cell r="J499"/>
          <cell r="K499"/>
          <cell r="L499"/>
          <cell r="M499"/>
          <cell r="N499"/>
          <cell r="O499"/>
          <cell r="P499"/>
          <cell r="Q499"/>
          <cell r="R499"/>
        </row>
        <row r="500">
          <cell r="A500" t="str">
            <v>CIMS.CAN.PE.Transportation Personal.Passenger Vehicle MotorsGasoline EfficientService requestedCIMS.CAN.PE.Fuel Blends.Gasoline_Transportation</v>
          </cell>
          <cell r="H500">
            <v>0.35164271148260645</v>
          </cell>
          <cell r="I500"/>
          <cell r="J500"/>
          <cell r="K500"/>
          <cell r="L500"/>
          <cell r="M500"/>
          <cell r="N500"/>
          <cell r="O500"/>
          <cell r="P500"/>
          <cell r="Q500"/>
          <cell r="R500"/>
        </row>
        <row r="501">
          <cell r="A501" t="str">
            <v>CIMS.CAN.PE.Transportation Personal.Passenger Vehicle MotorsGasoline ExistingMarket share</v>
          </cell>
          <cell r="H501">
            <v>1</v>
          </cell>
          <cell r="I501"/>
          <cell r="J501"/>
          <cell r="K501"/>
          <cell r="L501"/>
          <cell r="M501"/>
          <cell r="N501"/>
          <cell r="O501"/>
          <cell r="P501"/>
          <cell r="Q501"/>
          <cell r="R501"/>
        </row>
        <row r="502">
          <cell r="A502" t="str">
            <v>CIMS.CAN.PE.Transportation Personal.TransitService requestedCIMS.CAN.PE.Transportation Personal.Transit.Public Bus</v>
          </cell>
          <cell r="H502">
            <v>1</v>
          </cell>
          <cell r="I502">
            <v>1</v>
          </cell>
          <cell r="J502">
            <v>1</v>
          </cell>
          <cell r="K502">
            <v>1</v>
          </cell>
          <cell r="L502">
            <v>1</v>
          </cell>
          <cell r="M502">
            <v>1</v>
          </cell>
          <cell r="N502">
            <v>1</v>
          </cell>
          <cell r="O502">
            <v>1</v>
          </cell>
          <cell r="P502">
            <v>1</v>
          </cell>
          <cell r="Q502">
            <v>1</v>
          </cell>
          <cell r="R502">
            <v>1</v>
          </cell>
        </row>
        <row r="503">
          <cell r="A503" t="str">
            <v>CIMS.CAN.PE.Transportation Personal.TransitService requestedCIMS.CAN.PE.Transportation Personal.Transit.Rapid Transit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</row>
        <row r="504">
          <cell r="A504" t="str">
            <v>CIMS.CAN.PE.Transportation Personal.Transit.Public BusOutput</v>
          </cell>
          <cell r="H504">
            <v>778.19774759284121</v>
          </cell>
          <cell r="I504"/>
          <cell r="J504"/>
          <cell r="K504"/>
          <cell r="L504"/>
          <cell r="M504"/>
          <cell r="N504"/>
          <cell r="O504"/>
          <cell r="P504"/>
          <cell r="Q504"/>
          <cell r="R504"/>
        </row>
        <row r="505">
          <cell r="A505" t="str">
            <v>CIMS.CAN.PE.Transportation Personal.Transit.Public BusFerry UrbanOutput</v>
          </cell>
          <cell r="H505">
            <v>4152.8700000000008</v>
          </cell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</row>
        <row r="506">
          <cell r="A506" t="str">
            <v>CIMS.CAN.PE.Transportation Personal.Transit.Public BusBus Urban DieselMarket share</v>
          </cell>
          <cell r="H506">
            <v>1</v>
          </cell>
          <cell r="I506"/>
          <cell r="J506"/>
          <cell r="K506"/>
          <cell r="L506"/>
          <cell r="M506"/>
          <cell r="N506"/>
          <cell r="O506"/>
          <cell r="P506"/>
          <cell r="Q506"/>
          <cell r="R506"/>
        </row>
        <row r="507">
          <cell r="A507" t="str">
            <v>CIMS.CAN.PE.Transportation Personal.Transit.Public BusBus Urban NGMarket share</v>
          </cell>
          <cell r="H507">
            <v>0</v>
          </cell>
          <cell r="I507"/>
          <cell r="J507"/>
          <cell r="K507"/>
          <cell r="L507"/>
          <cell r="M507"/>
          <cell r="N507"/>
          <cell r="O507"/>
          <cell r="P507"/>
          <cell r="Q507"/>
          <cell r="R507"/>
        </row>
        <row r="508">
          <cell r="A508" t="str">
            <v>CIMS.CAN.PE.Transportation Personal.Transit.Public BusBus Urban ElectricMarket share</v>
          </cell>
          <cell r="H508">
            <v>0</v>
          </cell>
          <cell r="I508"/>
          <cell r="J508"/>
          <cell r="K508"/>
          <cell r="L508"/>
          <cell r="M508"/>
          <cell r="N508"/>
          <cell r="O508"/>
          <cell r="P508"/>
          <cell r="Q508"/>
          <cell r="R508"/>
        </row>
        <row r="509">
          <cell r="A509" t="str">
            <v>CIMS.CAN.PE.Transportation Personal.Transit.Public BusFerry UrbanMarket share</v>
          </cell>
          <cell r="H509">
            <v>0</v>
          </cell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</row>
        <row r="510">
          <cell r="A510" t="str">
            <v>CIMS.CAN.PE.Transportation Personal.Transit.Public BusBus Urban DieselService requestedCIMS.CAN.PE.Fuel Blends.Diesel_Transportation</v>
          </cell>
          <cell r="H510">
            <v>1.2511627298490628</v>
          </cell>
          <cell r="I510">
            <v>1.2398944819320414</v>
          </cell>
          <cell r="J510">
            <v>1.2286262340150209</v>
          </cell>
          <cell r="K510">
            <v>1.2173579860979995</v>
          </cell>
          <cell r="L510">
            <v>1.2083433877643825</v>
          </cell>
          <cell r="M510">
            <v>1.2083433877643825</v>
          </cell>
          <cell r="N510">
            <v>1.2083433877643825</v>
          </cell>
          <cell r="O510">
            <v>1.2083433877643825</v>
          </cell>
          <cell r="P510">
            <v>1.2083433877643825</v>
          </cell>
          <cell r="Q510">
            <v>1.2083433877643825</v>
          </cell>
          <cell r="R510">
            <v>1.2083433877643825</v>
          </cell>
        </row>
        <row r="511">
          <cell r="A511" t="str">
            <v>CIMS.CAN.PE.Transportation Personal.Transit.Rapid TransitLight RailService requestedCIMS.CAN.PE.Electricity</v>
          </cell>
          <cell r="H511">
            <v>0.26333333333333331</v>
          </cell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</row>
        <row r="512">
          <cell r="A512" t="str">
            <v>CIMS.CAN.PE.Transportation Personal.Intercity BusOutput</v>
          </cell>
          <cell r="H512">
            <v>956.73357798106247</v>
          </cell>
          <cell r="I512"/>
          <cell r="J512"/>
          <cell r="K512"/>
          <cell r="L512"/>
          <cell r="M512"/>
          <cell r="N512"/>
          <cell r="O512"/>
          <cell r="P512"/>
          <cell r="Q512"/>
          <cell r="R512"/>
        </row>
        <row r="513">
          <cell r="A513" t="str">
            <v>CIMS.CAN.PE.Transportation Personal.Intercity BusBus Intercity DieselMarket share</v>
          </cell>
          <cell r="H513">
            <v>0.91709300800209892</v>
          </cell>
          <cell r="I513"/>
          <cell r="J513"/>
          <cell r="K513"/>
          <cell r="L513"/>
          <cell r="M513"/>
          <cell r="N513"/>
          <cell r="O513"/>
          <cell r="P513"/>
          <cell r="Q513"/>
          <cell r="R513"/>
        </row>
        <row r="514">
          <cell r="A514" t="str">
            <v>CIMS.CAN.PE.Transportation Personal.Intercity BusBus Intercity GasolineMarket share</v>
          </cell>
          <cell r="H514">
            <v>8.2906991997901094E-2</v>
          </cell>
          <cell r="I514"/>
          <cell r="J514"/>
          <cell r="K514"/>
          <cell r="L514"/>
          <cell r="M514"/>
          <cell r="N514"/>
          <cell r="O514"/>
          <cell r="P514"/>
          <cell r="Q514"/>
          <cell r="R514"/>
        </row>
        <row r="515">
          <cell r="A515" t="str">
            <v>CIMS.CAN.PE.Transportation Personal.Intercity BusBus Intercity DieselService requestedCIMS.CAN.PE.Fuel Blends.Diesel_Transportation</v>
          </cell>
          <cell r="H515">
            <v>0.84747820007370578</v>
          </cell>
          <cell r="I515">
            <v>0.78582058930740217</v>
          </cell>
          <cell r="J515">
            <v>0.72416297854110212</v>
          </cell>
          <cell r="K515">
            <v>0.66250536777479851</v>
          </cell>
          <cell r="L515">
            <v>0.61317927916175918</v>
          </cell>
          <cell r="M515">
            <v>0.61317927916175918</v>
          </cell>
          <cell r="N515">
            <v>0.61317927916175918</v>
          </cell>
          <cell r="O515">
            <v>0.61317927916175918</v>
          </cell>
          <cell r="P515">
            <v>0.61317927916175918</v>
          </cell>
          <cell r="Q515">
            <v>0.61317927916175918</v>
          </cell>
          <cell r="R515">
            <v>0.61317927916175918</v>
          </cell>
        </row>
        <row r="516">
          <cell r="A516" t="str">
            <v>CIMS.CAN.PE.Transportation Personal.Intercity BusBus Intercity GasolineService requestedCIMS.CAN.PE.Fuel Blends.Gasoline_Transportation</v>
          </cell>
          <cell r="H516">
            <v>0.84747820007370578</v>
          </cell>
          <cell r="I516">
            <v>0.78582058930740217</v>
          </cell>
          <cell r="J516">
            <v>0.72416297854110212</v>
          </cell>
          <cell r="K516">
            <v>0.66250536777479851</v>
          </cell>
          <cell r="L516">
            <v>0.61317927916175918</v>
          </cell>
          <cell r="M516">
            <v>0.61317927916175918</v>
          </cell>
          <cell r="N516">
            <v>0.61317927916175918</v>
          </cell>
          <cell r="O516">
            <v>0.61317927916175918</v>
          </cell>
          <cell r="P516">
            <v>0.61317927916175918</v>
          </cell>
          <cell r="Q516">
            <v>0.61317927916175918</v>
          </cell>
          <cell r="R516">
            <v>0.61317927916175918</v>
          </cell>
        </row>
        <row r="517">
          <cell r="A517" t="str">
            <v>CIMS.CAN.PE.Transportation Personal.Intercity RailRail Intercity DieselMarket share</v>
          </cell>
          <cell r="H517">
            <v>0</v>
          </cell>
          <cell r="I517"/>
          <cell r="J517"/>
          <cell r="K517"/>
          <cell r="L517"/>
          <cell r="M517"/>
          <cell r="N517"/>
          <cell r="O517"/>
          <cell r="P517"/>
          <cell r="Q517"/>
          <cell r="R517"/>
        </row>
        <row r="518">
          <cell r="A518" t="str">
            <v>CIMS.CAN.PE.Transportation Personal.Intercity RailRail Intercity DieselService requestedCIMS.CAN.PE.Fuel Blends.Diesel_Transportation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CIMS.CAN.PE.Transportation Personal.Mode.Intercity AirAir IntercityMarket share</v>
          </cell>
          <cell r="H519">
            <v>1</v>
          </cell>
          <cell r="I519"/>
          <cell r="J519"/>
          <cell r="K519"/>
          <cell r="L519"/>
          <cell r="M519"/>
          <cell r="N519"/>
          <cell r="O519"/>
          <cell r="P519"/>
          <cell r="Q519"/>
          <cell r="R519"/>
        </row>
        <row r="520">
          <cell r="A520" t="str">
            <v>CIMS.CAN.PE.Transportation Personal.Mode.Intercity AirAir IntercityService requestedCIMS.Generic Fuels.Jet Fuel</v>
          </cell>
          <cell r="H520">
            <v>3.318720661430973</v>
          </cell>
          <cell r="I520">
            <v>2.9481661104022976</v>
          </cell>
          <cell r="J520">
            <v>2.5776115593735938</v>
          </cell>
          <cell r="K520">
            <v>2.2070570083448899</v>
          </cell>
          <cell r="L520">
            <v>1.9106133675219326</v>
          </cell>
          <cell r="M520">
            <v>1.9106133675219326</v>
          </cell>
          <cell r="N520">
            <v>1.9106133675219326</v>
          </cell>
          <cell r="O520">
            <v>1.9106133675219326</v>
          </cell>
          <cell r="P520">
            <v>1.9106133675219326</v>
          </cell>
          <cell r="Q520">
            <v>1.9106133675219326</v>
          </cell>
          <cell r="R520">
            <v>1.9106133675219326</v>
          </cell>
        </row>
        <row r="521">
          <cell r="H521"/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CIMS.CAN.NLService requestedCIMS.CAN.NL.Transportation Personal</v>
          </cell>
          <cell r="H522">
            <v>9796895.8479007613</v>
          </cell>
          <cell r="I522">
            <v>10166789.668264624</v>
          </cell>
          <cell r="J522">
            <v>11854874.984386586</v>
          </cell>
          <cell r="K522">
            <v>14616133.935391894</v>
          </cell>
          <cell r="L522">
            <v>14435025.611388471</v>
          </cell>
          <cell r="M522">
            <v>14939237.26411861</v>
          </cell>
          <cell r="N522">
            <v>15580662.472303957</v>
          </cell>
          <cell r="O522">
            <v>16229413.542056678</v>
          </cell>
          <cell r="P522">
            <v>16957292.907427136</v>
          </cell>
          <cell r="Q522">
            <v>17768703.306117564</v>
          </cell>
          <cell r="R522">
            <v>18668512.894233201</v>
          </cell>
        </row>
        <row r="523">
          <cell r="A523" t="str">
            <v>CIMS.CAN.NL.Transportation PersonalService requestedCIMS.CAN.NL.Transportation Personal.Mode</v>
          </cell>
          <cell r="H523">
            <v>1</v>
          </cell>
          <cell r="I523">
            <v>1</v>
          </cell>
          <cell r="J523">
            <v>1</v>
          </cell>
          <cell r="K523">
            <v>1</v>
          </cell>
          <cell r="L523">
            <v>1</v>
          </cell>
          <cell r="M523">
            <v>1</v>
          </cell>
          <cell r="N523">
            <v>1</v>
          </cell>
          <cell r="O523">
            <v>1</v>
          </cell>
          <cell r="P523">
            <v>1</v>
          </cell>
          <cell r="Q523">
            <v>1</v>
          </cell>
          <cell r="R523">
            <v>1</v>
          </cell>
        </row>
        <row r="524">
          <cell r="A524" t="str">
            <v>CIMS.CAN.NL.Transportation Personal.ModeService requestedCIMS.CAN.NL.Transportation Personal.Mode.Urban</v>
          </cell>
          <cell r="H524">
            <v>0.54805905238317187</v>
          </cell>
          <cell r="I524">
            <v>0.53944402972356353</v>
          </cell>
          <cell r="J524">
            <v>0.53400524991568599</v>
          </cell>
          <cell r="K524">
            <v>0.53601601449930492</v>
          </cell>
          <cell r="L524">
            <v>0.51045517091861858</v>
          </cell>
          <cell r="M524">
            <v>0.50976674138231182</v>
          </cell>
          <cell r="N524">
            <v>0.50662916859551976</v>
          </cell>
          <cell r="O524">
            <v>0.5057561456341757</v>
          </cell>
          <cell r="P524">
            <v>0.50486430734779075</v>
          </cell>
          <cell r="Q524">
            <v>0.50397131343684276</v>
          </cell>
          <cell r="R524">
            <v>0.50309149730840153</v>
          </cell>
        </row>
        <row r="525">
          <cell r="A525" t="str">
            <v>CIMS.CAN.NL.Transportation Personal.ModeService requestedCIMS.CAN.NL.Transportation Personal.Mode.Intercity Land</v>
          </cell>
          <cell r="H525">
            <v>0.35797885946078595</v>
          </cell>
          <cell r="I525">
            <v>0.35337331894081259</v>
          </cell>
          <cell r="J525">
            <v>0.34811652281828559</v>
          </cell>
          <cell r="K525">
            <v>0.37266499129257974</v>
          </cell>
          <cell r="L525">
            <v>0.34842040508737609</v>
          </cell>
          <cell r="M525">
            <v>0.34333334933430448</v>
          </cell>
          <cell r="N525">
            <v>0.33711947013995647</v>
          </cell>
          <cell r="O525">
            <v>0.33280766313308141</v>
          </cell>
          <cell r="P525">
            <v>0.32883594852039788</v>
          </cell>
          <cell r="Q525">
            <v>0.32519193044982464</v>
          </cell>
          <cell r="R525">
            <v>0.32186108207620395</v>
          </cell>
        </row>
        <row r="526">
          <cell r="A526" t="str">
            <v>CIMS.CAN.NL.Transportation Personal.ModeService requestedCIMS.CAN.NL.Transportation Personal.Mode.Intercity Air</v>
          </cell>
          <cell r="H526">
            <v>9.396208815604197E-2</v>
          </cell>
          <cell r="I526">
            <v>0.10718265133562399</v>
          </cell>
          <cell r="J526">
            <v>0.1178782272660282</v>
          </cell>
          <cell r="K526">
            <v>9.1318994208115345E-2</v>
          </cell>
          <cell r="L526">
            <v>0.14112442399400524</v>
          </cell>
          <cell r="M526">
            <v>0.14689990928338362</v>
          </cell>
          <cell r="N526">
            <v>0.15173796109886206</v>
          </cell>
          <cell r="O526">
            <v>0.15693056855448745</v>
          </cell>
          <cell r="P526">
            <v>0.16180206656078444</v>
          </cell>
          <cell r="Q526">
            <v>0.16634703394463018</v>
          </cell>
          <cell r="R526">
            <v>0.17056553645229083</v>
          </cell>
        </row>
        <row r="527">
          <cell r="A527" t="str">
            <v>CIMS.CAN.NL.Transportation Personal.Mode.UrbanWalk Cycle UrbanMarket share</v>
          </cell>
          <cell r="H527">
            <v>8.9086859688195987E-3</v>
          </cell>
          <cell r="I527">
            <v>8.9086859688195987E-3</v>
          </cell>
          <cell r="J527">
            <v>8.9086859688195987E-3</v>
          </cell>
          <cell r="K527">
            <v>8.9086859688195987E-3</v>
          </cell>
          <cell r="L527">
            <v>8.9086859688195987E-3</v>
          </cell>
          <cell r="M527">
            <v>8.9086859688195987E-3</v>
          </cell>
          <cell r="N527">
            <v>8.9086859688195987E-3</v>
          </cell>
          <cell r="O527">
            <v>8.9086859688195987E-3</v>
          </cell>
          <cell r="P527">
            <v>8.9086859688195987E-3</v>
          </cell>
          <cell r="Q527">
            <v>8.9086859688195987E-3</v>
          </cell>
          <cell r="R527">
            <v>8.9086859688195987E-3</v>
          </cell>
        </row>
        <row r="528">
          <cell r="A528" t="str">
            <v>CIMS.CAN.NL.Transportation Personal.Mode.UrbanPassenger Vehicle Urban 1 PassengerMarket share</v>
          </cell>
          <cell r="H528">
            <v>0.30793719816216969</v>
          </cell>
          <cell r="I528">
            <v>0.3139368948462572</v>
          </cell>
          <cell r="J528">
            <v>0.32761304635651045</v>
          </cell>
          <cell r="K528">
            <v>0.34867296349226251</v>
          </cell>
          <cell r="L528">
            <v>0.33890863118870723</v>
          </cell>
          <cell r="M528">
            <v>0.33415734542232944</v>
          </cell>
          <cell r="N528">
            <v>0.32950855805833845</v>
          </cell>
          <cell r="O528">
            <v>0.32506623169549353</v>
          </cell>
          <cell r="P528">
            <v>0.32084724684653748</v>
          </cell>
          <cell r="Q528">
            <v>0.31686353911878534</v>
          </cell>
          <cell r="R528">
            <v>0.31312234623572355</v>
          </cell>
        </row>
        <row r="529">
          <cell r="A529" t="str">
            <v>CIMS.CAN.NL.Transportation Personal.Mode.UrbanPassenger Vehicle Urban 3 PassengerMarket share</v>
          </cell>
          <cell r="H529">
            <v>0.41317521792029782</v>
          </cell>
          <cell r="I529">
            <v>0.42387129430790704</v>
          </cell>
          <cell r="J529">
            <v>0.44438351813699861</v>
          </cell>
          <cell r="K529">
            <v>0.48471271011909062</v>
          </cell>
          <cell r="L529">
            <v>0.48235306548496543</v>
          </cell>
          <cell r="M529">
            <v>0.47991537481154284</v>
          </cell>
          <cell r="N529">
            <v>0.47760178340520693</v>
          </cell>
          <cell r="O529">
            <v>0.47541966680213238</v>
          </cell>
          <cell r="P529">
            <v>0.47337465150333496</v>
          </cell>
          <cell r="Q529">
            <v>0.47146972703619489</v>
          </cell>
          <cell r="R529">
            <v>0.46970546745583114</v>
          </cell>
        </row>
        <row r="530">
          <cell r="A530" t="str">
            <v>CIMS.CAN.NL.Transportation Personal.Mode.UrbanPublic Transit UrbanMarket share</v>
          </cell>
          <cell r="H530">
            <v>0.27240567455948789</v>
          </cell>
          <cell r="I530">
            <v>0.2555598271231016</v>
          </cell>
          <cell r="J530">
            <v>0.22106414054475157</v>
          </cell>
          <cell r="K530">
            <v>0.15912321921011779</v>
          </cell>
          <cell r="L530">
            <v>0.17135617571577755</v>
          </cell>
          <cell r="M530">
            <v>0.17860977216851986</v>
          </cell>
          <cell r="N530">
            <v>0.18563473411880493</v>
          </cell>
          <cell r="O530">
            <v>0.19231872263947405</v>
          </cell>
          <cell r="P530">
            <v>0.19863902840653319</v>
          </cell>
          <cell r="Q530">
            <v>0.20458059212677288</v>
          </cell>
          <cell r="R530">
            <v>0.21013553180335279</v>
          </cell>
        </row>
        <row r="531">
          <cell r="A531" t="str">
            <v>CIMS.CAN.NL.Transportation Personal.Mode.UrbanPassenger Vehicle Urban 1 PassengerService requestedCIMS.CAN.NL.Transportation Personal.Passenger Vehicles</v>
          </cell>
          <cell r="H531">
            <v>1</v>
          </cell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</row>
        <row r="532">
          <cell r="A532" t="str">
            <v>CIMS.CAN.NL.Transportation Personal.Mode.UrbanPassenger Vehicle Urban 3 PassengerService requestedCIMS.CAN.NL.Transportation Personal.Passenger Vehicles</v>
          </cell>
          <cell r="H532">
            <v>0.33333299999999999</v>
          </cell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</row>
        <row r="533">
          <cell r="A533" t="str">
            <v>CIMS.CAN.NL.Transportation Personal.Mode.Intercity LandBus IntercityMarket share</v>
          </cell>
          <cell r="H533">
            <v>0.10053973246879079</v>
          </cell>
          <cell r="I533">
            <v>8.4616576574678845E-2</v>
          </cell>
          <cell r="J533">
            <v>4.2138583690443904E-2</v>
          </cell>
          <cell r="K533">
            <v>3.1185919480410714E-2</v>
          </cell>
          <cell r="L533">
            <v>2.7623001447370635E-2</v>
          </cell>
          <cell r="M533">
            <v>2.325981534522667E-2</v>
          </cell>
          <cell r="N533">
            <v>1.9504714325727646E-2</v>
          </cell>
          <cell r="O533">
            <v>1.6288154342611209E-2</v>
          </cell>
          <cell r="P533">
            <v>1.3548489557580791E-2</v>
          </cell>
          <cell r="Q533">
            <v>1.1227675881843384E-2</v>
          </cell>
          <cell r="R533">
            <v>9.2718381763753927E-3</v>
          </cell>
        </row>
        <row r="534">
          <cell r="A534" t="str">
            <v>CIMS.CAN.NL.Transportation Personal.Mode.Intercity LandRail IntercityMarket share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</row>
        <row r="535">
          <cell r="A535" t="str">
            <v>CIMS.CAN.NL.Transportation Personal.Mode.Intercity LandPassenger Vehicle IntercityMarket share</v>
          </cell>
          <cell r="H535">
            <v>0.89946026753120922</v>
          </cell>
          <cell r="I535">
            <v>0.91538342342532109</v>
          </cell>
          <cell r="J535">
            <v>0.95786141630955601</v>
          </cell>
          <cell r="K535">
            <v>0.96881408051958939</v>
          </cell>
          <cell r="L535">
            <v>0.97237699855262938</v>
          </cell>
          <cell r="M535">
            <v>0.97674018465477319</v>
          </cell>
          <cell r="N535">
            <v>0.98049528567427235</v>
          </cell>
          <cell r="O535">
            <v>0.98371184565738878</v>
          </cell>
          <cell r="P535">
            <v>0.98645151044241919</v>
          </cell>
          <cell r="Q535">
            <v>0.98877232411815663</v>
          </cell>
          <cell r="R535">
            <v>0.99072816182362455</v>
          </cell>
        </row>
        <row r="536">
          <cell r="A536" t="str">
            <v>CIMS.CAN.NL.Transportation Personal.Mode.Intercity LandPassenger Vehicle IntercityService requestedCIMS.CAN.NL.Transportation Personal.Passenger Vehicles</v>
          </cell>
          <cell r="H536">
            <v>0.78760008310395246</v>
          </cell>
          <cell r="I536"/>
          <cell r="J536"/>
          <cell r="K536"/>
          <cell r="L536"/>
          <cell r="M536"/>
          <cell r="N536"/>
          <cell r="O536"/>
          <cell r="P536"/>
          <cell r="Q536"/>
          <cell r="R536"/>
        </row>
        <row r="537">
          <cell r="A537" t="str">
            <v>CIMS.CAN.NL.Transportation Personal.Passenger VehiclesCar_smallOutput</v>
          </cell>
          <cell r="H537">
            <v>18.484377649999999</v>
          </cell>
          <cell r="I537"/>
          <cell r="J537"/>
          <cell r="K537"/>
          <cell r="L537"/>
          <cell r="M537"/>
          <cell r="N537"/>
          <cell r="O537"/>
          <cell r="P537"/>
          <cell r="Q537"/>
          <cell r="R537"/>
        </row>
        <row r="538">
          <cell r="A538" t="str">
            <v>CIMS.CAN.NL.Transportation Personal.Passenger VehiclesCar_largeOutput</v>
          </cell>
          <cell r="H538">
            <v>18.484377649999999</v>
          </cell>
          <cell r="I538"/>
          <cell r="J538"/>
          <cell r="K538"/>
          <cell r="L538"/>
          <cell r="M538"/>
          <cell r="N538"/>
          <cell r="O538"/>
          <cell r="P538"/>
          <cell r="Q538"/>
          <cell r="R538"/>
        </row>
        <row r="539">
          <cell r="A539" t="str">
            <v>CIMS.CAN.NL.Transportation Personal.Passenger VehiclesLight Truck_smallOutput</v>
          </cell>
          <cell r="H539">
            <v>18.213782906100001</v>
          </cell>
          <cell r="I539"/>
          <cell r="J539"/>
          <cell r="K539"/>
          <cell r="L539"/>
          <cell r="M539"/>
          <cell r="N539"/>
          <cell r="O539"/>
          <cell r="P539"/>
          <cell r="Q539"/>
          <cell r="R539"/>
        </row>
        <row r="540">
          <cell r="A540" t="str">
            <v>CIMS.CAN.NL.Transportation Personal.Passenger VehiclesLight Truck_largeOutput</v>
          </cell>
          <cell r="H540">
            <v>18.213782906100001</v>
          </cell>
          <cell r="I540"/>
          <cell r="J540"/>
          <cell r="K540"/>
          <cell r="L540"/>
          <cell r="M540"/>
          <cell r="N540"/>
          <cell r="O540"/>
          <cell r="P540"/>
          <cell r="Q540"/>
          <cell r="R540"/>
        </row>
        <row r="541">
          <cell r="A541" t="str">
            <v>CIMS.CAN.NL.Transportation Personal.Passenger VehiclesCar_smallService requestedCIMS.CAN.NL.Transportation Personal.Passenger Vehicle Motors</v>
          </cell>
          <cell r="H541">
            <v>8</v>
          </cell>
          <cell r="I541"/>
          <cell r="J541"/>
          <cell r="K541"/>
          <cell r="L541"/>
          <cell r="M541"/>
          <cell r="N541"/>
          <cell r="O541"/>
          <cell r="P541"/>
          <cell r="Q541"/>
          <cell r="R541"/>
        </row>
        <row r="542">
          <cell r="A542" t="str">
            <v>CIMS.CAN.NL.Transportation Personal.Passenger VehiclesCar_largeService requestedCIMS.CAN.NL.Transportation Personal.Passenger Vehicle Motors</v>
          </cell>
          <cell r="H542">
            <v>10</v>
          </cell>
          <cell r="I542"/>
          <cell r="J542"/>
          <cell r="K542"/>
          <cell r="L542"/>
          <cell r="M542"/>
          <cell r="N542"/>
          <cell r="O542"/>
          <cell r="P542"/>
          <cell r="Q542"/>
          <cell r="R542"/>
        </row>
        <row r="543">
          <cell r="A543" t="str">
            <v>CIMS.CAN.NL.Transportation Personal.Passenger VehiclesLight Truck_smallService requestedCIMS.CAN.NL.Transportation Personal.Passenger Vehicle Motors</v>
          </cell>
          <cell r="H543">
            <v>9</v>
          </cell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</row>
        <row r="544">
          <cell r="A544" t="str">
            <v>CIMS.CAN.NL.Transportation Personal.Passenger VehiclesLight Truck_largeService requestedCIMS.CAN.NL.Transportation Personal.Passenger Vehicle Motors</v>
          </cell>
          <cell r="H544">
            <v>13</v>
          </cell>
          <cell r="I544"/>
          <cell r="J544"/>
          <cell r="K544"/>
          <cell r="L544"/>
          <cell r="M544"/>
          <cell r="N544"/>
          <cell r="O544"/>
          <cell r="P544"/>
          <cell r="Q544"/>
          <cell r="R544"/>
        </row>
        <row r="545">
          <cell r="A545" t="str">
            <v>CIMS.CAN.NL.Transportation Personal.Passenger VehiclesCar_smallMarket share</v>
          </cell>
          <cell r="H545">
            <v>0.22153763413917429</v>
          </cell>
          <cell r="I545">
            <v>0.21122630311457624</v>
          </cell>
          <cell r="J545">
            <v>0.19643481064907431</v>
          </cell>
          <cell r="K545">
            <v>0.16947735243642104</v>
          </cell>
          <cell r="L545">
            <v>0.14491397953993873</v>
          </cell>
          <cell r="M545">
            <v>0.13486836827394549</v>
          </cell>
          <cell r="N545">
            <v>0.12504864364742668</v>
          </cell>
          <cell r="O545">
            <v>0.11552061738679402</v>
          </cell>
          <cell r="P545">
            <v>0.10634188802180264</v>
          </cell>
          <cell r="Q545">
            <v>9.7560719787776834E-2</v>
          </cell>
          <cell r="R545">
            <v>8.9215417342761255E-2</v>
          </cell>
        </row>
        <row r="546">
          <cell r="A546" t="str">
            <v>CIMS.CAN.NL.Transportation Personal.Passenger VehiclesCar_largeMarket share</v>
          </cell>
          <cell r="H546">
            <v>0.44978852991892959</v>
          </cell>
          <cell r="I546">
            <v>0.42885340329323052</v>
          </cell>
          <cell r="J546">
            <v>0.39882219131781749</v>
          </cell>
          <cell r="K546">
            <v>0.34409038221940019</v>
          </cell>
          <cell r="L546">
            <v>0.29421929179320888</v>
          </cell>
          <cell r="M546">
            <v>0.27382365679861659</v>
          </cell>
          <cell r="N546">
            <v>0.25388664013265416</v>
          </cell>
          <cell r="O546">
            <v>0.23454185954288478</v>
          </cell>
          <cell r="P546">
            <v>0.2159062574988114</v>
          </cell>
          <cell r="Q546">
            <v>0.19807782502366808</v>
          </cell>
          <cell r="R546">
            <v>0.18113433218075767</v>
          </cell>
        </row>
        <row r="547">
          <cell r="A547" t="str">
            <v>CIMS.CAN.NL.Transportation Personal.Passenger VehiclesLight Truck_smallMarket share</v>
          </cell>
          <cell r="H547">
            <v>0.10846236586082571</v>
          </cell>
          <cell r="I547">
            <v>0.11877369688542377</v>
          </cell>
          <cell r="J547">
            <v>0.13356518935092568</v>
          </cell>
          <cell r="K547">
            <v>0.16052264756357901</v>
          </cell>
          <cell r="L547">
            <v>0.18508602046006128</v>
          </cell>
          <cell r="M547">
            <v>0.19513163172605452</v>
          </cell>
          <cell r="N547">
            <v>0.20495135635257336</v>
          </cell>
          <cell r="O547">
            <v>0.21447938261320598</v>
          </cell>
          <cell r="P547">
            <v>0.22365811197819735</v>
          </cell>
          <cell r="Q547">
            <v>0.23243928021222318</v>
          </cell>
          <cell r="R547">
            <v>0.24078458265723876</v>
          </cell>
        </row>
        <row r="548">
          <cell r="A548" t="str">
            <v>CIMS.CAN.NL.Transportation Personal.Passenger VehiclesLight Truck_largeMarket share</v>
          </cell>
          <cell r="H548">
            <v>0.22021147008107034</v>
          </cell>
          <cell r="I548">
            <v>0.24114659670676941</v>
          </cell>
          <cell r="J548">
            <v>0.27117780868218244</v>
          </cell>
          <cell r="K548">
            <v>0.32590961778059974</v>
          </cell>
          <cell r="L548">
            <v>0.37578070820679105</v>
          </cell>
          <cell r="M548">
            <v>0.3961763432013834</v>
          </cell>
          <cell r="N548">
            <v>0.41611335986734588</v>
          </cell>
          <cell r="O548">
            <v>0.43545814045711517</v>
          </cell>
          <cell r="P548">
            <v>0.45409374250118856</v>
          </cell>
          <cell r="Q548">
            <v>0.47192217497633182</v>
          </cell>
          <cell r="R548">
            <v>0.48886566781924234</v>
          </cell>
        </row>
        <row r="549">
          <cell r="A549" t="str">
            <v>CIMS.CAN.NL.Transportation Personal.Passenger Vehicle MotorsOutput</v>
          </cell>
          <cell r="H549">
            <v>184.04678069647278</v>
          </cell>
          <cell r="I549"/>
          <cell r="J549"/>
          <cell r="K549"/>
          <cell r="L549"/>
          <cell r="M549"/>
          <cell r="N549"/>
          <cell r="O549"/>
          <cell r="P549"/>
          <cell r="Q549"/>
          <cell r="R549"/>
        </row>
        <row r="550">
          <cell r="A550" t="str">
            <v>CIMS.CAN.NL.Transportation Personal.Passenger Vehicle MotorsGasoline ExistingService requestedCIMS.CAN.NL.Fuel Blends.Gasoline_Transportation</v>
          </cell>
          <cell r="H550">
            <v>0.37564764375399951</v>
          </cell>
          <cell r="I550"/>
          <cell r="J550"/>
          <cell r="K550"/>
          <cell r="L550"/>
          <cell r="M550"/>
          <cell r="N550"/>
          <cell r="O550"/>
          <cell r="P550"/>
          <cell r="Q550"/>
          <cell r="R550"/>
        </row>
        <row r="551">
          <cell r="A551" t="str">
            <v>CIMS.CAN.NL.Transportation Personal.Passenger Vehicle MotorsGasoline StandardService requestedCIMS.CAN.NL.Fuel Blends.Gasoline_Transportation</v>
          </cell>
          <cell r="H551">
            <v>0.35961516611456795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CIMS.CAN.NL.Transportation Personal.Passenger Vehicle MotorsGasoline EfficientService requestedCIMS.CAN.NL.Fuel Blends.Gasoline_Transportation</v>
          </cell>
          <cell r="H552">
            <v>0.36365959193753267</v>
          </cell>
          <cell r="I552"/>
          <cell r="J552"/>
          <cell r="K552"/>
          <cell r="L552"/>
          <cell r="M552"/>
          <cell r="N552"/>
          <cell r="O552"/>
          <cell r="P552"/>
          <cell r="Q552"/>
          <cell r="R552"/>
        </row>
        <row r="553">
          <cell r="A553" t="str">
            <v>CIMS.CAN.NL.Transportation Personal.Passenger Vehicle MotorsGasoline ExistingMarket share</v>
          </cell>
          <cell r="H553">
            <v>1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CIMS.CAN.NL.Transportation Personal.TransitService requestedCIMS.CAN.NL.Transportation Personal.Transit.Public Bus</v>
          </cell>
          <cell r="H554">
            <v>1</v>
          </cell>
          <cell r="I554">
            <v>1</v>
          </cell>
          <cell r="J554">
            <v>1</v>
          </cell>
          <cell r="K554">
            <v>1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</row>
        <row r="555">
          <cell r="A555" t="str">
            <v>CIMS.CAN.NL.Transportation Personal.TransitService requestedCIMS.CAN.NL.Transportation Personal.Transit.Rapid Transit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</row>
        <row r="556">
          <cell r="A556" t="str">
            <v>CIMS.CAN.NL.Transportation Personal.Transit.Public BusOutput</v>
          </cell>
          <cell r="H556">
            <v>778.19774759284121</v>
          </cell>
          <cell r="I556"/>
          <cell r="J556"/>
          <cell r="K556"/>
          <cell r="L556"/>
          <cell r="M556"/>
          <cell r="N556"/>
          <cell r="O556"/>
          <cell r="P556"/>
          <cell r="Q556"/>
          <cell r="R556"/>
        </row>
        <row r="557">
          <cell r="A557" t="str">
            <v>CIMS.CAN.NL.Transportation Personal.Transit.Public BusFerry UrbanOutput</v>
          </cell>
          <cell r="H557">
            <v>4152.8700000000008</v>
          </cell>
          <cell r="I557"/>
          <cell r="J557"/>
          <cell r="K557"/>
          <cell r="L557"/>
          <cell r="M557"/>
          <cell r="N557"/>
          <cell r="O557"/>
          <cell r="P557"/>
          <cell r="Q557"/>
          <cell r="R557"/>
        </row>
        <row r="558">
          <cell r="A558" t="str">
            <v>CIMS.CAN.NL.Transportation Personal.Transit.Public BusBus Urban DieselMarket share</v>
          </cell>
          <cell r="H558">
            <v>1</v>
          </cell>
          <cell r="I558"/>
          <cell r="J558"/>
          <cell r="K558"/>
          <cell r="L558"/>
          <cell r="M558"/>
          <cell r="N558"/>
          <cell r="O558"/>
          <cell r="P558"/>
          <cell r="Q558"/>
          <cell r="R558"/>
        </row>
        <row r="559">
          <cell r="A559" t="str">
            <v>CIMS.CAN.NL.Transportation Personal.Transit.Public BusBus Urban NGMarket share</v>
          </cell>
          <cell r="H559">
            <v>0</v>
          </cell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</row>
        <row r="560">
          <cell r="A560" t="str">
            <v>CIMS.CAN.NL.Transportation Personal.Transit.Public BusBus Urban ElectricMarket share</v>
          </cell>
          <cell r="H560">
            <v>0</v>
          </cell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</row>
        <row r="561">
          <cell r="A561" t="str">
            <v>CIMS.CAN.NL.Transportation Personal.Transit.Public BusFerry UrbanMarket share</v>
          </cell>
          <cell r="H561">
            <v>0</v>
          </cell>
          <cell r="I561"/>
          <cell r="J561"/>
          <cell r="K561"/>
          <cell r="L561"/>
          <cell r="M561"/>
          <cell r="N561"/>
          <cell r="O561"/>
          <cell r="P561"/>
          <cell r="Q561"/>
          <cell r="R561"/>
        </row>
        <row r="562">
          <cell r="A562" t="str">
            <v>CIMS.CAN.NL.Transportation Personal.Transit.Public BusBus Urban DieselService requestedCIMS.CAN.NL.Fuel Blends.Diesel_Transportation</v>
          </cell>
          <cell r="H562">
            <v>1.2511627298490628</v>
          </cell>
          <cell r="I562">
            <v>1.2398944819320414</v>
          </cell>
          <cell r="J562">
            <v>1.2286262340150209</v>
          </cell>
          <cell r="K562">
            <v>1.2173579860979995</v>
          </cell>
          <cell r="L562">
            <v>1.2083433877643825</v>
          </cell>
          <cell r="M562">
            <v>1.2083433877643825</v>
          </cell>
          <cell r="N562">
            <v>1.2083433877643825</v>
          </cell>
          <cell r="O562">
            <v>1.2083433877643825</v>
          </cell>
          <cell r="P562">
            <v>1.2083433877643825</v>
          </cell>
          <cell r="Q562">
            <v>1.2083433877643825</v>
          </cell>
          <cell r="R562">
            <v>1.2083433877643825</v>
          </cell>
        </row>
        <row r="563">
          <cell r="A563" t="str">
            <v>CIMS.CAN.NL.Transportation Personal.Transit.Rapid TransitLight RailService requestedCIMS.CAN.NL.Electricity</v>
          </cell>
          <cell r="H563">
            <v>0.26333333333333331</v>
          </cell>
          <cell r="I563"/>
          <cell r="J563"/>
          <cell r="K563"/>
          <cell r="L563"/>
          <cell r="M563"/>
          <cell r="N563"/>
          <cell r="O563"/>
          <cell r="P563"/>
          <cell r="Q563"/>
          <cell r="R563"/>
        </row>
        <row r="564">
          <cell r="A564" t="str">
            <v>CIMS.CAN.NL.Transportation Personal.Intercity BusOutput</v>
          </cell>
          <cell r="H564">
            <v>956.73357798106247</v>
          </cell>
          <cell r="I564"/>
          <cell r="J564"/>
          <cell r="K564"/>
          <cell r="L564"/>
          <cell r="M564"/>
          <cell r="N564"/>
          <cell r="O564"/>
          <cell r="P564"/>
          <cell r="Q564"/>
          <cell r="R564"/>
        </row>
        <row r="565">
          <cell r="A565" t="str">
            <v>CIMS.CAN.NL.Transportation Personal.Intercity BusBus Intercity DieselMarket share</v>
          </cell>
          <cell r="H565">
            <v>0.95914574549294074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CIMS.CAN.NL.Transportation Personal.Intercity BusBus Intercity GasolineMarket share</v>
          </cell>
          <cell r="H566">
            <v>4.0854254507059339E-2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CIMS.CAN.NL.Transportation Personal.Intercity BusBus Intercity DieselService requestedCIMS.CAN.NL.Fuel Blends.Diesel_Transportation</v>
          </cell>
          <cell r="H567">
            <v>0.8474884506411513</v>
          </cell>
          <cell r="I567">
            <v>0.78582670755650952</v>
          </cell>
          <cell r="J567">
            <v>0.72416496447186773</v>
          </cell>
          <cell r="K567">
            <v>0.6625032213872224</v>
          </cell>
          <cell r="L567">
            <v>0.61317382691950684</v>
          </cell>
          <cell r="M567">
            <v>0.61317382691950684</v>
          </cell>
          <cell r="N567">
            <v>0.61317382691950684</v>
          </cell>
          <cell r="O567">
            <v>0.61317382691950684</v>
          </cell>
          <cell r="P567">
            <v>0.61317382691950684</v>
          </cell>
          <cell r="Q567">
            <v>0.61317382691950684</v>
          </cell>
          <cell r="R567">
            <v>0.61317382691950684</v>
          </cell>
        </row>
        <row r="568">
          <cell r="A568" t="str">
            <v>CIMS.CAN.NL.Transportation Personal.Intercity BusBus Intercity GasolineService requestedCIMS.CAN.NL.Fuel Blends.Gasoline_Transportation</v>
          </cell>
          <cell r="H568">
            <v>0.8474884506411513</v>
          </cell>
          <cell r="I568">
            <v>0.78582670755650952</v>
          </cell>
          <cell r="J568">
            <v>0.72416496447186773</v>
          </cell>
          <cell r="K568">
            <v>0.6625032213872224</v>
          </cell>
          <cell r="L568">
            <v>0.61317382691950684</v>
          </cell>
          <cell r="M568">
            <v>0.61317382691950684</v>
          </cell>
          <cell r="N568">
            <v>0.61317382691950684</v>
          </cell>
          <cell r="O568">
            <v>0.61317382691950684</v>
          </cell>
          <cell r="P568">
            <v>0.61317382691950684</v>
          </cell>
          <cell r="Q568">
            <v>0.61317382691950684</v>
          </cell>
          <cell r="R568">
            <v>0.61317382691950684</v>
          </cell>
        </row>
        <row r="569">
          <cell r="A569" t="str">
            <v>CIMS.CAN.NL.Transportation Personal.Intercity RailRail Intercity DieselMarket share</v>
          </cell>
          <cell r="H569">
            <v>0</v>
          </cell>
          <cell r="I569"/>
          <cell r="J569"/>
          <cell r="K569"/>
          <cell r="L569"/>
          <cell r="M569"/>
          <cell r="N569"/>
          <cell r="O569"/>
          <cell r="P569"/>
          <cell r="Q569"/>
          <cell r="R569"/>
        </row>
        <row r="570">
          <cell r="A570" t="str">
            <v>CIMS.CAN.NL.Transportation Personal.Intercity RailRail Intercity DieselService requestedCIMS.CAN.NL.Fuel Blends.Diesel_Transportation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</row>
        <row r="571">
          <cell r="A571" t="str">
            <v>CIMS.CAN.NL.Transportation Personal.Mode.Intercity AirAir IntercityMarket share</v>
          </cell>
          <cell r="H571">
            <v>1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CIMS.CAN.NL.Transportation Personal.Mode.Intercity AirAir IntercityService requestedCIMS.Generic Fuels.Jet Fuel</v>
          </cell>
          <cell r="H572">
            <v>3.318720661430973</v>
          </cell>
          <cell r="I572">
            <v>2.9481661104022976</v>
          </cell>
          <cell r="J572">
            <v>2.5776115593735938</v>
          </cell>
          <cell r="K572">
            <v>2.2070570083448899</v>
          </cell>
          <cell r="L572">
            <v>1.9106133675219326</v>
          </cell>
          <cell r="M572">
            <v>1.9106133675219326</v>
          </cell>
          <cell r="N572">
            <v>1.9106133675219326</v>
          </cell>
          <cell r="O572">
            <v>1.9106133675219326</v>
          </cell>
          <cell r="P572">
            <v>1.9106133675219326</v>
          </cell>
          <cell r="Q572">
            <v>1.9106133675219326</v>
          </cell>
          <cell r="R572">
            <v>1.9106133675219326</v>
          </cell>
        </row>
        <row r="573">
          <cell r="H573"/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CIMS.CAN.YTService requestedCIMS.CAN.YT.Transportation Personal</v>
          </cell>
          <cell r="H574">
            <v>81363721.296521381</v>
          </cell>
          <cell r="I574">
            <v>79617700.411695436</v>
          </cell>
          <cell r="J574">
            <v>86332906.154477671</v>
          </cell>
          <cell r="K574">
            <v>84861087.789213389</v>
          </cell>
          <cell r="L574">
            <v>108247606.27170743</v>
          </cell>
          <cell r="M574">
            <v>112547433.47887592</v>
          </cell>
          <cell r="N574">
            <v>117805620.19624603</v>
          </cell>
          <cell r="O574">
            <v>123240383.6480691</v>
          </cell>
          <cell r="P574">
            <v>129284237.31513698</v>
          </cell>
          <cell r="Q574">
            <v>135973380.46174955</v>
          </cell>
          <cell r="R574">
            <v>143347569.9591462</v>
          </cell>
        </row>
        <row r="575">
          <cell r="A575" t="str">
            <v>CIMS.CAN.YT.Transportation PersonalService requestedCIMS.CAN.YT.Transportation Personal.Mode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CIMS.CAN.YT.Transportation Personal.ModeService requestedCIMS.CAN.YT.Transportation Personal.Mode.Urban</v>
          </cell>
          <cell r="H576">
            <v>0.45767079429549573</v>
          </cell>
          <cell r="I576">
            <v>0.47500430046523417</v>
          </cell>
          <cell r="J576">
            <v>0.42963814692345914</v>
          </cell>
          <cell r="K576">
            <v>0.45313821263806126</v>
          </cell>
          <cell r="L576">
            <v>0.40327085608601865</v>
          </cell>
          <cell r="M576">
            <v>0.3986331441086633</v>
          </cell>
          <cell r="N576">
            <v>0.39286742396253105</v>
          </cell>
          <cell r="O576">
            <v>0.38873237260920013</v>
          </cell>
          <cell r="P576">
            <v>0.38483432949651442</v>
          </cell>
          <cell r="Q576">
            <v>0.38118361392815719</v>
          </cell>
          <cell r="R576">
            <v>0.37778471588389734</v>
          </cell>
        </row>
        <row r="577">
          <cell r="A577" t="str">
            <v>CIMS.CAN.YT.Transportation Personal.ModeService requestedCIMS.CAN.YT.Transportation Personal.Mode.Intercity Land</v>
          </cell>
          <cell r="H577">
            <v>0.32299970963986419</v>
          </cell>
          <cell r="I577">
            <v>0.3209862609098747</v>
          </cell>
          <cell r="J577">
            <v>0.28309342181055114</v>
          </cell>
          <cell r="K577">
            <v>0.30860467530722935</v>
          </cell>
          <cell r="L577">
            <v>0.27304289048389319</v>
          </cell>
          <cell r="M577">
            <v>0.26598684645300186</v>
          </cell>
          <cell r="N577">
            <v>0.25845952227472085</v>
          </cell>
          <cell r="O577">
            <v>0.25235319804352874</v>
          </cell>
          <cell r="P577">
            <v>0.24671632424889159</v>
          </cell>
          <cell r="Q577">
            <v>0.24153409743709067</v>
          </cell>
          <cell r="R577">
            <v>0.23678803123501546</v>
          </cell>
        </row>
        <row r="578">
          <cell r="A578" t="str">
            <v>CIMS.CAN.YT.Transportation Personal.ModeService requestedCIMS.CAN.YT.Transportation Personal.Mode.Intercity Air</v>
          </cell>
          <cell r="H578">
            <v>0.21932949606463994</v>
          </cell>
          <cell r="I578">
            <v>0.20400943862489124</v>
          </cell>
          <cell r="J578">
            <v>0.28726843126598972</v>
          </cell>
          <cell r="K578">
            <v>0.23825711205470945</v>
          </cell>
          <cell r="L578">
            <v>0.32368625343008817</v>
          </cell>
          <cell r="M578">
            <v>0.33538000943833474</v>
          </cell>
          <cell r="N578">
            <v>0.34517312125528687</v>
          </cell>
          <cell r="O578">
            <v>0.3554513347137816</v>
          </cell>
          <cell r="P578">
            <v>0.36502097806308831</v>
          </cell>
          <cell r="Q578">
            <v>0.3738864435218065</v>
          </cell>
          <cell r="R578">
            <v>0.38206168748345787</v>
          </cell>
        </row>
        <row r="579">
          <cell r="A579" t="str">
            <v>CIMS.CAN.YT.Transportation Personal.Mode.UrbanWalk Cycle UrbanMarket share</v>
          </cell>
          <cell r="H579">
            <v>8.9086859688195987E-3</v>
          </cell>
          <cell r="I579">
            <v>8.9086859688195987E-3</v>
          </cell>
          <cell r="J579">
            <v>8.9086859688195987E-3</v>
          </cell>
          <cell r="K579">
            <v>8.9086859688195987E-3</v>
          </cell>
          <cell r="L579">
            <v>8.9086859688195987E-3</v>
          </cell>
          <cell r="M579">
            <v>8.9086859688195987E-3</v>
          </cell>
          <cell r="N579">
            <v>8.9086859688195987E-3</v>
          </cell>
          <cell r="O579">
            <v>8.9086859688195987E-3</v>
          </cell>
          <cell r="P579">
            <v>8.9086859688195987E-3</v>
          </cell>
          <cell r="Q579">
            <v>8.9086859688195987E-3</v>
          </cell>
          <cell r="R579">
            <v>8.9086859688195987E-3</v>
          </cell>
        </row>
        <row r="580">
          <cell r="A580" t="str">
            <v>CIMS.CAN.YT.Transportation Personal.Mode.UrbanPassenger Vehicle Urban 1 PassengerMarket share</v>
          </cell>
          <cell r="H580">
            <v>0.34635748768813929</v>
          </cell>
          <cell r="I580">
            <v>0.33145959543956577</v>
          </cell>
          <cell r="J580">
            <v>0.32973526430212707</v>
          </cell>
          <cell r="K580">
            <v>0.33983657069092077</v>
          </cell>
          <cell r="L580">
            <v>0.33566507135843454</v>
          </cell>
          <cell r="M580">
            <v>0.32991023979707745</v>
          </cell>
          <cell r="N580">
            <v>0.32463504367303309</v>
          </cell>
          <cell r="O580">
            <v>0.31955562861488229</v>
          </cell>
          <cell r="P580">
            <v>0.31469716784453744</v>
          </cell>
          <cell r="Q580">
            <v>0.31007937873823049</v>
          </cell>
          <cell r="R580">
            <v>0.30571652406528332</v>
          </cell>
        </row>
        <row r="581">
          <cell r="A581" t="str">
            <v>CIMS.CAN.YT.Transportation Personal.Mode.UrbanPassenger Vehicle Urban 3 PassengerMarket share</v>
          </cell>
          <cell r="H581">
            <v>0.46274003461481517</v>
          </cell>
          <cell r="I581">
            <v>0.44745140852906867</v>
          </cell>
          <cell r="J581">
            <v>0.4488590543055222</v>
          </cell>
          <cell r="K581">
            <v>0.46943260952755439</v>
          </cell>
          <cell r="L581">
            <v>0.4724050818327522</v>
          </cell>
          <cell r="M581">
            <v>0.46934174176811733</v>
          </cell>
          <cell r="N581">
            <v>0.46611757673613952</v>
          </cell>
          <cell r="O581">
            <v>0.46303699703820306</v>
          </cell>
          <cell r="P581">
            <v>0.46011337737958469</v>
          </cell>
          <cell r="Q581">
            <v>0.45735653834709322</v>
          </cell>
          <cell r="R581">
            <v>0.45477283068444679</v>
          </cell>
        </row>
        <row r="582">
          <cell r="A582" t="str">
            <v>CIMS.CAN.YT.Transportation Personal.Mode.UrbanPublic Transit UrbanMarket share</v>
          </cell>
          <cell r="H582">
            <v>0.18362969097971563</v>
          </cell>
          <cell r="I582">
            <v>0.21408754880468128</v>
          </cell>
          <cell r="J582">
            <v>0.21440708077565288</v>
          </cell>
          <cell r="K582">
            <v>0.18345649007169582</v>
          </cell>
          <cell r="L582">
            <v>0.18466629487001607</v>
          </cell>
          <cell r="M582">
            <v>0.19356373096006196</v>
          </cell>
          <cell r="N582">
            <v>0.20213949086804842</v>
          </cell>
          <cell r="O582">
            <v>0.21037283389160602</v>
          </cell>
          <cell r="P582">
            <v>0.21822486560532406</v>
          </cell>
          <cell r="Q582">
            <v>0.22566578253638125</v>
          </cell>
          <cell r="R582">
            <v>0.23267478588173318</v>
          </cell>
        </row>
        <row r="583">
          <cell r="A583" t="str">
            <v>CIMS.CAN.YT.Transportation Personal.Mode.UrbanPassenger Vehicle Urban 1 PassengerService requestedCIMS.CAN.YT.Transportation Personal.Passenger Vehicles</v>
          </cell>
          <cell r="H583">
            <v>1</v>
          </cell>
          <cell r="I583"/>
          <cell r="J583"/>
          <cell r="K583"/>
          <cell r="L583"/>
          <cell r="M583"/>
          <cell r="N583"/>
          <cell r="O583"/>
          <cell r="P583"/>
          <cell r="Q583"/>
          <cell r="R583"/>
        </row>
        <row r="584">
          <cell r="A584" t="str">
            <v>CIMS.CAN.YT.Transportation Personal.Mode.UrbanPassenger Vehicle Urban 3 PassengerService requestedCIMS.CAN.YT.Transportation Personal.Passenger Vehicles</v>
          </cell>
          <cell r="H584">
            <v>0.33333299999999999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CIMS.CAN.YT.Transportation Personal.Mode.Intercity LandBus IntercityMarket share</v>
          </cell>
          <cell r="H585">
            <v>5.9552970725187962E-2</v>
          </cell>
          <cell r="I585">
            <v>6.1821724454134405E-2</v>
          </cell>
          <cell r="J585">
            <v>3.7627388233622348E-2</v>
          </cell>
          <cell r="K585">
            <v>3.2495822086337833E-2</v>
          </cell>
          <cell r="L585">
            <v>2.5891849268061325E-2</v>
          </cell>
          <cell r="M585">
            <v>2.1952053844228367E-2</v>
          </cell>
          <cell r="N585">
            <v>1.8534080273563475E-2</v>
          </cell>
          <cell r="O585">
            <v>1.5582114948044415E-2</v>
          </cell>
          <cell r="P585">
            <v>1.3046783804577133E-2</v>
          </cell>
          <cell r="Q585">
            <v>1.0881111416717529E-2</v>
          </cell>
          <cell r="R585">
            <v>9.0409525618156995E-3</v>
          </cell>
        </row>
        <row r="586">
          <cell r="A586" t="str">
            <v>CIMS.CAN.YT.Transportation Personal.Mode.Intercity LandRail IntercityMarket share</v>
          </cell>
          <cell r="H586">
            <v>1.1427363768489518E-2</v>
          </cell>
          <cell r="I586">
            <v>3.7955889629585344E-3</v>
          </cell>
          <cell r="J586">
            <v>4.4876914612042573E-3</v>
          </cell>
          <cell r="K586">
            <v>4.8163676108961611E-3</v>
          </cell>
          <cell r="L586">
            <v>7.4807224142241346E-3</v>
          </cell>
          <cell r="M586">
            <v>7.38579004125536E-3</v>
          </cell>
          <cell r="N586">
            <v>7.2616308370740219E-3</v>
          </cell>
          <cell r="O586">
            <v>7.1093657805651293E-3</v>
          </cell>
          <cell r="P586">
            <v>6.9318514983333921E-3</v>
          </cell>
          <cell r="Q586">
            <v>6.7322520974800399E-3</v>
          </cell>
          <cell r="R586">
            <v>6.5139231748893092E-3</v>
          </cell>
        </row>
        <row r="587">
          <cell r="A587" t="str">
            <v>CIMS.CAN.YT.Transportation Personal.Mode.Intercity LandPassenger Vehicle IntercityMarket share</v>
          </cell>
          <cell r="H587">
            <v>0.92901966550632242</v>
          </cell>
          <cell r="I587">
            <v>0.93438268658290702</v>
          </cell>
          <cell r="J587">
            <v>0.95788492030517336</v>
          </cell>
          <cell r="K587">
            <v>0.96268781030276607</v>
          </cell>
          <cell r="L587">
            <v>0.96662742831771453</v>
          </cell>
          <cell r="M587">
            <v>0.97066215611451623</v>
          </cell>
          <cell r="N587">
            <v>0.9742042888893625</v>
          </cell>
          <cell r="O587">
            <v>0.9773085192713904</v>
          </cell>
          <cell r="P587">
            <v>0.98002136469708956</v>
          </cell>
          <cell r="Q587">
            <v>0.98238663648580238</v>
          </cell>
          <cell r="R587">
            <v>0.984445124263295</v>
          </cell>
        </row>
        <row r="588">
          <cell r="A588" t="str">
            <v>CIMS.CAN.YT.Transportation Personal.Mode.Intercity LandPassenger Vehicle IntercityService requestedCIMS.CAN.YT.Transportation Personal.Passenger Vehicles</v>
          </cell>
          <cell r="H588">
            <v>0.78808545895363147</v>
          </cell>
          <cell r="I588"/>
          <cell r="J588"/>
          <cell r="K588"/>
          <cell r="L588"/>
          <cell r="M588"/>
          <cell r="N588"/>
          <cell r="O588"/>
          <cell r="P588"/>
          <cell r="Q588"/>
          <cell r="R588"/>
        </row>
        <row r="589">
          <cell r="A589" t="str">
            <v>CIMS.CAN.YT.Transportation Personal.Passenger VehiclesCar_smallOutput</v>
          </cell>
          <cell r="H589">
            <v>13.590817250000002</v>
          </cell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</row>
        <row r="590">
          <cell r="A590" t="str">
            <v>CIMS.CAN.YT.Transportation Personal.Passenger VehiclesCar_largeOutput</v>
          </cell>
          <cell r="H590">
            <v>13.590817250000002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CIMS.CAN.YT.Transportation Personal.Passenger VehiclesLight Truck_smallOutput</v>
          </cell>
          <cell r="H591">
            <v>15.063131511599998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CIMS.CAN.YT.Transportation Personal.Passenger VehiclesLight Truck_largeOutput</v>
          </cell>
          <cell r="H592">
            <v>15.063131511599998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CIMS.CAN.YT.Transportation Personal.Passenger VehiclesCar_smallService requestedCIMS.CAN.YT.Transportation Personal.Passenger Vehicle Motors</v>
          </cell>
          <cell r="H593">
            <v>8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CIMS.CAN.YT.Transportation Personal.Passenger VehiclesCar_largeService requestedCIMS.CAN.YT.Transportation Personal.Passenger Vehicle Motors</v>
          </cell>
          <cell r="H594">
            <v>10</v>
          </cell>
          <cell r="I594"/>
          <cell r="J594"/>
          <cell r="K594"/>
          <cell r="L594"/>
          <cell r="M594"/>
          <cell r="N594"/>
          <cell r="O594"/>
          <cell r="P594"/>
          <cell r="Q594"/>
          <cell r="R594"/>
        </row>
        <row r="595">
          <cell r="A595" t="str">
            <v>CIMS.CAN.YT.Transportation Personal.Passenger VehiclesLight Truck_smallService requestedCIMS.CAN.YT.Transportation Personal.Passenger Vehicle Motors</v>
          </cell>
          <cell r="H595">
            <v>9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CIMS.CAN.YT.Transportation Personal.Passenger VehiclesLight Truck_largeService requestedCIMS.CAN.YT.Transportation Personal.Passenger Vehicle Motors</v>
          </cell>
          <cell r="H596">
            <v>13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CIMS.CAN.YT.Transportation Personal.Passenger VehiclesCar_smallMarket share</v>
          </cell>
          <cell r="H597">
            <v>0.21186439370208571</v>
          </cell>
          <cell r="I597">
            <v>0.20437753482382706</v>
          </cell>
          <cell r="J597">
            <v>0.19836968930607843</v>
          </cell>
          <cell r="K597">
            <v>0.18345947873000013</v>
          </cell>
          <cell r="L597">
            <v>0.1641275961464172</v>
          </cell>
          <cell r="M597">
            <v>0.15385725730201621</v>
          </cell>
          <cell r="N597">
            <v>0.14367292994930977</v>
          </cell>
          <cell r="O597">
            <v>0.13365122642794894</v>
          </cell>
          <cell r="P597">
            <v>0.12386386830995889</v>
          </cell>
          <cell r="Q597">
            <v>0.11437573723399685</v>
          </cell>
          <cell r="R597">
            <v>0.10524333799759421</v>
          </cell>
        </row>
        <row r="598">
          <cell r="A598" t="str">
            <v>CIMS.CAN.YT.Transportation Personal.Passenger VehiclesCar_largeMarket share</v>
          </cell>
          <cell r="H598">
            <v>0.43014892054665876</v>
          </cell>
          <cell r="I598">
            <v>0.41494832827867911</v>
          </cell>
          <cell r="J598">
            <v>0.40275058131840163</v>
          </cell>
          <cell r="K598">
            <v>0.37247833560333354</v>
          </cell>
          <cell r="L598">
            <v>0.33322875581242273</v>
          </cell>
          <cell r="M598">
            <v>0.31237685573439655</v>
          </cell>
          <cell r="N598">
            <v>0.29169958504859855</v>
          </cell>
          <cell r="O598">
            <v>0.27135249002038114</v>
          </cell>
          <cell r="P598">
            <v>0.25148118717476498</v>
          </cell>
          <cell r="Q598">
            <v>0.23221740589932688</v>
          </cell>
          <cell r="R598">
            <v>0.21367586805572153</v>
          </cell>
        </row>
        <row r="599">
          <cell r="A599" t="str">
            <v>CIMS.CAN.YT.Transportation Personal.Passenger VehiclesLight Truck_smallMarket share</v>
          </cell>
          <cell r="H599">
            <v>0.11813560629791432</v>
          </cell>
          <cell r="I599">
            <v>0.12562246517617295</v>
          </cell>
          <cell r="J599">
            <v>0.13163031069392156</v>
          </cell>
          <cell r="K599">
            <v>0.14654052126999983</v>
          </cell>
          <cell r="L599">
            <v>0.16587240385358284</v>
          </cell>
          <cell r="M599">
            <v>0.17614274269798377</v>
          </cell>
          <cell r="N599">
            <v>0.18632707005069027</v>
          </cell>
          <cell r="O599">
            <v>0.19634877357205111</v>
          </cell>
          <cell r="P599">
            <v>0.20613613169004111</v>
          </cell>
          <cell r="Q599">
            <v>0.21562426276600316</v>
          </cell>
          <cell r="R599">
            <v>0.22475666200240582</v>
          </cell>
        </row>
        <row r="600">
          <cell r="A600" t="str">
            <v>CIMS.CAN.YT.Transportation Personal.Passenger VehiclesLight Truck_largeMarket share</v>
          </cell>
          <cell r="H600">
            <v>0.23985107945334116</v>
          </cell>
          <cell r="I600">
            <v>0.25505167172132082</v>
          </cell>
          <cell r="J600">
            <v>0.26724941868159829</v>
          </cell>
          <cell r="K600">
            <v>0.29752166439666633</v>
          </cell>
          <cell r="L600">
            <v>0.33677124418757726</v>
          </cell>
          <cell r="M600">
            <v>0.35762314426560338</v>
          </cell>
          <cell r="N600">
            <v>0.37830041495140143</v>
          </cell>
          <cell r="O600">
            <v>0.39864750997961884</v>
          </cell>
          <cell r="P600">
            <v>0.41851881282523495</v>
          </cell>
          <cell r="Q600">
            <v>0.43778259410067299</v>
          </cell>
          <cell r="R600">
            <v>0.45632413194427834</v>
          </cell>
        </row>
        <row r="601">
          <cell r="A601" t="str">
            <v>CIMS.CAN.YT.Transportation Personal.Passenger Vehicle MotorsOutput</v>
          </cell>
          <cell r="H601">
            <v>141.58048556610754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CIMS.CAN.YT.Transportation Personal.Passenger Vehicle MotorsGasoline ExistingService requestedCIMS.CAN.YT.Fuel Blends.Gasoline_Transportation</v>
          </cell>
          <cell r="H602">
            <v>0.37676691016245206</v>
          </cell>
          <cell r="I602"/>
          <cell r="J602"/>
          <cell r="K602"/>
          <cell r="L602"/>
          <cell r="M602"/>
          <cell r="N602"/>
          <cell r="O602"/>
          <cell r="P602"/>
          <cell r="Q602"/>
          <cell r="R602"/>
        </row>
        <row r="603">
          <cell r="A603" t="str">
            <v>CIMS.CAN.YT.Transportation Personal.Passenger Vehicle MotorsGasoline StandardService requestedCIMS.CAN.YT.Fuel Blends.Gasoline_Transportation</v>
          </cell>
          <cell r="H603">
            <v>0.35908448638577739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CIMS.CAN.YT.Transportation Personal.Passenger Vehicle MotorsGasoline EfficientService requestedCIMS.CAN.YT.Fuel Blends.Gasoline_Transportation</v>
          </cell>
          <cell r="H604">
            <v>0.35136738597591116</v>
          </cell>
          <cell r="I604"/>
          <cell r="J604"/>
          <cell r="K604"/>
          <cell r="L604"/>
          <cell r="M604"/>
          <cell r="N604"/>
          <cell r="O604"/>
          <cell r="P604"/>
          <cell r="Q604"/>
          <cell r="R604"/>
        </row>
        <row r="605">
          <cell r="A605" t="str">
            <v>CIMS.CAN.YT.Transportation Personal.Passenger Vehicle MotorsGasoline ExistingMarket share</v>
          </cell>
          <cell r="H605">
            <v>1</v>
          </cell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CIMS.CAN.YT.Transportation Personal.TransitService requestedCIMS.CAN.YT.Transportation Personal.Transit.Public Bus</v>
          </cell>
          <cell r="H606">
            <v>1</v>
          </cell>
          <cell r="I606">
            <v>1</v>
          </cell>
          <cell r="J606">
            <v>1</v>
          </cell>
          <cell r="K606">
            <v>1</v>
          </cell>
          <cell r="L606">
            <v>1</v>
          </cell>
          <cell r="M606">
            <v>1</v>
          </cell>
          <cell r="N606">
            <v>1</v>
          </cell>
          <cell r="O606">
            <v>1</v>
          </cell>
          <cell r="P606">
            <v>1</v>
          </cell>
          <cell r="Q606">
            <v>1</v>
          </cell>
          <cell r="R606">
            <v>1</v>
          </cell>
        </row>
        <row r="607">
          <cell r="A607" t="str">
            <v>CIMS.CAN.YT.Transportation Personal.TransitService requestedCIMS.CAN.YT.Transportation Personal.Transit.Rapid Transit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</row>
        <row r="608">
          <cell r="A608" t="str">
            <v>CIMS.CAN.YT.Transportation Personal.Transit.Public BusOutput</v>
          </cell>
          <cell r="H608">
            <v>778.19774759284121</v>
          </cell>
          <cell r="I608"/>
          <cell r="J608"/>
          <cell r="K608"/>
          <cell r="L608"/>
          <cell r="M608"/>
          <cell r="N608"/>
          <cell r="O608"/>
          <cell r="P608"/>
          <cell r="Q608"/>
          <cell r="R608"/>
        </row>
        <row r="609">
          <cell r="A609" t="str">
            <v>CIMS.CAN.YT.Transportation Personal.Transit.Public BusFerry UrbanOutput</v>
          </cell>
          <cell r="H609">
            <v>4152.8700000000008</v>
          </cell>
          <cell r="I609"/>
          <cell r="J609"/>
          <cell r="K609"/>
          <cell r="L609"/>
          <cell r="M609"/>
          <cell r="N609"/>
          <cell r="O609"/>
          <cell r="P609"/>
          <cell r="Q609"/>
          <cell r="R609"/>
        </row>
        <row r="610">
          <cell r="A610" t="str">
            <v>CIMS.CAN.YT.Transportation Personal.Transit.Public BusBus Urban DieselMarket share</v>
          </cell>
          <cell r="H610">
            <v>0.94115592839945783</v>
          </cell>
          <cell r="I610"/>
          <cell r="J610"/>
          <cell r="K610"/>
          <cell r="L610"/>
          <cell r="M610"/>
          <cell r="N610"/>
          <cell r="O610"/>
          <cell r="P610"/>
          <cell r="Q610"/>
          <cell r="R610"/>
        </row>
        <row r="611">
          <cell r="A611" t="str">
            <v>CIMS.CAN.YT.Transportation Personal.Transit.Public BusBus Urban NGMarket share</v>
          </cell>
          <cell r="H611">
            <v>5.8844071600542169E-2</v>
          </cell>
          <cell r="I611"/>
          <cell r="J611"/>
          <cell r="K611"/>
          <cell r="L611"/>
          <cell r="M611"/>
          <cell r="N611"/>
          <cell r="O611"/>
          <cell r="P611"/>
          <cell r="Q611"/>
          <cell r="R611"/>
        </row>
        <row r="612">
          <cell r="A612" t="str">
            <v>CIMS.CAN.YT.Transportation Personal.Transit.Public BusBus Urban ElectricMarket share</v>
          </cell>
          <cell r="H612">
            <v>0</v>
          </cell>
          <cell r="I612"/>
          <cell r="J612"/>
          <cell r="K612"/>
          <cell r="L612"/>
          <cell r="M612"/>
          <cell r="N612"/>
          <cell r="O612"/>
          <cell r="P612"/>
          <cell r="Q612"/>
          <cell r="R612"/>
        </row>
        <row r="613">
          <cell r="A613" t="str">
            <v>CIMS.CAN.YT.Transportation Personal.Transit.Public BusFerry UrbanMarket share</v>
          </cell>
          <cell r="H613">
            <v>0</v>
          </cell>
          <cell r="I613"/>
          <cell r="J613"/>
          <cell r="K613"/>
          <cell r="L613"/>
          <cell r="M613"/>
          <cell r="N613"/>
          <cell r="O613"/>
          <cell r="P613"/>
          <cell r="Q613"/>
          <cell r="R613"/>
        </row>
        <row r="614">
          <cell r="A614" t="str">
            <v>CIMS.CAN.YT.Transportation Personal.Transit.Public BusBus Urban DieselService requestedCIMS.CAN.YT.Fuel Blends.Diesel_Transportation</v>
          </cell>
          <cell r="H614">
            <v>1.2511627298490628</v>
          </cell>
          <cell r="I614">
            <v>1.2398944819320414</v>
          </cell>
          <cell r="J614">
            <v>1.2286262340150209</v>
          </cell>
          <cell r="K614">
            <v>1.2173579860979995</v>
          </cell>
          <cell r="L614">
            <v>1.2083433877643825</v>
          </cell>
          <cell r="M614">
            <v>1.2083433877643825</v>
          </cell>
          <cell r="N614">
            <v>1.2083433877643825</v>
          </cell>
          <cell r="O614">
            <v>1.2083433877643825</v>
          </cell>
          <cell r="P614">
            <v>1.2083433877643825</v>
          </cell>
          <cell r="Q614">
            <v>1.2083433877643825</v>
          </cell>
          <cell r="R614">
            <v>1.2083433877643825</v>
          </cell>
        </row>
        <row r="615">
          <cell r="A615" t="str">
            <v>CIMS.CAN.YT.Transportation Personal.Transit.Rapid TransitLight RailService requestedCIMS.CAN.YT.Electricity</v>
          </cell>
          <cell r="H615">
            <v>0.26333333333333331</v>
          </cell>
          <cell r="I615"/>
          <cell r="J615"/>
          <cell r="K615"/>
          <cell r="L615"/>
          <cell r="M615"/>
          <cell r="N615"/>
          <cell r="O615"/>
          <cell r="P615"/>
          <cell r="Q615"/>
          <cell r="R615"/>
        </row>
        <row r="616">
          <cell r="A616" t="str">
            <v>CIMS.CAN.YT.Transportation Personal.Intercity BusOutput</v>
          </cell>
          <cell r="H616">
            <v>956.73357798106247</v>
          </cell>
          <cell r="I616"/>
          <cell r="J616"/>
          <cell r="K616"/>
          <cell r="L616"/>
          <cell r="M616"/>
          <cell r="N616"/>
          <cell r="O616"/>
          <cell r="P616"/>
          <cell r="Q616"/>
          <cell r="R616"/>
        </row>
        <row r="617">
          <cell r="A617" t="str">
            <v>CIMS.CAN.YT.Transportation Personal.Intercity BusBus Intercity DieselMarket share</v>
          </cell>
          <cell r="H617">
            <v>0.91447177025956228</v>
          </cell>
          <cell r="I617"/>
          <cell r="J617"/>
          <cell r="K617"/>
          <cell r="L617"/>
          <cell r="M617"/>
          <cell r="N617"/>
          <cell r="O617"/>
          <cell r="P617"/>
          <cell r="Q617"/>
          <cell r="R617"/>
        </row>
        <row r="618">
          <cell r="A618" t="str">
            <v>CIMS.CAN.YT.Transportation Personal.Intercity BusBus Intercity GasolineMarket share</v>
          </cell>
          <cell r="H618">
            <v>8.5528229740437806E-2</v>
          </cell>
          <cell r="I618"/>
          <cell r="J618"/>
          <cell r="K618"/>
          <cell r="L618"/>
          <cell r="M618"/>
          <cell r="N618"/>
          <cell r="O618"/>
          <cell r="P618"/>
          <cell r="Q618"/>
          <cell r="R618"/>
        </row>
        <row r="619">
          <cell r="A619" t="str">
            <v>CIMS.CAN.YT.Transportation Personal.Intercity BusBus Intercity DieselService requestedCIMS.CAN.YT.Fuel Blends.Diesel_Transportation</v>
          </cell>
          <cell r="H619">
            <v>0.84748827491499767</v>
          </cell>
          <cell r="I619">
            <v>0.7858271198561475</v>
          </cell>
          <cell r="J619">
            <v>0.72416596479729733</v>
          </cell>
          <cell r="K619">
            <v>0.66250480973845072</v>
          </cell>
          <cell r="L619">
            <v>0.61317588569136916</v>
          </cell>
          <cell r="M619">
            <v>0.61317588569136916</v>
          </cell>
          <cell r="N619">
            <v>0.61317588569136916</v>
          </cell>
          <cell r="O619">
            <v>0.61317588569136916</v>
          </cell>
          <cell r="P619">
            <v>0.61317588569136916</v>
          </cell>
          <cell r="Q619">
            <v>0.61317588569136916</v>
          </cell>
          <cell r="R619">
            <v>0.61317588569136916</v>
          </cell>
        </row>
        <row r="620">
          <cell r="A620" t="str">
            <v>CIMS.CAN.YT.Transportation Personal.Intercity BusBus Intercity GasolineService requestedCIMS.CAN.YT.Fuel Blends.Gasoline_Transportation</v>
          </cell>
          <cell r="H620">
            <v>0.84748827491499767</v>
          </cell>
          <cell r="I620">
            <v>0.7858271198561475</v>
          </cell>
          <cell r="J620">
            <v>0.72416596479729733</v>
          </cell>
          <cell r="K620">
            <v>0.66250480973845072</v>
          </cell>
          <cell r="L620">
            <v>0.61317588569136916</v>
          </cell>
          <cell r="M620">
            <v>0.61317588569136916</v>
          </cell>
          <cell r="N620">
            <v>0.61317588569136916</v>
          </cell>
          <cell r="O620">
            <v>0.61317588569136916</v>
          </cell>
          <cell r="P620">
            <v>0.61317588569136916</v>
          </cell>
          <cell r="Q620">
            <v>0.61317588569136916</v>
          </cell>
          <cell r="R620">
            <v>0.61317588569136916</v>
          </cell>
        </row>
        <row r="621">
          <cell r="A621" t="str">
            <v>CIMS.CAN.YT.Transportation Personal.Intercity RailRail Intercity DieselMarket share</v>
          </cell>
          <cell r="H621">
            <v>1</v>
          </cell>
          <cell r="I621"/>
          <cell r="J621"/>
          <cell r="K621"/>
          <cell r="L621"/>
          <cell r="M621"/>
          <cell r="N621"/>
          <cell r="O621"/>
          <cell r="P621"/>
          <cell r="Q621"/>
          <cell r="R621"/>
        </row>
        <row r="622">
          <cell r="A622" t="str">
            <v>CIMS.CAN.YT.Transportation Personal.Intercity RailRail Intercity DieselService requestedCIMS.CAN.YT.Fuel Blends.Diesel_Transportation</v>
          </cell>
          <cell r="H622">
            <v>1.9938942624324696</v>
          </cell>
          <cell r="I622">
            <v>1.8539965299869507</v>
          </cell>
          <cell r="J622">
            <v>1.7140987975414319</v>
          </cell>
          <cell r="K622">
            <v>1.5742010650959131</v>
          </cell>
          <cell r="L622">
            <v>1.4622828791394937</v>
          </cell>
          <cell r="M622">
            <v>1.4622828791394937</v>
          </cell>
          <cell r="N622">
            <v>1.4622828791394937</v>
          </cell>
          <cell r="O622">
            <v>1.4622828791394937</v>
          </cell>
          <cell r="P622">
            <v>1.4622828791394937</v>
          </cell>
          <cell r="Q622">
            <v>1.4622828791394937</v>
          </cell>
          <cell r="R622">
            <v>1.4622828791394937</v>
          </cell>
        </row>
        <row r="623">
          <cell r="A623" t="str">
            <v>CIMS.CAN.YT.Transportation Personal.Mode.Intercity AirAir IntercityMarket share</v>
          </cell>
          <cell r="H623">
            <v>1</v>
          </cell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</row>
        <row r="624">
          <cell r="A624" t="str">
            <v>CIMS.CAN.YT.Transportation Personal.Mode.Intercity AirAir IntercityService requestedCIMS.Generic Fuels.Jet Fuel</v>
          </cell>
          <cell r="H624">
            <v>3.318720661430973</v>
          </cell>
          <cell r="I624">
            <v>2.9481661104022976</v>
          </cell>
          <cell r="J624">
            <v>2.5776115593735938</v>
          </cell>
          <cell r="K624">
            <v>2.2070570083448899</v>
          </cell>
          <cell r="L624">
            <v>1.9106133675219326</v>
          </cell>
          <cell r="M624">
            <v>1.9106133675219326</v>
          </cell>
          <cell r="N624">
            <v>1.9106133675219326</v>
          </cell>
          <cell r="O624">
            <v>1.9106133675219326</v>
          </cell>
          <cell r="P624">
            <v>1.9106133675219326</v>
          </cell>
          <cell r="Q624">
            <v>1.9106133675219326</v>
          </cell>
          <cell r="R624">
            <v>1.9106133675219326</v>
          </cell>
        </row>
        <row r="625">
          <cell r="H625"/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</row>
        <row r="626">
          <cell r="A626" t="str">
            <v>CIMS.CAN.NTService requestedCIMS.CAN.NT.Transportation Personal</v>
          </cell>
          <cell r="H626">
            <v>81363721.296521381</v>
          </cell>
          <cell r="I626">
            <v>79617700.411695436</v>
          </cell>
          <cell r="J626">
            <v>86332906.154477671</v>
          </cell>
          <cell r="K626">
            <v>84861087.789213389</v>
          </cell>
          <cell r="L626">
            <v>108247606.27170743</v>
          </cell>
          <cell r="M626">
            <v>112547433.47887592</v>
          </cell>
          <cell r="N626">
            <v>117805620.19624603</v>
          </cell>
          <cell r="O626">
            <v>123240383.6480691</v>
          </cell>
          <cell r="P626">
            <v>129284237.31513698</v>
          </cell>
          <cell r="Q626">
            <v>135973380.46174955</v>
          </cell>
          <cell r="R626">
            <v>143347569.9591462</v>
          </cell>
        </row>
        <row r="627">
          <cell r="A627" t="str">
            <v>CIMS.CAN.NT.Transportation PersonalService requestedCIMS.CAN.NT.Transportation Personal.Mode</v>
          </cell>
          <cell r="H627">
            <v>1</v>
          </cell>
          <cell r="I627">
            <v>1</v>
          </cell>
          <cell r="J627">
            <v>1</v>
          </cell>
          <cell r="K627">
            <v>1</v>
          </cell>
          <cell r="L627">
            <v>1</v>
          </cell>
          <cell r="M627">
            <v>1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R627">
            <v>1</v>
          </cell>
        </row>
        <row r="628">
          <cell r="A628" t="str">
            <v>CIMS.CAN.NT.Transportation Personal.ModeService requestedCIMS.CAN.NT.Transportation Personal.Mode.Urban</v>
          </cell>
          <cell r="H628">
            <v>0.45767079429549573</v>
          </cell>
          <cell r="I628">
            <v>0.47500430046523417</v>
          </cell>
          <cell r="J628">
            <v>0.42963814692345914</v>
          </cell>
          <cell r="K628">
            <v>0.45313821263806126</v>
          </cell>
          <cell r="L628">
            <v>0.40327085608601865</v>
          </cell>
          <cell r="M628">
            <v>0.3986331441086633</v>
          </cell>
          <cell r="N628">
            <v>0.39286742396253105</v>
          </cell>
          <cell r="O628">
            <v>0.38873237260920013</v>
          </cell>
          <cell r="P628">
            <v>0.38483432949651442</v>
          </cell>
          <cell r="Q628">
            <v>0.38118361392815719</v>
          </cell>
          <cell r="R628">
            <v>0.37778471588389734</v>
          </cell>
        </row>
        <row r="629">
          <cell r="A629" t="str">
            <v>CIMS.CAN.NT.Transportation Personal.ModeService requestedCIMS.CAN.NT.Transportation Personal.Mode.Intercity Land</v>
          </cell>
          <cell r="H629">
            <v>0.32299970963986419</v>
          </cell>
          <cell r="I629">
            <v>0.3209862609098747</v>
          </cell>
          <cell r="J629">
            <v>0.28309342181055114</v>
          </cell>
          <cell r="K629">
            <v>0.30860467530722935</v>
          </cell>
          <cell r="L629">
            <v>0.27304289048389319</v>
          </cell>
          <cell r="M629">
            <v>0.26598684645300186</v>
          </cell>
          <cell r="N629">
            <v>0.25845952227472085</v>
          </cell>
          <cell r="O629">
            <v>0.25235319804352874</v>
          </cell>
          <cell r="P629">
            <v>0.24671632424889159</v>
          </cell>
          <cell r="Q629">
            <v>0.24153409743709067</v>
          </cell>
          <cell r="R629">
            <v>0.23678803123501546</v>
          </cell>
        </row>
        <row r="630">
          <cell r="A630" t="str">
            <v>CIMS.CAN.NT.Transportation Personal.ModeService requestedCIMS.CAN.NT.Transportation Personal.Mode.Intercity Air</v>
          </cell>
          <cell r="H630">
            <v>0.21932949606463994</v>
          </cell>
          <cell r="I630">
            <v>0.20400943862489124</v>
          </cell>
          <cell r="J630">
            <v>0.28726843126598972</v>
          </cell>
          <cell r="K630">
            <v>0.23825711205470945</v>
          </cell>
          <cell r="L630">
            <v>0.32368625343008817</v>
          </cell>
          <cell r="M630">
            <v>0.33538000943833474</v>
          </cell>
          <cell r="N630">
            <v>0.34517312125528687</v>
          </cell>
          <cell r="O630">
            <v>0.3554513347137816</v>
          </cell>
          <cell r="P630">
            <v>0.36502097806308831</v>
          </cell>
          <cell r="Q630">
            <v>0.3738864435218065</v>
          </cell>
          <cell r="R630">
            <v>0.38206168748345787</v>
          </cell>
        </row>
        <row r="631">
          <cell r="A631" t="str">
            <v>CIMS.CAN.NT.Transportation Personal.Mode.UrbanWalk Cycle UrbanMarket share</v>
          </cell>
          <cell r="H631">
            <v>8.9086859688195987E-3</v>
          </cell>
          <cell r="I631">
            <v>8.9086859688195987E-3</v>
          </cell>
          <cell r="J631">
            <v>8.9086859688195987E-3</v>
          </cell>
          <cell r="K631">
            <v>8.9086859688195987E-3</v>
          </cell>
          <cell r="L631">
            <v>8.9086859688195987E-3</v>
          </cell>
          <cell r="M631">
            <v>8.9086859688195987E-3</v>
          </cell>
          <cell r="N631">
            <v>8.9086859688195987E-3</v>
          </cell>
          <cell r="O631">
            <v>8.9086859688195987E-3</v>
          </cell>
          <cell r="P631">
            <v>8.9086859688195987E-3</v>
          </cell>
          <cell r="Q631">
            <v>8.9086859688195987E-3</v>
          </cell>
          <cell r="R631">
            <v>8.9086859688195987E-3</v>
          </cell>
        </row>
        <row r="632">
          <cell r="A632" t="str">
            <v>CIMS.CAN.NT.Transportation Personal.Mode.UrbanPassenger Vehicle Urban 1 PassengerMarket share</v>
          </cell>
          <cell r="H632">
            <v>0.34635748768813929</v>
          </cell>
          <cell r="I632">
            <v>0.33145959543956577</v>
          </cell>
          <cell r="J632">
            <v>0.32973526430212707</v>
          </cell>
          <cell r="K632">
            <v>0.33983657069092077</v>
          </cell>
          <cell r="L632">
            <v>0.33566507135843454</v>
          </cell>
          <cell r="M632">
            <v>0.32991023979707745</v>
          </cell>
          <cell r="N632">
            <v>0.32463504367303309</v>
          </cell>
          <cell r="O632">
            <v>0.31955562861488229</v>
          </cell>
          <cell r="P632">
            <v>0.31469716784453744</v>
          </cell>
          <cell r="Q632">
            <v>0.31007937873823049</v>
          </cell>
          <cell r="R632">
            <v>0.30571652406528332</v>
          </cell>
        </row>
        <row r="633">
          <cell r="A633" t="str">
            <v>CIMS.CAN.NT.Transportation Personal.Mode.UrbanPassenger Vehicle Urban 3 PassengerMarket share</v>
          </cell>
          <cell r="H633">
            <v>0.46274003461481517</v>
          </cell>
          <cell r="I633">
            <v>0.44745140852906867</v>
          </cell>
          <cell r="J633">
            <v>0.4488590543055222</v>
          </cell>
          <cell r="K633">
            <v>0.46943260952755439</v>
          </cell>
          <cell r="L633">
            <v>0.4724050818327522</v>
          </cell>
          <cell r="M633">
            <v>0.46934174176811733</v>
          </cell>
          <cell r="N633">
            <v>0.46611757673613952</v>
          </cell>
          <cell r="O633">
            <v>0.46303699703820306</v>
          </cell>
          <cell r="P633">
            <v>0.46011337737958469</v>
          </cell>
          <cell r="Q633">
            <v>0.45735653834709322</v>
          </cell>
          <cell r="R633">
            <v>0.45477283068444679</v>
          </cell>
        </row>
        <row r="634">
          <cell r="A634" t="str">
            <v>CIMS.CAN.NT.Transportation Personal.Mode.UrbanPublic Transit UrbanMarket share</v>
          </cell>
          <cell r="H634">
            <v>0.18362969097971563</v>
          </cell>
          <cell r="I634">
            <v>0.21408754880468128</v>
          </cell>
          <cell r="J634">
            <v>0.21440708077565288</v>
          </cell>
          <cell r="K634">
            <v>0.18345649007169582</v>
          </cell>
          <cell r="L634">
            <v>0.18466629487001607</v>
          </cell>
          <cell r="M634">
            <v>0.19356373096006196</v>
          </cell>
          <cell r="N634">
            <v>0.20213949086804842</v>
          </cell>
          <cell r="O634">
            <v>0.21037283389160602</v>
          </cell>
          <cell r="P634">
            <v>0.21822486560532406</v>
          </cell>
          <cell r="Q634">
            <v>0.22566578253638125</v>
          </cell>
          <cell r="R634">
            <v>0.23267478588173318</v>
          </cell>
        </row>
        <row r="635">
          <cell r="A635" t="str">
            <v>CIMS.CAN.NT.Transportation Personal.Mode.UrbanPassenger Vehicle Urban 1 PassengerService requestedCIMS.CAN.NT.Transportation Personal.Passenger Vehicles</v>
          </cell>
          <cell r="H635">
            <v>1</v>
          </cell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</row>
        <row r="636">
          <cell r="A636" t="str">
            <v>CIMS.CAN.NT.Transportation Personal.Mode.UrbanPassenger Vehicle Urban 3 PassengerService requestedCIMS.CAN.NT.Transportation Personal.Passenger Vehicles</v>
          </cell>
          <cell r="H636">
            <v>0.33333299999999999</v>
          </cell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</row>
        <row r="637">
          <cell r="A637" t="str">
            <v>CIMS.CAN.NT.Transportation Personal.Mode.Intercity LandBus IntercityMarket share</v>
          </cell>
          <cell r="H637">
            <v>5.9552970725187962E-2</v>
          </cell>
          <cell r="I637">
            <v>6.1821724454134405E-2</v>
          </cell>
          <cell r="J637">
            <v>3.7627388233622348E-2</v>
          </cell>
          <cell r="K637">
            <v>3.2495822086337833E-2</v>
          </cell>
          <cell r="L637">
            <v>2.5891849268061325E-2</v>
          </cell>
          <cell r="M637">
            <v>2.1952053844228367E-2</v>
          </cell>
          <cell r="N637">
            <v>1.8534080273563475E-2</v>
          </cell>
          <cell r="O637">
            <v>1.5582114948044415E-2</v>
          </cell>
          <cell r="P637">
            <v>1.3046783804577133E-2</v>
          </cell>
          <cell r="Q637">
            <v>1.0881111416717529E-2</v>
          </cell>
          <cell r="R637">
            <v>9.0409525618156995E-3</v>
          </cell>
        </row>
        <row r="638">
          <cell r="A638" t="str">
            <v>CIMS.CAN.NT.Transportation Personal.Mode.Intercity LandRail IntercityMarket share</v>
          </cell>
          <cell r="H638">
            <v>1.1427363768489518E-2</v>
          </cell>
          <cell r="I638">
            <v>3.7955889629585344E-3</v>
          </cell>
          <cell r="J638">
            <v>4.4876914612042573E-3</v>
          </cell>
          <cell r="K638">
            <v>4.8163676108961611E-3</v>
          </cell>
          <cell r="L638">
            <v>7.4807224142241346E-3</v>
          </cell>
          <cell r="M638">
            <v>7.38579004125536E-3</v>
          </cell>
          <cell r="N638">
            <v>7.2616308370740219E-3</v>
          </cell>
          <cell r="O638">
            <v>7.1093657805651293E-3</v>
          </cell>
          <cell r="P638">
            <v>6.9318514983333921E-3</v>
          </cell>
          <cell r="Q638">
            <v>6.7322520974800399E-3</v>
          </cell>
          <cell r="R638">
            <v>6.5139231748893092E-3</v>
          </cell>
        </row>
        <row r="639">
          <cell r="A639" t="str">
            <v>CIMS.CAN.NT.Transportation Personal.Mode.Intercity LandPassenger Vehicle IntercityMarket share</v>
          </cell>
          <cell r="H639">
            <v>0.92901966550632242</v>
          </cell>
          <cell r="I639">
            <v>0.93438268658290702</v>
          </cell>
          <cell r="J639">
            <v>0.95788492030517336</v>
          </cell>
          <cell r="K639">
            <v>0.96268781030276607</v>
          </cell>
          <cell r="L639">
            <v>0.96662742831771453</v>
          </cell>
          <cell r="M639">
            <v>0.97066215611451623</v>
          </cell>
          <cell r="N639">
            <v>0.9742042888893625</v>
          </cell>
          <cell r="O639">
            <v>0.9773085192713904</v>
          </cell>
          <cell r="P639">
            <v>0.98002136469708956</v>
          </cell>
          <cell r="Q639">
            <v>0.98238663648580238</v>
          </cell>
          <cell r="R639">
            <v>0.984445124263295</v>
          </cell>
        </row>
        <row r="640">
          <cell r="A640" t="str">
            <v>CIMS.CAN.NT.Transportation Personal.Mode.Intercity LandPassenger Vehicle IntercityService requestedCIMS.CAN.NT.Transportation Personal.Passenger Vehicles</v>
          </cell>
          <cell r="H640">
            <v>0.78808545895363147</v>
          </cell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</row>
        <row r="641">
          <cell r="A641" t="str">
            <v>CIMS.CAN.NT.Transportation Personal.Passenger VehiclesCar_smallOutput</v>
          </cell>
          <cell r="H641">
            <v>13.590817250000002</v>
          </cell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</row>
        <row r="642">
          <cell r="A642" t="str">
            <v>CIMS.CAN.NT.Transportation Personal.Passenger VehiclesCar_largeOutput</v>
          </cell>
          <cell r="H642">
            <v>13.590817250000002</v>
          </cell>
          <cell r="I642"/>
          <cell r="J642"/>
          <cell r="K642"/>
          <cell r="L642"/>
          <cell r="M642"/>
          <cell r="N642"/>
          <cell r="O642"/>
          <cell r="P642"/>
          <cell r="Q642"/>
          <cell r="R642"/>
        </row>
        <row r="643">
          <cell r="A643" t="str">
            <v>CIMS.CAN.NT.Transportation Personal.Passenger VehiclesLight Truck_smallOutput</v>
          </cell>
          <cell r="H643">
            <v>15.063131511599998</v>
          </cell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</row>
        <row r="644">
          <cell r="A644" t="str">
            <v>CIMS.CAN.NT.Transportation Personal.Passenger VehiclesLight Truck_largeOutput</v>
          </cell>
          <cell r="H644">
            <v>15.063131511599998</v>
          </cell>
          <cell r="I644"/>
          <cell r="J644"/>
          <cell r="K644"/>
          <cell r="L644"/>
          <cell r="M644"/>
          <cell r="N644"/>
          <cell r="O644"/>
          <cell r="P644"/>
          <cell r="Q644"/>
          <cell r="R644"/>
        </row>
        <row r="645">
          <cell r="A645" t="str">
            <v>CIMS.CAN.NT.Transportation Personal.Passenger VehiclesCar_smallService requestedCIMS.CAN.NT.Transportation Personal.Passenger Vehicle Motors</v>
          </cell>
          <cell r="H645">
            <v>8</v>
          </cell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</row>
        <row r="646">
          <cell r="A646" t="str">
            <v>CIMS.CAN.NT.Transportation Personal.Passenger VehiclesCar_largeService requestedCIMS.CAN.NT.Transportation Personal.Passenger Vehicle Motors</v>
          </cell>
          <cell r="H646">
            <v>10</v>
          </cell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</row>
        <row r="647">
          <cell r="A647" t="str">
            <v>CIMS.CAN.NT.Transportation Personal.Passenger VehiclesLight Truck_smallService requestedCIMS.CAN.NT.Transportation Personal.Passenger Vehicle Motors</v>
          </cell>
          <cell r="H647">
            <v>9</v>
          </cell>
          <cell r="I647"/>
          <cell r="J647"/>
          <cell r="K647"/>
          <cell r="L647"/>
          <cell r="M647"/>
          <cell r="N647"/>
          <cell r="O647"/>
          <cell r="P647"/>
          <cell r="Q647"/>
          <cell r="R647"/>
        </row>
        <row r="648">
          <cell r="A648" t="str">
            <v>CIMS.CAN.NT.Transportation Personal.Passenger VehiclesLight Truck_largeService requestedCIMS.CAN.NT.Transportation Personal.Passenger Vehicle Motors</v>
          </cell>
          <cell r="H648">
            <v>13</v>
          </cell>
          <cell r="I648"/>
          <cell r="J648"/>
          <cell r="K648"/>
          <cell r="L648"/>
          <cell r="M648"/>
          <cell r="N648"/>
          <cell r="O648"/>
          <cell r="P648"/>
          <cell r="Q648"/>
          <cell r="R648"/>
        </row>
        <row r="649">
          <cell r="A649" t="str">
            <v>CIMS.CAN.NT.Transportation Personal.Passenger VehiclesCar_smallMarket share</v>
          </cell>
          <cell r="H649">
            <v>0.21186439370208571</v>
          </cell>
          <cell r="I649">
            <v>0.20437753482382706</v>
          </cell>
          <cell r="J649">
            <v>0.19836968930607843</v>
          </cell>
          <cell r="K649">
            <v>0.18345947873000013</v>
          </cell>
          <cell r="L649">
            <v>0.1641275961464172</v>
          </cell>
          <cell r="M649">
            <v>0.15385725730201621</v>
          </cell>
          <cell r="N649">
            <v>0.14367292994930977</v>
          </cell>
          <cell r="O649">
            <v>0.13365122642794894</v>
          </cell>
          <cell r="P649">
            <v>0.12386386830995889</v>
          </cell>
          <cell r="Q649">
            <v>0.11437573723399685</v>
          </cell>
          <cell r="R649">
            <v>0.10524333799759421</v>
          </cell>
        </row>
        <row r="650">
          <cell r="A650" t="str">
            <v>CIMS.CAN.NT.Transportation Personal.Passenger VehiclesCar_largeMarket share</v>
          </cell>
          <cell r="H650">
            <v>0.43014892054665876</v>
          </cell>
          <cell r="I650">
            <v>0.41494832827867911</v>
          </cell>
          <cell r="J650">
            <v>0.40275058131840163</v>
          </cell>
          <cell r="K650">
            <v>0.37247833560333354</v>
          </cell>
          <cell r="L650">
            <v>0.33322875581242273</v>
          </cell>
          <cell r="M650">
            <v>0.31237685573439655</v>
          </cell>
          <cell r="N650">
            <v>0.29169958504859855</v>
          </cell>
          <cell r="O650">
            <v>0.27135249002038114</v>
          </cell>
          <cell r="P650">
            <v>0.25148118717476498</v>
          </cell>
          <cell r="Q650">
            <v>0.23221740589932688</v>
          </cell>
          <cell r="R650">
            <v>0.21367586805572153</v>
          </cell>
        </row>
        <row r="651">
          <cell r="A651" t="str">
            <v>CIMS.CAN.NT.Transportation Personal.Passenger VehiclesLight Truck_smallMarket share</v>
          </cell>
          <cell r="H651">
            <v>0.11813560629791432</v>
          </cell>
          <cell r="I651">
            <v>0.12562246517617295</v>
          </cell>
          <cell r="J651">
            <v>0.13163031069392156</v>
          </cell>
          <cell r="K651">
            <v>0.14654052126999983</v>
          </cell>
          <cell r="L651">
            <v>0.16587240385358284</v>
          </cell>
          <cell r="M651">
            <v>0.17614274269798377</v>
          </cell>
          <cell r="N651">
            <v>0.18632707005069027</v>
          </cell>
          <cell r="O651">
            <v>0.19634877357205111</v>
          </cell>
          <cell r="P651">
            <v>0.20613613169004111</v>
          </cell>
          <cell r="Q651">
            <v>0.21562426276600316</v>
          </cell>
          <cell r="R651">
            <v>0.22475666200240582</v>
          </cell>
        </row>
        <row r="652">
          <cell r="A652" t="str">
            <v>CIMS.CAN.NT.Transportation Personal.Passenger VehiclesLight Truck_largeMarket share</v>
          </cell>
          <cell r="H652">
            <v>0.23985107945334116</v>
          </cell>
          <cell r="I652">
            <v>0.25505167172132082</v>
          </cell>
          <cell r="J652">
            <v>0.26724941868159829</v>
          </cell>
          <cell r="K652">
            <v>0.29752166439666633</v>
          </cell>
          <cell r="L652">
            <v>0.33677124418757726</v>
          </cell>
          <cell r="M652">
            <v>0.35762314426560338</v>
          </cell>
          <cell r="N652">
            <v>0.37830041495140143</v>
          </cell>
          <cell r="O652">
            <v>0.39864750997961884</v>
          </cell>
          <cell r="P652">
            <v>0.41851881282523495</v>
          </cell>
          <cell r="Q652">
            <v>0.43778259410067299</v>
          </cell>
          <cell r="R652">
            <v>0.45632413194427834</v>
          </cell>
        </row>
        <row r="653">
          <cell r="A653" t="str">
            <v>CIMS.CAN.NT.Transportation Personal.Passenger Vehicle MotorsOutput</v>
          </cell>
          <cell r="H653">
            <v>141.58048556610754</v>
          </cell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</row>
        <row r="654">
          <cell r="A654" t="str">
            <v>CIMS.CAN.NT.Transportation Personal.Passenger Vehicle MotorsGasoline ExistingService requestedCIMS.CAN.NT.Fuel Blends.Gasoline_Transportation</v>
          </cell>
          <cell r="H654">
            <v>0.37676691016245206</v>
          </cell>
          <cell r="I654"/>
          <cell r="J654"/>
          <cell r="K654"/>
          <cell r="L654"/>
          <cell r="M654"/>
          <cell r="N654"/>
          <cell r="O654"/>
          <cell r="P654"/>
          <cell r="Q654"/>
          <cell r="R654"/>
        </row>
        <row r="655">
          <cell r="A655" t="str">
            <v>CIMS.CAN.NT.Transportation Personal.Passenger Vehicle MotorsGasoline StandardService requestedCIMS.CAN.NT.Fuel Blends.Gasoline_Transportation</v>
          </cell>
          <cell r="H655">
            <v>0.35908448638577739</v>
          </cell>
          <cell r="I655"/>
          <cell r="J655"/>
          <cell r="K655"/>
          <cell r="L655"/>
          <cell r="M655"/>
          <cell r="N655"/>
          <cell r="O655"/>
          <cell r="P655"/>
          <cell r="Q655"/>
          <cell r="R655"/>
        </row>
        <row r="656">
          <cell r="A656" t="str">
            <v>CIMS.CAN.NT.Transportation Personal.Passenger Vehicle MotorsGasoline EfficientService requestedCIMS.CAN.NT.Fuel Blends.Gasoline_Transportation</v>
          </cell>
          <cell r="H656">
            <v>0.35136738597591116</v>
          </cell>
          <cell r="I656"/>
          <cell r="J656"/>
          <cell r="K656"/>
          <cell r="L656"/>
          <cell r="M656"/>
          <cell r="N656"/>
          <cell r="O656"/>
          <cell r="P656"/>
          <cell r="Q656"/>
          <cell r="R656"/>
        </row>
        <row r="657">
          <cell r="A657" t="str">
            <v>CIMS.CAN.NT.Transportation Personal.Passenger Vehicle MotorsGasoline ExistingMarket share</v>
          </cell>
          <cell r="H657">
            <v>1</v>
          </cell>
          <cell r="I657"/>
          <cell r="J657"/>
          <cell r="K657"/>
          <cell r="L657"/>
          <cell r="M657"/>
          <cell r="N657"/>
          <cell r="O657"/>
          <cell r="P657"/>
          <cell r="Q657"/>
          <cell r="R657"/>
        </row>
        <row r="658">
          <cell r="A658" t="str">
            <v>CIMS.CAN.NT.Transportation Personal.TransitService requestedCIMS.CAN.NT.Transportation Personal.Transit.Public Bus</v>
          </cell>
          <cell r="H658">
            <v>1</v>
          </cell>
          <cell r="I658">
            <v>1</v>
          </cell>
          <cell r="J658">
            <v>1</v>
          </cell>
          <cell r="K658">
            <v>1</v>
          </cell>
          <cell r="L658">
            <v>1</v>
          </cell>
          <cell r="M658">
            <v>1</v>
          </cell>
          <cell r="N658">
            <v>1</v>
          </cell>
          <cell r="O658">
            <v>1</v>
          </cell>
          <cell r="P658">
            <v>1</v>
          </cell>
          <cell r="Q658">
            <v>1</v>
          </cell>
          <cell r="R658">
            <v>1</v>
          </cell>
        </row>
        <row r="659">
          <cell r="A659" t="str">
            <v>CIMS.CAN.NT.Transportation Personal.TransitService requestedCIMS.CAN.NT.Transportation Personal.Transit.Rapid Transit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A660" t="str">
            <v>CIMS.CAN.NT.Transportation Personal.Transit.Public BusOutput</v>
          </cell>
          <cell r="H660">
            <v>778.19774759284121</v>
          </cell>
          <cell r="I660"/>
          <cell r="J660"/>
          <cell r="K660"/>
          <cell r="L660"/>
          <cell r="M660"/>
          <cell r="N660"/>
          <cell r="O660"/>
          <cell r="P660"/>
          <cell r="Q660"/>
          <cell r="R660"/>
        </row>
        <row r="661">
          <cell r="A661" t="str">
            <v>CIMS.CAN.NT.Transportation Personal.Transit.Public BusFerry UrbanOutput</v>
          </cell>
          <cell r="H661">
            <v>4152.8700000000008</v>
          </cell>
          <cell r="I661"/>
          <cell r="J661"/>
          <cell r="K661"/>
          <cell r="L661"/>
          <cell r="M661"/>
          <cell r="N661"/>
          <cell r="O661"/>
          <cell r="P661"/>
          <cell r="Q661"/>
          <cell r="R661"/>
        </row>
        <row r="662">
          <cell r="A662" t="str">
            <v>CIMS.CAN.NT.Transportation Personal.Transit.Public BusBus Urban DieselMarket share</v>
          </cell>
          <cell r="H662">
            <v>0.94115592839945783</v>
          </cell>
          <cell r="I662"/>
          <cell r="J662"/>
          <cell r="K662"/>
          <cell r="L662"/>
          <cell r="M662"/>
          <cell r="N662"/>
          <cell r="O662"/>
          <cell r="P662"/>
          <cell r="Q662"/>
          <cell r="R662"/>
        </row>
        <row r="663">
          <cell r="A663" t="str">
            <v>CIMS.CAN.NT.Transportation Personal.Transit.Public BusBus Urban NGMarket share</v>
          </cell>
          <cell r="H663">
            <v>5.8844071600542169E-2</v>
          </cell>
          <cell r="I663"/>
          <cell r="J663"/>
          <cell r="K663"/>
          <cell r="L663"/>
          <cell r="M663"/>
          <cell r="N663"/>
          <cell r="O663"/>
          <cell r="P663"/>
          <cell r="Q663"/>
          <cell r="R663"/>
        </row>
        <row r="664">
          <cell r="A664" t="str">
            <v>CIMS.CAN.NT.Transportation Personal.Transit.Public BusBus Urban ElectricMarket share</v>
          </cell>
          <cell r="H664">
            <v>0</v>
          </cell>
          <cell r="I664"/>
          <cell r="J664"/>
          <cell r="K664"/>
          <cell r="L664"/>
          <cell r="M664"/>
          <cell r="N664"/>
          <cell r="O664"/>
          <cell r="P664"/>
          <cell r="Q664"/>
          <cell r="R664"/>
        </row>
        <row r="665">
          <cell r="A665" t="str">
            <v>CIMS.CAN.NT.Transportation Personal.Transit.Public BusFerry UrbanMarket share</v>
          </cell>
          <cell r="H665">
            <v>0</v>
          </cell>
          <cell r="I665"/>
          <cell r="J665"/>
          <cell r="K665"/>
          <cell r="L665"/>
          <cell r="M665"/>
          <cell r="N665"/>
          <cell r="O665"/>
          <cell r="P665"/>
          <cell r="Q665"/>
          <cell r="R665"/>
        </row>
        <row r="666">
          <cell r="A666" t="str">
            <v>CIMS.CAN.NT.Transportation Personal.Transit.Public BusBus Urban DieselService requestedCIMS.CAN.NT.Fuel Blends.Diesel_Transportation</v>
          </cell>
          <cell r="H666">
            <v>1.2511627298490628</v>
          </cell>
          <cell r="I666">
            <v>1.2398944819320414</v>
          </cell>
          <cell r="J666">
            <v>1.2286262340150209</v>
          </cell>
          <cell r="K666">
            <v>1.2173579860979995</v>
          </cell>
          <cell r="L666">
            <v>1.2083433877643825</v>
          </cell>
          <cell r="M666">
            <v>1.2083433877643825</v>
          </cell>
          <cell r="N666">
            <v>1.2083433877643825</v>
          </cell>
          <cell r="O666">
            <v>1.2083433877643825</v>
          </cell>
          <cell r="P666">
            <v>1.2083433877643825</v>
          </cell>
          <cell r="Q666">
            <v>1.2083433877643825</v>
          </cell>
          <cell r="R666">
            <v>1.2083433877643825</v>
          </cell>
        </row>
        <row r="667">
          <cell r="A667" t="str">
            <v>CIMS.CAN.NT.Transportation Personal.Transit.Rapid TransitLight RailService requestedCIMS.CAN.NT.Electricity</v>
          </cell>
          <cell r="H667">
            <v>0.26333333333333331</v>
          </cell>
          <cell r="I667"/>
          <cell r="J667"/>
          <cell r="K667"/>
          <cell r="L667"/>
          <cell r="M667"/>
          <cell r="N667"/>
          <cell r="O667"/>
          <cell r="P667"/>
          <cell r="Q667"/>
          <cell r="R667"/>
        </row>
        <row r="668">
          <cell r="A668" t="str">
            <v>CIMS.CAN.NT.Transportation Personal.Intercity BusOutput</v>
          </cell>
          <cell r="H668">
            <v>956.73357798106247</v>
          </cell>
          <cell r="I668"/>
          <cell r="J668"/>
          <cell r="K668"/>
          <cell r="L668"/>
          <cell r="M668"/>
          <cell r="N668"/>
          <cell r="O668"/>
          <cell r="P668"/>
          <cell r="Q668"/>
          <cell r="R668"/>
        </row>
        <row r="669">
          <cell r="A669" t="str">
            <v>CIMS.CAN.NT.Transportation Personal.Intercity BusBus Intercity DieselMarket share</v>
          </cell>
          <cell r="H669">
            <v>0.91447177025956228</v>
          </cell>
          <cell r="I669"/>
          <cell r="J669"/>
          <cell r="K669"/>
          <cell r="L669"/>
          <cell r="M669"/>
          <cell r="N669"/>
          <cell r="O669"/>
          <cell r="P669"/>
          <cell r="Q669"/>
          <cell r="R669"/>
        </row>
        <row r="670">
          <cell r="A670" t="str">
            <v>CIMS.CAN.NT.Transportation Personal.Intercity BusBus Intercity GasolineMarket share</v>
          </cell>
          <cell r="H670">
            <v>8.5528229740437806E-2</v>
          </cell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</row>
        <row r="671">
          <cell r="A671" t="str">
            <v>CIMS.CAN.NT.Transportation Personal.Intercity BusBus Intercity DieselService requestedCIMS.CAN.NT.Fuel Blends.Diesel_Transportation</v>
          </cell>
          <cell r="H671">
            <v>0.84748827491499767</v>
          </cell>
          <cell r="I671">
            <v>0.7858271198561475</v>
          </cell>
          <cell r="J671">
            <v>0.72416596479729733</v>
          </cell>
          <cell r="K671">
            <v>0.66250480973845072</v>
          </cell>
          <cell r="L671">
            <v>0.61317588569136916</v>
          </cell>
          <cell r="M671">
            <v>0.61317588569136916</v>
          </cell>
          <cell r="N671">
            <v>0.61317588569136916</v>
          </cell>
          <cell r="O671">
            <v>0.61317588569136916</v>
          </cell>
          <cell r="P671">
            <v>0.61317588569136916</v>
          </cell>
          <cell r="Q671">
            <v>0.61317588569136916</v>
          </cell>
          <cell r="R671">
            <v>0.61317588569136916</v>
          </cell>
        </row>
        <row r="672">
          <cell r="A672" t="str">
            <v>CIMS.CAN.NT.Transportation Personal.Intercity BusBus Intercity GasolineService requestedCIMS.CAN.NT.Fuel Blends.Gasoline_Transportation</v>
          </cell>
          <cell r="H672">
            <v>0.84748827491499767</v>
          </cell>
          <cell r="I672">
            <v>0.7858271198561475</v>
          </cell>
          <cell r="J672">
            <v>0.72416596479729733</v>
          </cell>
          <cell r="K672">
            <v>0.66250480973845072</v>
          </cell>
          <cell r="L672">
            <v>0.61317588569136916</v>
          </cell>
          <cell r="M672">
            <v>0.61317588569136916</v>
          </cell>
          <cell r="N672">
            <v>0.61317588569136916</v>
          </cell>
          <cell r="O672">
            <v>0.61317588569136916</v>
          </cell>
          <cell r="P672">
            <v>0.61317588569136916</v>
          </cell>
          <cell r="Q672">
            <v>0.61317588569136916</v>
          </cell>
          <cell r="R672">
            <v>0.61317588569136916</v>
          </cell>
        </row>
        <row r="673">
          <cell r="A673" t="str">
            <v>CIMS.CAN.NT.Transportation Personal.Intercity RailRail Intercity DieselMarket share</v>
          </cell>
          <cell r="H673">
            <v>1</v>
          </cell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</row>
        <row r="674">
          <cell r="A674" t="str">
            <v>CIMS.CAN.NT.Transportation Personal.Intercity RailRail Intercity DieselService requestedCIMS.CAN.NT.Fuel Blends.Diesel_Transportation</v>
          </cell>
          <cell r="H674">
            <v>1.9938942624324696</v>
          </cell>
          <cell r="I674">
            <v>1.8539965299869507</v>
          </cell>
          <cell r="J674">
            <v>1.7140987975414319</v>
          </cell>
          <cell r="K674">
            <v>1.5742010650959131</v>
          </cell>
          <cell r="L674">
            <v>1.4622828791394937</v>
          </cell>
          <cell r="M674">
            <v>1.4622828791394937</v>
          </cell>
          <cell r="N674">
            <v>1.4622828791394937</v>
          </cell>
          <cell r="O674">
            <v>1.4622828791394937</v>
          </cell>
          <cell r="P674">
            <v>1.4622828791394937</v>
          </cell>
          <cell r="Q674">
            <v>1.4622828791394937</v>
          </cell>
          <cell r="R674">
            <v>1.4622828791394937</v>
          </cell>
        </row>
        <row r="675">
          <cell r="A675" t="str">
            <v>CIMS.CAN.NT.Transportation Personal.Mode.Intercity AirAir IntercityMarket share</v>
          </cell>
          <cell r="H675">
            <v>1</v>
          </cell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</row>
        <row r="676">
          <cell r="A676" t="str">
            <v>CIMS.CAN.NT.Transportation Personal.Mode.Intercity AirAir IntercityService requestedCIMS.Generic Fuels.Jet Fuel</v>
          </cell>
          <cell r="H676">
            <v>3.318720661430973</v>
          </cell>
          <cell r="I676">
            <v>2.9481661104022976</v>
          </cell>
          <cell r="J676">
            <v>2.5776115593735938</v>
          </cell>
          <cell r="K676">
            <v>2.2070570083448899</v>
          </cell>
          <cell r="L676">
            <v>1.9106133675219326</v>
          </cell>
          <cell r="M676">
            <v>1.9106133675219326</v>
          </cell>
          <cell r="N676">
            <v>1.9106133675219326</v>
          </cell>
          <cell r="O676">
            <v>1.9106133675219326</v>
          </cell>
          <cell r="P676">
            <v>1.9106133675219326</v>
          </cell>
          <cell r="Q676">
            <v>1.9106133675219326</v>
          </cell>
          <cell r="R676">
            <v>1.9106133675219326</v>
          </cell>
        </row>
        <row r="677">
          <cell r="H677"/>
          <cell r="I677"/>
          <cell r="J677"/>
          <cell r="K677"/>
          <cell r="L677"/>
          <cell r="M677"/>
          <cell r="N677"/>
          <cell r="O677"/>
          <cell r="P677"/>
          <cell r="Q677"/>
          <cell r="R677"/>
        </row>
        <row r="678">
          <cell r="A678" t="str">
            <v>CIMS.CAN.NUService requestedCIMS.CAN.NU.Transportation Personal</v>
          </cell>
          <cell r="H678">
            <v>81363721.296521381</v>
          </cell>
          <cell r="I678">
            <v>79617700.411695436</v>
          </cell>
          <cell r="J678">
            <v>86332906.154477671</v>
          </cell>
          <cell r="K678">
            <v>84861087.789213389</v>
          </cell>
          <cell r="L678">
            <v>108247606.27170743</v>
          </cell>
          <cell r="M678">
            <v>112547433.47887592</v>
          </cell>
          <cell r="N678">
            <v>117805620.19624603</v>
          </cell>
          <cell r="O678">
            <v>123240383.6480691</v>
          </cell>
          <cell r="P678">
            <v>129284237.31513698</v>
          </cell>
          <cell r="Q678">
            <v>135973380.46174955</v>
          </cell>
          <cell r="R678">
            <v>143347569.9591462</v>
          </cell>
        </row>
        <row r="679">
          <cell r="A679" t="str">
            <v>CIMS.CAN.NU.Transportation PersonalService requestedCIMS.CAN.NU.Transportation Personal.Mode</v>
          </cell>
          <cell r="H679">
            <v>1</v>
          </cell>
          <cell r="I679">
            <v>1</v>
          </cell>
          <cell r="J679">
            <v>1</v>
          </cell>
          <cell r="K679">
            <v>1</v>
          </cell>
          <cell r="L679">
            <v>1</v>
          </cell>
          <cell r="M679">
            <v>1</v>
          </cell>
          <cell r="N679">
            <v>1</v>
          </cell>
          <cell r="O679">
            <v>1</v>
          </cell>
          <cell r="P679">
            <v>1</v>
          </cell>
          <cell r="Q679">
            <v>1</v>
          </cell>
          <cell r="R679">
            <v>1</v>
          </cell>
        </row>
        <row r="680">
          <cell r="A680" t="str">
            <v>CIMS.CAN.NU.Transportation Personal.ModeService requestedCIMS.CAN.NU.Transportation Personal.Mode.Urban</v>
          </cell>
          <cell r="H680">
            <v>0.45767079429549573</v>
          </cell>
          <cell r="I680">
            <v>0.47500430046523417</v>
          </cell>
          <cell r="J680">
            <v>0.42963814692345914</v>
          </cell>
          <cell r="K680">
            <v>0.45313821263806126</v>
          </cell>
          <cell r="L680">
            <v>0.40327085608601865</v>
          </cell>
          <cell r="M680">
            <v>0.3986331441086633</v>
          </cell>
          <cell r="N680">
            <v>0.39286742396253105</v>
          </cell>
          <cell r="O680">
            <v>0.38873237260920013</v>
          </cell>
          <cell r="P680">
            <v>0.38483432949651442</v>
          </cell>
          <cell r="Q680">
            <v>0.38118361392815719</v>
          </cell>
          <cell r="R680">
            <v>0.37778471588389734</v>
          </cell>
        </row>
        <row r="681">
          <cell r="A681" t="str">
            <v>CIMS.CAN.NU.Transportation Personal.ModeService requestedCIMS.CAN.NU.Transportation Personal.Mode.Intercity Land</v>
          </cell>
          <cell r="H681">
            <v>0.32299970963986419</v>
          </cell>
          <cell r="I681">
            <v>0.3209862609098747</v>
          </cell>
          <cell r="J681">
            <v>0.28309342181055114</v>
          </cell>
          <cell r="K681">
            <v>0.30860467530722935</v>
          </cell>
          <cell r="L681">
            <v>0.27304289048389319</v>
          </cell>
          <cell r="M681">
            <v>0.26598684645300186</v>
          </cell>
          <cell r="N681">
            <v>0.25845952227472085</v>
          </cell>
          <cell r="O681">
            <v>0.25235319804352874</v>
          </cell>
          <cell r="P681">
            <v>0.24671632424889159</v>
          </cell>
          <cell r="Q681">
            <v>0.24153409743709067</v>
          </cell>
          <cell r="R681">
            <v>0.23678803123501546</v>
          </cell>
        </row>
        <row r="682">
          <cell r="A682" t="str">
            <v>CIMS.CAN.NU.Transportation Personal.ModeService requestedCIMS.CAN.NU.Transportation Personal.Mode.Intercity Air</v>
          </cell>
          <cell r="H682">
            <v>0.21932949606463994</v>
          </cell>
          <cell r="I682">
            <v>0.20400943862489124</v>
          </cell>
          <cell r="J682">
            <v>0.28726843126598972</v>
          </cell>
          <cell r="K682">
            <v>0.23825711205470945</v>
          </cell>
          <cell r="L682">
            <v>0.32368625343008817</v>
          </cell>
          <cell r="M682">
            <v>0.33538000943833474</v>
          </cell>
          <cell r="N682">
            <v>0.34517312125528687</v>
          </cell>
          <cell r="O682">
            <v>0.3554513347137816</v>
          </cell>
          <cell r="P682">
            <v>0.36502097806308831</v>
          </cell>
          <cell r="Q682">
            <v>0.3738864435218065</v>
          </cell>
          <cell r="R682">
            <v>0.38206168748345787</v>
          </cell>
        </row>
        <row r="683">
          <cell r="A683" t="str">
            <v>CIMS.CAN.NU.Transportation Personal.Mode.UrbanWalk Cycle UrbanMarket share</v>
          </cell>
          <cell r="H683">
            <v>8.9086859688195987E-3</v>
          </cell>
          <cell r="I683">
            <v>8.9086859688195987E-3</v>
          </cell>
          <cell r="J683">
            <v>8.9086859688195987E-3</v>
          </cell>
          <cell r="K683">
            <v>8.9086859688195987E-3</v>
          </cell>
          <cell r="L683">
            <v>8.9086859688195987E-3</v>
          </cell>
          <cell r="M683">
            <v>8.9086859688195987E-3</v>
          </cell>
          <cell r="N683">
            <v>8.9086859688195987E-3</v>
          </cell>
          <cell r="O683">
            <v>8.9086859688195987E-3</v>
          </cell>
          <cell r="P683">
            <v>8.9086859688195987E-3</v>
          </cell>
          <cell r="Q683">
            <v>8.9086859688195987E-3</v>
          </cell>
          <cell r="R683">
            <v>8.9086859688195987E-3</v>
          </cell>
        </row>
        <row r="684">
          <cell r="A684" t="str">
            <v>CIMS.CAN.NU.Transportation Personal.Mode.UrbanPassenger Vehicle Urban 1 PassengerMarket share</v>
          </cell>
          <cell r="H684">
            <v>0.34635748768813929</v>
          </cell>
          <cell r="I684">
            <v>0.33145959543956577</v>
          </cell>
          <cell r="J684">
            <v>0.32973526430212707</v>
          </cell>
          <cell r="K684">
            <v>0.33983657069092077</v>
          </cell>
          <cell r="L684">
            <v>0.33566507135843454</v>
          </cell>
          <cell r="M684">
            <v>0.32991023979707745</v>
          </cell>
          <cell r="N684">
            <v>0.32463504367303309</v>
          </cell>
          <cell r="O684">
            <v>0.31955562861488229</v>
          </cell>
          <cell r="P684">
            <v>0.31469716784453744</v>
          </cell>
          <cell r="Q684">
            <v>0.31007937873823049</v>
          </cell>
          <cell r="R684">
            <v>0.30571652406528332</v>
          </cell>
        </row>
        <row r="685">
          <cell r="A685" t="str">
            <v>CIMS.CAN.NU.Transportation Personal.Mode.UrbanPassenger Vehicle Urban 3 PassengerMarket share</v>
          </cell>
          <cell r="H685">
            <v>0.46274003461481517</v>
          </cell>
          <cell r="I685">
            <v>0.44745140852906867</v>
          </cell>
          <cell r="J685">
            <v>0.4488590543055222</v>
          </cell>
          <cell r="K685">
            <v>0.46943260952755439</v>
          </cell>
          <cell r="L685">
            <v>0.4724050818327522</v>
          </cell>
          <cell r="M685">
            <v>0.46934174176811733</v>
          </cell>
          <cell r="N685">
            <v>0.46611757673613952</v>
          </cell>
          <cell r="O685">
            <v>0.46303699703820306</v>
          </cell>
          <cell r="P685">
            <v>0.46011337737958469</v>
          </cell>
          <cell r="Q685">
            <v>0.45735653834709322</v>
          </cell>
          <cell r="R685">
            <v>0.45477283068444679</v>
          </cell>
        </row>
        <row r="686">
          <cell r="A686" t="str">
            <v>CIMS.CAN.NU.Transportation Personal.Mode.UrbanPublic Transit UrbanMarket share</v>
          </cell>
          <cell r="H686">
            <v>0.18362969097971563</v>
          </cell>
          <cell r="I686">
            <v>0.21408754880468128</v>
          </cell>
          <cell r="J686">
            <v>0.21440708077565288</v>
          </cell>
          <cell r="K686">
            <v>0.18345649007169582</v>
          </cell>
          <cell r="L686">
            <v>0.18466629487001607</v>
          </cell>
          <cell r="M686">
            <v>0.19356373096006196</v>
          </cell>
          <cell r="N686">
            <v>0.20213949086804842</v>
          </cell>
          <cell r="O686">
            <v>0.21037283389160602</v>
          </cell>
          <cell r="P686">
            <v>0.21822486560532406</v>
          </cell>
          <cell r="Q686">
            <v>0.22566578253638125</v>
          </cell>
          <cell r="R686">
            <v>0.23267478588173318</v>
          </cell>
        </row>
        <row r="687">
          <cell r="A687" t="str">
            <v>CIMS.CAN.NU.Transportation Personal.Mode.UrbanPassenger Vehicle Urban 1 PassengerService requestedCIMS.CAN.NU.Transportation Personal.Passenger Vehicles</v>
          </cell>
          <cell r="H687">
            <v>1</v>
          </cell>
          <cell r="I687"/>
          <cell r="J687"/>
          <cell r="K687"/>
          <cell r="L687"/>
          <cell r="M687"/>
          <cell r="N687"/>
          <cell r="O687"/>
          <cell r="P687"/>
          <cell r="Q687"/>
          <cell r="R687"/>
        </row>
        <row r="688">
          <cell r="A688" t="str">
            <v>CIMS.CAN.NU.Transportation Personal.Mode.UrbanPassenger Vehicle Urban 3 PassengerService requestedCIMS.CAN.NU.Transportation Personal.Passenger Vehicles</v>
          </cell>
          <cell r="H688">
            <v>0.33333299999999999</v>
          </cell>
          <cell r="I688"/>
          <cell r="J688"/>
          <cell r="K688"/>
          <cell r="L688"/>
          <cell r="M688"/>
          <cell r="N688"/>
          <cell r="O688"/>
          <cell r="P688"/>
          <cell r="Q688"/>
          <cell r="R688"/>
        </row>
        <row r="689">
          <cell r="A689" t="str">
            <v>CIMS.CAN.NU.Transportation Personal.Mode.Intercity LandBus IntercityMarket share</v>
          </cell>
          <cell r="H689">
            <v>5.9552970725187962E-2</v>
          </cell>
          <cell r="I689">
            <v>6.1821724454134405E-2</v>
          </cell>
          <cell r="J689">
            <v>3.7627388233622348E-2</v>
          </cell>
          <cell r="K689">
            <v>3.2495822086337833E-2</v>
          </cell>
          <cell r="L689">
            <v>2.5891849268061325E-2</v>
          </cell>
          <cell r="M689">
            <v>2.1952053844228367E-2</v>
          </cell>
          <cell r="N689">
            <v>1.8534080273563475E-2</v>
          </cell>
          <cell r="O689">
            <v>1.5582114948044415E-2</v>
          </cell>
          <cell r="P689">
            <v>1.3046783804577133E-2</v>
          </cell>
          <cell r="Q689">
            <v>1.0881111416717529E-2</v>
          </cell>
          <cell r="R689">
            <v>9.0409525618156995E-3</v>
          </cell>
        </row>
        <row r="690">
          <cell r="A690" t="str">
            <v>CIMS.CAN.NU.Transportation Personal.Mode.Intercity LandRail IntercityMarket share</v>
          </cell>
          <cell r="H690">
            <v>1.1427363768489518E-2</v>
          </cell>
          <cell r="I690">
            <v>3.7955889629585344E-3</v>
          </cell>
          <cell r="J690">
            <v>4.4876914612042573E-3</v>
          </cell>
          <cell r="K690">
            <v>4.8163676108961611E-3</v>
          </cell>
          <cell r="L690">
            <v>7.4807224142241346E-3</v>
          </cell>
          <cell r="M690">
            <v>7.38579004125536E-3</v>
          </cell>
          <cell r="N690">
            <v>7.2616308370740219E-3</v>
          </cell>
          <cell r="O690">
            <v>7.1093657805651293E-3</v>
          </cell>
          <cell r="P690">
            <v>6.9318514983333921E-3</v>
          </cell>
          <cell r="Q690">
            <v>6.7322520974800399E-3</v>
          </cell>
          <cell r="R690">
            <v>6.5139231748893092E-3</v>
          </cell>
        </row>
        <row r="691">
          <cell r="A691" t="str">
            <v>CIMS.CAN.NU.Transportation Personal.Mode.Intercity LandPassenger Vehicle IntercityMarket share</v>
          </cell>
          <cell r="H691">
            <v>0.92901966550632242</v>
          </cell>
          <cell r="I691">
            <v>0.93438268658290702</v>
          </cell>
          <cell r="J691">
            <v>0.95788492030517336</v>
          </cell>
          <cell r="K691">
            <v>0.96268781030276607</v>
          </cell>
          <cell r="L691">
            <v>0.96662742831771453</v>
          </cell>
          <cell r="M691">
            <v>0.97066215611451623</v>
          </cell>
          <cell r="N691">
            <v>0.9742042888893625</v>
          </cell>
          <cell r="O691">
            <v>0.9773085192713904</v>
          </cell>
          <cell r="P691">
            <v>0.98002136469708956</v>
          </cell>
          <cell r="Q691">
            <v>0.98238663648580238</v>
          </cell>
          <cell r="R691">
            <v>0.984445124263295</v>
          </cell>
        </row>
        <row r="692">
          <cell r="A692" t="str">
            <v>CIMS.CAN.NU.Transportation Personal.Mode.Intercity LandPassenger Vehicle IntercityService requestedCIMS.CAN.NU.Transportation Personal.Passenger Vehicles</v>
          </cell>
          <cell r="H692">
            <v>0.78808545895363147</v>
          </cell>
          <cell r="I692"/>
          <cell r="J692"/>
          <cell r="K692"/>
          <cell r="L692"/>
          <cell r="M692"/>
          <cell r="N692"/>
          <cell r="O692"/>
          <cell r="P692"/>
          <cell r="Q692"/>
          <cell r="R692"/>
        </row>
        <row r="693">
          <cell r="A693" t="str">
            <v>CIMS.CAN.NU.Transportation Personal.Passenger VehiclesCar_smallOutput</v>
          </cell>
          <cell r="H693">
            <v>13.590817250000002</v>
          </cell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</row>
        <row r="694">
          <cell r="A694" t="str">
            <v>CIMS.CAN.NU.Transportation Personal.Passenger VehiclesCar_largeOutput</v>
          </cell>
          <cell r="H694">
            <v>13.590817250000002</v>
          </cell>
          <cell r="I694"/>
          <cell r="J694"/>
          <cell r="K694"/>
          <cell r="L694"/>
          <cell r="M694"/>
          <cell r="N694"/>
          <cell r="O694"/>
          <cell r="P694"/>
          <cell r="Q694"/>
          <cell r="R694"/>
        </row>
        <row r="695">
          <cell r="A695" t="str">
            <v>CIMS.CAN.NU.Transportation Personal.Passenger VehiclesLight Truck_smallOutput</v>
          </cell>
          <cell r="H695">
            <v>15.063131511599998</v>
          </cell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</row>
        <row r="696">
          <cell r="A696" t="str">
            <v>CIMS.CAN.NU.Transportation Personal.Passenger VehiclesLight Truck_largeOutput</v>
          </cell>
          <cell r="H696">
            <v>15.063131511599998</v>
          </cell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</row>
        <row r="697">
          <cell r="A697" t="str">
            <v>CIMS.CAN.NU.Transportation Personal.Passenger VehiclesCar_smallService requestedCIMS.CAN.NU.Transportation Personal.Passenger Vehicle Motors</v>
          </cell>
          <cell r="H697">
            <v>8</v>
          </cell>
          <cell r="I697"/>
          <cell r="J697"/>
          <cell r="K697"/>
          <cell r="L697"/>
          <cell r="M697"/>
          <cell r="N697"/>
          <cell r="O697"/>
          <cell r="P697"/>
          <cell r="Q697"/>
          <cell r="R697"/>
        </row>
        <row r="698">
          <cell r="A698" t="str">
            <v>CIMS.CAN.NU.Transportation Personal.Passenger VehiclesCar_largeService requestedCIMS.CAN.NU.Transportation Personal.Passenger Vehicle Motors</v>
          </cell>
          <cell r="H698">
            <v>10</v>
          </cell>
          <cell r="I698"/>
          <cell r="J698"/>
          <cell r="K698"/>
          <cell r="L698"/>
          <cell r="M698"/>
          <cell r="N698"/>
          <cell r="O698"/>
          <cell r="P698"/>
          <cell r="Q698"/>
          <cell r="R698"/>
        </row>
        <row r="699">
          <cell r="A699" t="str">
            <v>CIMS.CAN.NU.Transportation Personal.Passenger VehiclesLight Truck_smallService requestedCIMS.CAN.NU.Transportation Personal.Passenger Vehicle Motors</v>
          </cell>
          <cell r="H699">
            <v>9</v>
          </cell>
          <cell r="I699"/>
          <cell r="J699"/>
          <cell r="K699"/>
          <cell r="L699"/>
          <cell r="M699"/>
          <cell r="N699"/>
          <cell r="O699"/>
          <cell r="P699"/>
          <cell r="Q699"/>
          <cell r="R699"/>
        </row>
        <row r="700">
          <cell r="A700" t="str">
            <v>CIMS.CAN.NU.Transportation Personal.Passenger VehiclesLight Truck_largeService requestedCIMS.CAN.NU.Transportation Personal.Passenger Vehicle Motors</v>
          </cell>
          <cell r="H700">
            <v>13</v>
          </cell>
          <cell r="I700"/>
          <cell r="J700"/>
          <cell r="K700"/>
          <cell r="L700"/>
          <cell r="M700"/>
          <cell r="N700"/>
          <cell r="O700"/>
          <cell r="P700"/>
          <cell r="Q700"/>
          <cell r="R700"/>
        </row>
        <row r="701">
          <cell r="A701" t="str">
            <v>CIMS.CAN.NU.Transportation Personal.Passenger VehiclesCar_smallMarket share</v>
          </cell>
          <cell r="H701">
            <v>0.21186439370208571</v>
          </cell>
          <cell r="I701">
            <v>0.20437753482382706</v>
          </cell>
          <cell r="J701">
            <v>0.19836968930607843</v>
          </cell>
          <cell r="K701">
            <v>0.18345947873000013</v>
          </cell>
          <cell r="L701">
            <v>0.1641275961464172</v>
          </cell>
          <cell r="M701">
            <v>0.15385725730201621</v>
          </cell>
          <cell r="N701">
            <v>0.14367292994930977</v>
          </cell>
          <cell r="O701">
            <v>0.13365122642794894</v>
          </cell>
          <cell r="P701">
            <v>0.12386386830995889</v>
          </cell>
          <cell r="Q701">
            <v>0.11437573723399685</v>
          </cell>
          <cell r="R701">
            <v>0.10524333799759421</v>
          </cell>
        </row>
        <row r="702">
          <cell r="A702" t="str">
            <v>CIMS.CAN.NU.Transportation Personal.Passenger VehiclesCar_largeMarket share</v>
          </cell>
          <cell r="H702">
            <v>0.43014892054665876</v>
          </cell>
          <cell r="I702">
            <v>0.41494832827867911</v>
          </cell>
          <cell r="J702">
            <v>0.40275058131840163</v>
          </cell>
          <cell r="K702">
            <v>0.37247833560333354</v>
          </cell>
          <cell r="L702">
            <v>0.33322875581242273</v>
          </cell>
          <cell r="M702">
            <v>0.31237685573439655</v>
          </cell>
          <cell r="N702">
            <v>0.29169958504859855</v>
          </cell>
          <cell r="O702">
            <v>0.27135249002038114</v>
          </cell>
          <cell r="P702">
            <v>0.25148118717476498</v>
          </cell>
          <cell r="Q702">
            <v>0.23221740589932688</v>
          </cell>
          <cell r="R702">
            <v>0.21367586805572153</v>
          </cell>
        </row>
        <row r="703">
          <cell r="A703" t="str">
            <v>CIMS.CAN.NU.Transportation Personal.Passenger VehiclesLight Truck_smallMarket share</v>
          </cell>
          <cell r="H703">
            <v>0.11813560629791432</v>
          </cell>
          <cell r="I703">
            <v>0.12562246517617295</v>
          </cell>
          <cell r="J703">
            <v>0.13163031069392156</v>
          </cell>
          <cell r="K703">
            <v>0.14654052126999983</v>
          </cell>
          <cell r="L703">
            <v>0.16587240385358284</v>
          </cell>
          <cell r="M703">
            <v>0.17614274269798377</v>
          </cell>
          <cell r="N703">
            <v>0.18632707005069027</v>
          </cell>
          <cell r="O703">
            <v>0.19634877357205111</v>
          </cell>
          <cell r="P703">
            <v>0.20613613169004111</v>
          </cell>
          <cell r="Q703">
            <v>0.21562426276600316</v>
          </cell>
          <cell r="R703">
            <v>0.22475666200240582</v>
          </cell>
        </row>
        <row r="704">
          <cell r="A704" t="str">
            <v>CIMS.CAN.NU.Transportation Personal.Passenger VehiclesLight Truck_largeMarket share</v>
          </cell>
          <cell r="H704">
            <v>0.23985107945334116</v>
          </cell>
          <cell r="I704">
            <v>0.25505167172132082</v>
          </cell>
          <cell r="J704">
            <v>0.26724941868159829</v>
          </cell>
          <cell r="K704">
            <v>0.29752166439666633</v>
          </cell>
          <cell r="L704">
            <v>0.33677124418757726</v>
          </cell>
          <cell r="M704">
            <v>0.35762314426560338</v>
          </cell>
          <cell r="N704">
            <v>0.37830041495140143</v>
          </cell>
          <cell r="O704">
            <v>0.39864750997961884</v>
          </cell>
          <cell r="P704">
            <v>0.41851881282523495</v>
          </cell>
          <cell r="Q704">
            <v>0.43778259410067299</v>
          </cell>
          <cell r="R704">
            <v>0.45632413194427834</v>
          </cell>
        </row>
        <row r="705">
          <cell r="A705" t="str">
            <v>CIMS.CAN.NU.Transportation Personal.Passenger Vehicle MotorsOutput</v>
          </cell>
          <cell r="H705">
            <v>141.58048556610754</v>
          </cell>
          <cell r="I705"/>
          <cell r="J705"/>
          <cell r="K705"/>
          <cell r="L705"/>
          <cell r="M705"/>
          <cell r="N705"/>
          <cell r="O705"/>
          <cell r="P705"/>
          <cell r="Q705"/>
          <cell r="R705"/>
        </row>
        <row r="706">
          <cell r="A706" t="str">
            <v>CIMS.CAN.NU.Transportation Personal.Passenger Vehicle MotorsGasoline ExistingService requestedCIMS.CAN.NU.Fuel Blends.Gasoline_Transportation</v>
          </cell>
          <cell r="H706">
            <v>0.37676691016245206</v>
          </cell>
          <cell r="I706"/>
          <cell r="J706"/>
          <cell r="K706"/>
          <cell r="L706"/>
          <cell r="M706"/>
          <cell r="N706"/>
          <cell r="O706"/>
          <cell r="P706"/>
          <cell r="Q706"/>
          <cell r="R706"/>
        </row>
        <row r="707">
          <cell r="A707" t="str">
            <v>CIMS.CAN.NU.Transportation Personal.Passenger Vehicle MotorsGasoline StandardService requestedCIMS.CAN.NU.Fuel Blends.Gasoline_Transportation</v>
          </cell>
          <cell r="H707">
            <v>0.35908448638577739</v>
          </cell>
          <cell r="I707"/>
          <cell r="J707"/>
          <cell r="K707"/>
          <cell r="L707"/>
          <cell r="M707"/>
          <cell r="N707"/>
          <cell r="O707"/>
          <cell r="P707"/>
          <cell r="Q707"/>
          <cell r="R707"/>
        </row>
        <row r="708">
          <cell r="A708" t="str">
            <v>CIMS.CAN.NU.Transportation Personal.Passenger Vehicle MotorsGasoline EfficientService requestedCIMS.CAN.NU.Fuel Blends.Gasoline_Transportation</v>
          </cell>
          <cell r="H708">
            <v>0.35136738597591116</v>
          </cell>
          <cell r="I708"/>
          <cell r="J708"/>
          <cell r="K708"/>
          <cell r="L708"/>
          <cell r="M708"/>
          <cell r="N708"/>
          <cell r="O708"/>
          <cell r="P708"/>
          <cell r="Q708"/>
          <cell r="R708"/>
        </row>
        <row r="709">
          <cell r="A709" t="str">
            <v>CIMS.CAN.NU.Transportation Personal.Passenger Vehicle MotorsGasoline ExistingMarket share</v>
          </cell>
          <cell r="H709">
            <v>1</v>
          </cell>
          <cell r="I709"/>
          <cell r="J709"/>
          <cell r="K709"/>
          <cell r="L709"/>
          <cell r="M709"/>
          <cell r="N709"/>
          <cell r="O709"/>
          <cell r="P709"/>
          <cell r="Q709"/>
          <cell r="R709"/>
        </row>
        <row r="710">
          <cell r="A710" t="str">
            <v>CIMS.CAN.NU.Transportation Personal.TransitService requestedCIMS.CAN.NU.Transportation Personal.Transit.Public Bus</v>
          </cell>
          <cell r="H710">
            <v>1</v>
          </cell>
          <cell r="I710">
            <v>1</v>
          </cell>
          <cell r="J710">
            <v>1</v>
          </cell>
          <cell r="K710">
            <v>1</v>
          </cell>
          <cell r="L710">
            <v>1</v>
          </cell>
          <cell r="M710">
            <v>1</v>
          </cell>
          <cell r="N710">
            <v>1</v>
          </cell>
          <cell r="O710">
            <v>1</v>
          </cell>
          <cell r="P710">
            <v>1</v>
          </cell>
          <cell r="Q710">
            <v>1</v>
          </cell>
          <cell r="R710">
            <v>1</v>
          </cell>
        </row>
        <row r="711">
          <cell r="A711" t="str">
            <v>CIMS.CAN.NU.Transportation Personal.TransitService requestedCIMS.CAN.NU.Transportation Personal.Transit.Rapid Transit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</row>
        <row r="712">
          <cell r="A712" t="str">
            <v>CIMS.CAN.NU.Transportation Personal.Transit.Public BusOutput</v>
          </cell>
          <cell r="H712">
            <v>778.19774759284121</v>
          </cell>
          <cell r="I712"/>
          <cell r="J712"/>
          <cell r="K712"/>
          <cell r="L712"/>
          <cell r="M712"/>
          <cell r="N712"/>
          <cell r="O712"/>
          <cell r="P712"/>
          <cell r="Q712"/>
          <cell r="R712"/>
        </row>
        <row r="713">
          <cell r="A713" t="str">
            <v>CIMS.CAN.NU.Transportation Personal.Transit.Public BusFerry UrbanOutput</v>
          </cell>
          <cell r="H713">
            <v>4152.8700000000008</v>
          </cell>
          <cell r="I713"/>
          <cell r="J713"/>
          <cell r="K713"/>
          <cell r="L713"/>
          <cell r="M713"/>
          <cell r="N713"/>
          <cell r="O713"/>
          <cell r="P713"/>
          <cell r="Q713"/>
          <cell r="R713"/>
        </row>
        <row r="714">
          <cell r="A714" t="str">
            <v>CIMS.CAN.NU.Transportation Personal.Transit.Public BusBus Urban DieselMarket share</v>
          </cell>
          <cell r="H714">
            <v>0.94115592839945783</v>
          </cell>
          <cell r="I714"/>
          <cell r="J714"/>
          <cell r="K714"/>
          <cell r="L714"/>
          <cell r="M714"/>
          <cell r="N714"/>
          <cell r="O714"/>
          <cell r="P714"/>
          <cell r="Q714"/>
          <cell r="R714"/>
        </row>
        <row r="715">
          <cell r="A715" t="str">
            <v>CIMS.CAN.NU.Transportation Personal.Transit.Public BusBus Urban NGMarket share</v>
          </cell>
          <cell r="H715">
            <v>5.8844071600542169E-2</v>
          </cell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</row>
        <row r="716">
          <cell r="A716" t="str">
            <v>CIMS.CAN.NU.Transportation Personal.Transit.Public BusBus Urban ElectricMarket share</v>
          </cell>
          <cell r="H716">
            <v>0</v>
          </cell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</row>
        <row r="717">
          <cell r="A717" t="str">
            <v>CIMS.CAN.NU.Transportation Personal.Transit.Public BusFerry UrbanMarket share</v>
          </cell>
          <cell r="H717">
            <v>0</v>
          </cell>
          <cell r="I717"/>
          <cell r="J717"/>
          <cell r="K717"/>
          <cell r="L717"/>
          <cell r="M717"/>
          <cell r="N717"/>
          <cell r="O717"/>
          <cell r="P717"/>
          <cell r="Q717"/>
          <cell r="R717"/>
        </row>
        <row r="718">
          <cell r="A718" t="str">
            <v>CIMS.CAN.NU.Transportation Personal.Transit.Public BusBus Urban DieselService requestedCIMS.CAN.NU.Fuel Blends.Diesel_Transportation</v>
          </cell>
          <cell r="H718">
            <v>1.2511627298490628</v>
          </cell>
          <cell r="I718">
            <v>1.2398944819320414</v>
          </cell>
          <cell r="J718">
            <v>1.2286262340150209</v>
          </cell>
          <cell r="K718">
            <v>1.2173579860979995</v>
          </cell>
          <cell r="L718">
            <v>1.2083433877643825</v>
          </cell>
          <cell r="M718">
            <v>1.2083433877643825</v>
          </cell>
          <cell r="N718">
            <v>1.2083433877643825</v>
          </cell>
          <cell r="O718">
            <v>1.2083433877643825</v>
          </cell>
          <cell r="P718">
            <v>1.2083433877643825</v>
          </cell>
          <cell r="Q718">
            <v>1.2083433877643825</v>
          </cell>
          <cell r="R718">
            <v>1.2083433877643825</v>
          </cell>
        </row>
        <row r="719">
          <cell r="A719" t="str">
            <v>CIMS.CAN.NU.Transportation Personal.Transit.Rapid TransitLight RailService requestedCIMS.CAN.NU.Electricity</v>
          </cell>
          <cell r="H719">
            <v>0.26333333333333331</v>
          </cell>
          <cell r="I719"/>
          <cell r="J719"/>
          <cell r="K719"/>
          <cell r="L719"/>
          <cell r="M719"/>
          <cell r="N719"/>
          <cell r="O719"/>
          <cell r="P719"/>
          <cell r="Q719"/>
          <cell r="R719"/>
        </row>
        <row r="720">
          <cell r="A720" t="str">
            <v>CIMS.CAN.NU.Transportation Personal.Intercity BusOutput</v>
          </cell>
          <cell r="H720">
            <v>956.73357798106247</v>
          </cell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</row>
        <row r="721">
          <cell r="A721" t="str">
            <v>CIMS.CAN.NU.Transportation Personal.Intercity BusBus Intercity DieselMarket share</v>
          </cell>
          <cell r="H721">
            <v>0.91447177025956228</v>
          </cell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</row>
        <row r="722">
          <cell r="A722" t="str">
            <v>CIMS.CAN.NU.Transportation Personal.Intercity BusBus Intercity GasolineMarket share</v>
          </cell>
          <cell r="H722">
            <v>8.5528229740437806E-2</v>
          </cell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</row>
        <row r="723">
          <cell r="A723" t="str">
            <v>CIMS.CAN.NU.Transportation Personal.Intercity BusBus Intercity DieselService requestedCIMS.CAN.NU.Fuel Blends.Diesel_Transportation</v>
          </cell>
          <cell r="H723">
            <v>0.84748827491499767</v>
          </cell>
          <cell r="I723">
            <v>0.7858271198561475</v>
          </cell>
          <cell r="J723">
            <v>0.72416596479729733</v>
          </cell>
          <cell r="K723">
            <v>0.66250480973845072</v>
          </cell>
          <cell r="L723">
            <v>0.61317588569136916</v>
          </cell>
          <cell r="M723">
            <v>0.61317588569136916</v>
          </cell>
          <cell r="N723">
            <v>0.61317588569136916</v>
          </cell>
          <cell r="O723">
            <v>0.61317588569136916</v>
          </cell>
          <cell r="P723">
            <v>0.61317588569136916</v>
          </cell>
          <cell r="Q723">
            <v>0.61317588569136916</v>
          </cell>
          <cell r="R723">
            <v>0.61317588569136916</v>
          </cell>
        </row>
        <row r="724">
          <cell r="A724" t="str">
            <v>CIMS.CAN.NU.Transportation Personal.Intercity BusBus Intercity GasolineService requestedCIMS.CAN.NU.Fuel Blends.Gasoline_Transportation</v>
          </cell>
          <cell r="H724">
            <v>0.84748827491499767</v>
          </cell>
          <cell r="I724">
            <v>0.7858271198561475</v>
          </cell>
          <cell r="J724">
            <v>0.72416596479729733</v>
          </cell>
          <cell r="K724">
            <v>0.66250480973845072</v>
          </cell>
          <cell r="L724">
            <v>0.61317588569136916</v>
          </cell>
          <cell r="M724">
            <v>0.61317588569136916</v>
          </cell>
          <cell r="N724">
            <v>0.61317588569136916</v>
          </cell>
          <cell r="O724">
            <v>0.61317588569136916</v>
          </cell>
          <cell r="P724">
            <v>0.61317588569136916</v>
          </cell>
          <cell r="Q724">
            <v>0.61317588569136916</v>
          </cell>
          <cell r="R724">
            <v>0.61317588569136916</v>
          </cell>
        </row>
        <row r="725">
          <cell r="A725" t="str">
            <v>CIMS.CAN.NU.Transportation Personal.Intercity RailRail Intercity DieselMarket share</v>
          </cell>
          <cell r="H725">
            <v>1</v>
          </cell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</row>
        <row r="726">
          <cell r="A726" t="str">
            <v>CIMS.CAN.NU.Transportation Personal.Intercity RailRail Intercity DieselService requestedCIMS.CAN.NU.Fuel Blends.Diesel_Transportation</v>
          </cell>
          <cell r="H726">
            <v>1.9938942624324696</v>
          </cell>
          <cell r="I726">
            <v>1.8539965299869507</v>
          </cell>
          <cell r="J726">
            <v>1.7140987975414319</v>
          </cell>
          <cell r="K726">
            <v>1.5742010650959131</v>
          </cell>
          <cell r="L726">
            <v>1.4622828791394937</v>
          </cell>
          <cell r="M726">
            <v>1.4622828791394937</v>
          </cell>
          <cell r="N726">
            <v>1.4622828791394937</v>
          </cell>
          <cell r="O726">
            <v>1.4622828791394937</v>
          </cell>
          <cell r="P726">
            <v>1.4622828791394937</v>
          </cell>
          <cell r="Q726">
            <v>1.4622828791394937</v>
          </cell>
          <cell r="R726">
            <v>1.4622828791394937</v>
          </cell>
        </row>
        <row r="727">
          <cell r="A727" t="str">
            <v>CIMS.CAN.NU.Transportation Personal.Mode.Intercity AirAir IntercityMarket share</v>
          </cell>
          <cell r="H727">
            <v>1</v>
          </cell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</row>
        <row r="728">
          <cell r="A728" t="str">
            <v>CIMS.CAN.NU.Transportation Personal.Mode.Intercity AirAir IntercityService requestedCIMS.Generic Fuels.Jet Fuel</v>
          </cell>
          <cell r="H728">
            <v>3.318720661430973</v>
          </cell>
          <cell r="I728">
            <v>2.9481661104022976</v>
          </cell>
          <cell r="J728">
            <v>2.5776115593735938</v>
          </cell>
          <cell r="K728">
            <v>2.2070570083448899</v>
          </cell>
          <cell r="L728">
            <v>1.9106133675219326</v>
          </cell>
          <cell r="M728">
            <v>1.9106133675219326</v>
          </cell>
          <cell r="N728">
            <v>1.9106133675219326</v>
          </cell>
          <cell r="O728">
            <v>1.9106133675219326</v>
          </cell>
          <cell r="P728">
            <v>1.9106133675219326</v>
          </cell>
          <cell r="Q728">
            <v>1.9106133675219326</v>
          </cell>
          <cell r="R728">
            <v>1.9106133675219326</v>
          </cell>
        </row>
        <row r="729">
          <cell r="H729"/>
          <cell r="I729"/>
          <cell r="J729"/>
          <cell r="K729"/>
          <cell r="L729"/>
          <cell r="M729"/>
          <cell r="N729"/>
          <cell r="O729"/>
          <cell r="P729"/>
          <cell r="Q729"/>
          <cell r="R729"/>
        </row>
        <row r="730">
          <cell r="A730" t="str">
            <v>CIMS.CAN.ATService requestedCIMS.CAN.AT.Transportation Personal</v>
          </cell>
          <cell r="H730">
            <v>48469288.522003263</v>
          </cell>
          <cell r="I730">
            <v>52151558.557922386</v>
          </cell>
          <cell r="J730">
            <v>52565620.953102536</v>
          </cell>
          <cell r="K730">
            <v>57701722.240664653</v>
          </cell>
          <cell r="L730">
            <v>57851863.077971816</v>
          </cell>
          <cell r="M730">
            <v>59129808.62770696</v>
          </cell>
          <cell r="N730">
            <v>60995144.07337112</v>
          </cell>
          <cell r="O730">
            <v>62844592.241302915</v>
          </cell>
          <cell r="P730">
            <v>64983422.282575481</v>
          </cell>
          <cell r="Q730">
            <v>67425770.127359495</v>
          </cell>
          <cell r="R730">
            <v>70187415.971517801</v>
          </cell>
        </row>
        <row r="731">
          <cell r="A731" t="str">
            <v>CIMS.CAN.AT.Transportation PersonalService requestedCIMS.CAN.AT.Transportation Personal.Mode</v>
          </cell>
          <cell r="H731">
            <v>1</v>
          </cell>
          <cell r="I731">
            <v>1</v>
          </cell>
          <cell r="J731">
            <v>1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1</v>
          </cell>
          <cell r="P731">
            <v>1</v>
          </cell>
          <cell r="Q731">
            <v>1</v>
          </cell>
          <cell r="R731">
            <v>1</v>
          </cell>
        </row>
        <row r="732">
          <cell r="A732" t="str">
            <v>CIMS.CAN.AT.Transportation Personal.ModeService requestedCIMS.CAN.AT.Transportation Personal.Mode.Urban</v>
          </cell>
          <cell r="H732">
            <v>0.56351365687009414</v>
          </cell>
          <cell r="I732">
            <v>0.56520506136758031</v>
          </cell>
          <cell r="J732">
            <v>0.57039971384597121</v>
          </cell>
          <cell r="K732">
            <v>0.56212666482560947</v>
          </cell>
          <cell r="L732">
            <v>0.55487679069026863</v>
          </cell>
          <cell r="M732">
            <v>0.55567018261649093</v>
          </cell>
          <cell r="N732">
            <v>0.55383217409270413</v>
          </cell>
          <cell r="O732">
            <v>0.55462138987302412</v>
          </cell>
          <cell r="P732">
            <v>0.55531154829904272</v>
          </cell>
          <cell r="Q732">
            <v>0.55591289282113576</v>
          </cell>
          <cell r="R732">
            <v>0.5564349871321681</v>
          </cell>
        </row>
        <row r="733">
          <cell r="A733" t="str">
            <v>CIMS.CAN.AT.Transportation Personal.ModeService requestedCIMS.CAN.AT.Transportation Personal.Mode.Intercity Land</v>
          </cell>
          <cell r="H733">
            <v>0.39843800412118863</v>
          </cell>
          <cell r="I733">
            <v>0.39117820255903102</v>
          </cell>
          <cell r="J733">
            <v>0.38261871681859799</v>
          </cell>
          <cell r="K733">
            <v>0.39322791245524991</v>
          </cell>
          <cell r="L733">
            <v>0.3887575694102976</v>
          </cell>
          <cell r="M733">
            <v>0.38492036773160382</v>
          </cell>
          <cell r="N733">
            <v>0.37919031424769745</v>
          </cell>
          <cell r="O733">
            <v>0.37556607683856363</v>
          </cell>
          <cell r="P733">
            <v>0.37215639611848306</v>
          </cell>
          <cell r="Q733">
            <v>0.36896377232434235</v>
          </cell>
          <cell r="R733">
            <v>0.36598831619736194</v>
          </cell>
        </row>
        <row r="734">
          <cell r="A734" t="str">
            <v>CIMS.CAN.AT.Transportation Personal.ModeService requestedCIMS.CAN.AT.Transportation Personal.Mode.Intercity Air</v>
          </cell>
          <cell r="H734">
            <v>3.8048339008717354E-2</v>
          </cell>
          <cell r="I734">
            <v>4.3616736073388715E-2</v>
          </cell>
          <cell r="J734">
            <v>4.6981569335430795E-2</v>
          </cell>
          <cell r="K734">
            <v>4.4645422719140369E-2</v>
          </cell>
          <cell r="L734">
            <v>5.6365639899433488E-2</v>
          </cell>
          <cell r="M734">
            <v>5.9409449651905311E-2</v>
          </cell>
          <cell r="N734">
            <v>6.2043594741177856E-2</v>
          </cell>
          <cell r="O734">
            <v>6.4871585494443329E-2</v>
          </cell>
          <cell r="P734">
            <v>6.7584959383819129E-2</v>
          </cell>
          <cell r="Q734">
            <v>7.0170881466360219E-2</v>
          </cell>
          <cell r="R734">
            <v>7.2619592108045208E-2</v>
          </cell>
        </row>
        <row r="735">
          <cell r="A735" t="str">
            <v>CIMS.CAN.AT.Transportation Personal.Mode.UrbanWalk Cycle UrbanMarket share</v>
          </cell>
          <cell r="H735">
            <v>8.9086859688195987E-3</v>
          </cell>
          <cell r="I735">
            <v>8.9086859688195987E-3</v>
          </cell>
          <cell r="J735">
            <v>8.9086859688195987E-3</v>
          </cell>
          <cell r="K735">
            <v>8.9086859688195987E-3</v>
          </cell>
          <cell r="L735">
            <v>8.9086859688195987E-3</v>
          </cell>
          <cell r="M735">
            <v>8.9086859688195987E-3</v>
          </cell>
          <cell r="N735">
            <v>8.9086859688195987E-3</v>
          </cell>
          <cell r="O735">
            <v>8.9086859688195987E-3</v>
          </cell>
          <cell r="P735">
            <v>8.9086859688195987E-3</v>
          </cell>
          <cell r="Q735">
            <v>8.9086859688195987E-3</v>
          </cell>
          <cell r="R735">
            <v>8.9086859688195987E-3</v>
          </cell>
        </row>
        <row r="736">
          <cell r="A736" t="str">
            <v>CIMS.CAN.AT.Transportation Personal.Mode.UrbanPassenger Vehicle Urban 1 PassengerMarket share</v>
          </cell>
          <cell r="H736">
            <v>0.34803440810975</v>
          </cell>
          <cell r="I736">
            <v>0.34167261241542074</v>
          </cell>
          <cell r="J736">
            <v>0.33954844528275302</v>
          </cell>
          <cell r="K736">
            <v>0.35365009120682961</v>
          </cell>
          <cell r="L736">
            <v>0.35239793402695169</v>
          </cell>
          <cell r="M736">
            <v>0.34662202259348762</v>
          </cell>
          <cell r="N736">
            <v>0.3417045396109214</v>
          </cell>
          <cell r="O736">
            <v>0.33693484724936007</v>
          </cell>
          <cell r="P736">
            <v>0.33234041308499418</v>
          </cell>
          <cell r="Q736">
            <v>0.32794402019346419</v>
          </cell>
          <cell r="R736">
            <v>0.3237635445114927</v>
          </cell>
        </row>
        <row r="737">
          <cell r="A737" t="str">
            <v>CIMS.CAN.AT.Transportation Personal.Mode.UrbanPassenger Vehicle Urban 3 PassengerMarket share</v>
          </cell>
          <cell r="H737">
            <v>0.46380338871804155</v>
          </cell>
          <cell r="I737">
            <v>0.45543581510940923</v>
          </cell>
          <cell r="J737">
            <v>0.45495988256907721</v>
          </cell>
          <cell r="K737">
            <v>0.48339598397740324</v>
          </cell>
          <cell r="L737">
            <v>0.49217942267590514</v>
          </cell>
          <cell r="M737">
            <v>0.49026390189215185</v>
          </cell>
          <cell r="N737">
            <v>0.48780964537928134</v>
          </cell>
          <cell r="O737">
            <v>0.48545493955912733</v>
          </cell>
          <cell r="P737">
            <v>0.48321155795801746</v>
          </cell>
          <cell r="Q737">
            <v>0.48108865045166721</v>
          </cell>
          <cell r="R737">
            <v>0.47909272010275761</v>
          </cell>
        </row>
        <row r="738">
          <cell r="A738" t="str">
            <v>CIMS.CAN.AT.Transportation Personal.Mode.UrbanPublic Transit UrbanMarket share</v>
          </cell>
          <cell r="H738">
            <v>0.18086478477375656</v>
          </cell>
          <cell r="I738">
            <v>0.19572655290191304</v>
          </cell>
          <cell r="J738">
            <v>0.19835002425736689</v>
          </cell>
          <cell r="K738">
            <v>0.15542991515118978</v>
          </cell>
          <cell r="L738">
            <v>0.14783093672003897</v>
          </cell>
          <cell r="M738">
            <v>0.15559150540662442</v>
          </cell>
          <cell r="N738">
            <v>0.16302950772898653</v>
          </cell>
          <cell r="O738">
            <v>0.17021794544491958</v>
          </cell>
          <cell r="P738">
            <v>0.1771172247228939</v>
          </cell>
          <cell r="Q738">
            <v>0.18369512557378898</v>
          </cell>
          <cell r="R738">
            <v>0.18992704986112727</v>
          </cell>
        </row>
        <row r="739">
          <cell r="A739" t="str">
            <v>CIMS.CAN.AT.Transportation Personal.Mode.UrbanPassenger Vehicle Urban 1 PassengerService requestedCIMS.CAN.AT.Transportation Personal.Passenger Vehicles</v>
          </cell>
          <cell r="H739">
            <v>1</v>
          </cell>
          <cell r="I739"/>
          <cell r="J739"/>
          <cell r="K739"/>
          <cell r="L739"/>
          <cell r="M739"/>
          <cell r="N739"/>
          <cell r="O739"/>
          <cell r="P739"/>
          <cell r="Q739"/>
          <cell r="R739"/>
        </row>
        <row r="740">
          <cell r="A740" t="str">
            <v>CIMS.CAN.AT.Transportation Personal.Mode.UrbanPassenger Vehicle Urban 3 PassengerService requestedCIMS.CAN.AT.Transportation Personal.Passenger Vehicles</v>
          </cell>
          <cell r="H740">
            <v>0.33333299999999999</v>
          </cell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</row>
        <row r="741">
          <cell r="A741" t="str">
            <v>CIMS.CAN.AT.Transportation Personal.Mode.Intercity LandBus IntercityMarket share</v>
          </cell>
          <cell r="H741">
            <v>6.2078545439651904E-2</v>
          </cell>
          <cell r="I741">
            <v>6.1283367065589248E-2</v>
          </cell>
          <cell r="J741">
            <v>3.677093233143458E-2</v>
          </cell>
          <cell r="K741">
            <v>2.9208508126345543E-2</v>
          </cell>
          <cell r="L741">
            <v>2.225292123994697E-2</v>
          </cell>
          <cell r="M741">
            <v>1.8882719619007806E-2</v>
          </cell>
          <cell r="N741">
            <v>1.5956883868462859E-2</v>
          </cell>
          <cell r="O741">
            <v>1.3427803659343299E-2</v>
          </cell>
          <cell r="P741">
            <v>1.125355809467558E-2</v>
          </cell>
          <cell r="Q741">
            <v>9.3943547022617823E-3</v>
          </cell>
          <cell r="R741">
            <v>7.8128375052771808E-3</v>
          </cell>
        </row>
        <row r="742">
          <cell r="A742" t="str">
            <v>CIMS.CAN.AT.Transportation Personal.Mode.Intercity LandRail IntercityMarket share</v>
          </cell>
          <cell r="H742">
            <v>3.7291763331709351E-3</v>
          </cell>
          <cell r="I742">
            <v>4.3970597994327683E-3</v>
          </cell>
          <cell r="J742">
            <v>4.7304497742002233E-3</v>
          </cell>
          <cell r="K742">
            <v>2.4302164584377069E-3</v>
          </cell>
          <cell r="L742">
            <v>3.1009198413125185E-3</v>
          </cell>
          <cell r="M742">
            <v>3.0641454892517237E-3</v>
          </cell>
          <cell r="N742">
            <v>3.0153258489402134E-3</v>
          </cell>
          <cell r="O742">
            <v>2.9548298485902518E-3</v>
          </cell>
          <cell r="P742">
            <v>2.8837571278340743E-3</v>
          </cell>
          <cell r="Q742">
            <v>2.8033485999960973E-3</v>
          </cell>
          <cell r="R742">
            <v>2.7149402292936872E-3</v>
          </cell>
        </row>
        <row r="743">
          <cell r="A743" t="str">
            <v>CIMS.CAN.AT.Transportation Personal.Mode.Intercity LandPassenger Vehicle IntercityMarket share</v>
          </cell>
          <cell r="H743">
            <v>0.93419227822717721</v>
          </cell>
          <cell r="I743">
            <v>0.93431957313497793</v>
          </cell>
          <cell r="J743">
            <v>0.95849861789436519</v>
          </cell>
          <cell r="K743">
            <v>0.96836127541521666</v>
          </cell>
          <cell r="L743">
            <v>0.97464615891874062</v>
          </cell>
          <cell r="M743">
            <v>0.97805313489174051</v>
          </cell>
          <cell r="N743">
            <v>0.9810277902825969</v>
          </cell>
          <cell r="O743">
            <v>0.98361736649206644</v>
          </cell>
          <cell r="P743">
            <v>0.98586268477749028</v>
          </cell>
          <cell r="Q743">
            <v>0.98780229669774211</v>
          </cell>
          <cell r="R743">
            <v>0.98947222226542908</v>
          </cell>
        </row>
        <row r="744">
          <cell r="A744" t="str">
            <v>CIMS.CAN.AT.Transportation Personal.Mode.Intercity LandPassenger Vehicle IntercityService requestedCIMS.CAN.AT.Transportation Personal.Passenger Vehicles</v>
          </cell>
          <cell r="H744">
            <v>0.78959732806046967</v>
          </cell>
          <cell r="I744"/>
          <cell r="J744"/>
          <cell r="K744"/>
          <cell r="L744"/>
          <cell r="M744"/>
          <cell r="N744"/>
          <cell r="O744"/>
          <cell r="P744"/>
          <cell r="Q744"/>
          <cell r="R744"/>
        </row>
        <row r="745">
          <cell r="A745" t="str">
            <v>CIMS.CAN.AT.Transportation Personal.Passenger VehiclesCar_smallOutput</v>
          </cell>
          <cell r="H745">
            <v>19.745559499999995</v>
          </cell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</row>
        <row r="746">
          <cell r="A746" t="str">
            <v>CIMS.CAN.AT.Transportation Personal.Passenger VehiclesCar_largeOutput</v>
          </cell>
          <cell r="H746">
            <v>19.745559499999995</v>
          </cell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</row>
        <row r="747">
          <cell r="A747" t="str">
            <v>CIMS.CAN.AT.Transportation Personal.Passenger VehiclesLight Truck_smallOutput</v>
          </cell>
          <cell r="H747">
            <v>19.357985104000001</v>
          </cell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</row>
        <row r="748">
          <cell r="A748" t="str">
            <v>CIMS.CAN.AT.Transportation Personal.Passenger VehiclesLight Truck_largeOutput</v>
          </cell>
          <cell r="H748">
            <v>19.357985104000001</v>
          </cell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</row>
        <row r="749">
          <cell r="A749" t="str">
            <v>CIMS.CAN.AT.Transportation Personal.Passenger VehiclesCar_smallService requestedCIMS.CAN.AT.Transportation Personal.Passenger Vehicle Motors</v>
          </cell>
          <cell r="H749">
            <v>8</v>
          </cell>
          <cell r="I749"/>
          <cell r="J749"/>
          <cell r="K749"/>
          <cell r="L749"/>
          <cell r="M749"/>
          <cell r="N749"/>
          <cell r="O749"/>
          <cell r="P749"/>
          <cell r="Q749"/>
          <cell r="R749"/>
        </row>
        <row r="750">
          <cell r="A750" t="str">
            <v>CIMS.CAN.AT.Transportation Personal.Passenger VehiclesCar_largeService requestedCIMS.CAN.AT.Transportation Personal.Passenger Vehicle Motors</v>
          </cell>
          <cell r="H750">
            <v>10</v>
          </cell>
          <cell r="I750"/>
          <cell r="J750"/>
          <cell r="K750"/>
          <cell r="L750"/>
          <cell r="M750"/>
          <cell r="N750"/>
          <cell r="O750"/>
          <cell r="P750"/>
          <cell r="Q750"/>
          <cell r="R750"/>
        </row>
        <row r="751">
          <cell r="A751" t="str">
            <v>CIMS.CAN.AT.Transportation Personal.Passenger VehiclesLight Truck_smallService requestedCIMS.CAN.AT.Transportation Personal.Passenger Vehicle Motors</v>
          </cell>
          <cell r="H751">
            <v>9</v>
          </cell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</row>
        <row r="752">
          <cell r="A752" t="str">
            <v>CIMS.CAN.AT.Transportation Personal.Passenger VehiclesLight Truck_largeService requestedCIMS.CAN.AT.Transportation Personal.Passenger Vehicle Motors</v>
          </cell>
          <cell r="H752">
            <v>13</v>
          </cell>
          <cell r="I752"/>
          <cell r="J752"/>
          <cell r="K752"/>
          <cell r="L752"/>
          <cell r="M752"/>
          <cell r="N752"/>
          <cell r="O752"/>
          <cell r="P752"/>
          <cell r="Q752"/>
          <cell r="R752"/>
        </row>
        <row r="753">
          <cell r="A753" t="str">
            <v>CIMS.CAN.AT.Transportation Personal.Passenger VehiclesCar_smallMarket share</v>
          </cell>
          <cell r="H753">
            <v>0.22578751773285094</v>
          </cell>
          <cell r="I753">
            <v>0.22110099866280378</v>
          </cell>
          <cell r="J753">
            <v>0.21201423393341104</v>
          </cell>
          <cell r="K753">
            <v>0.19270702727079023</v>
          </cell>
          <cell r="L753">
            <v>0.16815635394086906</v>
          </cell>
          <cell r="M753">
            <v>0.15787385852257707</v>
          </cell>
          <cell r="N753">
            <v>0.14764651857502004</v>
          </cell>
          <cell r="O753">
            <v>0.13755225975401902</v>
          </cell>
          <cell r="P753">
            <v>0.12766497107415944</v>
          </cell>
          <cell r="Q753">
            <v>0.11805242087735193</v>
          </cell>
          <cell r="R753">
            <v>0.10877454844386586</v>
          </cell>
        </row>
        <row r="754">
          <cell r="A754" t="str">
            <v>CIMS.CAN.AT.Transportation Personal.Passenger VehiclesCar_largeMarket share</v>
          </cell>
          <cell r="H754">
            <v>0.45841708145760635</v>
          </cell>
          <cell r="I754">
            <v>0.4489020275881167</v>
          </cell>
          <cell r="J754">
            <v>0.43045314162237996</v>
          </cell>
          <cell r="K754">
            <v>0.39125366142857404</v>
          </cell>
          <cell r="L754">
            <v>0.34140835497085531</v>
          </cell>
          <cell r="M754">
            <v>0.32053177336402011</v>
          </cell>
          <cell r="N754">
            <v>0.29976717407655573</v>
          </cell>
          <cell r="O754">
            <v>0.27927276980361432</v>
          </cell>
          <cell r="P754">
            <v>0.2591985776354146</v>
          </cell>
          <cell r="Q754">
            <v>0.23968218784189632</v>
          </cell>
          <cell r="R754">
            <v>0.22084529532542457</v>
          </cell>
        </row>
        <row r="755">
          <cell r="A755" t="str">
            <v>CIMS.CAN.AT.Transportation Personal.Passenger VehiclesLight Truck_smallMarket share</v>
          </cell>
          <cell r="H755">
            <v>0.10421248226714908</v>
          </cell>
          <cell r="I755">
            <v>0.10889900133719621</v>
          </cell>
          <cell r="J755">
            <v>0.11798576606658893</v>
          </cell>
          <cell r="K755">
            <v>0.13729297272920979</v>
          </cell>
          <cell r="L755">
            <v>0.16184364605913099</v>
          </cell>
          <cell r="M755">
            <v>0.17212614147742294</v>
          </cell>
          <cell r="N755">
            <v>0.18235348142498001</v>
          </cell>
          <cell r="O755">
            <v>0.19244774024598105</v>
          </cell>
          <cell r="P755">
            <v>0.2023350289258406</v>
          </cell>
          <cell r="Q755">
            <v>0.21194757912264808</v>
          </cell>
          <cell r="R755">
            <v>0.22122545155613418</v>
          </cell>
        </row>
        <row r="756">
          <cell r="A756" t="str">
            <v>CIMS.CAN.AT.Transportation Personal.Passenger VehiclesLight Truck_largeMarket share</v>
          </cell>
          <cell r="H756">
            <v>0.21158291854239353</v>
          </cell>
          <cell r="I756">
            <v>0.2210979724118832</v>
          </cell>
          <cell r="J756">
            <v>0.23954685837761994</v>
          </cell>
          <cell r="K756">
            <v>0.27874633857142589</v>
          </cell>
          <cell r="L756">
            <v>0.32859164502914467</v>
          </cell>
          <cell r="M756">
            <v>0.34946822663597987</v>
          </cell>
          <cell r="N756">
            <v>0.3702328259234442</v>
          </cell>
          <cell r="O756">
            <v>0.39072723019638567</v>
          </cell>
          <cell r="P756">
            <v>0.41080142236458533</v>
          </cell>
          <cell r="Q756">
            <v>0.43031781215810361</v>
          </cell>
          <cell r="R756">
            <v>0.44915470467457541</v>
          </cell>
        </row>
        <row r="757">
          <cell r="A757" t="str">
            <v>CIMS.CAN.AT.Transportation Personal.Passenger Vehicle MotorsOutput</v>
          </cell>
          <cell r="H757">
            <v>196.28468115385797</v>
          </cell>
          <cell r="I757"/>
          <cell r="J757"/>
          <cell r="K757"/>
          <cell r="L757"/>
          <cell r="M757"/>
          <cell r="N757"/>
          <cell r="O757"/>
          <cell r="P757"/>
          <cell r="Q757"/>
          <cell r="R757"/>
        </row>
        <row r="758">
          <cell r="A758" t="str">
            <v>CIMS.CAN.AT.Transportation Personal.Passenger Vehicle MotorsGasoline ExistingService requestedCIMS.CAN.AT.Fuel Blends.Gasoline_Transportation</v>
          </cell>
          <cell r="H758">
            <v>0.34335575347159608</v>
          </cell>
          <cell r="I758"/>
          <cell r="J758"/>
          <cell r="K758"/>
          <cell r="L758"/>
          <cell r="M758"/>
          <cell r="N758"/>
          <cell r="O758"/>
          <cell r="P758"/>
          <cell r="Q758"/>
          <cell r="R758"/>
        </row>
        <row r="759">
          <cell r="A759" t="str">
            <v>CIMS.CAN.AT.Transportation Personal.Passenger Vehicle MotorsGasoline StandardService requestedCIMS.CAN.AT.Fuel Blends.Gasoline_Transportation</v>
          </cell>
          <cell r="H759">
            <v>0.32648047734069985</v>
          </cell>
          <cell r="I759"/>
          <cell r="J759"/>
          <cell r="K759"/>
          <cell r="L759"/>
          <cell r="M759"/>
          <cell r="N759"/>
          <cell r="O759"/>
          <cell r="P759"/>
          <cell r="Q759"/>
          <cell r="R759"/>
        </row>
        <row r="760">
          <cell r="A760" t="str">
            <v>CIMS.CAN.AT.Transportation Personal.Passenger Vehicle MotorsGasoline EfficientService requestedCIMS.CAN.AT.Fuel Blends.Gasoline_Transportation</v>
          </cell>
          <cell r="H760">
            <v>0.32606832187192725</v>
          </cell>
          <cell r="I760"/>
          <cell r="J760"/>
          <cell r="K760"/>
          <cell r="L760"/>
          <cell r="M760"/>
          <cell r="N760"/>
          <cell r="O760"/>
          <cell r="P760"/>
          <cell r="Q760"/>
          <cell r="R760"/>
        </row>
        <row r="761">
          <cell r="A761" t="str">
            <v>CIMS.CAN.AT.Transportation Personal.Passenger Vehicle MotorsGasoline ExistingMarket share</v>
          </cell>
          <cell r="H761">
            <v>1</v>
          </cell>
          <cell r="I761"/>
          <cell r="J761"/>
          <cell r="K761"/>
          <cell r="L761"/>
          <cell r="M761"/>
          <cell r="N761"/>
          <cell r="O761"/>
          <cell r="P761"/>
          <cell r="Q761"/>
          <cell r="R761"/>
        </row>
        <row r="762">
          <cell r="A762" t="str">
            <v>CIMS.CAN.AT.Transportation Personal.TransitService requestedCIMS.CAN.AT.Transportation Personal.Transit.Public Bus</v>
          </cell>
          <cell r="H762">
            <v>1</v>
          </cell>
          <cell r="I762">
            <v>1</v>
          </cell>
          <cell r="J762">
            <v>1</v>
          </cell>
          <cell r="K762">
            <v>1</v>
          </cell>
          <cell r="L762">
            <v>1</v>
          </cell>
          <cell r="M762">
            <v>1</v>
          </cell>
          <cell r="N762">
            <v>1</v>
          </cell>
          <cell r="O762">
            <v>1</v>
          </cell>
          <cell r="P762">
            <v>1</v>
          </cell>
          <cell r="Q762">
            <v>1</v>
          </cell>
          <cell r="R762">
            <v>1</v>
          </cell>
        </row>
        <row r="763">
          <cell r="A763" t="str">
            <v>CIMS.CAN.AT.Transportation Personal.TransitService requestedCIMS.CAN.AT.Transportation Personal.Transit.Rapid Transit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 t="str">
            <v>CIMS.CAN.AT.Transportation Personal.Transit.Public BusOutput</v>
          </cell>
          <cell r="H764">
            <v>778.19774759284121</v>
          </cell>
          <cell r="I764"/>
          <cell r="J764"/>
          <cell r="K764"/>
          <cell r="L764"/>
          <cell r="M764"/>
          <cell r="N764"/>
          <cell r="O764"/>
          <cell r="P764"/>
          <cell r="Q764"/>
          <cell r="R764"/>
        </row>
        <row r="765">
          <cell r="A765" t="str">
            <v>CIMS.CAN.AT.Transportation Personal.Transit.Public BusFerry UrbanOutput</v>
          </cell>
          <cell r="H765">
            <v>4152.8700000000008</v>
          </cell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</row>
        <row r="766">
          <cell r="A766" t="str">
            <v>CIMS.CAN.AT.Transportation Personal.Transit.Public BusBus Urban DieselMarket share</v>
          </cell>
          <cell r="H766">
            <v>1</v>
          </cell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</row>
        <row r="767">
          <cell r="A767" t="str">
            <v>CIMS.CAN.AT.Transportation Personal.Transit.Public BusBus Urban NGMarket share</v>
          </cell>
          <cell r="H767">
            <v>0</v>
          </cell>
          <cell r="I767"/>
          <cell r="J767"/>
          <cell r="K767"/>
          <cell r="L767"/>
          <cell r="M767"/>
          <cell r="N767"/>
          <cell r="O767"/>
          <cell r="P767"/>
          <cell r="Q767"/>
          <cell r="R767"/>
        </row>
        <row r="768">
          <cell r="A768" t="str">
            <v>CIMS.CAN.AT.Transportation Personal.Transit.Public BusBus Urban ElectricMarket share</v>
          </cell>
          <cell r="H768">
            <v>0</v>
          </cell>
          <cell r="I768"/>
          <cell r="J768"/>
          <cell r="K768"/>
          <cell r="L768"/>
          <cell r="M768"/>
          <cell r="N768"/>
          <cell r="O768"/>
          <cell r="P768"/>
          <cell r="Q768"/>
          <cell r="R768"/>
        </row>
        <row r="769">
          <cell r="A769" t="str">
            <v>CIMS.CAN.AT.Transportation Personal.Transit.Public BusFerry UrbanMarket share</v>
          </cell>
          <cell r="H769">
            <v>0</v>
          </cell>
          <cell r="I769"/>
          <cell r="J769"/>
          <cell r="K769"/>
          <cell r="L769"/>
          <cell r="M769"/>
          <cell r="N769"/>
          <cell r="O769"/>
          <cell r="P769"/>
          <cell r="Q769"/>
          <cell r="R769"/>
        </row>
        <row r="770">
          <cell r="A770" t="str">
            <v>CIMS.CAN.AT.Transportation Personal.Transit.Public BusBus Urban DieselService requestedCIMS.CAN.AT.Fuel Blends.Diesel_Transportation</v>
          </cell>
          <cell r="H770">
            <v>1.2511627298490628</v>
          </cell>
          <cell r="I770">
            <v>1.2398944819320414</v>
          </cell>
          <cell r="J770">
            <v>1.2286262340150209</v>
          </cell>
          <cell r="K770">
            <v>1.2173579860979995</v>
          </cell>
          <cell r="L770">
            <v>1.2083433877643825</v>
          </cell>
          <cell r="M770">
            <v>1.2083433877643825</v>
          </cell>
          <cell r="N770">
            <v>1.2083433877643825</v>
          </cell>
          <cell r="O770">
            <v>1.2083433877643825</v>
          </cell>
          <cell r="P770">
            <v>1.2083433877643825</v>
          </cell>
          <cell r="Q770">
            <v>1.2083433877643825</v>
          </cell>
          <cell r="R770">
            <v>1.2083433877643825</v>
          </cell>
        </row>
        <row r="771">
          <cell r="A771" t="str">
            <v>CIMS.CAN.AT.Transportation Personal.Transit.Rapid TransitLight RailService requestedCIMS.CAN.AT.Electricity</v>
          </cell>
          <cell r="H771">
            <v>0.26333333333333331</v>
          </cell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</row>
        <row r="772">
          <cell r="A772" t="str">
            <v>CIMS.CAN.AT.Transportation Personal.Intercity BusOutput</v>
          </cell>
          <cell r="H772">
            <v>956.73357798106247</v>
          </cell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</row>
        <row r="773">
          <cell r="A773" t="str">
            <v>CIMS.CAN.AT.Transportation Personal.Intercity BusBus Intercity DieselMarket share</v>
          </cell>
          <cell r="H773">
            <v>0.93766432148994616</v>
          </cell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</row>
        <row r="774">
          <cell r="A774" t="str">
            <v>CIMS.CAN.AT.Transportation Personal.Intercity BusBus Intercity GasolineMarket share</v>
          </cell>
          <cell r="H774">
            <v>6.23356785100539E-2</v>
          </cell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</row>
        <row r="775">
          <cell r="A775" t="str">
            <v>CIMS.CAN.AT.Transportation Personal.Intercity BusBus Intercity DieselService requestedCIMS.CAN.AT.Fuel Blends.Diesel_Transportation</v>
          </cell>
          <cell r="H775">
            <v>0.84748782752748397</v>
          </cell>
          <cell r="I775">
            <v>0.78582696133009122</v>
          </cell>
          <cell r="J775">
            <v>0.72416609513269847</v>
          </cell>
          <cell r="K775">
            <v>0.66250522893530572</v>
          </cell>
          <cell r="L775">
            <v>0.61317653597739152</v>
          </cell>
          <cell r="M775">
            <v>0.61317653597739152</v>
          </cell>
          <cell r="N775">
            <v>0.61317653597739152</v>
          </cell>
          <cell r="O775">
            <v>0.61317653597739152</v>
          </cell>
          <cell r="P775">
            <v>0.61317653597739152</v>
          </cell>
          <cell r="Q775">
            <v>0.61317653597739152</v>
          </cell>
          <cell r="R775">
            <v>0.61317653597739152</v>
          </cell>
        </row>
        <row r="776">
          <cell r="A776" t="str">
            <v>CIMS.CAN.AT.Transportation Personal.Intercity BusBus Intercity GasolineService requestedCIMS.CAN.AT.Fuel Blends.Gasoline_Transportation</v>
          </cell>
          <cell r="H776">
            <v>0.84748782752748397</v>
          </cell>
          <cell r="I776">
            <v>0.78582696133009122</v>
          </cell>
          <cell r="J776">
            <v>0.72416609513269847</v>
          </cell>
          <cell r="K776">
            <v>0.66250522893530572</v>
          </cell>
          <cell r="L776">
            <v>0.61317653597739152</v>
          </cell>
          <cell r="M776">
            <v>0.61317653597739152</v>
          </cell>
          <cell r="N776">
            <v>0.61317653597739152</v>
          </cell>
          <cell r="O776">
            <v>0.61317653597739152</v>
          </cell>
          <cell r="P776">
            <v>0.61317653597739152</v>
          </cell>
          <cell r="Q776">
            <v>0.61317653597739152</v>
          </cell>
          <cell r="R776">
            <v>0.61317653597739152</v>
          </cell>
        </row>
        <row r="777">
          <cell r="A777" t="str">
            <v>CIMS.CAN.AT.Transportation Personal.Intercity RailRail Intercity DieselMarket share</v>
          </cell>
          <cell r="H777">
            <v>1</v>
          </cell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</row>
        <row r="778">
          <cell r="A778" t="str">
            <v>CIMS.CAN.AT.Transportation Personal.Intercity RailRail Intercity DieselService requestedCIMS.CAN.AT.Fuel Blends.Diesel_Transportation</v>
          </cell>
          <cell r="H778">
            <v>1.9938942624324696</v>
          </cell>
          <cell r="I778">
            <v>1.8539965299869507</v>
          </cell>
          <cell r="J778">
            <v>1.7140987975414319</v>
          </cell>
          <cell r="K778">
            <v>1.5742010650959131</v>
          </cell>
          <cell r="L778">
            <v>1.4622828791394937</v>
          </cell>
          <cell r="M778">
            <v>1.4622828791394937</v>
          </cell>
          <cell r="N778">
            <v>1.4622828791394937</v>
          </cell>
          <cell r="O778">
            <v>1.4622828791394937</v>
          </cell>
          <cell r="P778">
            <v>1.4622828791394937</v>
          </cell>
          <cell r="Q778">
            <v>1.4622828791394937</v>
          </cell>
          <cell r="R778">
            <v>1.4622828791394937</v>
          </cell>
        </row>
        <row r="779">
          <cell r="A779" t="str">
            <v>CIMS.CAN.AT.Transportation Personal.Mode.Intercity AirAir IntercityMarket share</v>
          </cell>
          <cell r="H779">
            <v>1</v>
          </cell>
          <cell r="I779"/>
          <cell r="J779"/>
          <cell r="K779"/>
          <cell r="L779"/>
          <cell r="M779"/>
          <cell r="N779"/>
          <cell r="O779"/>
          <cell r="P779"/>
          <cell r="Q779"/>
          <cell r="R779"/>
        </row>
        <row r="780">
          <cell r="A780" t="str">
            <v>CIMS.CAN.AT.Transportation Personal.Mode.Intercity AirAir IntercityService requestedCIMS.Generic Fuels.Jet Fuel</v>
          </cell>
          <cell r="H780">
            <v>3.318720661430973</v>
          </cell>
          <cell r="I780">
            <v>2.9481661104022976</v>
          </cell>
          <cell r="J780">
            <v>2.5776115593735938</v>
          </cell>
          <cell r="K780">
            <v>2.2070570083448899</v>
          </cell>
          <cell r="L780">
            <v>1.9106133675219326</v>
          </cell>
          <cell r="M780">
            <v>1.9106133675219326</v>
          </cell>
          <cell r="N780">
            <v>1.9106133675219326</v>
          </cell>
          <cell r="O780">
            <v>1.9106133675219326</v>
          </cell>
          <cell r="P780">
            <v>1.9106133675219326</v>
          </cell>
          <cell r="Q780">
            <v>1.9106133675219326</v>
          </cell>
          <cell r="R780">
            <v>1.9106133675219326</v>
          </cell>
        </row>
        <row r="781">
          <cell r="H781"/>
          <cell r="I781"/>
          <cell r="J781"/>
          <cell r="K781"/>
          <cell r="L781"/>
          <cell r="M781"/>
          <cell r="N781"/>
          <cell r="O781"/>
          <cell r="P781"/>
          <cell r="Q781"/>
          <cell r="R781"/>
        </row>
        <row r="782">
          <cell r="A782" t="str">
            <v>CIMS.CAN.TRService requestedCIMS.CAN.TR.Transportation Personal</v>
          </cell>
          <cell r="H782">
            <v>81363721.296521381</v>
          </cell>
          <cell r="I782">
            <v>79617700.411695436</v>
          </cell>
          <cell r="J782">
            <v>86332906.154477671</v>
          </cell>
          <cell r="K782">
            <v>84861087.789213389</v>
          </cell>
          <cell r="L782">
            <v>108247606.27170743</v>
          </cell>
          <cell r="M782">
            <v>112547433.47887592</v>
          </cell>
          <cell r="N782">
            <v>117805620.19624603</v>
          </cell>
          <cell r="O782">
            <v>123240383.6480691</v>
          </cell>
          <cell r="P782">
            <v>129284237.31513698</v>
          </cell>
          <cell r="Q782">
            <v>135973380.46174955</v>
          </cell>
          <cell r="R782">
            <v>143347569.9591462</v>
          </cell>
        </row>
        <row r="783">
          <cell r="A783" t="str">
            <v>CIMS.CAN.TR.Transportation PersonalService requestedCIMS.CAN.TR.Transportation Personal.Mode</v>
          </cell>
          <cell r="H783">
            <v>1</v>
          </cell>
          <cell r="I783">
            <v>1</v>
          </cell>
          <cell r="J783">
            <v>1</v>
          </cell>
          <cell r="K783">
            <v>1</v>
          </cell>
          <cell r="L783">
            <v>1</v>
          </cell>
          <cell r="M783">
            <v>1</v>
          </cell>
          <cell r="N783">
            <v>1</v>
          </cell>
          <cell r="O783">
            <v>1</v>
          </cell>
          <cell r="P783">
            <v>1</v>
          </cell>
          <cell r="Q783">
            <v>1</v>
          </cell>
          <cell r="R783">
            <v>1</v>
          </cell>
        </row>
        <row r="784">
          <cell r="A784" t="str">
            <v>CIMS.CAN.TR.Transportation Personal.ModeService requestedCIMS.CAN.TR.Transportation Personal.Mode.Urban</v>
          </cell>
          <cell r="H784">
            <v>0.45767079429549573</v>
          </cell>
          <cell r="I784">
            <v>0.47500430046523417</v>
          </cell>
          <cell r="J784">
            <v>0.42963814692345914</v>
          </cell>
          <cell r="K784">
            <v>0.45313821263806126</v>
          </cell>
          <cell r="L784">
            <v>0.40327085608601865</v>
          </cell>
          <cell r="M784">
            <v>0.3986331441086633</v>
          </cell>
          <cell r="N784">
            <v>0.39286742396253105</v>
          </cell>
          <cell r="O784">
            <v>0.38873237260920013</v>
          </cell>
          <cell r="P784">
            <v>0.38483432949651442</v>
          </cell>
          <cell r="Q784">
            <v>0.38118361392815719</v>
          </cell>
          <cell r="R784">
            <v>0.37778471588389734</v>
          </cell>
        </row>
        <row r="785">
          <cell r="A785" t="str">
            <v>CIMS.CAN.TR.Transportation Personal.ModeService requestedCIMS.CAN.TR.Transportation Personal.Mode.Intercity Land</v>
          </cell>
          <cell r="H785">
            <v>0.32299970963986419</v>
          </cell>
          <cell r="I785">
            <v>0.3209862609098747</v>
          </cell>
          <cell r="J785">
            <v>0.28309342181055114</v>
          </cell>
          <cell r="K785">
            <v>0.30860467530722935</v>
          </cell>
          <cell r="L785">
            <v>0.27304289048389319</v>
          </cell>
          <cell r="M785">
            <v>0.26598684645300186</v>
          </cell>
          <cell r="N785">
            <v>0.25845952227472085</v>
          </cell>
          <cell r="O785">
            <v>0.25235319804352874</v>
          </cell>
          <cell r="P785">
            <v>0.24671632424889159</v>
          </cell>
          <cell r="Q785">
            <v>0.24153409743709067</v>
          </cell>
          <cell r="R785">
            <v>0.23678803123501546</v>
          </cell>
        </row>
        <row r="786">
          <cell r="A786" t="str">
            <v>CIMS.CAN.TR.Transportation Personal.ModeService requestedCIMS.CAN.TR.Transportation Personal.Mode.Intercity Air</v>
          </cell>
          <cell r="H786">
            <v>0.21932949606463994</v>
          </cell>
          <cell r="I786">
            <v>0.20400943862489124</v>
          </cell>
          <cell r="J786">
            <v>0.28726843126598972</v>
          </cell>
          <cell r="K786">
            <v>0.23825711205470945</v>
          </cell>
          <cell r="L786">
            <v>0.32368625343008817</v>
          </cell>
          <cell r="M786">
            <v>0.33538000943833474</v>
          </cell>
          <cell r="N786">
            <v>0.34517312125528687</v>
          </cell>
          <cell r="O786">
            <v>0.3554513347137816</v>
          </cell>
          <cell r="P786">
            <v>0.36502097806308831</v>
          </cell>
          <cell r="Q786">
            <v>0.3738864435218065</v>
          </cell>
          <cell r="R786">
            <v>0.38206168748345787</v>
          </cell>
        </row>
        <row r="787">
          <cell r="A787" t="str">
            <v>CIMS.CAN.TR.Transportation Personal.Mode.UrbanWalk Cycle UrbanMarket share</v>
          </cell>
          <cell r="H787">
            <v>8.9086859688195987E-3</v>
          </cell>
          <cell r="I787">
            <v>8.9086859688195987E-3</v>
          </cell>
          <cell r="J787">
            <v>8.9086859688195987E-3</v>
          </cell>
          <cell r="K787">
            <v>8.9086859688195987E-3</v>
          </cell>
          <cell r="L787">
            <v>8.9086859688195987E-3</v>
          </cell>
          <cell r="M787">
            <v>8.9086859688195987E-3</v>
          </cell>
          <cell r="N787">
            <v>8.9086859688195987E-3</v>
          </cell>
          <cell r="O787">
            <v>8.9086859688195987E-3</v>
          </cell>
          <cell r="P787">
            <v>8.9086859688195987E-3</v>
          </cell>
          <cell r="Q787">
            <v>8.9086859688195987E-3</v>
          </cell>
          <cell r="R787">
            <v>8.9086859688195987E-3</v>
          </cell>
        </row>
        <row r="788">
          <cell r="A788" t="str">
            <v>CIMS.CAN.TR.Transportation Personal.Mode.UrbanPassenger Vehicle Urban 1 PassengerMarket share</v>
          </cell>
          <cell r="H788">
            <v>0.34635748768813929</v>
          </cell>
          <cell r="I788">
            <v>0.33145959543956577</v>
          </cell>
          <cell r="J788">
            <v>0.32973526430212707</v>
          </cell>
          <cell r="K788">
            <v>0.33983657069092077</v>
          </cell>
          <cell r="L788">
            <v>0.33566507135843454</v>
          </cell>
          <cell r="M788">
            <v>0.32991023979707745</v>
          </cell>
          <cell r="N788">
            <v>0.32463504367303309</v>
          </cell>
          <cell r="O788">
            <v>0.31955562861488229</v>
          </cell>
          <cell r="P788">
            <v>0.31469716784453744</v>
          </cell>
          <cell r="Q788">
            <v>0.31007937873823049</v>
          </cell>
          <cell r="R788">
            <v>0.30571652406528332</v>
          </cell>
        </row>
        <row r="789">
          <cell r="A789" t="str">
            <v>CIMS.CAN.TR.Transportation Personal.Mode.UrbanPassenger Vehicle Urban 3 PassengerMarket share</v>
          </cell>
          <cell r="H789">
            <v>0.46274003461481517</v>
          </cell>
          <cell r="I789">
            <v>0.44745140852906867</v>
          </cell>
          <cell r="J789">
            <v>0.4488590543055222</v>
          </cell>
          <cell r="K789">
            <v>0.46943260952755439</v>
          </cell>
          <cell r="L789">
            <v>0.4724050818327522</v>
          </cell>
          <cell r="M789">
            <v>0.46934174176811733</v>
          </cell>
          <cell r="N789">
            <v>0.46611757673613952</v>
          </cell>
          <cell r="O789">
            <v>0.46303699703820306</v>
          </cell>
          <cell r="P789">
            <v>0.46011337737958469</v>
          </cell>
          <cell r="Q789">
            <v>0.45735653834709322</v>
          </cell>
          <cell r="R789">
            <v>0.45477283068444679</v>
          </cell>
        </row>
        <row r="790">
          <cell r="A790" t="str">
            <v>CIMS.CAN.TR.Transportation Personal.Mode.UrbanPublic Transit UrbanMarket share</v>
          </cell>
          <cell r="H790">
            <v>0.18362969097971563</v>
          </cell>
          <cell r="I790">
            <v>0.21408754880468128</v>
          </cell>
          <cell r="J790">
            <v>0.21440708077565288</v>
          </cell>
          <cell r="K790">
            <v>0.18345649007169582</v>
          </cell>
          <cell r="L790">
            <v>0.18466629487001607</v>
          </cell>
          <cell r="M790">
            <v>0.19356373096006196</v>
          </cell>
          <cell r="N790">
            <v>0.20213949086804842</v>
          </cell>
          <cell r="O790">
            <v>0.21037283389160602</v>
          </cell>
          <cell r="P790">
            <v>0.21822486560532406</v>
          </cell>
          <cell r="Q790">
            <v>0.22566578253638125</v>
          </cell>
          <cell r="R790">
            <v>0.23267478588173318</v>
          </cell>
        </row>
        <row r="791">
          <cell r="A791" t="str">
            <v>CIMS.CAN.TR.Transportation Personal.Mode.UrbanPassenger Vehicle Urban 1 PassengerService requestedCIMS.CAN.TR.Transportation Personal.Passenger Vehicles</v>
          </cell>
          <cell r="H791">
            <v>1</v>
          </cell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</row>
        <row r="792">
          <cell r="A792" t="str">
            <v>CIMS.CAN.TR.Transportation Personal.Mode.UrbanPassenger Vehicle Urban 3 PassengerService requestedCIMS.CAN.TR.Transportation Personal.Passenger Vehicles</v>
          </cell>
          <cell r="H792">
            <v>0.33333299999999999</v>
          </cell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</row>
        <row r="793">
          <cell r="A793" t="str">
            <v>CIMS.CAN.TR.Transportation Personal.Mode.Intercity LandBus IntercityMarket share</v>
          </cell>
          <cell r="H793">
            <v>5.9552970725187962E-2</v>
          </cell>
          <cell r="I793">
            <v>6.1821724454134405E-2</v>
          </cell>
          <cell r="J793">
            <v>3.7627388233622348E-2</v>
          </cell>
          <cell r="K793">
            <v>3.2495822086337833E-2</v>
          </cell>
          <cell r="L793">
            <v>2.5891849268061325E-2</v>
          </cell>
          <cell r="M793">
            <v>2.1952053844228367E-2</v>
          </cell>
          <cell r="N793">
            <v>1.8534080273563475E-2</v>
          </cell>
          <cell r="O793">
            <v>1.5582114948044415E-2</v>
          </cell>
          <cell r="P793">
            <v>1.3046783804577133E-2</v>
          </cell>
          <cell r="Q793">
            <v>1.0881111416717529E-2</v>
          </cell>
          <cell r="R793">
            <v>9.0409525618156995E-3</v>
          </cell>
        </row>
        <row r="794">
          <cell r="A794" t="str">
            <v>CIMS.CAN.TR.Transportation Personal.Mode.Intercity LandRail IntercityMarket share</v>
          </cell>
          <cell r="H794">
            <v>1.1427363768489518E-2</v>
          </cell>
          <cell r="I794">
            <v>3.7955889629585344E-3</v>
          </cell>
          <cell r="J794">
            <v>4.4876914612042573E-3</v>
          </cell>
          <cell r="K794">
            <v>4.8163676108961611E-3</v>
          </cell>
          <cell r="L794">
            <v>7.4807224142241346E-3</v>
          </cell>
          <cell r="M794">
            <v>7.38579004125536E-3</v>
          </cell>
          <cell r="N794">
            <v>7.2616308370740219E-3</v>
          </cell>
          <cell r="O794">
            <v>7.1093657805651293E-3</v>
          </cell>
          <cell r="P794">
            <v>6.9318514983333921E-3</v>
          </cell>
          <cell r="Q794">
            <v>6.7322520974800399E-3</v>
          </cell>
          <cell r="R794">
            <v>6.5139231748893092E-3</v>
          </cell>
        </row>
        <row r="795">
          <cell r="A795" t="str">
            <v>CIMS.CAN.TR.Transportation Personal.Mode.Intercity LandPassenger Vehicle IntercityMarket share</v>
          </cell>
          <cell r="H795">
            <v>0.92901966550632242</v>
          </cell>
          <cell r="I795">
            <v>0.93438268658290702</v>
          </cell>
          <cell r="J795">
            <v>0.95788492030517336</v>
          </cell>
          <cell r="K795">
            <v>0.96268781030276607</v>
          </cell>
          <cell r="L795">
            <v>0.96662742831771453</v>
          </cell>
          <cell r="M795">
            <v>0.97066215611451623</v>
          </cell>
          <cell r="N795">
            <v>0.9742042888893625</v>
          </cell>
          <cell r="O795">
            <v>0.9773085192713904</v>
          </cell>
          <cell r="P795">
            <v>0.98002136469708956</v>
          </cell>
          <cell r="Q795">
            <v>0.98238663648580238</v>
          </cell>
          <cell r="R795">
            <v>0.984445124263295</v>
          </cell>
        </row>
        <row r="796">
          <cell r="A796" t="str">
            <v>CIMS.CAN.TR.Transportation Personal.Mode.Intercity LandPassenger Vehicle IntercityService requestedCIMS.CAN.TR.Transportation Personal.Passenger Vehicles</v>
          </cell>
          <cell r="H796">
            <v>0.78808545895363147</v>
          </cell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</row>
        <row r="797">
          <cell r="A797" t="str">
            <v>CIMS.CAN.TR.Transportation Personal.Passenger VehiclesCar_smallOutput</v>
          </cell>
          <cell r="H797">
            <v>13.590817250000002</v>
          </cell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</row>
        <row r="798">
          <cell r="A798" t="str">
            <v>CIMS.CAN.TR.Transportation Personal.Passenger VehiclesCar_largeOutput</v>
          </cell>
          <cell r="H798">
            <v>13.590817250000002</v>
          </cell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</row>
        <row r="799">
          <cell r="A799" t="str">
            <v>CIMS.CAN.TR.Transportation Personal.Passenger VehiclesLight Truck_smallOutput</v>
          </cell>
          <cell r="H799">
            <v>15.063131511599998</v>
          </cell>
          <cell r="I799"/>
          <cell r="J799"/>
          <cell r="K799"/>
          <cell r="L799"/>
          <cell r="M799"/>
          <cell r="N799"/>
          <cell r="O799"/>
          <cell r="P799"/>
          <cell r="Q799"/>
          <cell r="R799"/>
        </row>
        <row r="800">
          <cell r="A800" t="str">
            <v>CIMS.CAN.TR.Transportation Personal.Passenger VehiclesLight Truck_largeOutput</v>
          </cell>
          <cell r="H800">
            <v>15.063131511599998</v>
          </cell>
          <cell r="I800"/>
          <cell r="J800"/>
          <cell r="K800"/>
          <cell r="L800"/>
          <cell r="M800"/>
          <cell r="N800"/>
          <cell r="O800"/>
          <cell r="P800"/>
          <cell r="Q800"/>
          <cell r="R800"/>
        </row>
        <row r="801">
          <cell r="A801" t="str">
            <v>CIMS.CAN.TR.Transportation Personal.Passenger VehiclesCar_smallService requestedCIMS.CAN.TR.Transportation Personal.Passenger Vehicle Motors</v>
          </cell>
          <cell r="H801">
            <v>8</v>
          </cell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</row>
        <row r="802">
          <cell r="A802" t="str">
            <v>CIMS.CAN.TR.Transportation Personal.Passenger VehiclesCar_largeService requestedCIMS.CAN.TR.Transportation Personal.Passenger Vehicle Motors</v>
          </cell>
          <cell r="H802">
            <v>10</v>
          </cell>
          <cell r="I802"/>
          <cell r="J802"/>
          <cell r="K802"/>
          <cell r="L802"/>
          <cell r="M802"/>
          <cell r="N802"/>
          <cell r="O802"/>
          <cell r="P802"/>
          <cell r="Q802"/>
          <cell r="R802"/>
        </row>
        <row r="803">
          <cell r="A803" t="str">
            <v>CIMS.CAN.TR.Transportation Personal.Passenger VehiclesLight Truck_smallService requestedCIMS.CAN.TR.Transportation Personal.Passenger Vehicle Motors</v>
          </cell>
          <cell r="H803">
            <v>9</v>
          </cell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</row>
        <row r="804">
          <cell r="A804" t="str">
            <v>CIMS.CAN.TR.Transportation Personal.Passenger VehiclesLight Truck_largeService requestedCIMS.CAN.TR.Transportation Personal.Passenger Vehicle Motors</v>
          </cell>
          <cell r="H804">
            <v>13</v>
          </cell>
          <cell r="I804"/>
          <cell r="J804"/>
          <cell r="K804"/>
          <cell r="L804"/>
          <cell r="M804"/>
          <cell r="N804"/>
          <cell r="O804"/>
          <cell r="P804"/>
          <cell r="Q804"/>
          <cell r="R804"/>
        </row>
        <row r="805">
          <cell r="A805" t="str">
            <v>CIMS.CAN.TR.Transportation Personal.Passenger VehiclesCar_smallMarket share</v>
          </cell>
          <cell r="H805">
            <v>0.21186439370208571</v>
          </cell>
          <cell r="I805">
            <v>0.20437753482382706</v>
          </cell>
          <cell r="J805">
            <v>0.19836968930607843</v>
          </cell>
          <cell r="K805">
            <v>0.18345947873000013</v>
          </cell>
          <cell r="L805">
            <v>0.1641275961464172</v>
          </cell>
          <cell r="M805">
            <v>0.15385725730201621</v>
          </cell>
          <cell r="N805">
            <v>0.14367292994930977</v>
          </cell>
          <cell r="O805">
            <v>0.13365122642794894</v>
          </cell>
          <cell r="P805">
            <v>0.12386386830995889</v>
          </cell>
          <cell r="Q805">
            <v>0.11437573723399685</v>
          </cell>
          <cell r="R805">
            <v>0.10524333799759421</v>
          </cell>
        </row>
        <row r="806">
          <cell r="A806" t="str">
            <v>CIMS.CAN.TR.Transportation Personal.Passenger VehiclesCar_largeMarket share</v>
          </cell>
          <cell r="H806">
            <v>0.43014892054665876</v>
          </cell>
          <cell r="I806">
            <v>0.41494832827867911</v>
          </cell>
          <cell r="J806">
            <v>0.40275058131840163</v>
          </cell>
          <cell r="K806">
            <v>0.37247833560333354</v>
          </cell>
          <cell r="L806">
            <v>0.33322875581242273</v>
          </cell>
          <cell r="M806">
            <v>0.31237685573439655</v>
          </cell>
          <cell r="N806">
            <v>0.29169958504859855</v>
          </cell>
          <cell r="O806">
            <v>0.27135249002038114</v>
          </cell>
          <cell r="P806">
            <v>0.25148118717476498</v>
          </cell>
          <cell r="Q806">
            <v>0.23221740589932688</v>
          </cell>
          <cell r="R806">
            <v>0.21367586805572153</v>
          </cell>
        </row>
        <row r="807">
          <cell r="A807" t="str">
            <v>CIMS.CAN.TR.Transportation Personal.Passenger VehiclesLight Truck_smallMarket share</v>
          </cell>
          <cell r="H807">
            <v>0.11813560629791432</v>
          </cell>
          <cell r="I807">
            <v>0.12562246517617295</v>
          </cell>
          <cell r="J807">
            <v>0.13163031069392156</v>
          </cell>
          <cell r="K807">
            <v>0.14654052126999983</v>
          </cell>
          <cell r="L807">
            <v>0.16587240385358284</v>
          </cell>
          <cell r="M807">
            <v>0.17614274269798377</v>
          </cell>
          <cell r="N807">
            <v>0.18632707005069027</v>
          </cell>
          <cell r="O807">
            <v>0.19634877357205111</v>
          </cell>
          <cell r="P807">
            <v>0.20613613169004111</v>
          </cell>
          <cell r="Q807">
            <v>0.21562426276600316</v>
          </cell>
          <cell r="R807">
            <v>0.22475666200240582</v>
          </cell>
        </row>
        <row r="808">
          <cell r="A808" t="str">
            <v>CIMS.CAN.TR.Transportation Personal.Passenger VehiclesLight Truck_largeMarket share</v>
          </cell>
          <cell r="H808">
            <v>0.23985107945334116</v>
          </cell>
          <cell r="I808">
            <v>0.25505167172132082</v>
          </cell>
          <cell r="J808">
            <v>0.26724941868159829</v>
          </cell>
          <cell r="K808">
            <v>0.29752166439666633</v>
          </cell>
          <cell r="L808">
            <v>0.33677124418757726</v>
          </cell>
          <cell r="M808">
            <v>0.35762314426560338</v>
          </cell>
          <cell r="N808">
            <v>0.37830041495140143</v>
          </cell>
          <cell r="O808">
            <v>0.39864750997961884</v>
          </cell>
          <cell r="P808">
            <v>0.41851881282523495</v>
          </cell>
          <cell r="Q808">
            <v>0.43778259410067299</v>
          </cell>
          <cell r="R808">
            <v>0.45632413194427834</v>
          </cell>
        </row>
        <row r="809">
          <cell r="A809" t="str">
            <v>CIMS.CAN.TR.Transportation Personal.Passenger Vehicle MotorsOutput</v>
          </cell>
          <cell r="H809">
            <v>141.58048556610754</v>
          </cell>
          <cell r="I809"/>
          <cell r="J809"/>
          <cell r="K809"/>
          <cell r="L809"/>
          <cell r="M809"/>
          <cell r="N809"/>
          <cell r="O809"/>
          <cell r="P809"/>
          <cell r="Q809"/>
          <cell r="R809"/>
        </row>
        <row r="810">
          <cell r="A810" t="str">
            <v>CIMS.CAN.TR.Transportation Personal.Passenger Vehicle MotorsGasoline ExistingService requestedCIMS.CAN.TR.Fuel Blends.Gasoline_Transportation</v>
          </cell>
          <cell r="H810">
            <v>0.37676691016245206</v>
          </cell>
          <cell r="I810"/>
          <cell r="J810"/>
          <cell r="K810"/>
          <cell r="L810"/>
          <cell r="M810"/>
          <cell r="N810"/>
          <cell r="O810"/>
          <cell r="P810"/>
          <cell r="Q810"/>
          <cell r="R810"/>
        </row>
        <row r="811">
          <cell r="A811" t="str">
            <v>CIMS.CAN.TR.Transportation Personal.Passenger Vehicle MotorsGasoline StandardService requestedCIMS.CAN.TR.Fuel Blends.Gasoline_Transportation</v>
          </cell>
          <cell r="H811">
            <v>0.35908448638577739</v>
          </cell>
          <cell r="I811"/>
          <cell r="J811"/>
          <cell r="K811"/>
          <cell r="L811"/>
          <cell r="M811"/>
          <cell r="N811"/>
          <cell r="O811"/>
          <cell r="P811"/>
          <cell r="Q811"/>
          <cell r="R811"/>
        </row>
        <row r="812">
          <cell r="A812" t="str">
            <v>CIMS.CAN.TR.Transportation Personal.Passenger Vehicle MotorsGasoline EfficientService requestedCIMS.CAN.TR.Fuel Blends.Gasoline_Transportation</v>
          </cell>
          <cell r="H812">
            <v>0.35136738597591116</v>
          </cell>
          <cell r="I812"/>
          <cell r="J812"/>
          <cell r="K812"/>
          <cell r="L812"/>
          <cell r="M812"/>
          <cell r="N812"/>
          <cell r="O812"/>
          <cell r="P812"/>
          <cell r="Q812"/>
          <cell r="R812"/>
        </row>
        <row r="813">
          <cell r="A813" t="str">
            <v>CIMS.CAN.TR.Transportation Personal.Passenger Vehicle MotorsGasoline ExistingMarket share</v>
          </cell>
          <cell r="H813">
            <v>1</v>
          </cell>
          <cell r="I813"/>
          <cell r="J813"/>
          <cell r="K813"/>
          <cell r="L813"/>
          <cell r="M813"/>
          <cell r="N813"/>
          <cell r="O813"/>
          <cell r="P813"/>
          <cell r="Q813"/>
          <cell r="R813"/>
        </row>
        <row r="814">
          <cell r="A814" t="str">
            <v>CIMS.CAN.TR.Transportation Personal.TransitService requestedCIMS.CAN.TR.Transportation Personal.Transit.Public Bus</v>
          </cell>
          <cell r="H814">
            <v>1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1</v>
          </cell>
          <cell r="R814">
            <v>1</v>
          </cell>
        </row>
        <row r="815">
          <cell r="A815" t="str">
            <v>CIMS.CAN.TR.Transportation Personal.TransitService requestedCIMS.CAN.TR.Transportation Personal.Transit.Rapid Transit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 t="str">
            <v>CIMS.CAN.TR.Transportation Personal.Transit.Public BusOutput</v>
          </cell>
          <cell r="H816">
            <v>778.19774759284121</v>
          </cell>
          <cell r="I816"/>
          <cell r="J816"/>
          <cell r="K816"/>
          <cell r="L816"/>
          <cell r="M816"/>
          <cell r="N816"/>
          <cell r="O816"/>
          <cell r="P816"/>
          <cell r="Q816"/>
          <cell r="R816"/>
        </row>
        <row r="817">
          <cell r="A817" t="str">
            <v>CIMS.CAN.TR.Transportation Personal.Transit.Public BusFerry UrbanOutput</v>
          </cell>
          <cell r="H817">
            <v>4152.8700000000008</v>
          </cell>
          <cell r="I817"/>
          <cell r="J817"/>
          <cell r="K817"/>
          <cell r="L817"/>
          <cell r="M817"/>
          <cell r="N817"/>
          <cell r="O817"/>
          <cell r="P817"/>
          <cell r="Q817"/>
          <cell r="R817"/>
        </row>
        <row r="818">
          <cell r="A818" t="str">
            <v>CIMS.CAN.TR.Transportation Personal.Transit.Public BusBus Urban DieselMarket share</v>
          </cell>
          <cell r="H818">
            <v>0.94115592839945783</v>
          </cell>
          <cell r="I818"/>
          <cell r="J818"/>
          <cell r="K818"/>
          <cell r="L818"/>
          <cell r="M818"/>
          <cell r="N818"/>
          <cell r="O818"/>
          <cell r="P818"/>
          <cell r="Q818"/>
          <cell r="R818"/>
        </row>
        <row r="819">
          <cell r="A819" t="str">
            <v>CIMS.CAN.TR.Transportation Personal.Transit.Public BusBus Urban NGMarket share</v>
          </cell>
          <cell r="H819">
            <v>5.8844071600542169E-2</v>
          </cell>
          <cell r="I819"/>
          <cell r="J819"/>
          <cell r="K819"/>
          <cell r="L819"/>
          <cell r="M819"/>
          <cell r="N819"/>
          <cell r="O819"/>
          <cell r="P819"/>
          <cell r="Q819"/>
          <cell r="R819"/>
        </row>
        <row r="820">
          <cell r="A820" t="str">
            <v>CIMS.CAN.TR.Transportation Personal.Transit.Public BusBus Urban ElectricMarket share</v>
          </cell>
          <cell r="H820">
            <v>0</v>
          </cell>
          <cell r="I820"/>
          <cell r="J820"/>
          <cell r="K820"/>
          <cell r="L820"/>
          <cell r="M820"/>
          <cell r="N820"/>
          <cell r="O820"/>
          <cell r="P820"/>
          <cell r="Q820"/>
          <cell r="R820"/>
        </row>
        <row r="821">
          <cell r="A821" t="str">
            <v>CIMS.CAN.TR.Transportation Personal.Transit.Public BusFerry UrbanMarket share</v>
          </cell>
          <cell r="H821">
            <v>0</v>
          </cell>
          <cell r="I821"/>
          <cell r="J821"/>
          <cell r="K821"/>
          <cell r="L821"/>
          <cell r="M821"/>
          <cell r="N821"/>
          <cell r="O821"/>
          <cell r="P821"/>
          <cell r="Q821"/>
          <cell r="R821"/>
        </row>
        <row r="822">
          <cell r="A822" t="str">
            <v>CIMS.CAN.TR.Transportation Personal.Transit.Public BusBus Urban DieselService requestedCIMS.CAN.TR.Fuel Blends.Diesel_Transportation</v>
          </cell>
          <cell r="H822">
            <v>1.2511627298490628</v>
          </cell>
          <cell r="I822">
            <v>1.2398944819320414</v>
          </cell>
          <cell r="J822">
            <v>1.2286262340150209</v>
          </cell>
          <cell r="K822">
            <v>1.2173579860979995</v>
          </cell>
          <cell r="L822">
            <v>1.2083433877643825</v>
          </cell>
          <cell r="M822">
            <v>1.2083433877643825</v>
          </cell>
          <cell r="N822">
            <v>1.2083433877643825</v>
          </cell>
          <cell r="O822">
            <v>1.2083433877643825</v>
          </cell>
          <cell r="P822">
            <v>1.2083433877643825</v>
          </cell>
          <cell r="Q822">
            <v>1.2083433877643825</v>
          </cell>
          <cell r="R822">
            <v>1.2083433877643825</v>
          </cell>
        </row>
        <row r="823">
          <cell r="A823" t="str">
            <v>CIMS.CAN.TR.Transportation Personal.Transit.Rapid TransitLight RailService requestedCIMS.CAN.TR.Electricity</v>
          </cell>
          <cell r="H823">
            <v>0.26333333333333331</v>
          </cell>
          <cell r="I823"/>
          <cell r="J823"/>
          <cell r="K823"/>
          <cell r="L823"/>
          <cell r="M823"/>
          <cell r="N823"/>
          <cell r="O823"/>
          <cell r="P823"/>
          <cell r="Q823"/>
          <cell r="R823"/>
        </row>
        <row r="824">
          <cell r="A824" t="str">
            <v>CIMS.CAN.TR.Transportation Personal.Intercity BusOutput</v>
          </cell>
          <cell r="H824">
            <v>956.73357798106247</v>
          </cell>
          <cell r="I824"/>
          <cell r="J824"/>
          <cell r="K824"/>
          <cell r="L824"/>
          <cell r="M824"/>
          <cell r="N824"/>
          <cell r="O824"/>
          <cell r="P824"/>
          <cell r="Q824"/>
          <cell r="R824"/>
        </row>
        <row r="825">
          <cell r="A825" t="str">
            <v>CIMS.CAN.TR.Transportation Personal.Intercity BusBus Intercity DieselMarket share</v>
          </cell>
          <cell r="H825">
            <v>0.91447177025956228</v>
          </cell>
          <cell r="I825"/>
          <cell r="J825"/>
          <cell r="K825"/>
          <cell r="L825"/>
          <cell r="M825"/>
          <cell r="N825"/>
          <cell r="O825"/>
          <cell r="P825"/>
          <cell r="Q825"/>
          <cell r="R825"/>
        </row>
        <row r="826">
          <cell r="A826" t="str">
            <v>CIMS.CAN.TR.Transportation Personal.Intercity BusBus Intercity GasolineMarket share</v>
          </cell>
          <cell r="H826">
            <v>8.5528229740437806E-2</v>
          </cell>
          <cell r="I826"/>
          <cell r="J826"/>
          <cell r="K826"/>
          <cell r="L826"/>
          <cell r="M826"/>
          <cell r="N826"/>
          <cell r="O826"/>
          <cell r="P826"/>
          <cell r="Q826"/>
          <cell r="R826"/>
        </row>
        <row r="827">
          <cell r="A827" t="str">
            <v>CIMS.CAN.TR.Transportation Personal.Intercity BusBus Intercity DieselService requestedCIMS.CAN.TR.Fuel Blends.Diesel_Transportation</v>
          </cell>
          <cell r="H827">
            <v>0.84748827491499767</v>
          </cell>
          <cell r="I827">
            <v>0.7858271198561475</v>
          </cell>
          <cell r="J827">
            <v>0.72416596479729733</v>
          </cell>
          <cell r="K827">
            <v>0.66250480973845072</v>
          </cell>
          <cell r="L827">
            <v>0.61317588569136916</v>
          </cell>
          <cell r="M827">
            <v>0.61317588569136916</v>
          </cell>
          <cell r="N827">
            <v>0.61317588569136916</v>
          </cell>
          <cell r="O827">
            <v>0.61317588569136916</v>
          </cell>
          <cell r="P827">
            <v>0.61317588569136916</v>
          </cell>
          <cell r="Q827">
            <v>0.61317588569136916</v>
          </cell>
          <cell r="R827">
            <v>0.61317588569136916</v>
          </cell>
        </row>
        <row r="828">
          <cell r="A828" t="str">
            <v>CIMS.CAN.TR.Transportation Personal.Intercity BusBus Intercity GasolineService requestedCIMS.CAN.TR.Fuel Blends.Gasoline_Transportation</v>
          </cell>
          <cell r="H828">
            <v>0.84748827491499767</v>
          </cell>
          <cell r="I828">
            <v>0.7858271198561475</v>
          </cell>
          <cell r="J828">
            <v>0.72416596479729733</v>
          </cell>
          <cell r="K828">
            <v>0.66250480973845072</v>
          </cell>
          <cell r="L828">
            <v>0.61317588569136916</v>
          </cell>
          <cell r="M828">
            <v>0.61317588569136916</v>
          </cell>
          <cell r="N828">
            <v>0.61317588569136916</v>
          </cell>
          <cell r="O828">
            <v>0.61317588569136916</v>
          </cell>
          <cell r="P828">
            <v>0.61317588569136916</v>
          </cell>
          <cell r="Q828">
            <v>0.61317588569136916</v>
          </cell>
          <cell r="R828">
            <v>0.61317588569136916</v>
          </cell>
        </row>
        <row r="829">
          <cell r="A829" t="str">
            <v>CIMS.CAN.TR.Transportation Personal.Intercity RailRail Intercity DieselMarket share</v>
          </cell>
          <cell r="H829">
            <v>1</v>
          </cell>
          <cell r="I829"/>
          <cell r="J829"/>
          <cell r="K829"/>
          <cell r="L829"/>
          <cell r="M829"/>
          <cell r="N829"/>
          <cell r="O829"/>
          <cell r="P829"/>
          <cell r="Q829"/>
          <cell r="R829"/>
        </row>
        <row r="830">
          <cell r="A830" t="str">
            <v>CIMS.CAN.TR.Transportation Personal.Intercity RailRail Intercity DieselService requestedCIMS.CAN.TR.Fuel Blends.Diesel_Transportation</v>
          </cell>
          <cell r="H830">
            <v>1.9938942624324696</v>
          </cell>
          <cell r="I830">
            <v>1.8539965299869507</v>
          </cell>
          <cell r="J830">
            <v>1.7140987975414319</v>
          </cell>
          <cell r="K830">
            <v>1.5742010650959131</v>
          </cell>
          <cell r="L830">
            <v>1.4622828791394937</v>
          </cell>
          <cell r="M830">
            <v>1.4622828791394937</v>
          </cell>
          <cell r="N830">
            <v>1.4622828791394937</v>
          </cell>
          <cell r="O830">
            <v>1.4622828791394937</v>
          </cell>
          <cell r="P830">
            <v>1.4622828791394937</v>
          </cell>
          <cell r="Q830">
            <v>1.4622828791394937</v>
          </cell>
          <cell r="R830">
            <v>1.4622828791394937</v>
          </cell>
        </row>
        <row r="831">
          <cell r="A831" t="str">
            <v>CIMS.CAN.TR.Transportation Personal.Mode.Intercity AirAir IntercityMarket share</v>
          </cell>
          <cell r="H831">
            <v>1</v>
          </cell>
          <cell r="I831"/>
          <cell r="J831"/>
          <cell r="K831"/>
          <cell r="L831"/>
          <cell r="M831"/>
          <cell r="N831"/>
          <cell r="O831"/>
          <cell r="P831"/>
          <cell r="Q831"/>
          <cell r="R831"/>
        </row>
        <row r="832">
          <cell r="A832" t="str">
            <v>CIMS.CAN.TR.Transportation Personal.Mode.Intercity AirAir IntercityService requestedCIMS.Generic Fuels.Jet Fuel</v>
          </cell>
          <cell r="H832">
            <v>3.318720661430973</v>
          </cell>
          <cell r="I832">
            <v>2.9481661104022976</v>
          </cell>
          <cell r="J832">
            <v>2.5776115593735938</v>
          </cell>
          <cell r="K832">
            <v>2.2070570083448899</v>
          </cell>
          <cell r="L832">
            <v>1.9106133675219326</v>
          </cell>
          <cell r="M832">
            <v>1.9106133675219326</v>
          </cell>
          <cell r="N832">
            <v>1.9106133675219326</v>
          </cell>
          <cell r="O832">
            <v>1.9106133675219326</v>
          </cell>
          <cell r="P832">
            <v>1.9106133675219326</v>
          </cell>
          <cell r="Q832">
            <v>1.9106133675219326</v>
          </cell>
          <cell r="R832">
            <v>1.9106133675219326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4423-79C3-47DB-B5ED-B3F854FDB53F}">
  <dimension ref="A1:X402"/>
  <sheetViews>
    <sheetView tabSelected="1" workbookViewId="0">
      <selection sqref="A1:X402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f>INDEX([1]!passenger_data,MATCH($A3&amp;$F3&amp;$G3&amp;$J3,[1]!passenger_index,0),MATCH(M$2,[1]!passenger_year,0))</f>
        <v>58558161.479679033</v>
      </c>
      <c r="N3">
        <f>INDEX([1]!passenger_data,MATCH($A3&amp;$F3&amp;$G3&amp;$J3,[1]!passenger_index,0),MATCH(N$2,[1]!passenger_year,0))</f>
        <v>62122843.392348185</v>
      </c>
      <c r="O3">
        <f>INDEX([1]!passenger_data,MATCH($A3&amp;$F3&amp;$G3&amp;$J3,[1]!passenger_index,0),MATCH(O$2,[1]!passenger_year,0))</f>
        <v>66933028.089368202</v>
      </c>
      <c r="P3">
        <f>INDEX([1]!passenger_data,MATCH($A3&amp;$F3&amp;$G3&amp;$J3,[1]!passenger_index,0),MATCH(P$2,[1]!passenger_year,0))</f>
        <v>69206876.156247169</v>
      </c>
      <c r="Q3">
        <f>INDEX([1]!passenger_data,MATCH($A3&amp;$F3&amp;$G3&amp;$J3,[1]!passenger_index,0),MATCH(Q$2,[1]!passenger_year,0))</f>
        <v>76334223.675097644</v>
      </c>
      <c r="R3">
        <f>INDEX([1]!passenger_data,MATCH($A3&amp;$F3&amp;$G3&amp;$J3,[1]!passenger_index,0),MATCH(R$2,[1]!passenger_year,0))</f>
        <v>78952919.152630538</v>
      </c>
      <c r="S3">
        <f>INDEX([1]!passenger_data,MATCH($A3&amp;$F3&amp;$G3&amp;$J3,[1]!passenger_index,0),MATCH(S$2,[1]!passenger_year,0))</f>
        <v>82428652.878378898</v>
      </c>
      <c r="T3">
        <f>INDEX([1]!passenger_data,MATCH($A3&amp;$F3&amp;$G3&amp;$J3,[1]!passenger_index,0),MATCH(T$2,[1]!passenger_year,0))</f>
        <v>85916952.643066972</v>
      </c>
      <c r="U3">
        <f>INDEX([1]!passenger_data,MATCH($A3&amp;$F3&amp;$G3&amp;$J3,[1]!passenger_index,0),MATCH(U$2,[1]!passenger_year,0))</f>
        <v>89826480.089180797</v>
      </c>
      <c r="V3">
        <f>INDEX([1]!passenger_data,MATCH($A3&amp;$F3&amp;$G3&amp;$J3,[1]!passenger_index,0),MATCH(V$2,[1]!passenger_year,0))</f>
        <v>94180385.363147452</v>
      </c>
      <c r="W3">
        <f>INDEX([1]!passenger_data,MATCH($A3&amp;$F3&amp;$G3&amp;$J3,[1]!passenger_index,0),MATCH(W$2,[1]!passenger_year,0))</f>
        <v>99004347.249398559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1.1868954198497048</v>
      </c>
      <c r="N6">
        <f>IFERROR(INDEX([2]!FuelMult_JCIMS,MATCH($C6&amp;$D6&amp;$J6,[2]!FuelMult_JCIMS_Index,0),MATCH(N$2,$M$2:$W$2,0)),1)</f>
        <v>1.4689607195991949</v>
      </c>
      <c r="O6">
        <f>IFERROR(INDEX([2]!FuelMult_JCIMS,MATCH($C6&amp;$D6&amp;$J6,[2]!FuelMult_JCIMS_Index,0),MATCH(O$2,$M$2:$W$2,0)),1)</f>
        <v>1.8802580193950571</v>
      </c>
      <c r="P6">
        <f>IFERROR(INDEX([2]!FuelMult_JCIMS,MATCH($C6&amp;$D6&amp;$J6,[2]!FuelMult_JCIMS_Index,0),MATCH(P$2,$M$2:$W$2,0)),1)</f>
        <v>2.0992133849466907</v>
      </c>
      <c r="Q6">
        <f>IFERROR(INDEX([2]!FuelMult_JCIMS,MATCH($C6&amp;$D6&amp;$J6,[2]!FuelMult_JCIMS_Index,0),MATCH(Q$2,$M$2:$W$2,0)),1)</f>
        <v>2.2031115399581234</v>
      </c>
      <c r="R6">
        <f>IFERROR(INDEX([2]!FuelMult_JCIMS,MATCH($C6&amp;$D6&amp;$J6,[2]!FuelMult_JCIMS_Index,0),MATCH(R$2,$M$2:$W$2,0)),1)</f>
        <v>2.9053912400530884</v>
      </c>
      <c r="S6">
        <f>IFERROR(INDEX([2]!FuelMult_JCIMS,MATCH($C6&amp;$D6&amp;$J6,[2]!FuelMult_JCIMS_Index,0),MATCH(S$2,$M$2:$W$2,0)),1)</f>
        <v>2.7829301041739276</v>
      </c>
      <c r="T6">
        <f>IFERROR(INDEX([2]!FuelMult_JCIMS,MATCH($C6&amp;$D6&amp;$J6,[2]!FuelMult_JCIMS_Index,0),MATCH(T$2,$M$2:$W$2,0)),1)</f>
        <v>2.6695270748048978</v>
      </c>
      <c r="U6">
        <f>IFERROR(INDEX([2]!FuelMult_JCIMS,MATCH($C6&amp;$D6&amp;$J6,[2]!FuelMult_JCIMS_Index,0),MATCH(U$2,$M$2:$W$2,0)),1)</f>
        <v>2.5591113174391928</v>
      </c>
      <c r="V6">
        <f>IFERROR(INDEX([2]!FuelMult_JCIMS,MATCH($C6&amp;$D6&amp;$J6,[2]!FuelMult_JCIMS_Index,0),MATCH(V$2,$M$2:$W$2,0)),1)</f>
        <v>2.5600345280253176</v>
      </c>
      <c r="W6">
        <f>IFERROR(INDEX([2]!FuelMult_JCIMS,MATCH($C6&amp;$D6&amp;$J6,[2]!FuelMult_JCIMS_Index,0),MATCH(W$2,$M$2:$W$2,0)),1)</f>
        <v>2.5612593486156068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31</v>
      </c>
      <c r="M11">
        <f>INDEX([2]!CER_prices,MATCH($C11&amp;INDEX([2]!sector_CER,MATCH($D11,[2]!sector_CIMS,0))&amp;$J11,[2]!CER_prices_index,0),MATCH(M$2,[2]!CER_year,0))/ROUND(INDEX([2]Prices!K$29:K$210,MATCH("CAN"&amp;"Transportation"&amp;$J11,[2]Prices!$CJ$29:$CJ$210,0)),2)</f>
        <v>0.91780477292288076</v>
      </c>
      <c r="N11">
        <f>INDEX([2]!CER_prices,MATCH($C11&amp;INDEX([2]!sector_CER,MATCH($D11,[2]!sector_CIMS,0))&amp;$J11,[2]!CER_prices_index,0),MATCH(N$2,[2]!CER_year,0))/ROUND(INDEX([2]Prices!L$29:L$210,MATCH("CAN"&amp;"Transportation"&amp;$J11,[2]Prices!$CJ$29:$CJ$210,0)),2)</f>
        <v>0.92629552696557071</v>
      </c>
      <c r="O11">
        <f>INDEX([2]!CER_prices,MATCH($C11&amp;INDEX([2]!sector_CER,MATCH($D11,[2]!sector_CIMS,0))&amp;$J11,[2]!CER_prices_index,0),MATCH(O$2,[2]!CER_year,0))/ROUND(INDEX([2]Prices!M$29:M$210,MATCH("CAN"&amp;"Transportation"&amp;$J11,[2]Prices!$CJ$29:$CJ$210,0)),2)</f>
        <v>0.92712674950793994</v>
      </c>
      <c r="P11">
        <f>INDEX([2]!CER_prices,MATCH($C11&amp;INDEX([2]!sector_CER,MATCH($D11,[2]!sector_CIMS,0))&amp;$J11,[2]!CER_prices_index,0),MATCH(P$2,[2]!CER_year,0))/ROUND(INDEX([2]Prices!N$29:N$210,MATCH("CAN"&amp;"Transportation"&amp;$J11,[2]Prices!$CJ$29:$CJ$210,0)),2)</f>
        <v>0.93682619329419436</v>
      </c>
      <c r="Q11">
        <f>INDEX([2]!CER_prices,MATCH($C11&amp;INDEX([2]!sector_CER,MATCH($D11,[2]!sector_CIMS,0))&amp;$J11,[2]!CER_prices_index,0),MATCH(Q$2,[2]!CER_year,0))/ROUND(INDEX([2]Prices!O$29:O$210,MATCH("CAN"&amp;"Transportation"&amp;$J11,[2]Prices!$CJ$29:$CJ$210,0)),2)</f>
        <v>0.95341360876011871</v>
      </c>
      <c r="R11">
        <f>INDEX([2]!CER_prices,MATCH($C11&amp;INDEX([2]!sector_CER,MATCH($D11,[2]!sector_CIMS,0))&amp;$J11,[2]!CER_prices_index,0),MATCH(R$2,[2]!CER_year,0))/ROUND(INDEX([2]Prices!P$29:P$210,MATCH("CAN"&amp;"Transportation"&amp;$J11,[2]Prices!$CJ$29:$CJ$210,0)),2)</f>
        <v>0.9460503647748234</v>
      </c>
      <c r="S11">
        <f>INDEX([2]!CER_prices,MATCH($C11&amp;INDEX([2]!sector_CER,MATCH($D11,[2]!sector_CIMS,0))&amp;$J11,[2]!CER_prices_index,0),MATCH(S$2,[2]!CER_year,0))/ROUND(INDEX([2]Prices!Q$29:Q$210,MATCH("CAN"&amp;"Transportation"&amp;$J11,[2]Prices!$CJ$29:$CJ$210,0)),2)</f>
        <v>0.95081347826664975</v>
      </c>
      <c r="T11">
        <f>INDEX([2]!CER_prices,MATCH($C11&amp;INDEX([2]!sector_CER,MATCH($D11,[2]!sector_CIMS,0))&amp;$J11,[2]!CER_prices_index,0),MATCH(T$2,[2]!CER_year,0))/ROUND(INDEX([2]Prices!R$29:R$210,MATCH("CAN"&amp;"Transportation"&amp;$J11,[2]Prices!$CJ$29:$CJ$210,0)),2)</f>
        <v>0.95445413098459431</v>
      </c>
      <c r="U11">
        <f>INDEX([2]!CER_prices,MATCH($C11&amp;INDEX([2]!sector_CER,MATCH($D11,[2]!sector_CIMS,0))&amp;$J11,[2]!CER_prices_index,0),MATCH(U$2,[2]!CER_year,0))/ROUND(INDEX([2]Prices!S$29:S$210,MATCH("CAN"&amp;"Transportation"&amp;$J11,[2]Prices!$CJ$29:$CJ$210,0)),2)</f>
        <v>0.95455672065456687</v>
      </c>
      <c r="V11">
        <f>INDEX([2]!CER_prices,MATCH($C11&amp;INDEX([2]!sector_CER,MATCH($D11,[2]!sector_CIMS,0))&amp;$J11,[2]!CER_prices_index,0),MATCH(V$2,[2]!CER_year,0))/ROUND(INDEX([2]Prices!T$29:T$210,MATCH("CAN"&amp;"Transportation"&amp;$J11,[2]Prices!$CJ$29:$CJ$210,0)),2)</f>
        <v>0.95404124926689937</v>
      </c>
      <c r="W11">
        <f>INDEX([2]!CER_prices,MATCH($C11&amp;INDEX([2]!sector_CER,MATCH($D11,[2]!sector_CIMS,0))&amp;$J11,[2]!CER_prices_index,0),MATCH(W$2,[2]!CER_year,0))/ROUND(INDEX([2]Prices!U$29:U$210,MATCH("CAN"&amp;"Transportation"&amp;$J11,[2]Prices!$CJ$29:$CJ$210,0)),2)</f>
        <v>0.95404033362772822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32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2</v>
      </c>
      <c r="N12" cm="1">
        <f t="array" ref="N12">INDEX([2]!elec_price_mult,_xlfn.XMATCH($C12,[2]!region_CIMS),_xlfn.XMATCH(INDEX([2]!sector_CER_elec,MATCH($D12,[2]!sector_CIMS,0)),[2]!elec_price_mult_index))</f>
        <v>2</v>
      </c>
      <c r="O12" cm="1">
        <f t="array" ref="O12">INDEX([2]!elec_price_mult,_xlfn.XMATCH($C12,[2]!region_CIMS),_xlfn.XMATCH(INDEX([2]!sector_CER_elec,MATCH($D12,[2]!sector_CIMS,0)),[2]!elec_price_mult_index))</f>
        <v>2</v>
      </c>
      <c r="P12" cm="1">
        <f t="array" ref="P12">INDEX([2]!elec_price_mult,_xlfn.XMATCH($C12,[2]!region_CIMS),_xlfn.XMATCH(INDEX([2]!sector_CER_elec,MATCH($D12,[2]!sector_CIMS,0)),[2]!elec_price_mult_index))</f>
        <v>2</v>
      </c>
      <c r="Q12" cm="1">
        <f t="array" ref="Q12">INDEX([2]!elec_price_mult,_xlfn.XMATCH($C12,[2]!region_CIMS),_xlfn.XMATCH(INDEX([2]!sector_CER_elec,MATCH($D12,[2]!sector_CIMS,0)),[2]!elec_price_mult_index))</f>
        <v>2</v>
      </c>
      <c r="R12" cm="1">
        <f t="array" ref="R12">INDEX([2]!elec_price_mult,_xlfn.XMATCH($C12,[2]!region_CIMS),_xlfn.XMATCH(INDEX([2]!sector_CER_elec,MATCH($D12,[2]!sector_CIMS,0)),[2]!elec_price_mult_index))</f>
        <v>2</v>
      </c>
      <c r="S12" cm="1">
        <f t="array" ref="S12">INDEX([2]!elec_price_mult,_xlfn.XMATCH($C12,[2]!region_CIMS),_xlfn.XMATCH(INDEX([2]!sector_CER_elec,MATCH($D12,[2]!sector_CIMS,0)),[2]!elec_price_mult_index))</f>
        <v>2</v>
      </c>
      <c r="T12" cm="1">
        <f t="array" ref="T12">INDEX([2]!elec_price_mult,_xlfn.XMATCH($C12,[2]!region_CIMS),_xlfn.XMATCH(INDEX([2]!sector_CER_elec,MATCH($D12,[2]!sector_CIMS,0)),[2]!elec_price_mult_index))</f>
        <v>2</v>
      </c>
      <c r="U12" cm="1">
        <f t="array" ref="U12">INDEX([2]!elec_price_mult,_xlfn.XMATCH($C12,[2]!region_CIMS),_xlfn.XMATCH(INDEX([2]!sector_CER_elec,MATCH($D12,[2]!sector_CIMS,0)),[2]!elec_price_mult_index))</f>
        <v>2</v>
      </c>
      <c r="V12" cm="1">
        <f t="array" ref="V12">INDEX([2]!elec_price_mult,_xlfn.XMATCH($C12,[2]!region_CIMS),_xlfn.XMATCH(INDEX([2]!sector_CER_elec,MATCH($D12,[2]!sector_CIMS,0)),[2]!elec_price_mult_index))</f>
        <v>2</v>
      </c>
      <c r="W12" cm="1">
        <f t="array" ref="W12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1.4753153191942163</v>
      </c>
      <c r="N13">
        <f>IFERROR(INDEX([2]!FuelMult_JCIMS,MATCH($C13&amp;$D13&amp;$J13,[2]!FuelMult_JCIMS_Index,0),MATCH(N$2,$M$2:$W$2,0)),1)</f>
        <v>1.5242800978654816</v>
      </c>
      <c r="O13">
        <f>IFERROR(INDEX([2]!FuelMult_JCIMS,MATCH($C13&amp;$D13&amp;$J13,[2]!FuelMult_JCIMS_Index,0),MATCH(O$2,$M$2:$W$2,0)),1)</f>
        <v>1.648072463683502</v>
      </c>
      <c r="P13">
        <f>IFERROR(INDEX([2]!FuelMult_JCIMS,MATCH($C13&amp;$D13&amp;$J13,[2]!FuelMult_JCIMS_Index,0),MATCH(P$2,$M$2:$W$2,0)),1)</f>
        <v>1.7974332155702459</v>
      </c>
      <c r="Q13">
        <f>IFERROR(INDEX([2]!FuelMult_JCIMS,MATCH($C13&amp;$D13&amp;$J13,[2]!FuelMult_JCIMS_Index,0),MATCH(Q$2,$M$2:$W$2,0)),1)</f>
        <v>1.685537493574137</v>
      </c>
      <c r="R13">
        <f>IFERROR(INDEX([2]!FuelMult_JCIMS,MATCH($C13&amp;$D13&amp;$J13,[2]!FuelMult_JCIMS_Index,0),MATCH(R$2,$M$2:$W$2,0)),1)</f>
        <v>1.8090778709511166</v>
      </c>
      <c r="S13">
        <f>IFERROR(INDEX([2]!FuelMult_JCIMS,MATCH($C13&amp;$D13&amp;$J13,[2]!FuelMult_JCIMS_Index,0),MATCH(S$2,$M$2:$W$2,0)),1)</f>
        <v>1.9956000492466368</v>
      </c>
      <c r="T13">
        <f>IFERROR(INDEX([2]!FuelMult_JCIMS,MATCH($C13&amp;$D13&amp;$J13,[2]!FuelMult_JCIMS_Index,0),MATCH(T$2,$M$2:$W$2,0)),1)</f>
        <v>2.1545253444314474</v>
      </c>
      <c r="U13">
        <f>IFERROR(INDEX([2]!FuelMult_JCIMS,MATCH($C13&amp;$D13&amp;$J13,[2]!FuelMult_JCIMS_Index,0),MATCH(U$2,$M$2:$W$2,0)),1)</f>
        <v>2.056954041833233</v>
      </c>
      <c r="V13">
        <f>IFERROR(INDEX([2]!FuelMult_JCIMS,MATCH($C13&amp;$D13&amp;$J13,[2]!FuelMult_JCIMS_Index,0),MATCH(V$2,$M$2:$W$2,0)),1)</f>
        <v>2.0589172658410408</v>
      </c>
      <c r="W13">
        <f>IFERROR(INDEX([2]!FuelMult_JCIMS,MATCH($C13&amp;$D13&amp;$J13,[2]!FuelMult_JCIMS_Index,0),MATCH(W$2,$M$2:$W$2,0)),1)</f>
        <v>2.0601483141604122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25</v>
      </c>
      <c r="M14">
        <f>IFERROR(INDEX([2]!FuelMult_JCIMS,MATCH($C14&amp;$D14&amp;$J14,[2]!FuelMult_JCIMS_Index,0),MATCH(M$2,$M$2:$W$2,0)),1)</f>
        <v>1</v>
      </c>
      <c r="N14">
        <f>IFERROR(INDEX([2]!FuelMult_JCIMS,MATCH($C14&amp;$D14&amp;$J14,[2]!FuelMult_JCIMS_Index,0),MATCH(N$2,$M$2:$W$2,0)),1)</f>
        <v>1</v>
      </c>
      <c r="O14">
        <f>IFERROR(INDEX([2]!FuelMult_JCIMS,MATCH($C14&amp;$D14&amp;$J14,[2]!FuelMult_JCIMS_Index,0),MATCH(O$2,$M$2:$W$2,0)),1)</f>
        <v>1</v>
      </c>
      <c r="P14">
        <f>IFERROR(INDEX([2]!FuelMult_JCIMS,MATCH($C14&amp;$D14&amp;$J14,[2]!FuelMult_JCIMS_Index,0),MATCH(P$2,$M$2:$W$2,0)),1)</f>
        <v>1</v>
      </c>
      <c r="Q14">
        <f>IFERROR(INDEX([2]!FuelMult_JCIMS,MATCH($C14&amp;$D14&amp;$J14,[2]!FuelMult_JCIMS_Index,0),MATCH(Q$2,$M$2:$W$2,0)),1)</f>
        <v>1</v>
      </c>
      <c r="R14">
        <f>IFERROR(INDEX([2]!FuelMult_JCIMS,MATCH($C14&amp;$D14&amp;$J14,[2]!FuelMult_JCIMS_Index,0),MATCH(R$2,$M$2:$W$2,0)),1)</f>
        <v>1</v>
      </c>
      <c r="S14">
        <f>IFERROR(INDEX([2]!FuelMult_JCIMS,MATCH($C14&amp;$D14&amp;$J14,[2]!FuelMult_JCIMS_Index,0),MATCH(S$2,$M$2:$W$2,0)),1)</f>
        <v>1</v>
      </c>
      <c r="T14">
        <f>IFERROR(INDEX([2]!FuelMult_JCIMS,MATCH($C14&amp;$D14&amp;$J14,[2]!FuelMult_JCIMS_Index,0),MATCH(T$2,$M$2:$W$2,0)),1)</f>
        <v>1</v>
      </c>
      <c r="U14">
        <f>IFERROR(INDEX([2]!FuelMult_JCIMS,MATCH($C14&amp;$D14&amp;$J14,[2]!FuelMult_JCIMS_Index,0),MATCH(U$2,$M$2:$W$2,0)),1)</f>
        <v>1</v>
      </c>
      <c r="V14">
        <f>IFERROR(INDEX([2]!FuelMult_JCIMS,MATCH($C14&amp;$D14&amp;$J14,[2]!FuelMult_JCIMS_Index,0),MATCH(V$2,$M$2:$W$2,0)),1)</f>
        <v>1</v>
      </c>
      <c r="W14">
        <f>IFERROR(INDEX([2]!FuelMult_JCIMS,MATCH($C14&amp;$D14&amp;$J14,[2]!FuelMult_JCIMS_Index,0),MATCH(W$2,$M$2:$W$2,0)),1)</f>
        <v>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31</v>
      </c>
      <c r="M15">
        <f>INDEX([2]!CER_prices,MATCH($C15&amp;INDEX([2]!sector_CER,MATCH($D15,[2]!sector_CIMS,0))&amp;$J15,[2]!CER_prices_index,0),MATCH(M$2,[2]!CER_year,0))/ROUND(INDEX([2]Prices!K$29:K$210,MATCH("CAN"&amp;"Transportation"&amp;$J15,[2]Prices!$CJ$29:$CJ$210,0)),2)</f>
        <v>0.92208466955347623</v>
      </c>
      <c r="N15">
        <f>INDEX([2]!CER_prices,MATCH($C15&amp;INDEX([2]!sector_CER,MATCH($D15,[2]!sector_CIMS,0))&amp;$J15,[2]!CER_prices_index,0),MATCH(N$2,[2]!CER_year,0))/ROUND(INDEX([2]Prices!L$29:L$210,MATCH("CAN"&amp;"Transportation"&amp;$J15,[2]Prices!$CJ$29:$CJ$210,0)),2)</f>
        <v>0.93644106050124098</v>
      </c>
      <c r="O15">
        <f>INDEX([2]!CER_prices,MATCH($C15&amp;INDEX([2]!sector_CER,MATCH($D15,[2]!sector_CIMS,0))&amp;$J15,[2]!CER_prices_index,0),MATCH(O$2,[2]!CER_year,0))/ROUND(INDEX([2]Prices!M$29:M$210,MATCH("CAN"&amp;"Transportation"&amp;$J15,[2]Prices!$CJ$29:$CJ$210,0)),2)</f>
        <v>0.91825365138427717</v>
      </c>
      <c r="P15">
        <f>INDEX([2]!CER_prices,MATCH($C15&amp;INDEX([2]!sector_CER,MATCH($D15,[2]!sector_CIMS,0))&amp;$J15,[2]!CER_prices_index,0),MATCH(P$2,[2]!CER_year,0))/ROUND(INDEX([2]Prices!N$29:N$210,MATCH("CAN"&amp;"Transportation"&amp;$J15,[2]Prices!$CJ$29:$CJ$210,0)),2)</f>
        <v>0.89565989194186002</v>
      </c>
      <c r="Q15">
        <f>INDEX([2]!CER_prices,MATCH($C15&amp;INDEX([2]!sector_CER,MATCH($D15,[2]!sector_CIMS,0))&amp;$J15,[2]!CER_prices_index,0),MATCH(Q$2,[2]!CER_year,0))/ROUND(INDEX([2]Prices!O$29:O$210,MATCH("CAN"&amp;"Transportation"&amp;$J15,[2]Prices!$CJ$29:$CJ$210,0)),2)</f>
        <v>0.92814240120096803</v>
      </c>
      <c r="R15">
        <f>INDEX([2]!CER_prices,MATCH($C15&amp;INDEX([2]!sector_CER,MATCH($D15,[2]!sector_CIMS,0))&amp;$J15,[2]!CER_prices_index,0),MATCH(R$2,[2]!CER_year,0))/ROUND(INDEX([2]Prices!P$29:P$210,MATCH("CAN"&amp;"Transportation"&amp;$J15,[2]Prices!$CJ$29:$CJ$210,0)),2)</f>
        <v>0.94077579197810879</v>
      </c>
      <c r="S15">
        <f>INDEX([2]!CER_prices,MATCH($C15&amp;INDEX([2]!sector_CER,MATCH($D15,[2]!sector_CIMS,0))&amp;$J15,[2]!CER_prices_index,0),MATCH(S$2,[2]!CER_year,0))/ROUND(INDEX([2]Prices!Q$29:Q$210,MATCH("CAN"&amp;"Transportation"&amp;$J15,[2]Prices!$CJ$29:$CJ$210,0)),2)</f>
        <v>0.94306907120643879</v>
      </c>
      <c r="T15">
        <f>INDEX([2]!CER_prices,MATCH($C15&amp;INDEX([2]!sector_CER,MATCH($D15,[2]!sector_CIMS,0))&amp;$J15,[2]!CER_prices_index,0),MATCH(T$2,[2]!CER_year,0))/ROUND(INDEX([2]Prices!R$29:R$210,MATCH("CAN"&amp;"Transportation"&amp;$J15,[2]Prices!$CJ$29:$CJ$210,0)),2)</f>
        <v>0.94695352354131723</v>
      </c>
      <c r="U15">
        <f>INDEX([2]!CER_prices,MATCH($C15&amp;INDEX([2]!sector_CER,MATCH($D15,[2]!sector_CIMS,0))&amp;$J15,[2]!CER_prices_index,0),MATCH(U$2,[2]!CER_year,0))/ROUND(INDEX([2]Prices!S$29:S$210,MATCH("CAN"&amp;"Transportation"&amp;$J15,[2]Prices!$CJ$29:$CJ$210,0)),2)</f>
        <v>0.94890454159673587</v>
      </c>
      <c r="V15">
        <f>INDEX([2]!CER_prices,MATCH($C15&amp;INDEX([2]!sector_CER,MATCH($D15,[2]!sector_CIMS,0))&amp;$J15,[2]!CER_prices_index,0),MATCH(V$2,[2]!CER_year,0))/ROUND(INDEX([2]Prices!T$29:T$210,MATCH("CAN"&amp;"Transportation"&amp;$J15,[2]Prices!$CJ$29:$CJ$210,0)),2)</f>
        <v>0.95033232364923692</v>
      </c>
      <c r="W15">
        <f>INDEX([2]!CER_prices,MATCH($C15&amp;INDEX([2]!sector_CER,MATCH($D15,[2]!sector_CIMS,0))&amp;$J15,[2]!CER_prices_index,0),MATCH(W$2,[2]!CER_year,0))/ROUND(INDEX([2]Prices!U$29:U$210,MATCH("CAN"&amp;"Transportation"&amp;$J15,[2]Prices!$CJ$29:$CJ$210,0)),2)</f>
        <v>0.95148877564183965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0.91531711274681837</v>
      </c>
      <c r="N17">
        <f>IFERROR(INDEX([2]!FuelMult_JCIMS,MATCH($C17&amp;$D17&amp;$J17,[2]!FuelMult_JCIMS_Index,0),MATCH(N$2,$M$2:$W$2,0)),1)</f>
        <v>0.98252734863587954</v>
      </c>
      <c r="O17">
        <f>IFERROR(INDEX([2]!FuelMult_JCIMS,MATCH($C17&amp;$D17&amp;$J17,[2]!FuelMult_JCIMS_Index,0),MATCH(O$2,$M$2:$W$2,0)),1)</f>
        <v>1.063882866640196</v>
      </c>
      <c r="P17">
        <f>IFERROR(INDEX([2]!FuelMult_JCIMS,MATCH($C17&amp;$D17&amp;$J17,[2]!FuelMult_JCIMS_Index,0),MATCH(P$2,$M$2:$W$2,0)),1)</f>
        <v>1.0861455479896336</v>
      </c>
      <c r="Q17">
        <f>IFERROR(INDEX([2]!FuelMult_JCIMS,MATCH($C17&amp;$D17&amp;$J17,[2]!FuelMult_JCIMS_Index,0),MATCH(Q$2,$M$2:$W$2,0)),1)</f>
        <v>1.0940596998431491</v>
      </c>
      <c r="R17">
        <f>IFERROR(INDEX([2]!FuelMult_JCIMS,MATCH($C17&amp;$D17&amp;$J17,[2]!FuelMult_JCIMS_Index,0),MATCH(R$2,$M$2:$W$2,0)),1)</f>
        <v>1.1006037555827348</v>
      </c>
      <c r="S17">
        <f>IFERROR(INDEX([2]!FuelMult_JCIMS,MATCH($C17&amp;$D17&amp;$J17,[2]!FuelMult_JCIMS_Index,0),MATCH(S$2,$M$2:$W$2,0)),1)</f>
        <v>1.1053976230517217</v>
      </c>
      <c r="T17">
        <f>IFERROR(INDEX([2]!FuelMult_JCIMS,MATCH($C17&amp;$D17&amp;$J17,[2]!FuelMult_JCIMS_Index,0),MATCH(T$2,$M$2:$W$2,0)),1)</f>
        <v>1.1105643456350083</v>
      </c>
      <c r="U17">
        <f>IFERROR(INDEX([2]!FuelMult_JCIMS,MATCH($C17&amp;$D17&amp;$J17,[2]!FuelMult_JCIMS_Index,0),MATCH(U$2,$M$2:$W$2,0)),1)</f>
        <v>1.1089729566123594</v>
      </c>
      <c r="V17">
        <f>IFERROR(INDEX([2]!FuelMult_JCIMS,MATCH($C17&amp;$D17&amp;$J17,[2]!FuelMult_JCIMS_Index,0),MATCH(V$2,$M$2:$W$2,0)),1)</f>
        <v>1.1089729566123594</v>
      </c>
      <c r="W17">
        <f>IFERROR(INDEX([2]!FuelMult_JCIMS,MATCH($C17&amp;$D17&amp;$J17,[2]!FuelMult_JCIMS_Index,0),MATCH(W$2,$M$2:$W$2,0)),1)</f>
        <v>1.1089729566123594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25</v>
      </c>
      <c r="M19">
        <f>IFERROR(INDEX([2]!FuelMult_JCIMS,MATCH($C19&amp;$D19&amp;$J19,[2]!FuelMult_JCIMS_Index,0),MATCH(M$2,$M$2:$W$2,0)),1)</f>
        <v>1.3974156224482523</v>
      </c>
      <c r="N19">
        <f>IFERROR(INDEX([2]!FuelMult_JCIMS,MATCH($C19&amp;$D19&amp;$J19,[2]!FuelMult_JCIMS_Index,0),MATCH(N$2,$M$2:$W$2,0)),1)</f>
        <v>1.0388540625662377</v>
      </c>
      <c r="O19">
        <f>IFERROR(INDEX([2]!FuelMult_JCIMS,MATCH($C19&amp;$D19&amp;$J19,[2]!FuelMult_JCIMS_Index,0),MATCH(O$2,$M$2:$W$2,0)),1)</f>
        <v>1.89731902007206</v>
      </c>
      <c r="P19">
        <f>IFERROR(INDEX([2]!FuelMult_JCIMS,MATCH($C19&amp;$D19&amp;$J19,[2]!FuelMult_JCIMS_Index,0),MATCH(P$2,$M$2:$W$2,0)),1)</f>
        <v>1.2320959600439123</v>
      </c>
      <c r="Q19">
        <f>IFERROR(INDEX([2]!FuelMult_JCIMS,MATCH($C19&amp;$D19&amp;$J19,[2]!FuelMult_JCIMS_Index,0),MATCH(Q$2,$M$2:$W$2,0)),1)</f>
        <v>4.6097196842417816</v>
      </c>
      <c r="R19">
        <f>IFERROR(INDEX([2]!FuelMult_JCIMS,MATCH($C19&amp;$D19&amp;$J19,[2]!FuelMult_JCIMS_Index,0),MATCH(R$2,$M$2:$W$2,0)),1)</f>
        <v>4.6677179355999128</v>
      </c>
      <c r="S19">
        <f>IFERROR(INDEX([2]!FuelMult_JCIMS,MATCH($C19&amp;$D19&amp;$J19,[2]!FuelMult_JCIMS_Index,0),MATCH(S$2,$M$2:$W$2,0)),1)</f>
        <v>5.010595260635994</v>
      </c>
      <c r="T19">
        <f>IFERROR(INDEX([2]!FuelMult_JCIMS,MATCH($C19&amp;$D19&amp;$J19,[2]!FuelMult_JCIMS_Index,0),MATCH(T$2,$M$2:$W$2,0)),1)</f>
        <v>4.6580482270421859</v>
      </c>
      <c r="U19">
        <f>IFERROR(INDEX([2]!FuelMult_JCIMS,MATCH($C19&amp;$D19&amp;$J19,[2]!FuelMult_JCIMS_Index,0),MATCH(U$2,$M$2:$W$2,0)),1)</f>
        <v>4.0746378223928419</v>
      </c>
      <c r="V19">
        <f>IFERROR(INDEX([2]!FuelMult_JCIMS,MATCH($C19&amp;$D19&amp;$J19,[2]!FuelMult_JCIMS_Index,0),MATCH(V$2,$M$2:$W$2,0)),1)</f>
        <v>3.4699212551119256</v>
      </c>
      <c r="W19">
        <f>IFERROR(INDEX([2]!FuelMult_JCIMS,MATCH($C19&amp;$D19&amp;$J19,[2]!FuelMult_JCIMS_Index,0),MATCH(W$2,$M$2:$W$2,0)),1)</f>
        <v>3.0783313956008622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1.8273602267474731</v>
      </c>
      <c r="N21">
        <f>IFERROR(INDEX([2]!FuelMult_JCIMS,MATCH($C21&amp;$D21&amp;$J21,[2]!FuelMult_JCIMS_Index,0),MATCH(N$2,$M$2:$W$2,0)),1)</f>
        <v>1.0886514011809565</v>
      </c>
      <c r="O21">
        <f>IFERROR(INDEX([2]!FuelMult_JCIMS,MATCH($C21&amp;$D21&amp;$J21,[2]!FuelMult_JCIMS_Index,0),MATCH(O$2,$M$2:$W$2,0)),1)</f>
        <v>0.93616454840308083</v>
      </c>
      <c r="P21">
        <f>IFERROR(INDEX([2]!FuelMult_JCIMS,MATCH($C21&amp;$D21&amp;$J21,[2]!FuelMult_JCIMS_Index,0),MATCH(P$2,$M$2:$W$2,0)),1)</f>
        <v>0.77679022412542853</v>
      </c>
      <c r="Q21">
        <f>IFERROR(INDEX([2]!FuelMult_JCIMS,MATCH($C21&amp;$D21&amp;$J21,[2]!FuelMult_JCIMS_Index,0),MATCH(Q$2,$M$2:$W$2,0)),1)</f>
        <v>0.80476138191219615</v>
      </c>
      <c r="R21">
        <f>IFERROR(INDEX([2]!FuelMult_JCIMS,MATCH($C21&amp;$D21&amp;$J21,[2]!FuelMult_JCIMS_Index,0),MATCH(R$2,$M$2:$W$2,0)),1)</f>
        <v>0.81581879822241177</v>
      </c>
      <c r="S21">
        <f>IFERROR(INDEX([2]!FuelMult_JCIMS,MATCH($C21&amp;$D21&amp;$J21,[2]!FuelMult_JCIMS_Index,0),MATCH(S$2,$M$2:$W$2,0)),1)</f>
        <v>0.82061944028656808</v>
      </c>
      <c r="T21">
        <f>IFERROR(INDEX([2]!FuelMult_JCIMS,MATCH($C21&amp;$D21&amp;$J21,[2]!FuelMult_JCIMS_Index,0),MATCH(T$2,$M$2:$W$2,0)),1)</f>
        <v>0.82242417648142296</v>
      </c>
      <c r="U21">
        <f>IFERROR(INDEX([2]!FuelMult_JCIMS,MATCH($C21&amp;$D21&amp;$J21,[2]!FuelMult_JCIMS_Index,0),MATCH(U$2,$M$2:$W$2,0)),1)</f>
        <v>0.82723168220957033</v>
      </c>
      <c r="V21">
        <f>IFERROR(INDEX([2]!FuelMult_JCIMS,MATCH($C21&amp;$D21&amp;$J21,[2]!FuelMult_JCIMS_Index,0),MATCH(V$2,$M$2:$W$2,0)),1)</f>
        <v>0.82723168220957033</v>
      </c>
      <c r="W21">
        <f>IFERROR(INDEX([2]!FuelMult_JCIMS,MATCH($C21&amp;$D21&amp;$J21,[2]!FuelMult_JCIMS_Index,0),MATCH(W$2,$M$2:$W$2,0)),1)</f>
        <v>0.82723168220957033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f>INDEX([1]!passenger_data,MATCH($A26&amp;$F26&amp;$G26&amp;$J26,[1]!passenger_index,0),MATCH(M$2,[1]!passenger_year,0))</f>
        <v>1</v>
      </c>
      <c r="N26">
        <f>INDEX([1]!passenger_data,MATCH($A26&amp;$F26&amp;$G26&amp;$J26,[1]!passenger_index,0),MATCH(N$2,[1]!passenger_year,0))</f>
        <v>1</v>
      </c>
      <c r="O26">
        <f>INDEX([1]!passenger_data,MATCH($A26&amp;$F26&amp;$G26&amp;$J26,[1]!passenger_index,0),MATCH(O$2,[1]!passenger_year,0))</f>
        <v>1</v>
      </c>
      <c r="P26">
        <f>INDEX([1]!passenger_data,MATCH($A26&amp;$F26&amp;$G26&amp;$J26,[1]!passenger_index,0),MATCH(P$2,[1]!passenger_year,0))</f>
        <v>1</v>
      </c>
      <c r="Q26">
        <f>INDEX([1]!passenger_data,MATCH($A26&amp;$F26&amp;$G26&amp;$J26,[1]!passenger_index,0),MATCH(Q$2,[1]!passenger_year,0))</f>
        <v>1</v>
      </c>
      <c r="R26">
        <f>INDEX([1]!passenger_data,MATCH($A26&amp;$F26&amp;$G26&amp;$J26,[1]!passenger_index,0),MATCH(R$2,[1]!passenger_year,0))</f>
        <v>1</v>
      </c>
      <c r="S26">
        <f>INDEX([1]!passenger_data,MATCH($A26&amp;$F26&amp;$G26&amp;$J26,[1]!passenger_index,0),MATCH(S$2,[1]!passenger_year,0))</f>
        <v>1</v>
      </c>
      <c r="T26">
        <f>INDEX([1]!passenger_data,MATCH($A26&amp;$F26&amp;$G26&amp;$J26,[1]!passenger_index,0),MATCH(T$2,[1]!passenger_year,0))</f>
        <v>1</v>
      </c>
      <c r="U26">
        <f>INDEX([1]!passenger_data,MATCH($A26&amp;$F26&amp;$G26&amp;$J26,[1]!passenger_index,0),MATCH(U$2,[1]!passenger_year,0))</f>
        <v>1</v>
      </c>
      <c r="V26">
        <f>INDEX([1]!passenger_data,MATCH($A26&amp;$F26&amp;$G26&amp;$J26,[1]!passenger_index,0),MATCH(V$2,[1]!passenger_year,0))</f>
        <v>1</v>
      </c>
      <c r="W26">
        <f>INDEX([1]!passenger_data,MATCH($A26&amp;$F26&amp;$G26&amp;$J26,[1]!passenger_index,0),MATCH(W$2,[1]!passenger_year,0))</f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INDEX([1]!passenger_data,MATCH($A29&amp;$F29&amp;$G29&amp;$J29,[1]!passenger_index,0),MATCH(M$2,[1]!passenger_year,0))</f>
        <v>0.54684048072957436</v>
      </c>
      <c r="N29">
        <f>INDEX([1]!passenger_data,MATCH($A29&amp;$F29&amp;$G29&amp;$J29,[1]!passenger_index,0),MATCH(N$2,[1]!passenger_year,0))</f>
        <v>0.55882296123766251</v>
      </c>
      <c r="O29">
        <f>INDEX([1]!passenger_data,MATCH($A29&amp;$F29&amp;$G29&amp;$J29,[1]!passenger_index,0),MATCH(O$2,[1]!passenger_year,0))</f>
        <v>0.57029310665433486</v>
      </c>
      <c r="P29">
        <f>INDEX([1]!passenger_data,MATCH($A29&amp;$F29&amp;$G29&amp;$J29,[1]!passenger_index,0),MATCH(P$2,[1]!passenger_year,0))</f>
        <v>0.54817911283478882</v>
      </c>
      <c r="Q29">
        <f>INDEX([1]!passenger_data,MATCH($A29&amp;$F29&amp;$G29&amp;$J29,[1]!passenger_index,0),MATCH(Q$2,[1]!passenger_year,0))</f>
        <v>0.55066719990209634</v>
      </c>
      <c r="R29">
        <f>INDEX([1]!passenger_data,MATCH($A29&amp;$F29&amp;$G29&amp;$J29,[1]!passenger_index,0),MATCH(R$2,[1]!passenger_year,0))</f>
        <v>0.5515456018336049</v>
      </c>
      <c r="S29">
        <f>INDEX([1]!passenger_data,MATCH($A29&amp;$F29&amp;$G29&amp;$J29,[1]!passenger_index,0),MATCH(S$2,[1]!passenger_year,0))</f>
        <v>0.55001557227440712</v>
      </c>
      <c r="T29">
        <f>INDEX([1]!passenger_data,MATCH($A29&amp;$F29&amp;$G29&amp;$J29,[1]!passenger_index,0),MATCH(T$2,[1]!passenger_year,0))</f>
        <v>0.55101612851925941</v>
      </c>
      <c r="U29">
        <f>INDEX([1]!passenger_data,MATCH($A29&amp;$F29&amp;$G29&amp;$J29,[1]!passenger_index,0),MATCH(U$2,[1]!passenger_year,0))</f>
        <v>0.55187191974744443</v>
      </c>
      <c r="V29">
        <f>INDEX([1]!passenger_data,MATCH($A29&amp;$F29&amp;$G29&amp;$J29,[1]!passenger_index,0),MATCH(V$2,[1]!passenger_year,0))</f>
        <v>0.55260228024655644</v>
      </c>
      <c r="W29">
        <f>INDEX([1]!passenger_data,MATCH($A29&amp;$F29&amp;$G29&amp;$J29,[1]!passenger_index,0),MATCH(W$2,[1]!passenger_year,0))</f>
        <v>0.55322447688307741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f>INDEX([1]!passenger_data,MATCH($A30&amp;$F30&amp;$G30&amp;$J30,[1]!passenger_index,0),MATCH(M$2,[1]!passenger_year,0))</f>
        <v>0.38507840056374976</v>
      </c>
      <c r="N30">
        <f>INDEX([1]!passenger_data,MATCH($A30&amp;$F30&amp;$G30&amp;$J30,[1]!passenger_index,0),MATCH(N$2,[1]!passenger_year,0))</f>
        <v>0.37750538039384879</v>
      </c>
      <c r="O30">
        <f>INDEX([1]!passenger_data,MATCH($A30&amp;$F30&amp;$G30&amp;$J30,[1]!passenger_index,0),MATCH(O$2,[1]!passenger_year,0))</f>
        <v>0.3431940386661953</v>
      </c>
      <c r="P30">
        <f>INDEX([1]!passenger_data,MATCH($A30&amp;$F30&amp;$G30&amp;$J30,[1]!passenger_index,0),MATCH(P$2,[1]!passenger_year,0))</f>
        <v>0.34334794763538801</v>
      </c>
      <c r="Q30">
        <f>INDEX([1]!passenger_data,MATCH($A30&amp;$F30&amp;$G30&amp;$J30,[1]!passenger_index,0),MATCH(Q$2,[1]!passenger_year,0))</f>
        <v>0.34745919455330704</v>
      </c>
      <c r="R30">
        <f>INDEX([1]!passenger_data,MATCH($A30&amp;$F30&amp;$G30&amp;$J30,[1]!passenger_index,0),MATCH(R$2,[1]!passenger_year,0))</f>
        <v>0.34234765377181131</v>
      </c>
      <c r="S30">
        <f>INDEX([1]!passenger_data,MATCH($A30&amp;$F30&amp;$G30&amp;$J30,[1]!passenger_index,0),MATCH(S$2,[1]!passenger_year,0))</f>
        <v>0.33559735176922462</v>
      </c>
      <c r="T30">
        <f>INDEX([1]!passenger_data,MATCH($A30&amp;$F30&amp;$G30&amp;$J30,[1]!passenger_index,0),MATCH(T$2,[1]!passenger_year,0))</f>
        <v>0.33091509382923312</v>
      </c>
      <c r="U30">
        <f>INDEX([1]!passenger_data,MATCH($A30&amp;$F30&amp;$G30&amp;$J30,[1]!passenger_index,0),MATCH(U$2,[1]!passenger_year,0))</f>
        <v>0.32661192653501608</v>
      </c>
      <c r="V30">
        <f>INDEX([1]!passenger_data,MATCH($A30&amp;$F30&amp;$G30&amp;$J30,[1]!passenger_index,0),MATCH(V$2,[1]!passenger_year,0))</f>
        <v>0.32267069201509219</v>
      </c>
      <c r="W30">
        <f>INDEX([1]!passenger_data,MATCH($A30&amp;$F30&amp;$G30&amp;$J30,[1]!passenger_index,0),MATCH(W$2,[1]!passenger_year,0))</f>
        <v>0.3190725768450049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f>INDEX([1]!passenger_data,MATCH($A31&amp;$F31&amp;$G31&amp;$J31,[1]!passenger_index,0),MATCH(M$2,[1]!passenger_year,0))</f>
        <v>6.8081118706675797E-2</v>
      </c>
      <c r="N31">
        <f>INDEX([1]!passenger_data,MATCH($A31&amp;$F31&amp;$G31&amp;$J31,[1]!passenger_index,0),MATCH(N$2,[1]!passenger_year,0))</f>
        <v>6.3671658368488773E-2</v>
      </c>
      <c r="O31">
        <f>INDEX([1]!passenger_data,MATCH($A31&amp;$F31&amp;$G31&amp;$J31,[1]!passenger_index,0),MATCH(O$2,[1]!passenger_year,0))</f>
        <v>8.6512854679469828E-2</v>
      </c>
      <c r="P31">
        <f>INDEX([1]!passenger_data,MATCH($A31&amp;$F31&amp;$G31&amp;$J31,[1]!passenger_index,0),MATCH(P$2,[1]!passenger_year,0))</f>
        <v>0.10847293952982312</v>
      </c>
      <c r="Q31">
        <f>INDEX([1]!passenger_data,MATCH($A31&amp;$F31&amp;$G31&amp;$J31,[1]!passenger_index,0),MATCH(Q$2,[1]!passenger_year,0))</f>
        <v>0.10187360554459664</v>
      </c>
      <c r="R31">
        <f>INDEX([1]!passenger_data,MATCH($A31&amp;$F31&amp;$G31&amp;$J31,[1]!passenger_index,0),MATCH(R$2,[1]!passenger_year,0))</f>
        <v>0.10610674439458391</v>
      </c>
      <c r="S31">
        <f>INDEX([1]!passenger_data,MATCH($A31&amp;$F31&amp;$G31&amp;$J31,[1]!passenger_index,0),MATCH(S$2,[1]!passenger_year,0))</f>
        <v>0.10948715994501512</v>
      </c>
      <c r="T31">
        <f>INDEX([1]!passenger_data,MATCH($A31&amp;$F31&amp;$G31&amp;$J31,[1]!passenger_index,0),MATCH(T$2,[1]!passenger_year,0))</f>
        <v>0.11315994799877462</v>
      </c>
      <c r="U31">
        <f>INDEX([1]!passenger_data,MATCH($A31&amp;$F31&amp;$G31&amp;$J31,[1]!passenger_index,0),MATCH(U$2,[1]!passenger_year,0))</f>
        <v>0.11659970008949994</v>
      </c>
      <c r="V31">
        <f>INDEX([1]!passenger_data,MATCH($A31&amp;$F31&amp;$G31&amp;$J31,[1]!passenger_index,0),MATCH(V$2,[1]!passenger_year,0))</f>
        <v>0.11980406755798109</v>
      </c>
      <c r="W31">
        <f>INDEX([1]!passenger_data,MATCH($A31&amp;$F31&amp;$G31&amp;$J31,[1]!passenger_index,0),MATCH(W$2,[1]!passenger_year,0))</f>
        <v>0.12277444313710173</v>
      </c>
    </row>
    <row r="32" spans="1:23" x14ac:dyDescent="0.25">
      <c r="A32" t="s">
        <v>49</v>
      </c>
      <c r="B32" t="s">
        <v>6</v>
      </c>
      <c r="C32" t="s">
        <v>16</v>
      </c>
      <c r="D32" t="s">
        <v>17</v>
      </c>
      <c r="E32" t="s">
        <v>52</v>
      </c>
      <c r="G32" t="s">
        <v>21</v>
      </c>
      <c r="L32" t="s">
        <v>20</v>
      </c>
    </row>
    <row r="33" spans="1:24" x14ac:dyDescent="0.25">
      <c r="A33" t="s">
        <v>49</v>
      </c>
      <c r="B33" t="s">
        <v>6</v>
      </c>
      <c r="C33" t="s">
        <v>16</v>
      </c>
      <c r="D33" t="s">
        <v>17</v>
      </c>
      <c r="E33" t="s">
        <v>52</v>
      </c>
      <c r="G33" t="s">
        <v>22</v>
      </c>
      <c r="H33" t="s">
        <v>53</v>
      </c>
    </row>
    <row r="34" spans="1:24" x14ac:dyDescent="0.25">
      <c r="A34" t="s">
        <v>49</v>
      </c>
      <c r="B34" t="s">
        <v>6</v>
      </c>
      <c r="C34" t="s">
        <v>16</v>
      </c>
      <c r="D34" t="s">
        <v>17</v>
      </c>
      <c r="E34" t="s">
        <v>52</v>
      </c>
      <c r="G34" t="s">
        <v>54</v>
      </c>
      <c r="L34" t="s">
        <v>55</v>
      </c>
      <c r="M34">
        <v>0.08</v>
      </c>
      <c r="N34">
        <f t="shared" ref="N34:W35" si="0">M34</f>
        <v>0.08</v>
      </c>
      <c r="O34">
        <f t="shared" si="0"/>
        <v>0.08</v>
      </c>
      <c r="P34">
        <f t="shared" si="0"/>
        <v>0.08</v>
      </c>
      <c r="Q34">
        <f t="shared" si="0"/>
        <v>0.08</v>
      </c>
      <c r="R34">
        <f t="shared" si="0"/>
        <v>0.08</v>
      </c>
      <c r="S34">
        <f t="shared" si="0"/>
        <v>0.08</v>
      </c>
      <c r="T34">
        <f t="shared" si="0"/>
        <v>0.08</v>
      </c>
      <c r="U34">
        <f t="shared" si="0"/>
        <v>0.08</v>
      </c>
      <c r="V34">
        <f t="shared" si="0"/>
        <v>0.08</v>
      </c>
      <c r="W34">
        <f t="shared" si="0"/>
        <v>0.08</v>
      </c>
    </row>
    <row r="35" spans="1:24" x14ac:dyDescent="0.25">
      <c r="A35" t="s">
        <v>49</v>
      </c>
      <c r="B35" t="s">
        <v>6</v>
      </c>
      <c r="C35" t="s">
        <v>16</v>
      </c>
      <c r="D35" t="s">
        <v>17</v>
      </c>
      <c r="E35" t="s">
        <v>52</v>
      </c>
      <c r="G35" t="s">
        <v>56</v>
      </c>
      <c r="M35">
        <v>6</v>
      </c>
      <c r="N35">
        <f t="shared" si="0"/>
        <v>6</v>
      </c>
      <c r="O35">
        <f t="shared" si="0"/>
        <v>6</v>
      </c>
      <c r="P35">
        <f t="shared" si="0"/>
        <v>6</v>
      </c>
      <c r="Q35">
        <f t="shared" si="0"/>
        <v>6</v>
      </c>
      <c r="R35">
        <f t="shared" si="0"/>
        <v>6</v>
      </c>
      <c r="S35">
        <f t="shared" si="0"/>
        <v>6</v>
      </c>
      <c r="T35">
        <f t="shared" si="0"/>
        <v>6</v>
      </c>
      <c r="U35">
        <f t="shared" si="0"/>
        <v>6</v>
      </c>
      <c r="V35">
        <f t="shared" si="0"/>
        <v>6</v>
      </c>
      <c r="W35">
        <f t="shared" si="0"/>
        <v>6</v>
      </c>
    </row>
    <row r="36" spans="1:24" x14ac:dyDescent="0.25">
      <c r="A36" t="s">
        <v>49</v>
      </c>
      <c r="B36" t="s">
        <v>6</v>
      </c>
      <c r="C36" t="s">
        <v>16</v>
      </c>
      <c r="D36" t="s">
        <v>17</v>
      </c>
      <c r="E36" t="s">
        <v>52</v>
      </c>
      <c r="F36" t="s">
        <v>57</v>
      </c>
      <c r="G36" t="s">
        <v>7</v>
      </c>
    </row>
    <row r="37" spans="1:24" x14ac:dyDescent="0.25">
      <c r="A37" t="s">
        <v>49</v>
      </c>
      <c r="B37" t="s">
        <v>6</v>
      </c>
      <c r="C37" t="s">
        <v>16</v>
      </c>
      <c r="D37" t="s">
        <v>17</v>
      </c>
      <c r="E37" t="s">
        <v>52</v>
      </c>
      <c r="F37" t="s">
        <v>57</v>
      </c>
      <c r="G37" t="s">
        <v>58</v>
      </c>
      <c r="L37" t="s">
        <v>59</v>
      </c>
      <c r="M37">
        <v>1950</v>
      </c>
      <c r="N37">
        <f t="shared" ref="N37:W39" si="1">M37</f>
        <v>1950</v>
      </c>
      <c r="O37">
        <f t="shared" si="1"/>
        <v>1950</v>
      </c>
      <c r="P37">
        <f t="shared" si="1"/>
        <v>1950</v>
      </c>
      <c r="Q37">
        <f t="shared" si="1"/>
        <v>1950</v>
      </c>
      <c r="R37">
        <f t="shared" si="1"/>
        <v>1950</v>
      </c>
      <c r="S37">
        <f t="shared" si="1"/>
        <v>1950</v>
      </c>
      <c r="T37">
        <f t="shared" si="1"/>
        <v>1950</v>
      </c>
      <c r="U37">
        <f t="shared" si="1"/>
        <v>1950</v>
      </c>
      <c r="V37">
        <f t="shared" si="1"/>
        <v>1950</v>
      </c>
      <c r="W37">
        <f t="shared" si="1"/>
        <v>1950</v>
      </c>
    </row>
    <row r="38" spans="1:24" x14ac:dyDescent="0.25">
      <c r="A38" t="s">
        <v>49</v>
      </c>
      <c r="B38" t="s">
        <v>6</v>
      </c>
      <c r="C38" t="s">
        <v>16</v>
      </c>
      <c r="D38" t="s">
        <v>17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4" x14ac:dyDescent="0.25">
      <c r="A39" t="s">
        <v>49</v>
      </c>
      <c r="B39" t="s">
        <v>6</v>
      </c>
      <c r="C39" t="s">
        <v>16</v>
      </c>
      <c r="D39" t="s">
        <v>17</v>
      </c>
      <c r="E39" t="s">
        <v>52</v>
      </c>
      <c r="F39" t="s">
        <v>57</v>
      </c>
      <c r="G39" t="s">
        <v>61</v>
      </c>
      <c r="L39" t="s">
        <v>62</v>
      </c>
      <c r="M39">
        <v>5</v>
      </c>
      <c r="N39">
        <f t="shared" si="1"/>
        <v>5</v>
      </c>
      <c r="O39">
        <f t="shared" si="1"/>
        <v>5</v>
      </c>
      <c r="P39">
        <f t="shared" si="1"/>
        <v>5</v>
      </c>
      <c r="Q39">
        <f t="shared" si="1"/>
        <v>5</v>
      </c>
      <c r="R39">
        <f t="shared" si="1"/>
        <v>5</v>
      </c>
      <c r="S39">
        <f t="shared" si="1"/>
        <v>5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5</v>
      </c>
    </row>
    <row r="40" spans="1:24" x14ac:dyDescent="0.25">
      <c r="A40" t="s">
        <v>49</v>
      </c>
      <c r="B40" t="s">
        <v>6</v>
      </c>
      <c r="C40" t="s">
        <v>16</v>
      </c>
      <c r="D40" t="s">
        <v>17</v>
      </c>
      <c r="E40" t="s">
        <v>52</v>
      </c>
      <c r="F40" t="s">
        <v>57</v>
      </c>
      <c r="G40" t="s">
        <v>63</v>
      </c>
      <c r="L40" t="s">
        <v>55</v>
      </c>
      <c r="M40">
        <f>INDEX([1]!passenger_data,MATCH($A40&amp;$F40&amp;$G40&amp;$J40,[1]!passenger_index,0),MATCH(M$2,[1]!passenger_year,0))</f>
        <v>8.9086859688195987E-3</v>
      </c>
    </row>
    <row r="41" spans="1:24" x14ac:dyDescent="0.25">
      <c r="A41" t="s">
        <v>49</v>
      </c>
      <c r="B41" t="s">
        <v>6</v>
      </c>
      <c r="C41" t="s">
        <v>16</v>
      </c>
      <c r="D41" t="s">
        <v>17</v>
      </c>
      <c r="E41" t="s">
        <v>52</v>
      </c>
      <c r="F41" t="s">
        <v>64</v>
      </c>
      <c r="G41" t="s">
        <v>7</v>
      </c>
    </row>
    <row r="42" spans="1:24" x14ac:dyDescent="0.25">
      <c r="A42" t="s">
        <v>49</v>
      </c>
      <c r="B42" t="s">
        <v>6</v>
      </c>
      <c r="C42" t="s">
        <v>16</v>
      </c>
      <c r="D42" t="s">
        <v>17</v>
      </c>
      <c r="E42" t="s">
        <v>52</v>
      </c>
      <c r="F42" t="s">
        <v>64</v>
      </c>
      <c r="G42" t="s">
        <v>58</v>
      </c>
      <c r="L42" t="s">
        <v>59</v>
      </c>
      <c r="M42">
        <v>1950</v>
      </c>
      <c r="N42">
        <f t="shared" ref="N42:W44" si="2">M42</f>
        <v>1950</v>
      </c>
      <c r="O42">
        <f t="shared" si="2"/>
        <v>1950</v>
      </c>
      <c r="P42">
        <f t="shared" si="2"/>
        <v>1950</v>
      </c>
      <c r="Q42">
        <f t="shared" si="2"/>
        <v>1950</v>
      </c>
      <c r="R42">
        <f t="shared" si="2"/>
        <v>1950</v>
      </c>
      <c r="S42">
        <f t="shared" si="2"/>
        <v>1950</v>
      </c>
      <c r="T42">
        <f t="shared" si="2"/>
        <v>1950</v>
      </c>
      <c r="U42">
        <f t="shared" si="2"/>
        <v>1950</v>
      </c>
      <c r="V42">
        <f t="shared" si="2"/>
        <v>1950</v>
      </c>
      <c r="W42">
        <f t="shared" si="2"/>
        <v>1950</v>
      </c>
    </row>
    <row r="43" spans="1:24" x14ac:dyDescent="0.25">
      <c r="A43" t="s">
        <v>49</v>
      </c>
      <c r="B43" t="s">
        <v>6</v>
      </c>
      <c r="C43" t="s">
        <v>16</v>
      </c>
      <c r="D43" t="s">
        <v>17</v>
      </c>
      <c r="E43" t="s">
        <v>52</v>
      </c>
      <c r="F43" t="s">
        <v>64</v>
      </c>
      <c r="G43" t="s">
        <v>60</v>
      </c>
      <c r="L43" t="s">
        <v>59</v>
      </c>
      <c r="M43">
        <v>2101</v>
      </c>
      <c r="N43">
        <f t="shared" si="2"/>
        <v>2101</v>
      </c>
      <c r="O43">
        <f t="shared" si="2"/>
        <v>2101</v>
      </c>
      <c r="P43">
        <f t="shared" si="2"/>
        <v>2101</v>
      </c>
      <c r="Q43">
        <f t="shared" si="2"/>
        <v>2101</v>
      </c>
      <c r="R43">
        <f t="shared" si="2"/>
        <v>2101</v>
      </c>
      <c r="S43">
        <f t="shared" si="2"/>
        <v>2101</v>
      </c>
      <c r="T43">
        <f t="shared" si="2"/>
        <v>2101</v>
      </c>
      <c r="U43">
        <f t="shared" si="2"/>
        <v>2101</v>
      </c>
      <c r="V43">
        <f t="shared" si="2"/>
        <v>2101</v>
      </c>
      <c r="W43">
        <f t="shared" si="2"/>
        <v>2101</v>
      </c>
    </row>
    <row r="44" spans="1:24" x14ac:dyDescent="0.25">
      <c r="A44" t="s">
        <v>49</v>
      </c>
      <c r="B44" t="s">
        <v>6</v>
      </c>
      <c r="C44" t="s">
        <v>16</v>
      </c>
      <c r="D44" t="s">
        <v>17</v>
      </c>
      <c r="E44" t="s">
        <v>52</v>
      </c>
      <c r="F44" t="s">
        <v>64</v>
      </c>
      <c r="G44" t="s">
        <v>61</v>
      </c>
      <c r="L44" t="s">
        <v>62</v>
      </c>
      <c r="M44">
        <v>5</v>
      </c>
      <c r="N44">
        <f t="shared" si="2"/>
        <v>5</v>
      </c>
      <c r="O44">
        <f t="shared" si="2"/>
        <v>5</v>
      </c>
      <c r="P44">
        <f t="shared" si="2"/>
        <v>5</v>
      </c>
      <c r="Q44">
        <f t="shared" si="2"/>
        <v>5</v>
      </c>
      <c r="R44">
        <f t="shared" si="2"/>
        <v>5</v>
      </c>
      <c r="S44">
        <f t="shared" si="2"/>
        <v>5</v>
      </c>
      <c r="T44">
        <f t="shared" si="2"/>
        <v>5</v>
      </c>
      <c r="U44">
        <f t="shared" si="2"/>
        <v>5</v>
      </c>
      <c r="V44">
        <f t="shared" si="2"/>
        <v>5</v>
      </c>
      <c r="W44">
        <f t="shared" si="2"/>
        <v>5</v>
      </c>
      <c r="X44" t="s">
        <v>65</v>
      </c>
    </row>
    <row r="45" spans="1:24" x14ac:dyDescent="0.25">
      <c r="A45" t="s">
        <v>49</v>
      </c>
      <c r="B45" t="s">
        <v>6</v>
      </c>
      <c r="C45" t="s">
        <v>16</v>
      </c>
      <c r="D45" t="s">
        <v>17</v>
      </c>
      <c r="E45" t="s">
        <v>52</v>
      </c>
      <c r="F45" t="s">
        <v>64</v>
      </c>
      <c r="G45" t="s">
        <v>63</v>
      </c>
      <c r="L45" t="s">
        <v>55</v>
      </c>
      <c r="M45">
        <f>INDEX([1]!passenger_data,MATCH($A45&amp;$F45&amp;$G45&amp;$J45,[1]!passenger_index,0),MATCH(M$2,[1]!passenger_year,0))</f>
        <v>0.3380149133334866</v>
      </c>
    </row>
    <row r="46" spans="1:24" x14ac:dyDescent="0.25">
      <c r="A46" t="s">
        <v>49</v>
      </c>
      <c r="B46" t="s">
        <v>6</v>
      </c>
      <c r="C46" t="s">
        <v>16</v>
      </c>
      <c r="D46" t="s">
        <v>17</v>
      </c>
      <c r="E46" t="s">
        <v>52</v>
      </c>
      <c r="F46" t="s">
        <v>64</v>
      </c>
      <c r="G46" t="s">
        <v>66</v>
      </c>
      <c r="L46" t="s">
        <v>20</v>
      </c>
      <c r="M46">
        <v>20683</v>
      </c>
      <c r="N46">
        <f t="shared" ref="N46:W47" si="3">M46</f>
        <v>20683</v>
      </c>
      <c r="O46">
        <f t="shared" si="3"/>
        <v>20683</v>
      </c>
      <c r="P46">
        <f t="shared" si="3"/>
        <v>20683</v>
      </c>
      <c r="Q46">
        <f t="shared" si="3"/>
        <v>20683</v>
      </c>
      <c r="R46">
        <f t="shared" si="3"/>
        <v>20683</v>
      </c>
      <c r="S46">
        <f t="shared" si="3"/>
        <v>20683</v>
      </c>
      <c r="T46">
        <f t="shared" si="3"/>
        <v>20683</v>
      </c>
      <c r="U46">
        <f t="shared" si="3"/>
        <v>20683</v>
      </c>
      <c r="V46">
        <f t="shared" si="3"/>
        <v>20683</v>
      </c>
      <c r="W46">
        <f t="shared" si="3"/>
        <v>20683</v>
      </c>
    </row>
    <row r="47" spans="1:24" x14ac:dyDescent="0.25">
      <c r="A47" t="s">
        <v>49</v>
      </c>
      <c r="B47" t="s">
        <v>6</v>
      </c>
      <c r="C47" t="s">
        <v>16</v>
      </c>
      <c r="D47" t="s">
        <v>17</v>
      </c>
      <c r="E47" t="s">
        <v>52</v>
      </c>
      <c r="F47" t="s">
        <v>64</v>
      </c>
      <c r="G47" t="s">
        <v>18</v>
      </c>
      <c r="J47" t="s">
        <v>67</v>
      </c>
      <c r="L47" t="s">
        <v>68</v>
      </c>
      <c r="M47">
        <v>1</v>
      </c>
      <c r="N47">
        <f t="shared" si="3"/>
        <v>1</v>
      </c>
      <c r="O47">
        <f t="shared" si="3"/>
        <v>1</v>
      </c>
      <c r="P47">
        <f t="shared" si="3"/>
        <v>1</v>
      </c>
      <c r="Q47">
        <f t="shared" si="3"/>
        <v>1</v>
      </c>
      <c r="R47">
        <f t="shared" si="3"/>
        <v>1</v>
      </c>
      <c r="S47">
        <f t="shared" si="3"/>
        <v>1</v>
      </c>
      <c r="T47">
        <f t="shared" si="3"/>
        <v>1</v>
      </c>
      <c r="U47">
        <f t="shared" si="3"/>
        <v>1</v>
      </c>
      <c r="V47">
        <f t="shared" si="3"/>
        <v>1</v>
      </c>
      <c r="W47">
        <f t="shared" si="3"/>
        <v>1</v>
      </c>
    </row>
    <row r="48" spans="1:24" x14ac:dyDescent="0.25">
      <c r="A48" t="s">
        <v>49</v>
      </c>
      <c r="B48" t="s">
        <v>6</v>
      </c>
      <c r="C48" t="s">
        <v>16</v>
      </c>
      <c r="D48" t="s">
        <v>17</v>
      </c>
      <c r="E48" t="s">
        <v>52</v>
      </c>
      <c r="F48" t="s">
        <v>69</v>
      </c>
      <c r="G48" t="s">
        <v>7</v>
      </c>
    </row>
    <row r="49" spans="1:23" x14ac:dyDescent="0.25">
      <c r="A49" t="s">
        <v>49</v>
      </c>
      <c r="B49" t="s">
        <v>6</v>
      </c>
      <c r="C49" t="s">
        <v>16</v>
      </c>
      <c r="D49" t="s">
        <v>17</v>
      </c>
      <c r="E49" t="s">
        <v>52</v>
      </c>
      <c r="F49" t="s">
        <v>69</v>
      </c>
      <c r="G49" t="s">
        <v>58</v>
      </c>
      <c r="L49" t="s">
        <v>59</v>
      </c>
      <c r="M49">
        <v>1950</v>
      </c>
      <c r="N49">
        <f t="shared" ref="N49:W51" si="4">M49</f>
        <v>1950</v>
      </c>
      <c r="O49">
        <f t="shared" si="4"/>
        <v>1950</v>
      </c>
      <c r="P49">
        <f t="shared" si="4"/>
        <v>1950</v>
      </c>
      <c r="Q49">
        <f t="shared" si="4"/>
        <v>1950</v>
      </c>
      <c r="R49">
        <f t="shared" si="4"/>
        <v>1950</v>
      </c>
      <c r="S49">
        <f t="shared" si="4"/>
        <v>1950</v>
      </c>
      <c r="T49">
        <f t="shared" si="4"/>
        <v>1950</v>
      </c>
      <c r="U49">
        <f t="shared" si="4"/>
        <v>1950</v>
      </c>
      <c r="V49">
        <f t="shared" si="4"/>
        <v>1950</v>
      </c>
      <c r="W49">
        <f t="shared" si="4"/>
        <v>1950</v>
      </c>
    </row>
    <row r="50" spans="1:23" x14ac:dyDescent="0.25">
      <c r="A50" t="s">
        <v>49</v>
      </c>
      <c r="B50" t="s">
        <v>6</v>
      </c>
      <c r="C50" t="s">
        <v>16</v>
      </c>
      <c r="D50" t="s">
        <v>17</v>
      </c>
      <c r="E50" t="s">
        <v>52</v>
      </c>
      <c r="F50" t="s">
        <v>69</v>
      </c>
      <c r="G50" t="s">
        <v>60</v>
      </c>
      <c r="L50" t="s">
        <v>59</v>
      </c>
      <c r="M50">
        <v>2101</v>
      </c>
      <c r="N50">
        <f t="shared" si="4"/>
        <v>2101</v>
      </c>
      <c r="O50">
        <f t="shared" si="4"/>
        <v>2101</v>
      </c>
      <c r="P50">
        <f t="shared" si="4"/>
        <v>2101</v>
      </c>
      <c r="Q50">
        <f t="shared" si="4"/>
        <v>2101</v>
      </c>
      <c r="R50">
        <f t="shared" si="4"/>
        <v>2101</v>
      </c>
      <c r="S50">
        <f t="shared" si="4"/>
        <v>2101</v>
      </c>
      <c r="T50">
        <f t="shared" si="4"/>
        <v>2101</v>
      </c>
      <c r="U50">
        <f t="shared" si="4"/>
        <v>2101</v>
      </c>
      <c r="V50">
        <f t="shared" si="4"/>
        <v>2101</v>
      </c>
      <c r="W50">
        <f t="shared" si="4"/>
        <v>2101</v>
      </c>
    </row>
    <row r="51" spans="1:23" x14ac:dyDescent="0.25">
      <c r="A51" t="s">
        <v>49</v>
      </c>
      <c r="B51" t="s">
        <v>6</v>
      </c>
      <c r="C51" t="s">
        <v>16</v>
      </c>
      <c r="D51" t="s">
        <v>17</v>
      </c>
      <c r="E51" t="s">
        <v>52</v>
      </c>
      <c r="F51" t="s">
        <v>69</v>
      </c>
      <c r="G51" t="s">
        <v>61</v>
      </c>
      <c r="L51" t="s">
        <v>62</v>
      </c>
      <c r="M51">
        <v>5</v>
      </c>
      <c r="N51">
        <f t="shared" si="4"/>
        <v>5</v>
      </c>
      <c r="O51">
        <f t="shared" si="4"/>
        <v>5</v>
      </c>
      <c r="P51">
        <f t="shared" si="4"/>
        <v>5</v>
      </c>
      <c r="Q51">
        <f t="shared" si="4"/>
        <v>5</v>
      </c>
      <c r="R51">
        <f t="shared" si="4"/>
        <v>5</v>
      </c>
      <c r="S51">
        <f t="shared" si="4"/>
        <v>5</v>
      </c>
      <c r="T51">
        <f t="shared" si="4"/>
        <v>5</v>
      </c>
      <c r="U51">
        <f t="shared" si="4"/>
        <v>5</v>
      </c>
      <c r="V51">
        <f t="shared" si="4"/>
        <v>5</v>
      </c>
      <c r="W51">
        <f t="shared" si="4"/>
        <v>5</v>
      </c>
    </row>
    <row r="52" spans="1:23" x14ac:dyDescent="0.25">
      <c r="A52" t="s">
        <v>49</v>
      </c>
      <c r="B52" t="s">
        <v>6</v>
      </c>
      <c r="C52" t="s">
        <v>16</v>
      </c>
      <c r="D52" t="s">
        <v>17</v>
      </c>
      <c r="E52" t="s">
        <v>52</v>
      </c>
      <c r="F52" t="s">
        <v>69</v>
      </c>
      <c r="G52" t="s">
        <v>63</v>
      </c>
      <c r="L52" t="s">
        <v>55</v>
      </c>
      <c r="M52">
        <f>INDEX([1]!passenger_data,MATCH($A52&amp;$F52&amp;$G52&amp;$J52,[1]!passenger_index,0),MATCH(M$2,[1]!passenger_year,0))</f>
        <v>0.45395636720332622</v>
      </c>
    </row>
    <row r="53" spans="1:23" x14ac:dyDescent="0.25">
      <c r="A53" t="s">
        <v>49</v>
      </c>
      <c r="B53" t="s">
        <v>6</v>
      </c>
      <c r="C53" t="s">
        <v>16</v>
      </c>
      <c r="D53" t="s">
        <v>17</v>
      </c>
      <c r="E53" t="s">
        <v>52</v>
      </c>
      <c r="F53" t="s">
        <v>69</v>
      </c>
      <c r="G53" t="s">
        <v>66</v>
      </c>
      <c r="L53" t="s">
        <v>20</v>
      </c>
      <c r="M53">
        <v>20683</v>
      </c>
      <c r="N53">
        <f t="shared" ref="N53:W54" si="5">M53</f>
        <v>20683</v>
      </c>
      <c r="O53">
        <f t="shared" si="5"/>
        <v>20683</v>
      </c>
      <c r="P53">
        <f t="shared" si="5"/>
        <v>20683</v>
      </c>
      <c r="Q53">
        <f t="shared" si="5"/>
        <v>20683</v>
      </c>
      <c r="R53">
        <f t="shared" si="5"/>
        <v>20683</v>
      </c>
      <c r="S53">
        <f t="shared" si="5"/>
        <v>20683</v>
      </c>
      <c r="T53">
        <f t="shared" si="5"/>
        <v>20683</v>
      </c>
      <c r="U53">
        <f t="shared" si="5"/>
        <v>20683</v>
      </c>
      <c r="V53">
        <f t="shared" si="5"/>
        <v>20683</v>
      </c>
      <c r="W53">
        <f t="shared" si="5"/>
        <v>20683</v>
      </c>
    </row>
    <row r="54" spans="1:23" x14ac:dyDescent="0.25">
      <c r="A54" t="s">
        <v>49</v>
      </c>
      <c r="B54" t="s">
        <v>6</v>
      </c>
      <c r="C54" t="s">
        <v>16</v>
      </c>
      <c r="D54" t="s">
        <v>17</v>
      </c>
      <c r="E54" t="s">
        <v>52</v>
      </c>
      <c r="F54" t="s">
        <v>69</v>
      </c>
      <c r="G54" t="s">
        <v>18</v>
      </c>
      <c r="J54" t="s">
        <v>67</v>
      </c>
      <c r="L54" t="s">
        <v>68</v>
      </c>
      <c r="M54">
        <v>0.33333333333333298</v>
      </c>
      <c r="N54">
        <f t="shared" si="5"/>
        <v>0.33333333333333298</v>
      </c>
      <c r="O54">
        <f t="shared" si="5"/>
        <v>0.33333333333333298</v>
      </c>
      <c r="P54">
        <f t="shared" si="5"/>
        <v>0.33333333333333298</v>
      </c>
      <c r="Q54">
        <f t="shared" si="5"/>
        <v>0.33333333333333298</v>
      </c>
      <c r="R54">
        <f t="shared" si="5"/>
        <v>0.33333333333333298</v>
      </c>
      <c r="S54">
        <f t="shared" si="5"/>
        <v>0.33333333333333298</v>
      </c>
      <c r="T54">
        <f t="shared" si="5"/>
        <v>0.33333333333333298</v>
      </c>
      <c r="U54">
        <f t="shared" si="5"/>
        <v>0.33333333333333298</v>
      </c>
      <c r="V54">
        <f t="shared" si="5"/>
        <v>0.33333333333333298</v>
      </c>
      <c r="W54">
        <f t="shared" si="5"/>
        <v>0.33333333333333298</v>
      </c>
    </row>
    <row r="55" spans="1:23" x14ac:dyDescent="0.25">
      <c r="A55" t="s">
        <v>49</v>
      </c>
      <c r="B55" t="s">
        <v>6</v>
      </c>
      <c r="C55" t="s">
        <v>16</v>
      </c>
      <c r="D55" t="s">
        <v>17</v>
      </c>
      <c r="E55" t="s">
        <v>52</v>
      </c>
      <c r="F55" t="s">
        <v>70</v>
      </c>
      <c r="G55" t="s">
        <v>7</v>
      </c>
    </row>
    <row r="56" spans="1:23" x14ac:dyDescent="0.25">
      <c r="A56" t="s">
        <v>49</v>
      </c>
      <c r="B56" t="s">
        <v>6</v>
      </c>
      <c r="C56" t="s">
        <v>16</v>
      </c>
      <c r="D56" t="s">
        <v>17</v>
      </c>
      <c r="E56" t="s">
        <v>52</v>
      </c>
      <c r="F56" t="s">
        <v>70</v>
      </c>
      <c r="G56" t="s">
        <v>58</v>
      </c>
      <c r="L56" t="s">
        <v>59</v>
      </c>
      <c r="M56">
        <v>1950</v>
      </c>
      <c r="N56">
        <f t="shared" ref="N56:W58" si="6">M56</f>
        <v>1950</v>
      </c>
      <c r="O56">
        <f t="shared" si="6"/>
        <v>1950</v>
      </c>
      <c r="P56">
        <f t="shared" si="6"/>
        <v>1950</v>
      </c>
      <c r="Q56">
        <f t="shared" si="6"/>
        <v>1950</v>
      </c>
      <c r="R56">
        <f t="shared" si="6"/>
        <v>1950</v>
      </c>
      <c r="S56">
        <f t="shared" si="6"/>
        <v>1950</v>
      </c>
      <c r="T56">
        <f t="shared" si="6"/>
        <v>1950</v>
      </c>
      <c r="U56">
        <f t="shared" si="6"/>
        <v>1950</v>
      </c>
      <c r="V56">
        <f t="shared" si="6"/>
        <v>1950</v>
      </c>
      <c r="W56">
        <f t="shared" si="6"/>
        <v>1950</v>
      </c>
    </row>
    <row r="57" spans="1:23" x14ac:dyDescent="0.25">
      <c r="A57" t="s">
        <v>49</v>
      </c>
      <c r="B57" t="s">
        <v>6</v>
      </c>
      <c r="C57" t="s">
        <v>16</v>
      </c>
      <c r="D57" t="s">
        <v>17</v>
      </c>
      <c r="E57" t="s">
        <v>52</v>
      </c>
      <c r="F57" t="s">
        <v>70</v>
      </c>
      <c r="G57" t="s">
        <v>60</v>
      </c>
      <c r="L57" t="s">
        <v>59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49</v>
      </c>
      <c r="B58" t="s">
        <v>6</v>
      </c>
      <c r="C58" t="s">
        <v>16</v>
      </c>
      <c r="D58" t="s">
        <v>17</v>
      </c>
      <c r="E58" t="s">
        <v>52</v>
      </c>
      <c r="F58" t="s">
        <v>70</v>
      </c>
      <c r="G58" t="s">
        <v>61</v>
      </c>
      <c r="L58" t="s">
        <v>62</v>
      </c>
      <c r="M58">
        <v>5</v>
      </c>
      <c r="N58">
        <f t="shared" si="6"/>
        <v>5</v>
      </c>
      <c r="O58">
        <f t="shared" si="6"/>
        <v>5</v>
      </c>
      <c r="P58">
        <f t="shared" si="6"/>
        <v>5</v>
      </c>
      <c r="Q58">
        <f t="shared" si="6"/>
        <v>5</v>
      </c>
      <c r="R58">
        <f t="shared" si="6"/>
        <v>5</v>
      </c>
      <c r="S58">
        <f t="shared" si="6"/>
        <v>5</v>
      </c>
      <c r="T58">
        <f t="shared" si="6"/>
        <v>5</v>
      </c>
      <c r="U58">
        <f t="shared" si="6"/>
        <v>5</v>
      </c>
      <c r="V58">
        <f t="shared" si="6"/>
        <v>5</v>
      </c>
      <c r="W58">
        <f t="shared" si="6"/>
        <v>5</v>
      </c>
    </row>
    <row r="59" spans="1:23" x14ac:dyDescent="0.25">
      <c r="A59" t="s">
        <v>49</v>
      </c>
      <c r="B59" t="s">
        <v>6</v>
      </c>
      <c r="C59" t="s">
        <v>16</v>
      </c>
      <c r="D59" t="s">
        <v>17</v>
      </c>
      <c r="E59" t="s">
        <v>52</v>
      </c>
      <c r="F59" t="s">
        <v>70</v>
      </c>
      <c r="G59" t="s">
        <v>63</v>
      </c>
      <c r="L59" t="s">
        <v>55</v>
      </c>
      <c r="M59">
        <f>INDEX([1]!passenger_data,MATCH($A59&amp;$F59&amp;$G59&amp;$J59,[1]!passenger_index,0),MATCH(M$2,[1]!passenger_year,0))</f>
        <v>0.20090987649206976</v>
      </c>
    </row>
    <row r="60" spans="1:23" x14ac:dyDescent="0.25">
      <c r="A60" t="s">
        <v>49</v>
      </c>
      <c r="B60" t="s">
        <v>6</v>
      </c>
      <c r="C60" t="s">
        <v>16</v>
      </c>
      <c r="D60" t="s">
        <v>17</v>
      </c>
      <c r="E60" t="s">
        <v>52</v>
      </c>
      <c r="F60" t="s">
        <v>70</v>
      </c>
      <c r="G60" t="s">
        <v>66</v>
      </c>
      <c r="L60" t="s">
        <v>20</v>
      </c>
      <c r="M60">
        <v>20683</v>
      </c>
      <c r="N60">
        <f t="shared" ref="N60:W62" si="7">M60</f>
        <v>20683</v>
      </c>
      <c r="O60">
        <f t="shared" si="7"/>
        <v>20683</v>
      </c>
      <c r="P60">
        <f t="shared" si="7"/>
        <v>20683</v>
      </c>
      <c r="Q60">
        <f t="shared" si="7"/>
        <v>20683</v>
      </c>
      <c r="R60">
        <f t="shared" si="7"/>
        <v>20683</v>
      </c>
      <c r="S60">
        <f t="shared" si="7"/>
        <v>20683</v>
      </c>
      <c r="T60">
        <f t="shared" si="7"/>
        <v>20683</v>
      </c>
      <c r="U60">
        <f t="shared" si="7"/>
        <v>20683</v>
      </c>
      <c r="V60">
        <f t="shared" si="7"/>
        <v>20683</v>
      </c>
      <c r="W60">
        <f t="shared" si="7"/>
        <v>20683</v>
      </c>
    </row>
    <row r="61" spans="1:23" x14ac:dyDescent="0.25">
      <c r="A61" t="s">
        <v>49</v>
      </c>
      <c r="B61" t="s">
        <v>6</v>
      </c>
      <c r="C61" t="s">
        <v>16</v>
      </c>
      <c r="D61" t="s">
        <v>17</v>
      </c>
      <c r="E61" t="s">
        <v>52</v>
      </c>
      <c r="F61" t="s">
        <v>70</v>
      </c>
      <c r="G61" t="s">
        <v>71</v>
      </c>
      <c r="L61" t="s">
        <v>72</v>
      </c>
      <c r="M61">
        <v>1564.2187023516999</v>
      </c>
      <c r="N61">
        <f t="shared" si="7"/>
        <v>1564.2187023516999</v>
      </c>
      <c r="O61">
        <f t="shared" si="7"/>
        <v>1564.2187023516999</v>
      </c>
      <c r="P61">
        <f t="shared" si="7"/>
        <v>1564.2187023516999</v>
      </c>
      <c r="Q61">
        <f t="shared" si="7"/>
        <v>1564.2187023516999</v>
      </c>
      <c r="R61">
        <f t="shared" si="7"/>
        <v>1564.2187023516999</v>
      </c>
      <c r="S61">
        <f t="shared" si="7"/>
        <v>1564.2187023516999</v>
      </c>
      <c r="T61">
        <f t="shared" si="7"/>
        <v>1564.2187023516999</v>
      </c>
      <c r="U61">
        <f t="shared" si="7"/>
        <v>1564.2187023516999</v>
      </c>
      <c r="V61">
        <f t="shared" si="7"/>
        <v>1564.2187023516999</v>
      </c>
      <c r="W61">
        <f t="shared" si="7"/>
        <v>1564.2187023516999</v>
      </c>
    </row>
    <row r="62" spans="1:23" x14ac:dyDescent="0.25">
      <c r="A62" t="s">
        <v>49</v>
      </c>
      <c r="B62" t="s">
        <v>6</v>
      </c>
      <c r="C62" t="s">
        <v>16</v>
      </c>
      <c r="D62" t="s">
        <v>17</v>
      </c>
      <c r="E62" t="s">
        <v>52</v>
      </c>
      <c r="F62" t="s">
        <v>70</v>
      </c>
      <c r="G62" t="s">
        <v>18</v>
      </c>
      <c r="J62" t="s">
        <v>73</v>
      </c>
      <c r="L62" t="s">
        <v>20</v>
      </c>
      <c r="M62">
        <v>1</v>
      </c>
      <c r="N62">
        <f t="shared" si="7"/>
        <v>1</v>
      </c>
      <c r="O62">
        <f t="shared" si="7"/>
        <v>1</v>
      </c>
      <c r="P62">
        <f t="shared" si="7"/>
        <v>1</v>
      </c>
      <c r="Q62">
        <f t="shared" si="7"/>
        <v>1</v>
      </c>
      <c r="R62">
        <f t="shared" si="7"/>
        <v>1</v>
      </c>
      <c r="S62">
        <f t="shared" si="7"/>
        <v>1</v>
      </c>
      <c r="T62">
        <f t="shared" si="7"/>
        <v>1</v>
      </c>
      <c r="U62">
        <f t="shared" si="7"/>
        <v>1</v>
      </c>
      <c r="V62">
        <f t="shared" si="7"/>
        <v>1</v>
      </c>
      <c r="W62">
        <f t="shared" si="7"/>
        <v>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74</v>
      </c>
      <c r="G63" t="s">
        <v>21</v>
      </c>
      <c r="L63" t="s">
        <v>20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74</v>
      </c>
      <c r="G64" t="s">
        <v>22</v>
      </c>
      <c r="H64" t="s">
        <v>53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74</v>
      </c>
      <c r="G65" t="s">
        <v>54</v>
      </c>
      <c r="L65" t="s">
        <v>55</v>
      </c>
      <c r="M65">
        <v>0.08</v>
      </c>
      <c r="N65">
        <f t="shared" ref="N65:W66" si="8">M65</f>
        <v>0.08</v>
      </c>
      <c r="O65">
        <f t="shared" si="8"/>
        <v>0.08</v>
      </c>
      <c r="P65">
        <f t="shared" si="8"/>
        <v>0.08</v>
      </c>
      <c r="Q65">
        <f t="shared" si="8"/>
        <v>0.08</v>
      </c>
      <c r="R65">
        <f t="shared" si="8"/>
        <v>0.08</v>
      </c>
      <c r="S65">
        <f t="shared" si="8"/>
        <v>0.08</v>
      </c>
      <c r="T65">
        <f t="shared" si="8"/>
        <v>0.08</v>
      </c>
      <c r="U65">
        <f t="shared" si="8"/>
        <v>0.08</v>
      </c>
      <c r="V65">
        <f t="shared" si="8"/>
        <v>0.08</v>
      </c>
      <c r="W65">
        <f t="shared" si="8"/>
        <v>0.08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74</v>
      </c>
      <c r="G66" t="s">
        <v>56</v>
      </c>
      <c r="M66">
        <v>10</v>
      </c>
      <c r="N66">
        <f t="shared" si="8"/>
        <v>10</v>
      </c>
      <c r="O66">
        <f t="shared" si="8"/>
        <v>10</v>
      </c>
      <c r="P66">
        <f t="shared" si="8"/>
        <v>10</v>
      </c>
      <c r="Q66">
        <f t="shared" si="8"/>
        <v>10</v>
      </c>
      <c r="R66">
        <f t="shared" si="8"/>
        <v>10</v>
      </c>
      <c r="S66">
        <f t="shared" si="8"/>
        <v>10</v>
      </c>
      <c r="T66">
        <f t="shared" si="8"/>
        <v>10</v>
      </c>
      <c r="U66">
        <f t="shared" si="8"/>
        <v>10</v>
      </c>
      <c r="V66">
        <f t="shared" si="8"/>
        <v>10</v>
      </c>
      <c r="W66">
        <f t="shared" si="8"/>
        <v>10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74</v>
      </c>
      <c r="F67" t="s">
        <v>75</v>
      </c>
      <c r="G67" t="s">
        <v>7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74</v>
      </c>
      <c r="F68" t="s">
        <v>75</v>
      </c>
      <c r="G68" t="s">
        <v>58</v>
      </c>
      <c r="L68" t="s">
        <v>59</v>
      </c>
      <c r="M68">
        <v>1950</v>
      </c>
      <c r="N68">
        <f t="shared" ref="N68:W70" si="9">M68</f>
        <v>1950</v>
      </c>
      <c r="O68">
        <f t="shared" si="9"/>
        <v>1950</v>
      </c>
      <c r="P68">
        <f t="shared" si="9"/>
        <v>1950</v>
      </c>
      <c r="Q68">
        <f t="shared" si="9"/>
        <v>1950</v>
      </c>
      <c r="R68">
        <f t="shared" si="9"/>
        <v>1950</v>
      </c>
      <c r="S68">
        <f t="shared" si="9"/>
        <v>1950</v>
      </c>
      <c r="T68">
        <f t="shared" si="9"/>
        <v>1950</v>
      </c>
      <c r="U68">
        <f t="shared" si="9"/>
        <v>1950</v>
      </c>
      <c r="V68">
        <f t="shared" si="9"/>
        <v>1950</v>
      </c>
      <c r="W68">
        <f t="shared" si="9"/>
        <v>1950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74</v>
      </c>
      <c r="F69" t="s">
        <v>75</v>
      </c>
      <c r="G69" t="s">
        <v>60</v>
      </c>
      <c r="L69" t="s">
        <v>59</v>
      </c>
      <c r="M69">
        <v>2101</v>
      </c>
      <c r="N69">
        <f t="shared" si="9"/>
        <v>2101</v>
      </c>
      <c r="O69">
        <f t="shared" si="9"/>
        <v>2101</v>
      </c>
      <c r="P69">
        <f t="shared" si="9"/>
        <v>2101</v>
      </c>
      <c r="Q69">
        <f t="shared" si="9"/>
        <v>2101</v>
      </c>
      <c r="R69">
        <f t="shared" si="9"/>
        <v>2101</v>
      </c>
      <c r="S69">
        <f t="shared" si="9"/>
        <v>2101</v>
      </c>
      <c r="T69">
        <f t="shared" si="9"/>
        <v>2101</v>
      </c>
      <c r="U69">
        <f t="shared" si="9"/>
        <v>2101</v>
      </c>
      <c r="V69">
        <f t="shared" si="9"/>
        <v>2101</v>
      </c>
      <c r="W69">
        <f t="shared" si="9"/>
        <v>2101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74</v>
      </c>
      <c r="F70" t="s">
        <v>75</v>
      </c>
      <c r="G70" t="s">
        <v>61</v>
      </c>
      <c r="L70" t="s">
        <v>62</v>
      </c>
      <c r="M70">
        <v>5</v>
      </c>
      <c r="N70">
        <f t="shared" si="9"/>
        <v>5</v>
      </c>
      <c r="O70">
        <f t="shared" si="9"/>
        <v>5</v>
      </c>
      <c r="P70">
        <f t="shared" si="9"/>
        <v>5</v>
      </c>
      <c r="Q70">
        <f t="shared" si="9"/>
        <v>5</v>
      </c>
      <c r="R70">
        <f t="shared" si="9"/>
        <v>5</v>
      </c>
      <c r="S70">
        <f t="shared" si="9"/>
        <v>5</v>
      </c>
      <c r="T70">
        <f t="shared" si="9"/>
        <v>5</v>
      </c>
      <c r="U70">
        <f t="shared" si="9"/>
        <v>5</v>
      </c>
      <c r="V70">
        <f t="shared" si="9"/>
        <v>5</v>
      </c>
      <c r="W70">
        <f t="shared" si="9"/>
        <v>5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74</v>
      </c>
      <c r="F71" t="s">
        <v>75</v>
      </c>
      <c r="G71" t="s">
        <v>63</v>
      </c>
      <c r="L71" t="s">
        <v>55</v>
      </c>
      <c r="M71">
        <f>INDEX([1]!passenger_data,MATCH($A71&amp;$F71&amp;$G71&amp;$J71,[1]!passenger_index,0),MATCH(M$2,[1]!passenger_year,0))</f>
        <v>6.8375131744072323E-2</v>
      </c>
    </row>
    <row r="72" spans="1:23" x14ac:dyDescent="0.25">
      <c r="A72" t="s">
        <v>50</v>
      </c>
      <c r="B72" t="s">
        <v>6</v>
      </c>
      <c r="C72" t="s">
        <v>16</v>
      </c>
      <c r="D72" t="s">
        <v>17</v>
      </c>
      <c r="E72" t="s">
        <v>74</v>
      </c>
      <c r="F72" t="s">
        <v>75</v>
      </c>
      <c r="G72" t="s">
        <v>18</v>
      </c>
      <c r="J72" t="s">
        <v>76</v>
      </c>
      <c r="L72" t="s">
        <v>20</v>
      </c>
      <c r="M72">
        <v>1</v>
      </c>
      <c r="N72">
        <f t="shared" ref="N72:W72" si="10">M72</f>
        <v>1</v>
      </c>
      <c r="O72">
        <f t="shared" si="10"/>
        <v>1</v>
      </c>
      <c r="P72">
        <f t="shared" si="10"/>
        <v>1</v>
      </c>
      <c r="Q72">
        <f t="shared" si="10"/>
        <v>1</v>
      </c>
      <c r="R72">
        <f t="shared" si="10"/>
        <v>1</v>
      </c>
      <c r="S72">
        <f t="shared" si="10"/>
        <v>1</v>
      </c>
      <c r="T72">
        <f t="shared" si="10"/>
        <v>1</v>
      </c>
      <c r="U72">
        <f t="shared" si="10"/>
        <v>1</v>
      </c>
      <c r="V72">
        <f t="shared" si="10"/>
        <v>1</v>
      </c>
      <c r="W72">
        <f t="shared" si="10"/>
        <v>1</v>
      </c>
    </row>
    <row r="73" spans="1:23" x14ac:dyDescent="0.25">
      <c r="A73" t="s">
        <v>50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7</v>
      </c>
    </row>
    <row r="74" spans="1:23" x14ac:dyDescent="0.25">
      <c r="A74" t="s">
        <v>50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58</v>
      </c>
      <c r="L74" t="s">
        <v>59</v>
      </c>
      <c r="M74">
        <v>1950</v>
      </c>
      <c r="N74">
        <f t="shared" ref="N74:W76" si="11">M74</f>
        <v>1950</v>
      </c>
      <c r="O74">
        <f t="shared" si="11"/>
        <v>1950</v>
      </c>
      <c r="P74">
        <f t="shared" si="11"/>
        <v>1950</v>
      </c>
      <c r="Q74">
        <f t="shared" si="11"/>
        <v>1950</v>
      </c>
      <c r="R74">
        <f t="shared" si="11"/>
        <v>1950</v>
      </c>
      <c r="S74">
        <f t="shared" si="11"/>
        <v>1950</v>
      </c>
      <c r="T74">
        <f t="shared" si="11"/>
        <v>1950</v>
      </c>
      <c r="U74">
        <f t="shared" si="11"/>
        <v>1950</v>
      </c>
      <c r="V74">
        <f t="shared" si="11"/>
        <v>1950</v>
      </c>
      <c r="W74">
        <f t="shared" si="11"/>
        <v>1950</v>
      </c>
    </row>
    <row r="75" spans="1:23" x14ac:dyDescent="0.25">
      <c r="A75" t="s">
        <v>50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60</v>
      </c>
      <c r="L75" t="s">
        <v>59</v>
      </c>
      <c r="M75">
        <v>2101</v>
      </c>
      <c r="N75">
        <f t="shared" si="11"/>
        <v>2101</v>
      </c>
      <c r="O75">
        <f t="shared" si="11"/>
        <v>2101</v>
      </c>
      <c r="P75">
        <f t="shared" si="11"/>
        <v>2101</v>
      </c>
      <c r="Q75">
        <f t="shared" si="11"/>
        <v>2101</v>
      </c>
      <c r="R75">
        <f t="shared" si="11"/>
        <v>2101</v>
      </c>
      <c r="S75">
        <f t="shared" si="11"/>
        <v>2101</v>
      </c>
      <c r="T75">
        <f t="shared" si="11"/>
        <v>2101</v>
      </c>
      <c r="U75">
        <f t="shared" si="11"/>
        <v>2101</v>
      </c>
      <c r="V75">
        <f t="shared" si="11"/>
        <v>2101</v>
      </c>
      <c r="W75">
        <f t="shared" si="11"/>
        <v>2101</v>
      </c>
    </row>
    <row r="76" spans="1:23" x14ac:dyDescent="0.25">
      <c r="A76" t="s">
        <v>50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61</v>
      </c>
      <c r="L76" t="s">
        <v>62</v>
      </c>
      <c r="M76">
        <v>5</v>
      </c>
      <c r="N76">
        <f t="shared" si="11"/>
        <v>5</v>
      </c>
      <c r="O76">
        <f t="shared" si="11"/>
        <v>5</v>
      </c>
      <c r="P76">
        <f t="shared" si="11"/>
        <v>5</v>
      </c>
      <c r="Q76">
        <f t="shared" si="11"/>
        <v>5</v>
      </c>
      <c r="R76">
        <f t="shared" si="11"/>
        <v>5</v>
      </c>
      <c r="S76">
        <f t="shared" si="11"/>
        <v>5</v>
      </c>
      <c r="T76">
        <f t="shared" si="11"/>
        <v>5</v>
      </c>
      <c r="U76">
        <f t="shared" si="11"/>
        <v>5</v>
      </c>
      <c r="V76">
        <f t="shared" si="11"/>
        <v>5</v>
      </c>
      <c r="W76">
        <f t="shared" si="11"/>
        <v>5</v>
      </c>
    </row>
    <row r="77" spans="1:23" x14ac:dyDescent="0.25">
      <c r="A77" t="s">
        <v>50</v>
      </c>
      <c r="B77" t="s">
        <v>6</v>
      </c>
      <c r="C77" t="s">
        <v>16</v>
      </c>
      <c r="D77" t="s">
        <v>17</v>
      </c>
      <c r="E77" t="s">
        <v>74</v>
      </c>
      <c r="F77" t="s">
        <v>77</v>
      </c>
      <c r="G77" t="s">
        <v>63</v>
      </c>
      <c r="L77" t="s">
        <v>55</v>
      </c>
      <c r="M77">
        <f>INDEX([1]!passenger_data,MATCH($A77&amp;$F77&amp;$G77&amp;$J77,[1]!passenger_index,0),MATCH(M$2,[1]!passenger_year,0))</f>
        <v>1.8796876773114129E-2</v>
      </c>
    </row>
    <row r="78" spans="1:23" x14ac:dyDescent="0.25">
      <c r="A78" t="s">
        <v>50</v>
      </c>
      <c r="B78" t="s">
        <v>6</v>
      </c>
      <c r="C78" t="s">
        <v>16</v>
      </c>
      <c r="D78" t="s">
        <v>17</v>
      </c>
      <c r="E78" t="s">
        <v>74</v>
      </c>
      <c r="F78" t="s">
        <v>77</v>
      </c>
      <c r="G78" t="s">
        <v>18</v>
      </c>
      <c r="J78" t="s">
        <v>78</v>
      </c>
      <c r="L78" t="s">
        <v>20</v>
      </c>
      <c r="M78">
        <v>1</v>
      </c>
      <c r="N78">
        <f t="shared" ref="N78:W78" si="12">M78</f>
        <v>1</v>
      </c>
      <c r="O78">
        <f t="shared" si="12"/>
        <v>1</v>
      </c>
      <c r="P78">
        <f t="shared" si="12"/>
        <v>1</v>
      </c>
      <c r="Q78">
        <f t="shared" si="12"/>
        <v>1</v>
      </c>
      <c r="R78">
        <f t="shared" si="12"/>
        <v>1</v>
      </c>
      <c r="S78">
        <f t="shared" si="12"/>
        <v>1</v>
      </c>
      <c r="T78">
        <f t="shared" si="12"/>
        <v>1</v>
      </c>
      <c r="U78">
        <f t="shared" si="12"/>
        <v>1</v>
      </c>
      <c r="V78">
        <f t="shared" si="12"/>
        <v>1</v>
      </c>
      <c r="W78">
        <f t="shared" si="12"/>
        <v>1</v>
      </c>
    </row>
    <row r="79" spans="1:23" x14ac:dyDescent="0.25">
      <c r="A79" t="s">
        <v>50</v>
      </c>
      <c r="B79" t="s">
        <v>6</v>
      </c>
      <c r="C79" t="s">
        <v>16</v>
      </c>
      <c r="D79" t="s">
        <v>17</v>
      </c>
      <c r="E79" t="s">
        <v>74</v>
      </c>
      <c r="F79" t="s">
        <v>79</v>
      </c>
      <c r="G79" t="s">
        <v>7</v>
      </c>
    </row>
    <row r="80" spans="1:23" x14ac:dyDescent="0.25">
      <c r="A80" t="s">
        <v>50</v>
      </c>
      <c r="B80" t="s">
        <v>6</v>
      </c>
      <c r="C80" t="s">
        <v>16</v>
      </c>
      <c r="D80" t="s">
        <v>17</v>
      </c>
      <c r="E80" t="s">
        <v>74</v>
      </c>
      <c r="F80" t="s">
        <v>79</v>
      </c>
      <c r="G80" t="s">
        <v>58</v>
      </c>
      <c r="L80" t="s">
        <v>59</v>
      </c>
      <c r="M80">
        <v>1950</v>
      </c>
      <c r="N80">
        <f t="shared" ref="N80:W82" si="13">M80</f>
        <v>1950</v>
      </c>
      <c r="O80">
        <f t="shared" si="13"/>
        <v>1950</v>
      </c>
      <c r="P80">
        <f t="shared" si="13"/>
        <v>1950</v>
      </c>
      <c r="Q80">
        <f t="shared" si="13"/>
        <v>1950</v>
      </c>
      <c r="R80">
        <f t="shared" si="13"/>
        <v>1950</v>
      </c>
      <c r="S80">
        <f t="shared" si="13"/>
        <v>1950</v>
      </c>
      <c r="T80">
        <f t="shared" si="13"/>
        <v>1950</v>
      </c>
      <c r="U80">
        <f t="shared" si="13"/>
        <v>1950</v>
      </c>
      <c r="V80">
        <f t="shared" si="13"/>
        <v>1950</v>
      </c>
      <c r="W80">
        <f t="shared" si="13"/>
        <v>1950</v>
      </c>
    </row>
    <row r="81" spans="1:23" x14ac:dyDescent="0.25">
      <c r="A81" t="s">
        <v>50</v>
      </c>
      <c r="B81" t="s">
        <v>6</v>
      </c>
      <c r="C81" t="s">
        <v>16</v>
      </c>
      <c r="D81" t="s">
        <v>17</v>
      </c>
      <c r="E81" t="s">
        <v>74</v>
      </c>
      <c r="F81" t="s">
        <v>79</v>
      </c>
      <c r="G81" t="s">
        <v>60</v>
      </c>
      <c r="L81" t="s">
        <v>59</v>
      </c>
      <c r="M81">
        <v>2101</v>
      </c>
      <c r="N81">
        <f t="shared" si="13"/>
        <v>2101</v>
      </c>
      <c r="O81">
        <f t="shared" si="13"/>
        <v>2101</v>
      </c>
      <c r="P81">
        <f t="shared" si="13"/>
        <v>2101</v>
      </c>
      <c r="Q81">
        <f t="shared" si="13"/>
        <v>2101</v>
      </c>
      <c r="R81">
        <f t="shared" si="13"/>
        <v>2101</v>
      </c>
      <c r="S81">
        <f t="shared" si="13"/>
        <v>2101</v>
      </c>
      <c r="T81">
        <f t="shared" si="13"/>
        <v>2101</v>
      </c>
      <c r="U81">
        <f t="shared" si="13"/>
        <v>2101</v>
      </c>
      <c r="V81">
        <f t="shared" si="13"/>
        <v>2101</v>
      </c>
      <c r="W81">
        <f t="shared" si="13"/>
        <v>2101</v>
      </c>
    </row>
    <row r="82" spans="1:23" x14ac:dyDescent="0.25">
      <c r="A82" t="s">
        <v>50</v>
      </c>
      <c r="B82" t="s">
        <v>6</v>
      </c>
      <c r="C82" t="s">
        <v>16</v>
      </c>
      <c r="D82" t="s">
        <v>17</v>
      </c>
      <c r="E82" t="s">
        <v>74</v>
      </c>
      <c r="F82" t="s">
        <v>79</v>
      </c>
      <c r="G82" t="s">
        <v>61</v>
      </c>
      <c r="L82" t="s">
        <v>62</v>
      </c>
      <c r="M82">
        <v>5</v>
      </c>
      <c r="N82">
        <f t="shared" si="13"/>
        <v>5</v>
      </c>
      <c r="O82">
        <f t="shared" si="13"/>
        <v>5</v>
      </c>
      <c r="P82">
        <f t="shared" si="13"/>
        <v>5</v>
      </c>
      <c r="Q82">
        <f t="shared" si="13"/>
        <v>5</v>
      </c>
      <c r="R82">
        <f t="shared" si="13"/>
        <v>5</v>
      </c>
      <c r="S82">
        <f t="shared" si="13"/>
        <v>5</v>
      </c>
      <c r="T82">
        <f t="shared" si="13"/>
        <v>5</v>
      </c>
      <c r="U82">
        <f t="shared" si="13"/>
        <v>5</v>
      </c>
      <c r="V82">
        <f t="shared" si="13"/>
        <v>5</v>
      </c>
      <c r="W82">
        <f t="shared" si="13"/>
        <v>5</v>
      </c>
    </row>
    <row r="83" spans="1:23" x14ac:dyDescent="0.25">
      <c r="A83" t="s">
        <v>50</v>
      </c>
      <c r="B83" t="s">
        <v>6</v>
      </c>
      <c r="C83" t="s">
        <v>16</v>
      </c>
      <c r="D83" t="s">
        <v>17</v>
      </c>
      <c r="E83" t="s">
        <v>74</v>
      </c>
      <c r="F83" t="s">
        <v>79</v>
      </c>
      <c r="G83" t="s">
        <v>63</v>
      </c>
      <c r="L83" t="s">
        <v>55</v>
      </c>
      <c r="M83">
        <f>INDEX([1]!passenger_data,MATCH($A83&amp;$F83&amp;$G83&amp;$J83,[1]!passenger_index,0),MATCH(M$2,[1]!passenger_year,0))</f>
        <v>0.91282799148281357</v>
      </c>
    </row>
    <row r="84" spans="1:23" x14ac:dyDescent="0.25">
      <c r="A84" t="s">
        <v>50</v>
      </c>
      <c r="B84" t="s">
        <v>6</v>
      </c>
      <c r="C84" t="s">
        <v>16</v>
      </c>
      <c r="D84" t="s">
        <v>17</v>
      </c>
      <c r="E84" t="s">
        <v>74</v>
      </c>
      <c r="F84" t="s">
        <v>79</v>
      </c>
      <c r="G84" t="s">
        <v>18</v>
      </c>
      <c r="J84" t="s">
        <v>67</v>
      </c>
      <c r="L84" t="s">
        <v>68</v>
      </c>
      <c r="M84">
        <f>INDEX([1]!passenger_data,MATCH($A84&amp;$F84&amp;$G84&amp;$J84,[1]!passenger_index,0),MATCH(M$2,[1]!passenger_year,0))</f>
        <v>0.7866597465573264</v>
      </c>
      <c r="N84">
        <f t="shared" ref="N84:W84" si="14">M84</f>
        <v>0.7866597465573264</v>
      </c>
      <c r="O84">
        <f t="shared" si="14"/>
        <v>0.7866597465573264</v>
      </c>
      <c r="P84">
        <f t="shared" si="14"/>
        <v>0.7866597465573264</v>
      </c>
      <c r="Q84">
        <f t="shared" si="14"/>
        <v>0.7866597465573264</v>
      </c>
      <c r="R84">
        <f t="shared" si="14"/>
        <v>0.7866597465573264</v>
      </c>
      <c r="S84">
        <f t="shared" si="14"/>
        <v>0.7866597465573264</v>
      </c>
      <c r="T84">
        <f t="shared" si="14"/>
        <v>0.7866597465573264</v>
      </c>
      <c r="U84">
        <f t="shared" si="14"/>
        <v>0.7866597465573264</v>
      </c>
      <c r="V84">
        <f t="shared" si="14"/>
        <v>0.7866597465573264</v>
      </c>
      <c r="W84">
        <f t="shared" si="14"/>
        <v>0.7866597465573264</v>
      </c>
    </row>
    <row r="85" spans="1:23" x14ac:dyDescent="0.25">
      <c r="A85" t="s">
        <v>51</v>
      </c>
      <c r="B85" t="s">
        <v>6</v>
      </c>
      <c r="C85" t="s">
        <v>16</v>
      </c>
      <c r="D85" t="s">
        <v>17</v>
      </c>
      <c r="E85" t="s">
        <v>80</v>
      </c>
      <c r="G85" t="s">
        <v>21</v>
      </c>
      <c r="L85" t="s">
        <v>20</v>
      </c>
    </row>
    <row r="86" spans="1:23" x14ac:dyDescent="0.25">
      <c r="A86" t="s">
        <v>51</v>
      </c>
      <c r="B86" t="s">
        <v>6</v>
      </c>
      <c r="C86" t="s">
        <v>16</v>
      </c>
      <c r="D86" t="s">
        <v>17</v>
      </c>
      <c r="E86" t="s">
        <v>80</v>
      </c>
      <c r="G86" t="s">
        <v>22</v>
      </c>
      <c r="H86" t="s">
        <v>53</v>
      </c>
    </row>
    <row r="87" spans="1:23" x14ac:dyDescent="0.25">
      <c r="A87" t="s">
        <v>51</v>
      </c>
      <c r="B87" t="s">
        <v>6</v>
      </c>
      <c r="C87" t="s">
        <v>16</v>
      </c>
      <c r="D87" t="s">
        <v>17</v>
      </c>
      <c r="E87" t="s">
        <v>80</v>
      </c>
      <c r="G87" t="s">
        <v>54</v>
      </c>
      <c r="L87" t="s">
        <v>55</v>
      </c>
      <c r="M87">
        <v>0.25</v>
      </c>
      <c r="N87">
        <f t="shared" ref="N87:W88" si="15">M87</f>
        <v>0.25</v>
      </c>
      <c r="O87">
        <f t="shared" si="15"/>
        <v>0.25</v>
      </c>
      <c r="P87">
        <f t="shared" si="15"/>
        <v>0.25</v>
      </c>
      <c r="Q87">
        <f t="shared" si="15"/>
        <v>0.25</v>
      </c>
      <c r="R87">
        <f t="shared" si="15"/>
        <v>0.25</v>
      </c>
      <c r="S87">
        <f t="shared" si="15"/>
        <v>0.25</v>
      </c>
      <c r="T87">
        <f t="shared" si="15"/>
        <v>0.25</v>
      </c>
      <c r="U87">
        <f t="shared" si="15"/>
        <v>0.25</v>
      </c>
      <c r="V87">
        <f t="shared" si="15"/>
        <v>0.25</v>
      </c>
      <c r="W87">
        <f t="shared" si="15"/>
        <v>0.25</v>
      </c>
    </row>
    <row r="88" spans="1:23" x14ac:dyDescent="0.25">
      <c r="A88" t="s">
        <v>51</v>
      </c>
      <c r="B88" t="s">
        <v>6</v>
      </c>
      <c r="C88" t="s">
        <v>16</v>
      </c>
      <c r="D88" t="s">
        <v>17</v>
      </c>
      <c r="E88" t="s">
        <v>80</v>
      </c>
      <c r="G88" t="s">
        <v>56</v>
      </c>
      <c r="M88">
        <v>10</v>
      </c>
      <c r="N88">
        <f t="shared" si="15"/>
        <v>10</v>
      </c>
      <c r="O88">
        <f t="shared" si="15"/>
        <v>10</v>
      </c>
      <c r="P88">
        <f t="shared" si="15"/>
        <v>10</v>
      </c>
      <c r="Q88">
        <f t="shared" si="15"/>
        <v>10</v>
      </c>
      <c r="R88">
        <f t="shared" si="15"/>
        <v>10</v>
      </c>
      <c r="S88">
        <f t="shared" si="15"/>
        <v>10</v>
      </c>
      <c r="T88">
        <f t="shared" si="15"/>
        <v>10</v>
      </c>
      <c r="U88">
        <f t="shared" si="15"/>
        <v>10</v>
      </c>
      <c r="V88">
        <f t="shared" si="15"/>
        <v>10</v>
      </c>
      <c r="W88">
        <f t="shared" si="15"/>
        <v>10</v>
      </c>
    </row>
    <row r="89" spans="1:23" x14ac:dyDescent="0.25">
      <c r="A89" t="s">
        <v>51</v>
      </c>
      <c r="B89" t="s">
        <v>6</v>
      </c>
      <c r="C89" t="s">
        <v>16</v>
      </c>
      <c r="D89" t="s">
        <v>17</v>
      </c>
      <c r="E89" t="s">
        <v>80</v>
      </c>
      <c r="F89" t="s">
        <v>81</v>
      </c>
      <c r="G89" t="s">
        <v>7</v>
      </c>
    </row>
    <row r="90" spans="1:23" x14ac:dyDescent="0.25">
      <c r="A90" t="s">
        <v>51</v>
      </c>
      <c r="B90" t="s">
        <v>6</v>
      </c>
      <c r="C90" t="s">
        <v>16</v>
      </c>
      <c r="D90" t="s">
        <v>17</v>
      </c>
      <c r="E90" t="s">
        <v>80</v>
      </c>
      <c r="F90" t="s">
        <v>81</v>
      </c>
      <c r="G90" t="s">
        <v>58</v>
      </c>
      <c r="L90" t="s">
        <v>59</v>
      </c>
      <c r="M90">
        <v>1950</v>
      </c>
      <c r="N90">
        <f t="shared" ref="N90:W92" si="16">M90</f>
        <v>1950</v>
      </c>
      <c r="O90">
        <f t="shared" si="16"/>
        <v>1950</v>
      </c>
      <c r="P90">
        <f t="shared" si="16"/>
        <v>1950</v>
      </c>
      <c r="Q90">
        <f t="shared" si="16"/>
        <v>1950</v>
      </c>
      <c r="R90">
        <f t="shared" si="16"/>
        <v>1950</v>
      </c>
      <c r="S90">
        <f t="shared" si="16"/>
        <v>1950</v>
      </c>
      <c r="T90">
        <f t="shared" si="16"/>
        <v>1950</v>
      </c>
      <c r="U90">
        <f t="shared" si="16"/>
        <v>1950</v>
      </c>
      <c r="V90">
        <f t="shared" si="16"/>
        <v>1950</v>
      </c>
      <c r="W90">
        <f t="shared" si="16"/>
        <v>1950</v>
      </c>
    </row>
    <row r="91" spans="1:23" x14ac:dyDescent="0.25">
      <c r="A91" t="s">
        <v>51</v>
      </c>
      <c r="B91" t="s">
        <v>6</v>
      </c>
      <c r="C91" t="s">
        <v>16</v>
      </c>
      <c r="D91" t="s">
        <v>17</v>
      </c>
      <c r="E91" t="s">
        <v>80</v>
      </c>
      <c r="F91" t="s">
        <v>81</v>
      </c>
      <c r="G91" t="s">
        <v>60</v>
      </c>
      <c r="L91" t="s">
        <v>59</v>
      </c>
      <c r="M91">
        <v>2101</v>
      </c>
      <c r="N91">
        <f t="shared" si="16"/>
        <v>2101</v>
      </c>
      <c r="O91">
        <f t="shared" si="16"/>
        <v>2101</v>
      </c>
      <c r="P91">
        <f t="shared" si="16"/>
        <v>2101</v>
      </c>
      <c r="Q91">
        <f t="shared" si="16"/>
        <v>2101</v>
      </c>
      <c r="R91">
        <f t="shared" si="16"/>
        <v>2101</v>
      </c>
      <c r="S91">
        <f t="shared" si="16"/>
        <v>2101</v>
      </c>
      <c r="T91">
        <f t="shared" si="16"/>
        <v>2101</v>
      </c>
      <c r="U91">
        <f t="shared" si="16"/>
        <v>2101</v>
      </c>
      <c r="V91">
        <f t="shared" si="16"/>
        <v>2101</v>
      </c>
      <c r="W91">
        <f t="shared" si="16"/>
        <v>2101</v>
      </c>
    </row>
    <row r="92" spans="1:23" x14ac:dyDescent="0.25">
      <c r="A92" t="s">
        <v>51</v>
      </c>
      <c r="B92" t="s">
        <v>6</v>
      </c>
      <c r="C92" t="s">
        <v>16</v>
      </c>
      <c r="D92" t="s">
        <v>17</v>
      </c>
      <c r="E92" t="s">
        <v>80</v>
      </c>
      <c r="F92" t="s">
        <v>81</v>
      </c>
      <c r="G92" t="s">
        <v>61</v>
      </c>
      <c r="L92" t="s">
        <v>62</v>
      </c>
      <c r="M92">
        <v>25</v>
      </c>
      <c r="N92">
        <f t="shared" si="16"/>
        <v>25</v>
      </c>
      <c r="O92">
        <f t="shared" si="16"/>
        <v>25</v>
      </c>
      <c r="P92">
        <f t="shared" si="16"/>
        <v>25</v>
      </c>
      <c r="Q92">
        <f t="shared" si="16"/>
        <v>25</v>
      </c>
      <c r="R92">
        <f t="shared" si="16"/>
        <v>25</v>
      </c>
      <c r="S92">
        <f t="shared" si="16"/>
        <v>25</v>
      </c>
      <c r="T92">
        <f t="shared" si="16"/>
        <v>25</v>
      </c>
      <c r="U92">
        <f t="shared" si="16"/>
        <v>25</v>
      </c>
      <c r="V92">
        <f t="shared" si="16"/>
        <v>25</v>
      </c>
      <c r="W92">
        <f t="shared" si="16"/>
        <v>25</v>
      </c>
    </row>
    <row r="93" spans="1:23" x14ac:dyDescent="0.25">
      <c r="A93" t="s">
        <v>51</v>
      </c>
      <c r="B93" t="s">
        <v>6</v>
      </c>
      <c r="C93" t="s">
        <v>16</v>
      </c>
      <c r="D93" t="s">
        <v>17</v>
      </c>
      <c r="E93" t="s">
        <v>80</v>
      </c>
      <c r="F93" t="s">
        <v>81</v>
      </c>
      <c r="G93" t="s">
        <v>63</v>
      </c>
      <c r="L93" t="s">
        <v>55</v>
      </c>
      <c r="M93">
        <f>INDEX([1]!passenger_data,MATCH($A93&amp;$F93&amp;$G93&amp;$J93,[1]!passenger_index,0),MATCH(M$2,[1]!passenger_year,0))</f>
        <v>1</v>
      </c>
    </row>
    <row r="94" spans="1:23" x14ac:dyDescent="0.25">
      <c r="A94" t="s">
        <v>51</v>
      </c>
      <c r="B94" t="s">
        <v>6</v>
      </c>
      <c r="C94" t="s">
        <v>16</v>
      </c>
      <c r="D94" t="s">
        <v>17</v>
      </c>
      <c r="E94" t="s">
        <v>80</v>
      </c>
      <c r="F94" t="s">
        <v>81</v>
      </c>
      <c r="G94" t="s">
        <v>66</v>
      </c>
      <c r="L94" t="s">
        <v>20</v>
      </c>
      <c r="M94">
        <f>264186398/1000</f>
        <v>264186.39799999999</v>
      </c>
      <c r="N94">
        <f t="shared" ref="N94:W95" si="17">M94</f>
        <v>264186.39799999999</v>
      </c>
      <c r="O94">
        <f t="shared" si="17"/>
        <v>264186.39799999999</v>
      </c>
      <c r="P94">
        <f t="shared" si="17"/>
        <v>264186.39799999999</v>
      </c>
      <c r="Q94">
        <f t="shared" si="17"/>
        <v>264186.39799999999</v>
      </c>
      <c r="R94">
        <f t="shared" si="17"/>
        <v>264186.39799999999</v>
      </c>
      <c r="S94">
        <f t="shared" si="17"/>
        <v>264186.39799999999</v>
      </c>
      <c r="T94">
        <f t="shared" si="17"/>
        <v>264186.39799999999</v>
      </c>
      <c r="U94">
        <f t="shared" si="17"/>
        <v>264186.39799999999</v>
      </c>
      <c r="V94">
        <f t="shared" si="17"/>
        <v>264186.39799999999</v>
      </c>
      <c r="W94">
        <f t="shared" si="17"/>
        <v>264186.39799999999</v>
      </c>
    </row>
    <row r="95" spans="1:23" x14ac:dyDescent="0.25">
      <c r="A95" t="s">
        <v>51</v>
      </c>
      <c r="B95" t="s">
        <v>6</v>
      </c>
      <c r="C95" t="s">
        <v>16</v>
      </c>
      <c r="D95" t="s">
        <v>17</v>
      </c>
      <c r="E95" t="s">
        <v>80</v>
      </c>
      <c r="F95" t="s">
        <v>81</v>
      </c>
      <c r="G95" t="s">
        <v>82</v>
      </c>
      <c r="L95" t="s">
        <v>72</v>
      </c>
      <c r="M95">
        <v>197381531.359355</v>
      </c>
      <c r="N95">
        <f t="shared" si="17"/>
        <v>197381531.359355</v>
      </c>
      <c r="O95">
        <f t="shared" si="17"/>
        <v>197381531.359355</v>
      </c>
      <c r="P95">
        <f t="shared" si="17"/>
        <v>197381531.359355</v>
      </c>
      <c r="Q95">
        <f t="shared" si="17"/>
        <v>197381531.359355</v>
      </c>
      <c r="R95">
        <f t="shared" si="17"/>
        <v>197381531.359355</v>
      </c>
      <c r="S95">
        <f t="shared" si="17"/>
        <v>197381531.359355</v>
      </c>
      <c r="T95">
        <f t="shared" si="17"/>
        <v>197381531.359355</v>
      </c>
      <c r="U95">
        <f t="shared" si="17"/>
        <v>197381531.359355</v>
      </c>
      <c r="V95">
        <f t="shared" si="17"/>
        <v>197381531.359355</v>
      </c>
      <c r="W95">
        <f t="shared" si="17"/>
        <v>197381531.359355</v>
      </c>
    </row>
    <row r="96" spans="1:23" x14ac:dyDescent="0.25">
      <c r="A96" t="s">
        <v>51</v>
      </c>
      <c r="B96" t="s">
        <v>6</v>
      </c>
      <c r="C96" t="s">
        <v>16</v>
      </c>
      <c r="D96" t="s">
        <v>17</v>
      </c>
      <c r="E96" t="s">
        <v>80</v>
      </c>
      <c r="F96" t="s">
        <v>81</v>
      </c>
      <c r="G96" t="s">
        <v>18</v>
      </c>
      <c r="J96" t="s">
        <v>37</v>
      </c>
      <c r="L96" t="s">
        <v>83</v>
      </c>
      <c r="M96">
        <f>INDEX([1]!passenger_data,MATCH($A96&amp;$F96&amp;$G96&amp;$J96,[1]!passenger_index,0),MATCH(M$2,[1]!passenger_year,0))</f>
        <v>3.318720661430973</v>
      </c>
      <c r="N96">
        <f>INDEX([1]!passenger_data,MATCH($A96&amp;$F96&amp;$G96&amp;$J96,[1]!passenger_index,0),MATCH(N$2,[1]!passenger_year,0))</f>
        <v>2.9481661104022976</v>
      </c>
      <c r="O96">
        <f>INDEX([1]!passenger_data,MATCH($A96&amp;$F96&amp;$G96&amp;$J96,[1]!passenger_index,0),MATCH(O$2,[1]!passenger_year,0))</f>
        <v>2.5776115593735938</v>
      </c>
      <c r="P96">
        <f>INDEX([1]!passenger_data,MATCH($A96&amp;$F96&amp;$G96&amp;$J96,[1]!passenger_index,0),MATCH(P$2,[1]!passenger_year,0))</f>
        <v>2.2070570083448899</v>
      </c>
      <c r="Q96">
        <f>INDEX([1]!passenger_data,MATCH($A96&amp;$F96&amp;$G96&amp;$J96,[1]!passenger_index,0),MATCH(Q$2,[1]!passenger_year,0))</f>
        <v>1.9106133675219326</v>
      </c>
      <c r="R96">
        <f>INDEX([1]!passenger_data,MATCH($A96&amp;$F96&amp;$G96&amp;$J96,[1]!passenger_index,0),MATCH(R$2,[1]!passenger_year,0))</f>
        <v>1.9106133675219326</v>
      </c>
      <c r="S96">
        <f>INDEX([1]!passenger_data,MATCH($A96&amp;$F96&amp;$G96&amp;$J96,[1]!passenger_index,0),MATCH(S$2,[1]!passenger_year,0))</f>
        <v>1.9106133675219326</v>
      </c>
      <c r="T96">
        <f>INDEX([1]!passenger_data,MATCH($A96&amp;$F96&amp;$G96&amp;$J96,[1]!passenger_index,0),MATCH(T$2,[1]!passenger_year,0))</f>
        <v>1.9106133675219326</v>
      </c>
      <c r="U96">
        <f>INDEX([1]!passenger_data,MATCH($A96&amp;$F96&amp;$G96&amp;$J96,[1]!passenger_index,0),MATCH(U$2,[1]!passenger_year,0))</f>
        <v>1.9106133675219326</v>
      </c>
      <c r="V96">
        <f>INDEX([1]!passenger_data,MATCH($A96&amp;$F96&amp;$G96&amp;$J96,[1]!passenger_index,0),MATCH(V$2,[1]!passenger_year,0))</f>
        <v>1.9106133675219326</v>
      </c>
      <c r="W96">
        <f>INDEX([1]!passenger_data,MATCH($A96&amp;$F96&amp;$G96&amp;$J96,[1]!passenger_index,0),MATCH(W$2,[1]!passenger_year,0))</f>
        <v>1.9106133675219326</v>
      </c>
    </row>
    <row r="97" spans="1:23" x14ac:dyDescent="0.25">
      <c r="A97" t="s">
        <v>51</v>
      </c>
      <c r="B97" t="s">
        <v>6</v>
      </c>
      <c r="C97" t="s">
        <v>16</v>
      </c>
      <c r="D97" t="s">
        <v>17</v>
      </c>
      <c r="E97" t="s">
        <v>80</v>
      </c>
      <c r="F97" t="s">
        <v>84</v>
      </c>
      <c r="G97" t="s">
        <v>7</v>
      </c>
    </row>
    <row r="98" spans="1:23" x14ac:dyDescent="0.25">
      <c r="A98" t="s">
        <v>51</v>
      </c>
      <c r="B98" t="s">
        <v>6</v>
      </c>
      <c r="C98" t="s">
        <v>16</v>
      </c>
      <c r="D98" t="s">
        <v>17</v>
      </c>
      <c r="E98" t="s">
        <v>80</v>
      </c>
      <c r="F98" t="s">
        <v>84</v>
      </c>
      <c r="G98" t="s">
        <v>58</v>
      </c>
      <c r="L98" t="s">
        <v>59</v>
      </c>
      <c r="M98">
        <v>2010</v>
      </c>
      <c r="N98">
        <f t="shared" ref="N98:W100" si="18">M98</f>
        <v>2010</v>
      </c>
      <c r="O98">
        <f t="shared" si="18"/>
        <v>2010</v>
      </c>
      <c r="P98">
        <f t="shared" si="18"/>
        <v>2010</v>
      </c>
      <c r="Q98">
        <f t="shared" si="18"/>
        <v>2010</v>
      </c>
      <c r="R98">
        <f t="shared" si="18"/>
        <v>2010</v>
      </c>
      <c r="S98">
        <f t="shared" si="18"/>
        <v>2010</v>
      </c>
      <c r="T98">
        <f t="shared" si="18"/>
        <v>2010</v>
      </c>
      <c r="U98">
        <f t="shared" si="18"/>
        <v>2010</v>
      </c>
      <c r="V98">
        <f t="shared" si="18"/>
        <v>2010</v>
      </c>
      <c r="W98">
        <f t="shared" si="18"/>
        <v>2010</v>
      </c>
    </row>
    <row r="99" spans="1:23" x14ac:dyDescent="0.25">
      <c r="A99" t="s">
        <v>51</v>
      </c>
      <c r="B99" t="s">
        <v>6</v>
      </c>
      <c r="C99" t="s">
        <v>16</v>
      </c>
      <c r="D99" t="s">
        <v>17</v>
      </c>
      <c r="E99" t="s">
        <v>80</v>
      </c>
      <c r="F99" t="s">
        <v>84</v>
      </c>
      <c r="G99" t="s">
        <v>60</v>
      </c>
      <c r="L99" t="s">
        <v>59</v>
      </c>
      <c r="M99">
        <v>2101</v>
      </c>
      <c r="N99">
        <f t="shared" si="18"/>
        <v>2101</v>
      </c>
      <c r="O99">
        <f t="shared" si="18"/>
        <v>2101</v>
      </c>
      <c r="P99">
        <f t="shared" si="18"/>
        <v>2101</v>
      </c>
      <c r="Q99">
        <f t="shared" si="18"/>
        <v>2101</v>
      </c>
      <c r="R99">
        <f t="shared" si="18"/>
        <v>2101</v>
      </c>
      <c r="S99">
        <f t="shared" si="18"/>
        <v>2101</v>
      </c>
      <c r="T99">
        <f t="shared" si="18"/>
        <v>2101</v>
      </c>
      <c r="U99">
        <f t="shared" si="18"/>
        <v>2101</v>
      </c>
      <c r="V99">
        <f t="shared" si="18"/>
        <v>2101</v>
      </c>
      <c r="W99">
        <f t="shared" si="18"/>
        <v>2101</v>
      </c>
    </row>
    <row r="100" spans="1:23" x14ac:dyDescent="0.25">
      <c r="A100" t="s">
        <v>51</v>
      </c>
      <c r="B100" t="s">
        <v>6</v>
      </c>
      <c r="C100" t="s">
        <v>16</v>
      </c>
      <c r="D100" t="s">
        <v>17</v>
      </c>
      <c r="E100" t="s">
        <v>80</v>
      </c>
      <c r="F100" t="s">
        <v>84</v>
      </c>
      <c r="G100" t="s">
        <v>61</v>
      </c>
      <c r="L100" t="s">
        <v>62</v>
      </c>
      <c r="M100">
        <v>25</v>
      </c>
      <c r="N100">
        <f t="shared" si="18"/>
        <v>25</v>
      </c>
      <c r="O100">
        <f t="shared" si="18"/>
        <v>25</v>
      </c>
      <c r="P100">
        <f t="shared" si="18"/>
        <v>25</v>
      </c>
      <c r="Q100">
        <f t="shared" si="18"/>
        <v>25</v>
      </c>
      <c r="R100">
        <f t="shared" si="18"/>
        <v>25</v>
      </c>
      <c r="S100">
        <f t="shared" si="18"/>
        <v>25</v>
      </c>
      <c r="T100">
        <f t="shared" si="18"/>
        <v>25</v>
      </c>
      <c r="U100">
        <f t="shared" si="18"/>
        <v>25</v>
      </c>
      <c r="V100">
        <f t="shared" si="18"/>
        <v>25</v>
      </c>
      <c r="W100">
        <f t="shared" si="18"/>
        <v>25</v>
      </c>
    </row>
    <row r="101" spans="1:23" x14ac:dyDescent="0.25">
      <c r="A101" t="s">
        <v>51</v>
      </c>
      <c r="B101" t="s">
        <v>6</v>
      </c>
      <c r="C101" t="s">
        <v>16</v>
      </c>
      <c r="D101" t="s">
        <v>17</v>
      </c>
      <c r="E101" t="s">
        <v>80</v>
      </c>
      <c r="F101" t="s">
        <v>84</v>
      </c>
      <c r="G101" t="s">
        <v>63</v>
      </c>
      <c r="L101" t="s">
        <v>55</v>
      </c>
      <c r="M101">
        <v>0</v>
      </c>
    </row>
    <row r="102" spans="1:23" x14ac:dyDescent="0.25">
      <c r="A102" t="s">
        <v>51</v>
      </c>
      <c r="B102" t="s">
        <v>6</v>
      </c>
      <c r="C102" t="s">
        <v>16</v>
      </c>
      <c r="D102" t="s">
        <v>17</v>
      </c>
      <c r="E102" t="s">
        <v>80</v>
      </c>
      <c r="F102" t="s">
        <v>84</v>
      </c>
      <c r="G102" t="s">
        <v>66</v>
      </c>
      <c r="L102" t="s">
        <v>20</v>
      </c>
      <c r="M102">
        <f>264186398/1000</f>
        <v>264186.39799999999</v>
      </c>
      <c r="N102">
        <f t="shared" ref="N102:W103" si="19">M102</f>
        <v>264186.39799999999</v>
      </c>
      <c r="O102">
        <f t="shared" si="19"/>
        <v>264186.39799999999</v>
      </c>
      <c r="P102">
        <f t="shared" si="19"/>
        <v>264186.39799999999</v>
      </c>
      <c r="Q102">
        <f t="shared" si="19"/>
        <v>264186.39799999999</v>
      </c>
      <c r="R102">
        <f t="shared" si="19"/>
        <v>264186.39799999999</v>
      </c>
      <c r="S102">
        <f t="shared" si="19"/>
        <v>264186.39799999999</v>
      </c>
      <c r="T102">
        <f t="shared" si="19"/>
        <v>264186.39799999999</v>
      </c>
      <c r="U102">
        <f t="shared" si="19"/>
        <v>264186.39799999999</v>
      </c>
      <c r="V102">
        <f t="shared" si="19"/>
        <v>264186.39799999999</v>
      </c>
      <c r="W102">
        <f t="shared" si="19"/>
        <v>264186.39799999999</v>
      </c>
    </row>
    <row r="103" spans="1:23" x14ac:dyDescent="0.25">
      <c r="A103" t="s">
        <v>51</v>
      </c>
      <c r="B103" t="s">
        <v>6</v>
      </c>
      <c r="C103" t="s">
        <v>16</v>
      </c>
      <c r="D103" t="s">
        <v>17</v>
      </c>
      <c r="E103" t="s">
        <v>80</v>
      </c>
      <c r="F103" t="s">
        <v>84</v>
      </c>
      <c r="G103" t="s">
        <v>82</v>
      </c>
      <c r="L103" t="s">
        <v>72</v>
      </c>
      <c r="M103">
        <v>248501928.57809299</v>
      </c>
      <c r="N103">
        <f t="shared" si="19"/>
        <v>248501928.57809299</v>
      </c>
      <c r="O103">
        <f t="shared" si="19"/>
        <v>248501928.57809299</v>
      </c>
      <c r="P103">
        <f t="shared" si="19"/>
        <v>248501928.57809299</v>
      </c>
      <c r="Q103">
        <f t="shared" si="19"/>
        <v>248501928.57809299</v>
      </c>
      <c r="R103">
        <f t="shared" si="19"/>
        <v>248501928.57809299</v>
      </c>
      <c r="S103">
        <f t="shared" si="19"/>
        <v>248501928.57809299</v>
      </c>
      <c r="T103">
        <f t="shared" si="19"/>
        <v>248501928.57809299</v>
      </c>
      <c r="U103">
        <f t="shared" si="19"/>
        <v>248501928.57809299</v>
      </c>
      <c r="V103">
        <f t="shared" si="19"/>
        <v>248501928.57809299</v>
      </c>
      <c r="W103">
        <f t="shared" si="19"/>
        <v>248501928.57809299</v>
      </c>
    </row>
    <row r="104" spans="1:23" x14ac:dyDescent="0.25">
      <c r="A104" t="s">
        <v>51</v>
      </c>
      <c r="B104" t="s">
        <v>6</v>
      </c>
      <c r="C104" t="s">
        <v>16</v>
      </c>
      <c r="D104" t="s">
        <v>17</v>
      </c>
      <c r="E104" t="s">
        <v>80</v>
      </c>
      <c r="F104" t="s">
        <v>84</v>
      </c>
      <c r="G104" t="s">
        <v>18</v>
      </c>
      <c r="J104" t="s">
        <v>37</v>
      </c>
      <c r="L104" t="s">
        <v>83</v>
      </c>
      <c r="M104">
        <f t="shared" ref="M104:W104" si="20">M96*0.85</f>
        <v>2.8209125622163271</v>
      </c>
      <c r="N104">
        <f t="shared" si="20"/>
        <v>2.5059411938419527</v>
      </c>
      <c r="O104">
        <f t="shared" si="20"/>
        <v>2.1909698254675547</v>
      </c>
      <c r="P104">
        <f t="shared" si="20"/>
        <v>1.8759984570931565</v>
      </c>
      <c r="Q104">
        <f t="shared" si="20"/>
        <v>1.6240213623936426</v>
      </c>
      <c r="R104">
        <f t="shared" si="20"/>
        <v>1.6240213623936426</v>
      </c>
      <c r="S104">
        <f t="shared" si="20"/>
        <v>1.6240213623936426</v>
      </c>
      <c r="T104">
        <f t="shared" si="20"/>
        <v>1.6240213623936426</v>
      </c>
      <c r="U104">
        <f t="shared" si="20"/>
        <v>1.6240213623936426</v>
      </c>
      <c r="V104">
        <f t="shared" si="20"/>
        <v>1.6240213623936426</v>
      </c>
      <c r="W104">
        <f t="shared" si="20"/>
        <v>1.6240213623936426</v>
      </c>
    </row>
    <row r="105" spans="1:23" x14ac:dyDescent="0.25">
      <c r="A105" t="s">
        <v>51</v>
      </c>
      <c r="B105" t="s">
        <v>6</v>
      </c>
      <c r="C105" t="s">
        <v>16</v>
      </c>
      <c r="D105" t="s">
        <v>17</v>
      </c>
      <c r="E105" t="s">
        <v>80</v>
      </c>
      <c r="F105" t="s">
        <v>85</v>
      </c>
      <c r="G105" t="s">
        <v>7</v>
      </c>
    </row>
    <row r="106" spans="1:23" x14ac:dyDescent="0.25">
      <c r="A106" t="s">
        <v>51</v>
      </c>
      <c r="B106" t="s">
        <v>6</v>
      </c>
      <c r="C106" t="s">
        <v>16</v>
      </c>
      <c r="D106" t="s">
        <v>17</v>
      </c>
      <c r="E106" t="s">
        <v>80</v>
      </c>
      <c r="F106" t="s">
        <v>85</v>
      </c>
      <c r="G106" t="s">
        <v>58</v>
      </c>
      <c r="L106" t="s">
        <v>59</v>
      </c>
      <c r="M106">
        <v>2015</v>
      </c>
      <c r="N106">
        <f t="shared" ref="N106:W108" si="21">M106</f>
        <v>2015</v>
      </c>
      <c r="O106">
        <f t="shared" si="21"/>
        <v>2015</v>
      </c>
      <c r="P106">
        <f t="shared" si="21"/>
        <v>2015</v>
      </c>
      <c r="Q106">
        <f t="shared" si="21"/>
        <v>2015</v>
      </c>
      <c r="R106">
        <f t="shared" si="21"/>
        <v>2015</v>
      </c>
      <c r="S106">
        <f t="shared" si="21"/>
        <v>2015</v>
      </c>
      <c r="T106">
        <f t="shared" si="21"/>
        <v>2015</v>
      </c>
      <c r="U106">
        <f t="shared" si="21"/>
        <v>2015</v>
      </c>
      <c r="V106">
        <f t="shared" si="21"/>
        <v>2015</v>
      </c>
      <c r="W106">
        <f t="shared" si="21"/>
        <v>2015</v>
      </c>
    </row>
    <row r="107" spans="1:23" x14ac:dyDescent="0.25">
      <c r="A107" t="s">
        <v>51</v>
      </c>
      <c r="B107" t="s">
        <v>6</v>
      </c>
      <c r="C107" t="s">
        <v>16</v>
      </c>
      <c r="D107" t="s">
        <v>17</v>
      </c>
      <c r="E107" t="s">
        <v>80</v>
      </c>
      <c r="F107" t="s">
        <v>85</v>
      </c>
      <c r="G107" t="s">
        <v>60</v>
      </c>
      <c r="L107" t="s">
        <v>59</v>
      </c>
      <c r="M107">
        <v>2101</v>
      </c>
      <c r="N107">
        <f t="shared" si="21"/>
        <v>2101</v>
      </c>
      <c r="O107">
        <f t="shared" si="21"/>
        <v>2101</v>
      </c>
      <c r="P107">
        <f t="shared" si="21"/>
        <v>2101</v>
      </c>
      <c r="Q107">
        <f t="shared" si="21"/>
        <v>2101</v>
      </c>
      <c r="R107">
        <f t="shared" si="21"/>
        <v>2101</v>
      </c>
      <c r="S107">
        <f t="shared" si="21"/>
        <v>2101</v>
      </c>
      <c r="T107">
        <f t="shared" si="21"/>
        <v>2101</v>
      </c>
      <c r="U107">
        <f t="shared" si="21"/>
        <v>2101</v>
      </c>
      <c r="V107">
        <f t="shared" si="21"/>
        <v>2101</v>
      </c>
      <c r="W107">
        <f t="shared" si="21"/>
        <v>2101</v>
      </c>
    </row>
    <row r="108" spans="1:23" x14ac:dyDescent="0.25">
      <c r="A108" t="s">
        <v>51</v>
      </c>
      <c r="B108" t="s">
        <v>6</v>
      </c>
      <c r="C108" t="s">
        <v>16</v>
      </c>
      <c r="D108" t="s">
        <v>17</v>
      </c>
      <c r="E108" t="s">
        <v>80</v>
      </c>
      <c r="F108" t="s">
        <v>85</v>
      </c>
      <c r="G108" t="s">
        <v>61</v>
      </c>
      <c r="L108" t="s">
        <v>62</v>
      </c>
      <c r="M108">
        <v>25</v>
      </c>
      <c r="N108">
        <f t="shared" si="21"/>
        <v>25</v>
      </c>
      <c r="O108">
        <f t="shared" si="21"/>
        <v>25</v>
      </c>
      <c r="P108">
        <f t="shared" si="21"/>
        <v>25</v>
      </c>
      <c r="Q108">
        <f t="shared" si="21"/>
        <v>25</v>
      </c>
      <c r="R108">
        <f t="shared" si="21"/>
        <v>25</v>
      </c>
      <c r="S108">
        <f t="shared" si="21"/>
        <v>25</v>
      </c>
      <c r="T108">
        <f t="shared" si="21"/>
        <v>25</v>
      </c>
      <c r="U108">
        <f t="shared" si="21"/>
        <v>25</v>
      </c>
      <c r="V108">
        <f t="shared" si="21"/>
        <v>25</v>
      </c>
      <c r="W108">
        <f t="shared" si="21"/>
        <v>25</v>
      </c>
    </row>
    <row r="109" spans="1:23" x14ac:dyDescent="0.25">
      <c r="A109" t="s">
        <v>51</v>
      </c>
      <c r="B109" t="s">
        <v>6</v>
      </c>
      <c r="C109" t="s">
        <v>16</v>
      </c>
      <c r="D109" t="s">
        <v>17</v>
      </c>
      <c r="E109" t="s">
        <v>80</v>
      </c>
      <c r="F109" t="s">
        <v>85</v>
      </c>
      <c r="G109" t="s">
        <v>63</v>
      </c>
      <c r="L109" t="s">
        <v>55</v>
      </c>
      <c r="M109">
        <v>0</v>
      </c>
    </row>
    <row r="110" spans="1:23" x14ac:dyDescent="0.25">
      <c r="A110" t="s">
        <v>51</v>
      </c>
      <c r="B110" t="s">
        <v>6</v>
      </c>
      <c r="C110" t="s">
        <v>16</v>
      </c>
      <c r="D110" t="s">
        <v>17</v>
      </c>
      <c r="E110" t="s">
        <v>80</v>
      </c>
      <c r="F110" t="s">
        <v>85</v>
      </c>
      <c r="G110" t="s">
        <v>66</v>
      </c>
      <c r="L110" t="s">
        <v>20</v>
      </c>
      <c r="M110">
        <f>264186398/1000</f>
        <v>264186.39799999999</v>
      </c>
      <c r="N110">
        <f t="shared" ref="N110:W111" si="22">M110</f>
        <v>264186.39799999999</v>
      </c>
      <c r="O110">
        <f t="shared" si="22"/>
        <v>264186.39799999999</v>
      </c>
      <c r="P110">
        <f t="shared" si="22"/>
        <v>264186.39799999999</v>
      </c>
      <c r="Q110">
        <f t="shared" si="22"/>
        <v>264186.39799999999</v>
      </c>
      <c r="R110">
        <f t="shared" si="22"/>
        <v>264186.39799999999</v>
      </c>
      <c r="S110">
        <f t="shared" si="22"/>
        <v>264186.39799999999</v>
      </c>
      <c r="T110">
        <f t="shared" si="22"/>
        <v>264186.39799999999</v>
      </c>
      <c r="U110">
        <f t="shared" si="22"/>
        <v>264186.39799999999</v>
      </c>
      <c r="V110">
        <f t="shared" si="22"/>
        <v>264186.39799999999</v>
      </c>
      <c r="W110">
        <f t="shared" si="22"/>
        <v>264186.39799999999</v>
      </c>
    </row>
    <row r="111" spans="1:23" x14ac:dyDescent="0.25">
      <c r="A111" t="s">
        <v>51</v>
      </c>
      <c r="B111" t="s">
        <v>6</v>
      </c>
      <c r="C111" t="s">
        <v>16</v>
      </c>
      <c r="D111" t="s">
        <v>17</v>
      </c>
      <c r="E111" t="s">
        <v>80</v>
      </c>
      <c r="F111" t="s">
        <v>85</v>
      </c>
      <c r="G111" t="s">
        <v>82</v>
      </c>
      <c r="L111" t="s">
        <v>72</v>
      </c>
      <c r="M111">
        <v>248501928.57809299</v>
      </c>
      <c r="N111">
        <f t="shared" si="22"/>
        <v>248501928.57809299</v>
      </c>
      <c r="O111">
        <f t="shared" si="22"/>
        <v>248501928.57809299</v>
      </c>
      <c r="P111">
        <f t="shared" si="22"/>
        <v>248501928.57809299</v>
      </c>
      <c r="Q111">
        <f t="shared" si="22"/>
        <v>248501928.57809299</v>
      </c>
      <c r="R111">
        <f t="shared" si="22"/>
        <v>248501928.57809299</v>
      </c>
      <c r="S111">
        <f t="shared" si="22"/>
        <v>248501928.57809299</v>
      </c>
      <c r="T111">
        <f t="shared" si="22"/>
        <v>248501928.57809299</v>
      </c>
      <c r="U111">
        <f t="shared" si="22"/>
        <v>248501928.57809299</v>
      </c>
      <c r="V111">
        <f t="shared" si="22"/>
        <v>248501928.57809299</v>
      </c>
      <c r="W111">
        <f t="shared" si="22"/>
        <v>248501928.57809299</v>
      </c>
    </row>
    <row r="112" spans="1:23" x14ac:dyDescent="0.25">
      <c r="A112" t="s">
        <v>51</v>
      </c>
      <c r="B112" t="s">
        <v>6</v>
      </c>
      <c r="C112" t="s">
        <v>16</v>
      </c>
      <c r="D112" t="s">
        <v>17</v>
      </c>
      <c r="E112" t="s">
        <v>80</v>
      </c>
      <c r="F112" t="s">
        <v>85</v>
      </c>
      <c r="G112" t="s">
        <v>18</v>
      </c>
      <c r="J112" t="s">
        <v>37</v>
      </c>
      <c r="L112" t="s">
        <v>83</v>
      </c>
      <c r="M112">
        <f t="shared" ref="M112:W112" si="23">M96*0.85/2</f>
        <v>1.4104562811081636</v>
      </c>
      <c r="N112">
        <f t="shared" si="23"/>
        <v>1.2529705969209763</v>
      </c>
      <c r="O112">
        <f t="shared" si="23"/>
        <v>1.0954849127337773</v>
      </c>
      <c r="P112">
        <f t="shared" si="23"/>
        <v>0.93799922854657825</v>
      </c>
      <c r="Q112">
        <f t="shared" si="23"/>
        <v>0.81201068119682129</v>
      </c>
      <c r="R112">
        <f t="shared" si="23"/>
        <v>0.81201068119682129</v>
      </c>
      <c r="S112">
        <f t="shared" si="23"/>
        <v>0.81201068119682129</v>
      </c>
      <c r="T112">
        <f t="shared" si="23"/>
        <v>0.81201068119682129</v>
      </c>
      <c r="U112">
        <f t="shared" si="23"/>
        <v>0.81201068119682129</v>
      </c>
      <c r="V112">
        <f t="shared" si="23"/>
        <v>0.81201068119682129</v>
      </c>
      <c r="W112">
        <f t="shared" si="23"/>
        <v>0.81201068119682129</v>
      </c>
    </row>
    <row r="113" spans="1:23" x14ac:dyDescent="0.25">
      <c r="A113" t="s">
        <v>51</v>
      </c>
      <c r="B113" t="s">
        <v>6</v>
      </c>
      <c r="C113" t="s">
        <v>16</v>
      </c>
      <c r="D113" t="s">
        <v>17</v>
      </c>
      <c r="E113" t="s">
        <v>80</v>
      </c>
      <c r="F113" t="s">
        <v>85</v>
      </c>
      <c r="G113" t="s">
        <v>18</v>
      </c>
      <c r="J113" t="s">
        <v>24</v>
      </c>
      <c r="L113" t="s">
        <v>83</v>
      </c>
      <c r="M113">
        <f t="shared" ref="M113:W113" si="24">M96*0.85/2</f>
        <v>1.4104562811081636</v>
      </c>
      <c r="N113">
        <f t="shared" si="24"/>
        <v>1.2529705969209763</v>
      </c>
      <c r="O113">
        <f t="shared" si="24"/>
        <v>1.0954849127337773</v>
      </c>
      <c r="P113">
        <f t="shared" si="24"/>
        <v>0.93799922854657825</v>
      </c>
      <c r="Q113">
        <f t="shared" si="24"/>
        <v>0.81201068119682129</v>
      </c>
      <c r="R113">
        <f t="shared" si="24"/>
        <v>0.81201068119682129</v>
      </c>
      <c r="S113">
        <f t="shared" si="24"/>
        <v>0.81201068119682129</v>
      </c>
      <c r="T113">
        <f t="shared" si="24"/>
        <v>0.81201068119682129</v>
      </c>
      <c r="U113">
        <f t="shared" si="24"/>
        <v>0.81201068119682129</v>
      </c>
      <c r="V113">
        <f t="shared" si="24"/>
        <v>0.81201068119682129</v>
      </c>
      <c r="W113">
        <f t="shared" si="24"/>
        <v>0.81201068119682129</v>
      </c>
    </row>
    <row r="114" spans="1:23" x14ac:dyDescent="0.25">
      <c r="A114" t="s">
        <v>51</v>
      </c>
      <c r="B114" t="s">
        <v>6</v>
      </c>
      <c r="C114" t="s">
        <v>16</v>
      </c>
      <c r="D114" t="s">
        <v>17</v>
      </c>
      <c r="E114" t="s">
        <v>80</v>
      </c>
      <c r="F114" t="s">
        <v>86</v>
      </c>
      <c r="G114" t="s">
        <v>7</v>
      </c>
    </row>
    <row r="115" spans="1:23" x14ac:dyDescent="0.25">
      <c r="A115" t="s">
        <v>51</v>
      </c>
      <c r="B115" t="s">
        <v>6</v>
      </c>
      <c r="C115" t="s">
        <v>16</v>
      </c>
      <c r="D115" t="s">
        <v>17</v>
      </c>
      <c r="E115" t="s">
        <v>80</v>
      </c>
      <c r="F115" t="s">
        <v>86</v>
      </c>
      <c r="G115" t="s">
        <v>58</v>
      </c>
      <c r="L115" t="s">
        <v>59</v>
      </c>
      <c r="M115">
        <v>2025</v>
      </c>
      <c r="N115">
        <f t="shared" ref="N115:W117" si="25">M115</f>
        <v>2025</v>
      </c>
      <c r="O115">
        <f t="shared" si="25"/>
        <v>2025</v>
      </c>
      <c r="P115">
        <f t="shared" si="25"/>
        <v>2025</v>
      </c>
      <c r="Q115">
        <f t="shared" si="25"/>
        <v>2025</v>
      </c>
      <c r="R115">
        <f t="shared" si="25"/>
        <v>2025</v>
      </c>
      <c r="S115">
        <f t="shared" si="25"/>
        <v>2025</v>
      </c>
      <c r="T115">
        <f t="shared" si="25"/>
        <v>2025</v>
      </c>
      <c r="U115">
        <f t="shared" si="25"/>
        <v>2025</v>
      </c>
      <c r="V115">
        <f t="shared" si="25"/>
        <v>2025</v>
      </c>
      <c r="W115">
        <f t="shared" si="25"/>
        <v>2025</v>
      </c>
    </row>
    <row r="116" spans="1:23" x14ac:dyDescent="0.25">
      <c r="A116" t="s">
        <v>51</v>
      </c>
      <c r="B116" t="s">
        <v>6</v>
      </c>
      <c r="C116" t="s">
        <v>16</v>
      </c>
      <c r="D116" t="s">
        <v>17</v>
      </c>
      <c r="E116" t="s">
        <v>80</v>
      </c>
      <c r="F116" t="s">
        <v>86</v>
      </c>
      <c r="G116" t="s">
        <v>60</v>
      </c>
      <c r="L116" t="s">
        <v>59</v>
      </c>
      <c r="M116">
        <v>2101</v>
      </c>
      <c r="N116">
        <f t="shared" si="25"/>
        <v>2101</v>
      </c>
      <c r="O116">
        <f t="shared" si="25"/>
        <v>2101</v>
      </c>
      <c r="P116">
        <f t="shared" si="25"/>
        <v>2101</v>
      </c>
      <c r="Q116">
        <f t="shared" si="25"/>
        <v>2101</v>
      </c>
      <c r="R116">
        <f t="shared" si="25"/>
        <v>2101</v>
      </c>
      <c r="S116">
        <f t="shared" si="25"/>
        <v>2101</v>
      </c>
      <c r="T116">
        <f t="shared" si="25"/>
        <v>2101</v>
      </c>
      <c r="U116">
        <f t="shared" si="25"/>
        <v>2101</v>
      </c>
      <c r="V116">
        <f t="shared" si="25"/>
        <v>2101</v>
      </c>
      <c r="W116">
        <f t="shared" si="25"/>
        <v>2101</v>
      </c>
    </row>
    <row r="117" spans="1:23" x14ac:dyDescent="0.25">
      <c r="A117" t="s">
        <v>51</v>
      </c>
      <c r="B117" t="s">
        <v>6</v>
      </c>
      <c r="C117" t="s">
        <v>16</v>
      </c>
      <c r="D117" t="s">
        <v>17</v>
      </c>
      <c r="E117" t="s">
        <v>80</v>
      </c>
      <c r="F117" t="s">
        <v>86</v>
      </c>
      <c r="G117" t="s">
        <v>61</v>
      </c>
      <c r="L117" t="s">
        <v>62</v>
      </c>
      <c r="M117">
        <v>25</v>
      </c>
      <c r="N117">
        <f t="shared" si="25"/>
        <v>25</v>
      </c>
      <c r="O117">
        <f t="shared" si="25"/>
        <v>25</v>
      </c>
      <c r="P117">
        <f t="shared" si="25"/>
        <v>25</v>
      </c>
      <c r="Q117">
        <f t="shared" si="25"/>
        <v>25</v>
      </c>
      <c r="R117">
        <f t="shared" si="25"/>
        <v>25</v>
      </c>
      <c r="S117">
        <f t="shared" si="25"/>
        <v>25</v>
      </c>
      <c r="T117">
        <f t="shared" si="25"/>
        <v>25</v>
      </c>
      <c r="U117">
        <f t="shared" si="25"/>
        <v>25</v>
      </c>
      <c r="V117">
        <f t="shared" si="25"/>
        <v>25</v>
      </c>
      <c r="W117">
        <f t="shared" si="25"/>
        <v>25</v>
      </c>
    </row>
    <row r="118" spans="1:23" x14ac:dyDescent="0.25">
      <c r="A118" t="s">
        <v>51</v>
      </c>
      <c r="B118" t="s">
        <v>6</v>
      </c>
      <c r="C118" t="s">
        <v>16</v>
      </c>
      <c r="D118" t="s">
        <v>17</v>
      </c>
      <c r="E118" t="s">
        <v>80</v>
      </c>
      <c r="F118" t="s">
        <v>86</v>
      </c>
      <c r="G118" t="s">
        <v>63</v>
      </c>
      <c r="L118" t="s">
        <v>55</v>
      </c>
      <c r="M118">
        <v>0</v>
      </c>
    </row>
    <row r="119" spans="1:23" x14ac:dyDescent="0.25">
      <c r="A119" t="s">
        <v>51</v>
      </c>
      <c r="B119" t="s">
        <v>6</v>
      </c>
      <c r="C119" t="s">
        <v>16</v>
      </c>
      <c r="D119" t="s">
        <v>17</v>
      </c>
      <c r="E119" t="s">
        <v>80</v>
      </c>
      <c r="F119" t="s">
        <v>86</v>
      </c>
      <c r="G119" t="s">
        <v>66</v>
      </c>
      <c r="L119" t="s">
        <v>20</v>
      </c>
      <c r="M119">
        <f>264186398/1000</f>
        <v>264186.39799999999</v>
      </c>
      <c r="N119">
        <f t="shared" ref="N119:W120" si="26">M119</f>
        <v>264186.39799999999</v>
      </c>
      <c r="O119">
        <f t="shared" si="26"/>
        <v>264186.39799999999</v>
      </c>
      <c r="P119">
        <f t="shared" si="26"/>
        <v>264186.39799999999</v>
      </c>
      <c r="Q119">
        <f t="shared" si="26"/>
        <v>264186.39799999999</v>
      </c>
      <c r="R119">
        <f t="shared" si="26"/>
        <v>264186.39799999999</v>
      </c>
      <c r="S119">
        <f t="shared" si="26"/>
        <v>264186.39799999999</v>
      </c>
      <c r="T119">
        <f t="shared" si="26"/>
        <v>264186.39799999999</v>
      </c>
      <c r="U119">
        <f t="shared" si="26"/>
        <v>264186.39799999999</v>
      </c>
      <c r="V119">
        <f t="shared" si="26"/>
        <v>264186.39799999999</v>
      </c>
      <c r="W119">
        <f t="shared" si="26"/>
        <v>264186.39799999999</v>
      </c>
    </row>
    <row r="120" spans="1:23" x14ac:dyDescent="0.25">
      <c r="A120" t="s">
        <v>51</v>
      </c>
      <c r="B120" t="s">
        <v>6</v>
      </c>
      <c r="C120" t="s">
        <v>16</v>
      </c>
      <c r="D120" t="s">
        <v>17</v>
      </c>
      <c r="E120" t="s">
        <v>80</v>
      </c>
      <c r="F120" t="s">
        <v>86</v>
      </c>
      <c r="G120" t="s">
        <v>82</v>
      </c>
      <c r="L120" t="s">
        <v>72</v>
      </c>
      <c r="M120">
        <v>312843740.470339</v>
      </c>
      <c r="N120">
        <f t="shared" si="26"/>
        <v>312843740.470339</v>
      </c>
      <c r="O120">
        <f t="shared" si="26"/>
        <v>312843740.470339</v>
      </c>
      <c r="P120">
        <f t="shared" si="26"/>
        <v>312843740.470339</v>
      </c>
      <c r="Q120">
        <f t="shared" si="26"/>
        <v>312843740.470339</v>
      </c>
      <c r="R120">
        <f t="shared" si="26"/>
        <v>312843740.470339</v>
      </c>
      <c r="S120">
        <f t="shared" si="26"/>
        <v>312843740.470339</v>
      </c>
      <c r="T120">
        <f t="shared" si="26"/>
        <v>312843740.470339</v>
      </c>
      <c r="U120">
        <f t="shared" si="26"/>
        <v>312843740.470339</v>
      </c>
      <c r="V120">
        <f t="shared" si="26"/>
        <v>312843740.470339</v>
      </c>
      <c r="W120">
        <f t="shared" si="26"/>
        <v>312843740.470339</v>
      </c>
    </row>
    <row r="121" spans="1:23" x14ac:dyDescent="0.25">
      <c r="A121" t="s">
        <v>51</v>
      </c>
      <c r="B121" t="s">
        <v>6</v>
      </c>
      <c r="C121" t="s">
        <v>16</v>
      </c>
      <c r="D121" t="s">
        <v>17</v>
      </c>
      <c r="E121" t="s">
        <v>80</v>
      </c>
      <c r="F121" t="s">
        <v>86</v>
      </c>
      <c r="G121" t="s">
        <v>18</v>
      </c>
      <c r="J121" t="s">
        <v>36</v>
      </c>
      <c r="L121" t="s">
        <v>83</v>
      </c>
      <c r="M121">
        <f t="shared" ref="M121:W121" si="27">M96*0.85</f>
        <v>2.8209125622163271</v>
      </c>
      <c r="N121">
        <f t="shared" si="27"/>
        <v>2.5059411938419527</v>
      </c>
      <c r="O121">
        <f t="shared" si="27"/>
        <v>2.1909698254675547</v>
      </c>
      <c r="P121">
        <f t="shared" si="27"/>
        <v>1.8759984570931565</v>
      </c>
      <c r="Q121">
        <f t="shared" si="27"/>
        <v>1.6240213623936426</v>
      </c>
      <c r="R121">
        <f t="shared" si="27"/>
        <v>1.6240213623936426</v>
      </c>
      <c r="S121">
        <f t="shared" si="27"/>
        <v>1.6240213623936426</v>
      </c>
      <c r="T121">
        <f t="shared" si="27"/>
        <v>1.6240213623936426</v>
      </c>
      <c r="U121">
        <f t="shared" si="27"/>
        <v>1.6240213623936426</v>
      </c>
      <c r="V121">
        <f t="shared" si="27"/>
        <v>1.6240213623936426</v>
      </c>
      <c r="W121">
        <f t="shared" si="27"/>
        <v>1.6240213623936426</v>
      </c>
    </row>
    <row r="122" spans="1:23" x14ac:dyDescent="0.25">
      <c r="A122" t="s">
        <v>67</v>
      </c>
      <c r="B122" t="s">
        <v>6</v>
      </c>
      <c r="C122" t="s">
        <v>16</v>
      </c>
      <c r="D122" t="s">
        <v>17</v>
      </c>
      <c r="E122" t="s">
        <v>87</v>
      </c>
      <c r="G122" t="s">
        <v>21</v>
      </c>
      <c r="L122" t="s">
        <v>68</v>
      </c>
    </row>
    <row r="123" spans="1:23" x14ac:dyDescent="0.25">
      <c r="A123" t="s">
        <v>67</v>
      </c>
      <c r="B123" t="s">
        <v>6</v>
      </c>
      <c r="C123" t="s">
        <v>16</v>
      </c>
      <c r="D123" t="s">
        <v>17</v>
      </c>
      <c r="E123" t="s">
        <v>87</v>
      </c>
      <c r="G123" t="s">
        <v>22</v>
      </c>
      <c r="H123" t="s">
        <v>53</v>
      </c>
    </row>
    <row r="124" spans="1:23" x14ac:dyDescent="0.25">
      <c r="A124" t="s">
        <v>67</v>
      </c>
      <c r="B124" t="s">
        <v>6</v>
      </c>
      <c r="C124" t="s">
        <v>16</v>
      </c>
      <c r="D124" t="s">
        <v>17</v>
      </c>
      <c r="E124" t="s">
        <v>87</v>
      </c>
      <c r="G124" t="s">
        <v>54</v>
      </c>
      <c r="L124" t="s">
        <v>55</v>
      </c>
      <c r="M124">
        <v>0.25</v>
      </c>
      <c r="N124">
        <f t="shared" ref="N124:W125" si="28">M124</f>
        <v>0.25</v>
      </c>
      <c r="O124">
        <f t="shared" si="28"/>
        <v>0.25</v>
      </c>
      <c r="P124">
        <f t="shared" si="28"/>
        <v>0.25</v>
      </c>
      <c r="Q124">
        <f t="shared" si="28"/>
        <v>0.25</v>
      </c>
      <c r="R124">
        <f t="shared" si="28"/>
        <v>0.25</v>
      </c>
      <c r="S124">
        <f t="shared" si="28"/>
        <v>0.25</v>
      </c>
      <c r="T124">
        <f t="shared" si="28"/>
        <v>0.25</v>
      </c>
      <c r="U124">
        <f t="shared" si="28"/>
        <v>0.25</v>
      </c>
      <c r="V124">
        <f t="shared" si="28"/>
        <v>0.25</v>
      </c>
      <c r="W124">
        <f t="shared" si="28"/>
        <v>0.25</v>
      </c>
    </row>
    <row r="125" spans="1:23" x14ac:dyDescent="0.25">
      <c r="A125" t="s">
        <v>67</v>
      </c>
      <c r="B125" t="s">
        <v>6</v>
      </c>
      <c r="C125" t="s">
        <v>16</v>
      </c>
      <c r="D125" t="s">
        <v>17</v>
      </c>
      <c r="E125" t="s">
        <v>87</v>
      </c>
      <c r="G125" t="s">
        <v>56</v>
      </c>
      <c r="M125">
        <v>7</v>
      </c>
      <c r="N125">
        <f t="shared" si="28"/>
        <v>7</v>
      </c>
      <c r="O125">
        <f t="shared" si="28"/>
        <v>7</v>
      </c>
      <c r="P125">
        <f t="shared" si="28"/>
        <v>7</v>
      </c>
      <c r="Q125">
        <f t="shared" si="28"/>
        <v>7</v>
      </c>
      <c r="R125">
        <f t="shared" si="28"/>
        <v>7</v>
      </c>
      <c r="S125">
        <f t="shared" si="28"/>
        <v>7</v>
      </c>
      <c r="T125">
        <f t="shared" si="28"/>
        <v>7</v>
      </c>
      <c r="U125">
        <f t="shared" si="28"/>
        <v>7</v>
      </c>
      <c r="V125">
        <f t="shared" si="28"/>
        <v>7</v>
      </c>
      <c r="W125">
        <f t="shared" si="28"/>
        <v>7</v>
      </c>
    </row>
    <row r="126" spans="1:23" x14ac:dyDescent="0.25">
      <c r="A126" t="s">
        <v>67</v>
      </c>
      <c r="B126" t="s">
        <v>6</v>
      </c>
      <c r="C126" t="s">
        <v>16</v>
      </c>
      <c r="D126" t="s">
        <v>17</v>
      </c>
      <c r="E126" t="s">
        <v>87</v>
      </c>
      <c r="F126" t="s">
        <v>88</v>
      </c>
      <c r="G126" t="s">
        <v>7</v>
      </c>
    </row>
    <row r="127" spans="1:23" x14ac:dyDescent="0.25">
      <c r="A127" t="s">
        <v>67</v>
      </c>
      <c r="B127" t="s">
        <v>6</v>
      </c>
      <c r="C127" t="s">
        <v>16</v>
      </c>
      <c r="D127" t="s">
        <v>17</v>
      </c>
      <c r="E127" t="s">
        <v>87</v>
      </c>
      <c r="F127" t="s">
        <v>88</v>
      </c>
      <c r="G127" t="s">
        <v>58</v>
      </c>
      <c r="L127" t="s">
        <v>59</v>
      </c>
      <c r="M127">
        <v>1950</v>
      </c>
      <c r="N127">
        <f t="shared" ref="N127:W129" si="29">M127</f>
        <v>1950</v>
      </c>
      <c r="O127">
        <f t="shared" si="29"/>
        <v>1950</v>
      </c>
      <c r="P127">
        <f t="shared" si="29"/>
        <v>1950</v>
      </c>
      <c r="Q127">
        <f t="shared" si="29"/>
        <v>1950</v>
      </c>
      <c r="R127">
        <f t="shared" si="29"/>
        <v>1950</v>
      </c>
      <c r="S127">
        <f t="shared" si="29"/>
        <v>1950</v>
      </c>
      <c r="T127">
        <f t="shared" si="29"/>
        <v>1950</v>
      </c>
      <c r="U127">
        <f t="shared" si="29"/>
        <v>1950</v>
      </c>
      <c r="V127">
        <f t="shared" si="29"/>
        <v>1950</v>
      </c>
      <c r="W127">
        <f t="shared" si="29"/>
        <v>1950</v>
      </c>
    </row>
    <row r="128" spans="1:23" x14ac:dyDescent="0.25">
      <c r="A128" t="s">
        <v>67</v>
      </c>
      <c r="B128" t="s">
        <v>6</v>
      </c>
      <c r="C128" t="s">
        <v>16</v>
      </c>
      <c r="D128" t="s">
        <v>17</v>
      </c>
      <c r="E128" t="s">
        <v>87</v>
      </c>
      <c r="F128" t="s">
        <v>88</v>
      </c>
      <c r="G128" t="s">
        <v>60</v>
      </c>
      <c r="L128" t="s">
        <v>59</v>
      </c>
      <c r="M128">
        <v>2101</v>
      </c>
      <c r="N128">
        <f t="shared" si="29"/>
        <v>2101</v>
      </c>
      <c r="O128">
        <f t="shared" si="29"/>
        <v>2101</v>
      </c>
      <c r="P128">
        <f t="shared" si="29"/>
        <v>2101</v>
      </c>
      <c r="Q128">
        <f t="shared" si="29"/>
        <v>2101</v>
      </c>
      <c r="R128">
        <f t="shared" si="29"/>
        <v>2101</v>
      </c>
      <c r="S128">
        <f t="shared" si="29"/>
        <v>2101</v>
      </c>
      <c r="T128">
        <f t="shared" si="29"/>
        <v>2101</v>
      </c>
      <c r="U128">
        <f t="shared" si="29"/>
        <v>2101</v>
      </c>
      <c r="V128">
        <f t="shared" si="29"/>
        <v>2101</v>
      </c>
      <c r="W128">
        <f t="shared" si="29"/>
        <v>2101</v>
      </c>
    </row>
    <row r="129" spans="1:23" x14ac:dyDescent="0.25">
      <c r="A129" t="s">
        <v>67</v>
      </c>
      <c r="B129" t="s">
        <v>6</v>
      </c>
      <c r="C129" t="s">
        <v>16</v>
      </c>
      <c r="D129" t="s">
        <v>17</v>
      </c>
      <c r="E129" t="s">
        <v>87</v>
      </c>
      <c r="F129" t="s">
        <v>88</v>
      </c>
      <c r="G129" t="s">
        <v>61</v>
      </c>
      <c r="L129" t="s">
        <v>62</v>
      </c>
      <c r="M129">
        <v>16</v>
      </c>
      <c r="N129">
        <f t="shared" si="29"/>
        <v>16</v>
      </c>
      <c r="O129">
        <f t="shared" si="29"/>
        <v>16</v>
      </c>
      <c r="P129">
        <f t="shared" si="29"/>
        <v>16</v>
      </c>
      <c r="Q129">
        <f t="shared" si="29"/>
        <v>16</v>
      </c>
      <c r="R129">
        <f t="shared" si="29"/>
        <v>16</v>
      </c>
      <c r="S129">
        <f t="shared" si="29"/>
        <v>16</v>
      </c>
      <c r="T129">
        <f t="shared" si="29"/>
        <v>16</v>
      </c>
      <c r="U129">
        <f t="shared" si="29"/>
        <v>16</v>
      </c>
      <c r="V129">
        <f t="shared" si="29"/>
        <v>16</v>
      </c>
      <c r="W129">
        <f t="shared" si="29"/>
        <v>16</v>
      </c>
    </row>
    <row r="130" spans="1:23" x14ac:dyDescent="0.25">
      <c r="A130" t="s">
        <v>67</v>
      </c>
      <c r="B130" t="s">
        <v>6</v>
      </c>
      <c r="C130" t="s">
        <v>16</v>
      </c>
      <c r="D130" t="s">
        <v>17</v>
      </c>
      <c r="E130" t="s">
        <v>87</v>
      </c>
      <c r="F130" t="s">
        <v>88</v>
      </c>
      <c r="G130" t="s">
        <v>63</v>
      </c>
      <c r="L130" t="s">
        <v>55</v>
      </c>
      <c r="M130">
        <f>INDEX([1]!passenger_data,MATCH($A130&amp;$F130&amp;$G130&amp;$J130,[1]!passenger_index,0),MATCH(M$2,[1]!passenger_year,0))</f>
        <v>0.21013993129135949</v>
      </c>
    </row>
    <row r="131" spans="1:23" x14ac:dyDescent="0.25">
      <c r="A131" t="s">
        <v>67</v>
      </c>
      <c r="B131" t="s">
        <v>6</v>
      </c>
      <c r="C131" t="s">
        <v>16</v>
      </c>
      <c r="D131" t="s">
        <v>17</v>
      </c>
      <c r="E131" t="s">
        <v>87</v>
      </c>
      <c r="F131" t="s">
        <v>88</v>
      </c>
      <c r="G131" t="s">
        <v>66</v>
      </c>
      <c r="L131" t="s">
        <v>68</v>
      </c>
      <c r="M131">
        <f>INDEX([1]!passenger_data,MATCH($A131&amp;$F131&amp;$G131&amp;$J131,[1]!passenger_index,0),MATCH(M$2,[1]!passenger_year,0))</f>
        <v>14.356695849999999</v>
      </c>
      <c r="N131">
        <f t="shared" ref="N131:W134" si="30">M131</f>
        <v>14.356695849999999</v>
      </c>
      <c r="O131">
        <f t="shared" si="30"/>
        <v>14.356695849999999</v>
      </c>
      <c r="P131">
        <f t="shared" si="30"/>
        <v>14.356695849999999</v>
      </c>
      <c r="Q131">
        <f t="shared" si="30"/>
        <v>14.356695849999999</v>
      </c>
      <c r="R131">
        <f t="shared" si="30"/>
        <v>14.356695849999999</v>
      </c>
      <c r="S131">
        <f t="shared" si="30"/>
        <v>14.356695849999999</v>
      </c>
      <c r="T131">
        <f t="shared" si="30"/>
        <v>14.356695849999999</v>
      </c>
      <c r="U131">
        <f t="shared" si="30"/>
        <v>14.356695849999999</v>
      </c>
      <c r="V131">
        <f t="shared" si="30"/>
        <v>14.356695849999999</v>
      </c>
      <c r="W131">
        <f t="shared" si="30"/>
        <v>14.356695849999999</v>
      </c>
    </row>
    <row r="132" spans="1:23" x14ac:dyDescent="0.25">
      <c r="A132" t="s">
        <v>67</v>
      </c>
      <c r="B132" t="s">
        <v>6</v>
      </c>
      <c r="C132" t="s">
        <v>16</v>
      </c>
      <c r="D132" t="s">
        <v>17</v>
      </c>
      <c r="E132" t="s">
        <v>87</v>
      </c>
      <c r="F132" t="s">
        <v>88</v>
      </c>
      <c r="G132" t="s">
        <v>82</v>
      </c>
      <c r="L132" t="s">
        <v>72</v>
      </c>
      <c r="M132">
        <v>20763.917049532702</v>
      </c>
      <c r="N132">
        <f t="shared" si="30"/>
        <v>20763.917049532702</v>
      </c>
      <c r="O132">
        <f t="shared" si="30"/>
        <v>20763.917049532702</v>
      </c>
      <c r="P132">
        <f t="shared" si="30"/>
        <v>20763.917049532702</v>
      </c>
      <c r="Q132">
        <f t="shared" si="30"/>
        <v>20763.917049532702</v>
      </c>
      <c r="R132">
        <f t="shared" si="30"/>
        <v>20763.917049532702</v>
      </c>
      <c r="S132">
        <f t="shared" si="30"/>
        <v>20763.917049532702</v>
      </c>
      <c r="T132">
        <f t="shared" si="30"/>
        <v>20763.917049532702</v>
      </c>
      <c r="U132">
        <f t="shared" si="30"/>
        <v>20763.917049532702</v>
      </c>
      <c r="V132">
        <f t="shared" si="30"/>
        <v>20763.917049532702</v>
      </c>
      <c r="W132">
        <f t="shared" si="30"/>
        <v>20763.917049532702</v>
      </c>
    </row>
    <row r="133" spans="1:23" x14ac:dyDescent="0.25">
      <c r="A133" t="s">
        <v>67</v>
      </c>
      <c r="B133" t="s">
        <v>6</v>
      </c>
      <c r="C133" t="s">
        <v>16</v>
      </c>
      <c r="D133" t="s">
        <v>17</v>
      </c>
      <c r="E133" t="s">
        <v>87</v>
      </c>
      <c r="F133" t="s">
        <v>88</v>
      </c>
      <c r="G133" t="s">
        <v>71</v>
      </c>
      <c r="L133" t="s">
        <v>72</v>
      </c>
      <c r="M133">
        <v>2738.9469488598102</v>
      </c>
      <c r="N133">
        <f t="shared" si="30"/>
        <v>2738.9469488598102</v>
      </c>
      <c r="O133">
        <f t="shared" si="30"/>
        <v>2738.9469488598102</v>
      </c>
      <c r="P133">
        <f t="shared" si="30"/>
        <v>2738.9469488598102</v>
      </c>
      <c r="Q133">
        <f t="shared" si="30"/>
        <v>2738.9469488598102</v>
      </c>
      <c r="R133">
        <f t="shared" si="30"/>
        <v>2738.9469488598102</v>
      </c>
      <c r="S133">
        <f t="shared" si="30"/>
        <v>2738.9469488598102</v>
      </c>
      <c r="T133">
        <f t="shared" si="30"/>
        <v>2738.9469488598102</v>
      </c>
      <c r="U133">
        <f t="shared" si="30"/>
        <v>2738.9469488598102</v>
      </c>
      <c r="V133">
        <f t="shared" si="30"/>
        <v>2738.9469488598102</v>
      </c>
      <c r="W133">
        <f t="shared" si="30"/>
        <v>2738.9469488598102</v>
      </c>
    </row>
    <row r="134" spans="1:23" x14ac:dyDescent="0.25">
      <c r="A134" t="s">
        <v>67</v>
      </c>
      <c r="B134" t="s">
        <v>6</v>
      </c>
      <c r="C134" t="s">
        <v>16</v>
      </c>
      <c r="D134" t="s">
        <v>17</v>
      </c>
      <c r="E134" t="s">
        <v>87</v>
      </c>
      <c r="F134" t="s">
        <v>88</v>
      </c>
      <c r="G134" t="s">
        <v>18</v>
      </c>
      <c r="J134" t="s">
        <v>0</v>
      </c>
      <c r="L134" t="s">
        <v>89</v>
      </c>
      <c r="M134">
        <f>INDEX([1]!passenger_data,MATCH($A134&amp;$F134&amp;$G134&amp;$J134,[1]!passenger_index,0),MATCH(M$2,[1]!passenger_year,0))</f>
        <v>8</v>
      </c>
      <c r="N134">
        <f t="shared" si="30"/>
        <v>8</v>
      </c>
      <c r="O134">
        <f t="shared" si="30"/>
        <v>8</v>
      </c>
      <c r="P134">
        <f t="shared" si="30"/>
        <v>8</v>
      </c>
      <c r="Q134">
        <f t="shared" si="30"/>
        <v>8</v>
      </c>
      <c r="R134">
        <f t="shared" si="30"/>
        <v>8</v>
      </c>
      <c r="S134">
        <f t="shared" si="30"/>
        <v>8</v>
      </c>
      <c r="T134">
        <f t="shared" si="30"/>
        <v>8</v>
      </c>
      <c r="U134">
        <f t="shared" si="30"/>
        <v>8</v>
      </c>
      <c r="V134">
        <f t="shared" si="30"/>
        <v>8</v>
      </c>
      <c r="W134">
        <f t="shared" si="30"/>
        <v>8</v>
      </c>
    </row>
    <row r="135" spans="1:23" x14ac:dyDescent="0.25">
      <c r="A135" t="s">
        <v>67</v>
      </c>
      <c r="B135" t="s">
        <v>6</v>
      </c>
      <c r="C135" t="s">
        <v>16</v>
      </c>
      <c r="D135" t="s">
        <v>17</v>
      </c>
      <c r="E135" t="s">
        <v>87</v>
      </c>
      <c r="F135" t="s">
        <v>90</v>
      </c>
      <c r="G135" t="s">
        <v>7</v>
      </c>
    </row>
    <row r="136" spans="1:23" x14ac:dyDescent="0.25">
      <c r="A136" t="s">
        <v>67</v>
      </c>
      <c r="B136" t="s">
        <v>6</v>
      </c>
      <c r="C136" t="s">
        <v>16</v>
      </c>
      <c r="D136" t="s">
        <v>17</v>
      </c>
      <c r="E136" t="s">
        <v>87</v>
      </c>
      <c r="F136" t="s">
        <v>90</v>
      </c>
      <c r="G136" t="s">
        <v>58</v>
      </c>
      <c r="L136" t="s">
        <v>59</v>
      </c>
      <c r="M136">
        <v>1950</v>
      </c>
      <c r="N136">
        <f t="shared" ref="N136:W138" si="31">M136</f>
        <v>1950</v>
      </c>
      <c r="O136">
        <f t="shared" si="31"/>
        <v>1950</v>
      </c>
      <c r="P136">
        <f t="shared" si="31"/>
        <v>1950</v>
      </c>
      <c r="Q136">
        <f t="shared" si="31"/>
        <v>1950</v>
      </c>
      <c r="R136">
        <f t="shared" si="31"/>
        <v>1950</v>
      </c>
      <c r="S136">
        <f t="shared" si="31"/>
        <v>1950</v>
      </c>
      <c r="T136">
        <f t="shared" si="31"/>
        <v>1950</v>
      </c>
      <c r="U136">
        <f t="shared" si="31"/>
        <v>1950</v>
      </c>
      <c r="V136">
        <f t="shared" si="31"/>
        <v>1950</v>
      </c>
      <c r="W136">
        <f t="shared" si="31"/>
        <v>1950</v>
      </c>
    </row>
    <row r="137" spans="1:23" x14ac:dyDescent="0.25">
      <c r="A137" t="s">
        <v>67</v>
      </c>
      <c r="B137" t="s">
        <v>6</v>
      </c>
      <c r="C137" t="s">
        <v>16</v>
      </c>
      <c r="D137" t="s">
        <v>17</v>
      </c>
      <c r="E137" t="s">
        <v>87</v>
      </c>
      <c r="F137" t="s">
        <v>90</v>
      </c>
      <c r="G137" t="s">
        <v>60</v>
      </c>
      <c r="L137" t="s">
        <v>59</v>
      </c>
      <c r="M137">
        <v>2101</v>
      </c>
      <c r="N137">
        <f t="shared" si="31"/>
        <v>2101</v>
      </c>
      <c r="O137">
        <f t="shared" si="31"/>
        <v>2101</v>
      </c>
      <c r="P137">
        <f t="shared" si="31"/>
        <v>2101</v>
      </c>
      <c r="Q137">
        <f t="shared" si="31"/>
        <v>2101</v>
      </c>
      <c r="R137">
        <f t="shared" si="31"/>
        <v>2101</v>
      </c>
      <c r="S137">
        <f t="shared" si="31"/>
        <v>2101</v>
      </c>
      <c r="T137">
        <f t="shared" si="31"/>
        <v>2101</v>
      </c>
      <c r="U137">
        <f t="shared" si="31"/>
        <v>2101</v>
      </c>
      <c r="V137">
        <f t="shared" si="31"/>
        <v>2101</v>
      </c>
      <c r="W137">
        <f t="shared" si="31"/>
        <v>2101</v>
      </c>
    </row>
    <row r="138" spans="1:23" x14ac:dyDescent="0.25">
      <c r="A138" t="s">
        <v>67</v>
      </c>
      <c r="B138" t="s">
        <v>6</v>
      </c>
      <c r="C138" t="s">
        <v>16</v>
      </c>
      <c r="D138" t="s">
        <v>17</v>
      </c>
      <c r="E138" t="s">
        <v>87</v>
      </c>
      <c r="F138" t="s">
        <v>90</v>
      </c>
      <c r="G138" t="s">
        <v>61</v>
      </c>
      <c r="L138" t="s">
        <v>62</v>
      </c>
      <c r="M138">
        <v>16</v>
      </c>
      <c r="N138">
        <f t="shared" si="31"/>
        <v>16</v>
      </c>
      <c r="O138">
        <f t="shared" si="31"/>
        <v>16</v>
      </c>
      <c r="P138">
        <f t="shared" si="31"/>
        <v>16</v>
      </c>
      <c r="Q138">
        <f t="shared" si="31"/>
        <v>16</v>
      </c>
      <c r="R138">
        <f t="shared" si="31"/>
        <v>16</v>
      </c>
      <c r="S138">
        <f t="shared" si="31"/>
        <v>16</v>
      </c>
      <c r="T138">
        <f t="shared" si="31"/>
        <v>16</v>
      </c>
      <c r="U138">
        <f t="shared" si="31"/>
        <v>16</v>
      </c>
      <c r="V138">
        <f t="shared" si="31"/>
        <v>16</v>
      </c>
      <c r="W138">
        <f t="shared" si="31"/>
        <v>16</v>
      </c>
    </row>
    <row r="139" spans="1:23" x14ac:dyDescent="0.25">
      <c r="A139" t="s">
        <v>67</v>
      </c>
      <c r="B139" t="s">
        <v>6</v>
      </c>
      <c r="C139" t="s">
        <v>16</v>
      </c>
      <c r="D139" t="s">
        <v>17</v>
      </c>
      <c r="E139" t="s">
        <v>87</v>
      </c>
      <c r="F139" t="s">
        <v>90</v>
      </c>
      <c r="G139" t="s">
        <v>63</v>
      </c>
      <c r="L139" t="s">
        <v>55</v>
      </c>
      <c r="M139">
        <f>INDEX([1]!passenger_data,MATCH($A139&amp;$F139&amp;$G139&amp;$J139,[1]!passenger_index,0),MATCH(M$2,[1]!passenger_year,0))</f>
        <v>0.42664773928851768</v>
      </c>
    </row>
    <row r="140" spans="1:23" x14ac:dyDescent="0.25">
      <c r="A140" t="s">
        <v>67</v>
      </c>
      <c r="B140" t="s">
        <v>6</v>
      </c>
      <c r="C140" t="s">
        <v>16</v>
      </c>
      <c r="D140" t="s">
        <v>17</v>
      </c>
      <c r="E140" t="s">
        <v>87</v>
      </c>
      <c r="F140" t="s">
        <v>90</v>
      </c>
      <c r="G140" t="s">
        <v>66</v>
      </c>
      <c r="L140" t="s">
        <v>68</v>
      </c>
      <c r="M140">
        <f>INDEX([1]!passenger_data,MATCH($A140&amp;$F140&amp;$G140&amp;$J140,[1]!passenger_index,0),MATCH(M$2,[1]!passenger_year,0))</f>
        <v>14.356695849999999</v>
      </c>
      <c r="N140">
        <f t="shared" ref="N140:W143" si="32">M140</f>
        <v>14.356695849999999</v>
      </c>
      <c r="O140">
        <f t="shared" si="32"/>
        <v>14.356695849999999</v>
      </c>
      <c r="P140">
        <f t="shared" si="32"/>
        <v>14.356695849999999</v>
      </c>
      <c r="Q140">
        <f t="shared" si="32"/>
        <v>14.356695849999999</v>
      </c>
      <c r="R140">
        <f t="shared" si="32"/>
        <v>14.356695849999999</v>
      </c>
      <c r="S140">
        <f t="shared" si="32"/>
        <v>14.356695849999999</v>
      </c>
      <c r="T140">
        <f t="shared" si="32"/>
        <v>14.356695849999999</v>
      </c>
      <c r="U140">
        <f t="shared" si="32"/>
        <v>14.356695849999999</v>
      </c>
      <c r="V140">
        <f t="shared" si="32"/>
        <v>14.356695849999999</v>
      </c>
      <c r="W140">
        <f t="shared" si="32"/>
        <v>14.356695849999999</v>
      </c>
    </row>
    <row r="141" spans="1:23" x14ac:dyDescent="0.25">
      <c r="A141" t="s">
        <v>67</v>
      </c>
      <c r="B141" t="s">
        <v>6</v>
      </c>
      <c r="C141" t="s">
        <v>16</v>
      </c>
      <c r="D141" t="s">
        <v>17</v>
      </c>
      <c r="E141" t="s">
        <v>87</v>
      </c>
      <c r="F141" t="s">
        <v>90</v>
      </c>
      <c r="G141" t="s">
        <v>82</v>
      </c>
      <c r="L141" t="s">
        <v>72</v>
      </c>
      <c r="M141">
        <v>31948.0807643925</v>
      </c>
      <c r="N141">
        <f t="shared" si="32"/>
        <v>31948.0807643925</v>
      </c>
      <c r="O141">
        <f t="shared" si="32"/>
        <v>31948.0807643925</v>
      </c>
      <c r="P141">
        <f t="shared" si="32"/>
        <v>31948.0807643925</v>
      </c>
      <c r="Q141">
        <f t="shared" si="32"/>
        <v>31948.0807643925</v>
      </c>
      <c r="R141">
        <f t="shared" si="32"/>
        <v>31948.0807643925</v>
      </c>
      <c r="S141">
        <f t="shared" si="32"/>
        <v>31948.0807643925</v>
      </c>
      <c r="T141">
        <f t="shared" si="32"/>
        <v>31948.0807643925</v>
      </c>
      <c r="U141">
        <f t="shared" si="32"/>
        <v>31948.0807643925</v>
      </c>
      <c r="V141">
        <f t="shared" si="32"/>
        <v>31948.0807643925</v>
      </c>
      <c r="W141">
        <f t="shared" si="32"/>
        <v>31948.0807643925</v>
      </c>
    </row>
    <row r="142" spans="1:23" x14ac:dyDescent="0.25">
      <c r="A142" t="s">
        <v>67</v>
      </c>
      <c r="B142" t="s">
        <v>6</v>
      </c>
      <c r="C142" t="s">
        <v>16</v>
      </c>
      <c r="D142" t="s">
        <v>17</v>
      </c>
      <c r="E142" t="s">
        <v>87</v>
      </c>
      <c r="F142" t="s">
        <v>90</v>
      </c>
      <c r="G142" t="s">
        <v>71</v>
      </c>
      <c r="L142" t="s">
        <v>72</v>
      </c>
      <c r="M142">
        <v>2738.9469488598102</v>
      </c>
      <c r="N142">
        <f t="shared" si="32"/>
        <v>2738.9469488598102</v>
      </c>
      <c r="O142">
        <f t="shared" si="32"/>
        <v>2738.9469488598102</v>
      </c>
      <c r="P142">
        <f t="shared" si="32"/>
        <v>2738.9469488598102</v>
      </c>
      <c r="Q142">
        <f t="shared" si="32"/>
        <v>2738.9469488598102</v>
      </c>
      <c r="R142">
        <f t="shared" si="32"/>
        <v>2738.9469488598102</v>
      </c>
      <c r="S142">
        <f t="shared" si="32"/>
        <v>2738.9469488598102</v>
      </c>
      <c r="T142">
        <f t="shared" si="32"/>
        <v>2738.9469488598102</v>
      </c>
      <c r="U142">
        <f t="shared" si="32"/>
        <v>2738.9469488598102</v>
      </c>
      <c r="V142">
        <f t="shared" si="32"/>
        <v>2738.9469488598102</v>
      </c>
      <c r="W142">
        <f t="shared" si="32"/>
        <v>2738.9469488598102</v>
      </c>
    </row>
    <row r="143" spans="1:23" x14ac:dyDescent="0.25">
      <c r="A143" t="s">
        <v>67</v>
      </c>
      <c r="B143" t="s">
        <v>6</v>
      </c>
      <c r="C143" t="s">
        <v>16</v>
      </c>
      <c r="D143" t="s">
        <v>17</v>
      </c>
      <c r="E143" t="s">
        <v>87</v>
      </c>
      <c r="F143" t="s">
        <v>90</v>
      </c>
      <c r="G143" t="s">
        <v>18</v>
      </c>
      <c r="J143" t="s">
        <v>0</v>
      </c>
      <c r="L143" t="s">
        <v>89</v>
      </c>
      <c r="M143">
        <f>INDEX([1]!passenger_data,MATCH($A143&amp;$F143&amp;$G143&amp;$J143,[1]!passenger_index,0),MATCH(M$2,[1]!passenger_year,0))</f>
        <v>10</v>
      </c>
      <c r="N143">
        <f t="shared" si="32"/>
        <v>10</v>
      </c>
      <c r="O143">
        <f t="shared" si="32"/>
        <v>10</v>
      </c>
      <c r="P143">
        <f t="shared" si="32"/>
        <v>10</v>
      </c>
      <c r="Q143">
        <f t="shared" si="32"/>
        <v>10</v>
      </c>
      <c r="R143">
        <f t="shared" si="32"/>
        <v>10</v>
      </c>
      <c r="S143">
        <f t="shared" si="32"/>
        <v>10</v>
      </c>
      <c r="T143">
        <f t="shared" si="32"/>
        <v>10</v>
      </c>
      <c r="U143">
        <f t="shared" si="32"/>
        <v>10</v>
      </c>
      <c r="V143">
        <f t="shared" si="32"/>
        <v>10</v>
      </c>
      <c r="W143">
        <f t="shared" si="32"/>
        <v>10</v>
      </c>
    </row>
    <row r="144" spans="1:23" x14ac:dyDescent="0.25">
      <c r="A144" t="s">
        <v>67</v>
      </c>
      <c r="B144" t="s">
        <v>6</v>
      </c>
      <c r="C144" t="s">
        <v>16</v>
      </c>
      <c r="D144" t="s">
        <v>17</v>
      </c>
      <c r="E144" t="s">
        <v>87</v>
      </c>
      <c r="F144" t="s">
        <v>91</v>
      </c>
      <c r="G144" t="s">
        <v>7</v>
      </c>
    </row>
    <row r="145" spans="1:23" x14ac:dyDescent="0.25">
      <c r="A145" t="s">
        <v>67</v>
      </c>
      <c r="B145" t="s">
        <v>6</v>
      </c>
      <c r="C145" t="s">
        <v>16</v>
      </c>
      <c r="D145" t="s">
        <v>17</v>
      </c>
      <c r="E145" t="s">
        <v>87</v>
      </c>
      <c r="F145" t="s">
        <v>91</v>
      </c>
      <c r="G145" t="s">
        <v>58</v>
      </c>
      <c r="L145" t="s">
        <v>59</v>
      </c>
      <c r="M145">
        <v>1950</v>
      </c>
      <c r="N145">
        <f t="shared" ref="N145:W147" si="33">M145</f>
        <v>1950</v>
      </c>
      <c r="O145">
        <f t="shared" si="33"/>
        <v>1950</v>
      </c>
      <c r="P145">
        <f t="shared" si="33"/>
        <v>1950</v>
      </c>
      <c r="Q145">
        <f t="shared" si="33"/>
        <v>1950</v>
      </c>
      <c r="R145">
        <f t="shared" si="33"/>
        <v>1950</v>
      </c>
      <c r="S145">
        <f t="shared" si="33"/>
        <v>1950</v>
      </c>
      <c r="T145">
        <f t="shared" si="33"/>
        <v>1950</v>
      </c>
      <c r="U145">
        <f t="shared" si="33"/>
        <v>1950</v>
      </c>
      <c r="V145">
        <f t="shared" si="33"/>
        <v>1950</v>
      </c>
      <c r="W145">
        <f t="shared" si="33"/>
        <v>1950</v>
      </c>
    </row>
    <row r="146" spans="1:23" x14ac:dyDescent="0.25">
      <c r="A146" t="s">
        <v>67</v>
      </c>
      <c r="B146" t="s">
        <v>6</v>
      </c>
      <c r="C146" t="s">
        <v>16</v>
      </c>
      <c r="D146" t="s">
        <v>17</v>
      </c>
      <c r="E146" t="s">
        <v>87</v>
      </c>
      <c r="F146" t="s">
        <v>91</v>
      </c>
      <c r="G146" t="s">
        <v>60</v>
      </c>
      <c r="L146" t="s">
        <v>59</v>
      </c>
      <c r="M146">
        <v>2101</v>
      </c>
      <c r="N146">
        <f t="shared" si="33"/>
        <v>2101</v>
      </c>
      <c r="O146">
        <f t="shared" si="33"/>
        <v>2101</v>
      </c>
      <c r="P146">
        <f t="shared" si="33"/>
        <v>2101</v>
      </c>
      <c r="Q146">
        <f t="shared" si="33"/>
        <v>2101</v>
      </c>
      <c r="R146">
        <f t="shared" si="33"/>
        <v>2101</v>
      </c>
      <c r="S146">
        <f t="shared" si="33"/>
        <v>2101</v>
      </c>
      <c r="T146">
        <f t="shared" si="33"/>
        <v>2101</v>
      </c>
      <c r="U146">
        <f t="shared" si="33"/>
        <v>2101</v>
      </c>
      <c r="V146">
        <f t="shared" si="33"/>
        <v>2101</v>
      </c>
      <c r="W146">
        <f t="shared" si="33"/>
        <v>2101</v>
      </c>
    </row>
    <row r="147" spans="1:23" x14ac:dyDescent="0.25">
      <c r="A147" t="s">
        <v>67</v>
      </c>
      <c r="B147" t="s">
        <v>6</v>
      </c>
      <c r="C147" t="s">
        <v>16</v>
      </c>
      <c r="D147" t="s">
        <v>17</v>
      </c>
      <c r="E147" t="s">
        <v>87</v>
      </c>
      <c r="F147" t="s">
        <v>91</v>
      </c>
      <c r="G147" t="s">
        <v>61</v>
      </c>
      <c r="L147" t="s">
        <v>62</v>
      </c>
      <c r="M147">
        <v>16</v>
      </c>
      <c r="N147">
        <f t="shared" si="33"/>
        <v>16</v>
      </c>
      <c r="O147">
        <f t="shared" si="33"/>
        <v>16</v>
      </c>
      <c r="P147">
        <f t="shared" si="33"/>
        <v>16</v>
      </c>
      <c r="Q147">
        <f t="shared" si="33"/>
        <v>16</v>
      </c>
      <c r="R147">
        <f t="shared" si="33"/>
        <v>16</v>
      </c>
      <c r="S147">
        <f t="shared" si="33"/>
        <v>16</v>
      </c>
      <c r="T147">
        <f t="shared" si="33"/>
        <v>16</v>
      </c>
      <c r="U147">
        <f t="shared" si="33"/>
        <v>16</v>
      </c>
      <c r="V147">
        <f t="shared" si="33"/>
        <v>16</v>
      </c>
      <c r="W147">
        <f t="shared" si="33"/>
        <v>16</v>
      </c>
    </row>
    <row r="148" spans="1:23" x14ac:dyDescent="0.25">
      <c r="A148" t="s">
        <v>67</v>
      </c>
      <c r="B148" t="s">
        <v>6</v>
      </c>
      <c r="C148" t="s">
        <v>16</v>
      </c>
      <c r="D148" t="s">
        <v>17</v>
      </c>
      <c r="E148" t="s">
        <v>87</v>
      </c>
      <c r="F148" t="s">
        <v>91</v>
      </c>
      <c r="G148" t="s">
        <v>63</v>
      </c>
      <c r="L148" t="s">
        <v>55</v>
      </c>
      <c r="M148">
        <f>INDEX([1]!passenger_data,MATCH($A148&amp;$F148&amp;$G148&amp;$J148,[1]!passenger_index,0),MATCH(M$2,[1]!passenger_year,0))</f>
        <v>0.11986006870864054</v>
      </c>
    </row>
    <row r="149" spans="1:23" x14ac:dyDescent="0.25">
      <c r="A149" t="s">
        <v>67</v>
      </c>
      <c r="B149" t="s">
        <v>6</v>
      </c>
      <c r="C149" t="s">
        <v>16</v>
      </c>
      <c r="D149" t="s">
        <v>17</v>
      </c>
      <c r="E149" t="s">
        <v>87</v>
      </c>
      <c r="F149" t="s">
        <v>91</v>
      </c>
      <c r="G149" t="s">
        <v>66</v>
      </c>
      <c r="L149" t="s">
        <v>68</v>
      </c>
      <c r="M149">
        <f>INDEX([1]!passenger_data,MATCH($A149&amp;$F149&amp;$G149&amp;$J149,[1]!passenger_index,0),MATCH(M$2,[1]!passenger_year,0))</f>
        <v>13.910389527849995</v>
      </c>
      <c r="N149">
        <f t="shared" ref="N149:W152" si="34">M149</f>
        <v>13.910389527849995</v>
      </c>
      <c r="O149">
        <f t="shared" si="34"/>
        <v>13.910389527849995</v>
      </c>
      <c r="P149">
        <f t="shared" si="34"/>
        <v>13.910389527849995</v>
      </c>
      <c r="Q149">
        <f t="shared" si="34"/>
        <v>13.910389527849995</v>
      </c>
      <c r="R149">
        <f t="shared" si="34"/>
        <v>13.910389527849995</v>
      </c>
      <c r="S149">
        <f t="shared" si="34"/>
        <v>13.910389527849995</v>
      </c>
      <c r="T149">
        <f t="shared" si="34"/>
        <v>13.910389527849995</v>
      </c>
      <c r="U149">
        <f t="shared" si="34"/>
        <v>13.910389527849995</v>
      </c>
      <c r="V149">
        <f t="shared" si="34"/>
        <v>13.910389527849995</v>
      </c>
      <c r="W149">
        <f t="shared" si="34"/>
        <v>13.910389527849995</v>
      </c>
    </row>
    <row r="150" spans="1:23" x14ac:dyDescent="0.25">
      <c r="A150" t="s">
        <v>67</v>
      </c>
      <c r="B150" t="s">
        <v>6</v>
      </c>
      <c r="C150" t="s">
        <v>16</v>
      </c>
      <c r="D150" t="s">
        <v>17</v>
      </c>
      <c r="E150" t="s">
        <v>87</v>
      </c>
      <c r="F150" t="s">
        <v>91</v>
      </c>
      <c r="G150" t="s">
        <v>82</v>
      </c>
      <c r="L150" t="s">
        <v>72</v>
      </c>
      <c r="M150">
        <v>36406.104066635497</v>
      </c>
      <c r="N150">
        <f t="shared" si="34"/>
        <v>36406.104066635497</v>
      </c>
      <c r="O150">
        <f t="shared" si="34"/>
        <v>36406.104066635497</v>
      </c>
      <c r="P150">
        <f t="shared" si="34"/>
        <v>36406.104066635497</v>
      </c>
      <c r="Q150">
        <f t="shared" si="34"/>
        <v>36406.104066635497</v>
      </c>
      <c r="R150">
        <f t="shared" si="34"/>
        <v>36406.104066635497</v>
      </c>
      <c r="S150">
        <f t="shared" si="34"/>
        <v>36406.104066635497</v>
      </c>
      <c r="T150">
        <f t="shared" si="34"/>
        <v>36406.104066635497</v>
      </c>
      <c r="U150">
        <f t="shared" si="34"/>
        <v>36406.104066635497</v>
      </c>
      <c r="V150">
        <f t="shared" si="34"/>
        <v>36406.104066635497</v>
      </c>
      <c r="W150">
        <f t="shared" si="34"/>
        <v>36406.104066635497</v>
      </c>
    </row>
    <row r="151" spans="1:23" x14ac:dyDescent="0.25">
      <c r="A151" t="s">
        <v>67</v>
      </c>
      <c r="B151" t="s">
        <v>6</v>
      </c>
      <c r="C151" t="s">
        <v>16</v>
      </c>
      <c r="D151" t="s">
        <v>17</v>
      </c>
      <c r="E151" t="s">
        <v>87</v>
      </c>
      <c r="F151" t="s">
        <v>91</v>
      </c>
      <c r="G151" t="s">
        <v>71</v>
      </c>
      <c r="L151" t="s">
        <v>72</v>
      </c>
      <c r="M151">
        <v>2738.9469488598102</v>
      </c>
      <c r="N151">
        <f t="shared" si="34"/>
        <v>2738.9469488598102</v>
      </c>
      <c r="O151">
        <f t="shared" si="34"/>
        <v>2738.9469488598102</v>
      </c>
      <c r="P151">
        <f t="shared" si="34"/>
        <v>2738.9469488598102</v>
      </c>
      <c r="Q151">
        <f t="shared" si="34"/>
        <v>2738.9469488598102</v>
      </c>
      <c r="R151">
        <f t="shared" si="34"/>
        <v>2738.9469488598102</v>
      </c>
      <c r="S151">
        <f t="shared" si="34"/>
        <v>2738.9469488598102</v>
      </c>
      <c r="T151">
        <f t="shared" si="34"/>
        <v>2738.9469488598102</v>
      </c>
      <c r="U151">
        <f t="shared" si="34"/>
        <v>2738.9469488598102</v>
      </c>
      <c r="V151">
        <f t="shared" si="34"/>
        <v>2738.9469488598102</v>
      </c>
      <c r="W151">
        <f t="shared" si="34"/>
        <v>2738.9469488598102</v>
      </c>
    </row>
    <row r="152" spans="1:23" x14ac:dyDescent="0.25">
      <c r="A152" t="s">
        <v>67</v>
      </c>
      <c r="B152" t="s">
        <v>6</v>
      </c>
      <c r="C152" t="s">
        <v>16</v>
      </c>
      <c r="D152" t="s">
        <v>17</v>
      </c>
      <c r="E152" t="s">
        <v>87</v>
      </c>
      <c r="F152" t="s">
        <v>91</v>
      </c>
      <c r="G152" t="s">
        <v>18</v>
      </c>
      <c r="J152" t="s">
        <v>0</v>
      </c>
      <c r="L152" t="s">
        <v>89</v>
      </c>
      <c r="M152">
        <f>INDEX([1]!passenger_data,MATCH($A152&amp;$F152&amp;$G152&amp;$J152,[1]!passenger_index,0),MATCH(M$2,[1]!passenger_year,0))</f>
        <v>9</v>
      </c>
      <c r="N152">
        <f t="shared" si="34"/>
        <v>9</v>
      </c>
      <c r="O152">
        <f t="shared" si="34"/>
        <v>9</v>
      </c>
      <c r="P152">
        <f t="shared" si="34"/>
        <v>9</v>
      </c>
      <c r="Q152">
        <f t="shared" si="34"/>
        <v>9</v>
      </c>
      <c r="R152">
        <f t="shared" si="34"/>
        <v>9</v>
      </c>
      <c r="S152">
        <f t="shared" si="34"/>
        <v>9</v>
      </c>
      <c r="T152">
        <f t="shared" si="34"/>
        <v>9</v>
      </c>
      <c r="U152">
        <f t="shared" si="34"/>
        <v>9</v>
      </c>
      <c r="V152">
        <f t="shared" si="34"/>
        <v>9</v>
      </c>
      <c r="W152">
        <f t="shared" si="34"/>
        <v>9</v>
      </c>
    </row>
    <row r="153" spans="1:23" x14ac:dyDescent="0.25">
      <c r="A153" t="s">
        <v>67</v>
      </c>
      <c r="B153" t="s">
        <v>6</v>
      </c>
      <c r="C153" t="s">
        <v>16</v>
      </c>
      <c r="D153" t="s">
        <v>17</v>
      </c>
      <c r="E153" t="s">
        <v>87</v>
      </c>
      <c r="F153" t="s">
        <v>92</v>
      </c>
      <c r="G153" t="s">
        <v>7</v>
      </c>
    </row>
    <row r="154" spans="1:23" x14ac:dyDescent="0.25">
      <c r="A154" t="s">
        <v>67</v>
      </c>
      <c r="B154" t="s">
        <v>6</v>
      </c>
      <c r="C154" t="s">
        <v>16</v>
      </c>
      <c r="D154" t="s">
        <v>17</v>
      </c>
      <c r="E154" t="s">
        <v>87</v>
      </c>
      <c r="F154" t="s">
        <v>92</v>
      </c>
      <c r="G154" t="s">
        <v>58</v>
      </c>
      <c r="L154" t="s">
        <v>59</v>
      </c>
      <c r="M154">
        <v>1950</v>
      </c>
      <c r="N154">
        <f t="shared" ref="N154:W156" si="35">M154</f>
        <v>1950</v>
      </c>
      <c r="O154">
        <f t="shared" si="35"/>
        <v>1950</v>
      </c>
      <c r="P154">
        <f t="shared" si="35"/>
        <v>1950</v>
      </c>
      <c r="Q154">
        <f t="shared" si="35"/>
        <v>1950</v>
      </c>
      <c r="R154">
        <f t="shared" si="35"/>
        <v>1950</v>
      </c>
      <c r="S154">
        <f t="shared" si="35"/>
        <v>1950</v>
      </c>
      <c r="T154">
        <f t="shared" si="35"/>
        <v>1950</v>
      </c>
      <c r="U154">
        <f t="shared" si="35"/>
        <v>1950</v>
      </c>
      <c r="V154">
        <f t="shared" si="35"/>
        <v>1950</v>
      </c>
      <c r="W154">
        <f t="shared" si="35"/>
        <v>1950</v>
      </c>
    </row>
    <row r="155" spans="1:23" x14ac:dyDescent="0.25">
      <c r="A155" t="s">
        <v>67</v>
      </c>
      <c r="B155" t="s">
        <v>6</v>
      </c>
      <c r="C155" t="s">
        <v>16</v>
      </c>
      <c r="D155" t="s">
        <v>17</v>
      </c>
      <c r="E155" t="s">
        <v>87</v>
      </c>
      <c r="F155" t="s">
        <v>92</v>
      </c>
      <c r="G155" t="s">
        <v>60</v>
      </c>
      <c r="L155" t="s">
        <v>59</v>
      </c>
      <c r="M155">
        <v>2101</v>
      </c>
      <c r="N155">
        <f t="shared" si="35"/>
        <v>2101</v>
      </c>
      <c r="O155">
        <f t="shared" si="35"/>
        <v>2101</v>
      </c>
      <c r="P155">
        <f t="shared" si="35"/>
        <v>2101</v>
      </c>
      <c r="Q155">
        <f t="shared" si="35"/>
        <v>2101</v>
      </c>
      <c r="R155">
        <f t="shared" si="35"/>
        <v>2101</v>
      </c>
      <c r="S155">
        <f t="shared" si="35"/>
        <v>2101</v>
      </c>
      <c r="T155">
        <f t="shared" si="35"/>
        <v>2101</v>
      </c>
      <c r="U155">
        <f t="shared" si="35"/>
        <v>2101</v>
      </c>
      <c r="V155">
        <f t="shared" si="35"/>
        <v>2101</v>
      </c>
      <c r="W155">
        <f t="shared" si="35"/>
        <v>2101</v>
      </c>
    </row>
    <row r="156" spans="1:23" x14ac:dyDescent="0.25">
      <c r="A156" t="s">
        <v>67</v>
      </c>
      <c r="B156" t="s">
        <v>6</v>
      </c>
      <c r="C156" t="s">
        <v>16</v>
      </c>
      <c r="D156" t="s">
        <v>17</v>
      </c>
      <c r="E156" t="s">
        <v>87</v>
      </c>
      <c r="F156" t="s">
        <v>92</v>
      </c>
      <c r="G156" t="s">
        <v>61</v>
      </c>
      <c r="L156" t="s">
        <v>62</v>
      </c>
      <c r="M156">
        <v>16</v>
      </c>
      <c r="N156">
        <f t="shared" si="35"/>
        <v>16</v>
      </c>
      <c r="O156">
        <f t="shared" si="35"/>
        <v>16</v>
      </c>
      <c r="P156">
        <f t="shared" si="35"/>
        <v>16</v>
      </c>
      <c r="Q156">
        <f t="shared" si="35"/>
        <v>16</v>
      </c>
      <c r="R156">
        <f t="shared" si="35"/>
        <v>16</v>
      </c>
      <c r="S156">
        <f t="shared" si="35"/>
        <v>16</v>
      </c>
      <c r="T156">
        <f t="shared" si="35"/>
        <v>16</v>
      </c>
      <c r="U156">
        <f t="shared" si="35"/>
        <v>16</v>
      </c>
      <c r="V156">
        <f t="shared" si="35"/>
        <v>16</v>
      </c>
      <c r="W156">
        <f t="shared" si="35"/>
        <v>16</v>
      </c>
    </row>
    <row r="157" spans="1:23" x14ac:dyDescent="0.25">
      <c r="A157" t="s">
        <v>67</v>
      </c>
      <c r="B157" t="s">
        <v>6</v>
      </c>
      <c r="C157" t="s">
        <v>16</v>
      </c>
      <c r="D157" t="s">
        <v>17</v>
      </c>
      <c r="E157" t="s">
        <v>87</v>
      </c>
      <c r="F157" t="s">
        <v>92</v>
      </c>
      <c r="G157" t="s">
        <v>63</v>
      </c>
      <c r="L157" t="s">
        <v>55</v>
      </c>
      <c r="M157">
        <f>INDEX([1]!passenger_data,MATCH($A157&amp;$F157&amp;$G157&amp;$J157,[1]!passenger_index,0),MATCH(M$2,[1]!passenger_year,0))</f>
        <v>0.24335226071148228</v>
      </c>
    </row>
    <row r="158" spans="1:23" x14ac:dyDescent="0.25">
      <c r="A158" t="s">
        <v>67</v>
      </c>
      <c r="B158" t="s">
        <v>6</v>
      </c>
      <c r="C158" t="s">
        <v>16</v>
      </c>
      <c r="D158" t="s">
        <v>17</v>
      </c>
      <c r="E158" t="s">
        <v>87</v>
      </c>
      <c r="F158" t="s">
        <v>92</v>
      </c>
      <c r="G158" t="s">
        <v>66</v>
      </c>
      <c r="L158" t="s">
        <v>68</v>
      </c>
      <c r="M158">
        <f>INDEX([1]!passenger_data,MATCH($A158&amp;$F158&amp;$G158&amp;$J158,[1]!passenger_index,0),MATCH(M$2,[1]!passenger_year,0))</f>
        <v>13.910389527849995</v>
      </c>
      <c r="N158">
        <f t="shared" ref="N158:W161" si="36">M158</f>
        <v>13.910389527849995</v>
      </c>
      <c r="O158">
        <f t="shared" si="36"/>
        <v>13.910389527849995</v>
      </c>
      <c r="P158">
        <f t="shared" si="36"/>
        <v>13.910389527849995</v>
      </c>
      <c r="Q158">
        <f t="shared" si="36"/>
        <v>13.910389527849995</v>
      </c>
      <c r="R158">
        <f t="shared" si="36"/>
        <v>13.910389527849995</v>
      </c>
      <c r="S158">
        <f t="shared" si="36"/>
        <v>13.910389527849995</v>
      </c>
      <c r="T158">
        <f t="shared" si="36"/>
        <v>13.910389527849995</v>
      </c>
      <c r="U158">
        <f t="shared" si="36"/>
        <v>13.910389527849995</v>
      </c>
      <c r="V158">
        <f t="shared" si="36"/>
        <v>13.910389527849995</v>
      </c>
      <c r="W158">
        <f t="shared" si="36"/>
        <v>13.910389527849995</v>
      </c>
    </row>
    <row r="159" spans="1:23" x14ac:dyDescent="0.25">
      <c r="A159" t="s">
        <v>67</v>
      </c>
      <c r="B159" t="s">
        <v>6</v>
      </c>
      <c r="C159" t="s">
        <v>16</v>
      </c>
      <c r="D159" t="s">
        <v>17</v>
      </c>
      <c r="E159" t="s">
        <v>87</v>
      </c>
      <c r="F159" t="s">
        <v>92</v>
      </c>
      <c r="G159" t="s">
        <v>82</v>
      </c>
      <c r="L159" t="s">
        <v>72</v>
      </c>
      <c r="M159">
        <v>47590.267781495299</v>
      </c>
      <c r="N159">
        <f t="shared" si="36"/>
        <v>47590.267781495299</v>
      </c>
      <c r="O159">
        <f t="shared" si="36"/>
        <v>47590.267781495299</v>
      </c>
      <c r="P159">
        <f t="shared" si="36"/>
        <v>47590.267781495299</v>
      </c>
      <c r="Q159">
        <f t="shared" si="36"/>
        <v>47590.267781495299</v>
      </c>
      <c r="R159">
        <f t="shared" si="36"/>
        <v>47590.267781495299</v>
      </c>
      <c r="S159">
        <f t="shared" si="36"/>
        <v>47590.267781495299</v>
      </c>
      <c r="T159">
        <f t="shared" si="36"/>
        <v>47590.267781495299</v>
      </c>
      <c r="U159">
        <f t="shared" si="36"/>
        <v>47590.267781495299</v>
      </c>
      <c r="V159">
        <f t="shared" si="36"/>
        <v>47590.267781495299</v>
      </c>
      <c r="W159">
        <f t="shared" si="36"/>
        <v>47590.267781495299</v>
      </c>
    </row>
    <row r="160" spans="1:23" x14ac:dyDescent="0.25">
      <c r="A160" t="s">
        <v>67</v>
      </c>
      <c r="B160" t="s">
        <v>6</v>
      </c>
      <c r="C160" t="s">
        <v>16</v>
      </c>
      <c r="D160" t="s">
        <v>17</v>
      </c>
      <c r="E160" t="s">
        <v>87</v>
      </c>
      <c r="F160" t="s">
        <v>92</v>
      </c>
      <c r="G160" t="s">
        <v>71</v>
      </c>
      <c r="L160" t="s">
        <v>72</v>
      </c>
      <c r="M160">
        <v>2738.9469488598102</v>
      </c>
      <c r="N160">
        <f t="shared" si="36"/>
        <v>2738.9469488598102</v>
      </c>
      <c r="O160">
        <f t="shared" si="36"/>
        <v>2738.9469488598102</v>
      </c>
      <c r="P160">
        <f t="shared" si="36"/>
        <v>2738.9469488598102</v>
      </c>
      <c r="Q160">
        <f t="shared" si="36"/>
        <v>2738.9469488598102</v>
      </c>
      <c r="R160">
        <f t="shared" si="36"/>
        <v>2738.9469488598102</v>
      </c>
      <c r="S160">
        <f t="shared" si="36"/>
        <v>2738.9469488598102</v>
      </c>
      <c r="T160">
        <f t="shared" si="36"/>
        <v>2738.9469488598102</v>
      </c>
      <c r="U160">
        <f t="shared" si="36"/>
        <v>2738.9469488598102</v>
      </c>
      <c r="V160">
        <f t="shared" si="36"/>
        <v>2738.9469488598102</v>
      </c>
      <c r="W160">
        <f t="shared" si="36"/>
        <v>2738.9469488598102</v>
      </c>
    </row>
    <row r="161" spans="1:23" x14ac:dyDescent="0.25">
      <c r="A161" t="s">
        <v>67</v>
      </c>
      <c r="B161" t="s">
        <v>6</v>
      </c>
      <c r="C161" t="s">
        <v>16</v>
      </c>
      <c r="D161" t="s">
        <v>17</v>
      </c>
      <c r="E161" t="s">
        <v>87</v>
      </c>
      <c r="F161" t="s">
        <v>92</v>
      </c>
      <c r="G161" t="s">
        <v>18</v>
      </c>
      <c r="J161" t="s">
        <v>0</v>
      </c>
      <c r="L161" t="s">
        <v>89</v>
      </c>
      <c r="M161">
        <f>INDEX([1]!passenger_data,MATCH($A161&amp;$F161&amp;$G161&amp;$J161,[1]!passenger_index,0),MATCH(M$2,[1]!passenger_year,0))</f>
        <v>13</v>
      </c>
      <c r="N161">
        <f t="shared" si="36"/>
        <v>13</v>
      </c>
      <c r="O161">
        <f t="shared" si="36"/>
        <v>13</v>
      </c>
      <c r="P161">
        <f t="shared" si="36"/>
        <v>13</v>
      </c>
      <c r="Q161">
        <f t="shared" si="36"/>
        <v>13</v>
      </c>
      <c r="R161">
        <f t="shared" si="36"/>
        <v>13</v>
      </c>
      <c r="S161">
        <f t="shared" si="36"/>
        <v>13</v>
      </c>
      <c r="T161">
        <f t="shared" si="36"/>
        <v>13</v>
      </c>
      <c r="U161">
        <f t="shared" si="36"/>
        <v>13</v>
      </c>
      <c r="V161">
        <f t="shared" si="36"/>
        <v>13</v>
      </c>
      <c r="W161">
        <f t="shared" si="36"/>
        <v>13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93</v>
      </c>
      <c r="G162" t="s">
        <v>21</v>
      </c>
      <c r="L162" t="s">
        <v>89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93</v>
      </c>
      <c r="G163" t="s">
        <v>22</v>
      </c>
      <c r="H163" t="s">
        <v>53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93</v>
      </c>
      <c r="G164" t="s">
        <v>54</v>
      </c>
      <c r="L164" t="s">
        <v>55</v>
      </c>
      <c r="M164">
        <v>0.25</v>
      </c>
      <c r="N164">
        <f t="shared" ref="N164:W166" si="37">M164</f>
        <v>0.25</v>
      </c>
      <c r="O164">
        <f t="shared" si="37"/>
        <v>0.25</v>
      </c>
      <c r="P164">
        <f t="shared" si="37"/>
        <v>0.25</v>
      </c>
      <c r="Q164">
        <f t="shared" si="37"/>
        <v>0.25</v>
      </c>
      <c r="R164">
        <f t="shared" si="37"/>
        <v>0.25</v>
      </c>
      <c r="S164">
        <f t="shared" si="37"/>
        <v>0.25</v>
      </c>
      <c r="T164">
        <f t="shared" si="37"/>
        <v>0.25</v>
      </c>
      <c r="U164">
        <f t="shared" si="37"/>
        <v>0.25</v>
      </c>
      <c r="V164">
        <f t="shared" si="37"/>
        <v>0.25</v>
      </c>
      <c r="W164">
        <f t="shared" si="37"/>
        <v>0.25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93</v>
      </c>
      <c r="G165" t="s">
        <v>94</v>
      </c>
      <c r="L165" t="s">
        <v>55</v>
      </c>
      <c r="M165">
        <v>0.65</v>
      </c>
      <c r="N165">
        <f t="shared" si="37"/>
        <v>0.65</v>
      </c>
      <c r="O165">
        <f t="shared" si="37"/>
        <v>0.65</v>
      </c>
      <c r="P165">
        <f t="shared" si="37"/>
        <v>0.65</v>
      </c>
      <c r="Q165">
        <f t="shared" si="37"/>
        <v>0.65</v>
      </c>
      <c r="R165">
        <f t="shared" si="37"/>
        <v>0.65</v>
      </c>
      <c r="S165">
        <f t="shared" si="37"/>
        <v>0.65</v>
      </c>
      <c r="T165">
        <f t="shared" si="37"/>
        <v>0.65</v>
      </c>
      <c r="U165">
        <f t="shared" si="37"/>
        <v>0.65</v>
      </c>
      <c r="V165">
        <f t="shared" si="37"/>
        <v>0.65</v>
      </c>
      <c r="W165">
        <f t="shared" si="37"/>
        <v>0.65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93</v>
      </c>
      <c r="G166" t="s">
        <v>56</v>
      </c>
      <c r="M166">
        <v>15</v>
      </c>
      <c r="N166">
        <f t="shared" si="37"/>
        <v>15</v>
      </c>
      <c r="O166">
        <f t="shared" si="37"/>
        <v>15</v>
      </c>
      <c r="P166">
        <f t="shared" si="37"/>
        <v>15</v>
      </c>
      <c r="Q166">
        <f t="shared" si="37"/>
        <v>15</v>
      </c>
      <c r="R166">
        <f t="shared" si="37"/>
        <v>15</v>
      </c>
      <c r="S166">
        <f t="shared" si="37"/>
        <v>15</v>
      </c>
      <c r="T166">
        <f t="shared" si="37"/>
        <v>15</v>
      </c>
      <c r="U166">
        <f t="shared" si="37"/>
        <v>15</v>
      </c>
      <c r="V166">
        <f t="shared" si="37"/>
        <v>15</v>
      </c>
      <c r="W166">
        <f t="shared" si="37"/>
        <v>15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93</v>
      </c>
      <c r="F167" t="s">
        <v>95</v>
      </c>
      <c r="G167" t="s">
        <v>7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93</v>
      </c>
      <c r="F168" t="s">
        <v>95</v>
      </c>
      <c r="G168" t="s">
        <v>58</v>
      </c>
      <c r="L168" t="s">
        <v>59</v>
      </c>
      <c r="M168">
        <v>1990</v>
      </c>
      <c r="N168">
        <f t="shared" ref="N168:W170" si="38">M168</f>
        <v>1990</v>
      </c>
      <c r="O168">
        <f t="shared" si="38"/>
        <v>1990</v>
      </c>
      <c r="P168">
        <f t="shared" si="38"/>
        <v>1990</v>
      </c>
      <c r="Q168">
        <f t="shared" si="38"/>
        <v>1990</v>
      </c>
      <c r="R168">
        <f t="shared" si="38"/>
        <v>1990</v>
      </c>
      <c r="S168">
        <f t="shared" si="38"/>
        <v>1990</v>
      </c>
      <c r="T168">
        <f t="shared" si="38"/>
        <v>1990</v>
      </c>
      <c r="U168">
        <f t="shared" si="38"/>
        <v>1990</v>
      </c>
      <c r="V168">
        <f t="shared" si="38"/>
        <v>1990</v>
      </c>
      <c r="W168">
        <f t="shared" si="38"/>
        <v>1990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93</v>
      </c>
      <c r="F169" t="s">
        <v>95</v>
      </c>
      <c r="G169" t="s">
        <v>60</v>
      </c>
      <c r="L169" t="s">
        <v>59</v>
      </c>
      <c r="M169">
        <v>2001</v>
      </c>
      <c r="N169">
        <f t="shared" si="38"/>
        <v>2001</v>
      </c>
      <c r="O169">
        <f t="shared" si="38"/>
        <v>2001</v>
      </c>
      <c r="P169">
        <f t="shared" si="38"/>
        <v>2001</v>
      </c>
      <c r="Q169">
        <f t="shared" si="38"/>
        <v>2001</v>
      </c>
      <c r="R169">
        <f t="shared" si="38"/>
        <v>2001</v>
      </c>
      <c r="S169">
        <f t="shared" si="38"/>
        <v>2001</v>
      </c>
      <c r="T169">
        <f t="shared" si="38"/>
        <v>2001</v>
      </c>
      <c r="U169">
        <f t="shared" si="38"/>
        <v>2001</v>
      </c>
      <c r="V169">
        <f t="shared" si="38"/>
        <v>2001</v>
      </c>
      <c r="W169">
        <f t="shared" si="38"/>
        <v>2001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93</v>
      </c>
      <c r="F170" t="s">
        <v>95</v>
      </c>
      <c r="G170" t="s">
        <v>61</v>
      </c>
      <c r="L170" t="s">
        <v>62</v>
      </c>
      <c r="M170">
        <v>16</v>
      </c>
      <c r="N170">
        <f t="shared" si="38"/>
        <v>16</v>
      </c>
      <c r="O170">
        <f t="shared" si="38"/>
        <v>16</v>
      </c>
      <c r="P170">
        <f t="shared" si="38"/>
        <v>16</v>
      </c>
      <c r="Q170">
        <f t="shared" si="38"/>
        <v>16</v>
      </c>
      <c r="R170">
        <f t="shared" si="38"/>
        <v>16</v>
      </c>
      <c r="S170">
        <f t="shared" si="38"/>
        <v>16</v>
      </c>
      <c r="T170">
        <f t="shared" si="38"/>
        <v>16</v>
      </c>
      <c r="U170">
        <f t="shared" si="38"/>
        <v>16</v>
      </c>
      <c r="V170">
        <f t="shared" si="38"/>
        <v>16</v>
      </c>
      <c r="W170">
        <f t="shared" si="38"/>
        <v>16</v>
      </c>
    </row>
    <row r="171" spans="1:23" x14ac:dyDescent="0.25">
      <c r="A171" t="s">
        <v>0</v>
      </c>
      <c r="B171" t="s">
        <v>6</v>
      </c>
      <c r="C171" t="s">
        <v>16</v>
      </c>
      <c r="D171" t="s">
        <v>17</v>
      </c>
      <c r="E171" t="s">
        <v>93</v>
      </c>
      <c r="F171" t="s">
        <v>95</v>
      </c>
      <c r="G171" t="s">
        <v>63</v>
      </c>
      <c r="L171" t="s">
        <v>55</v>
      </c>
      <c r="M171">
        <f>INDEX([1]!passenger_data,MATCH($A171&amp;$F171&amp;$G171&amp;$J171,[1]!passenger_index,0),MATCH(M$2,[1]!passenger_year,0))</f>
        <v>1</v>
      </c>
    </row>
    <row r="172" spans="1:23" x14ac:dyDescent="0.25">
      <c r="A172" t="s">
        <v>0</v>
      </c>
      <c r="B172" t="s">
        <v>6</v>
      </c>
      <c r="C172" t="s">
        <v>16</v>
      </c>
      <c r="D172" t="s">
        <v>17</v>
      </c>
      <c r="E172" t="s">
        <v>93</v>
      </c>
      <c r="F172" t="s">
        <v>95</v>
      </c>
      <c r="G172" t="s">
        <v>66</v>
      </c>
      <c r="L172" t="s">
        <v>89</v>
      </c>
      <c r="M172">
        <f>INDEX([1]!passenger_data,MATCH($A172&amp;$G172,[1]!passenger_index,0),MATCH(M$2,[1]!passenger_year,0))</f>
        <v>141.8395852168436</v>
      </c>
      <c r="N172">
        <f t="shared" ref="N172:W174" si="39">M172</f>
        <v>141.8395852168436</v>
      </c>
      <c r="O172">
        <f t="shared" si="39"/>
        <v>141.8395852168436</v>
      </c>
      <c r="P172">
        <f t="shared" si="39"/>
        <v>141.8395852168436</v>
      </c>
      <c r="Q172">
        <f t="shared" si="39"/>
        <v>141.8395852168436</v>
      </c>
      <c r="R172">
        <f t="shared" si="39"/>
        <v>141.8395852168436</v>
      </c>
      <c r="S172">
        <f t="shared" si="39"/>
        <v>141.8395852168436</v>
      </c>
      <c r="T172">
        <f t="shared" si="39"/>
        <v>141.8395852168436</v>
      </c>
      <c r="U172">
        <f t="shared" si="39"/>
        <v>141.8395852168436</v>
      </c>
      <c r="V172">
        <f t="shared" si="39"/>
        <v>141.8395852168436</v>
      </c>
      <c r="W172">
        <f t="shared" si="39"/>
        <v>141.8395852168436</v>
      </c>
    </row>
    <row r="173" spans="1:23" x14ac:dyDescent="0.25">
      <c r="A173" t="s">
        <v>0</v>
      </c>
      <c r="B173" t="s">
        <v>6</v>
      </c>
      <c r="C173" t="s">
        <v>16</v>
      </c>
      <c r="D173" t="s">
        <v>17</v>
      </c>
      <c r="E173" t="s">
        <v>93</v>
      </c>
      <c r="F173" t="s">
        <v>95</v>
      </c>
      <c r="G173" t="s">
        <v>82</v>
      </c>
      <c r="K173" t="s">
        <v>96</v>
      </c>
      <c r="L173" t="s">
        <v>72</v>
      </c>
      <c r="M173">
        <v>9314.4209052401893</v>
      </c>
      <c r="N173">
        <f t="shared" si="39"/>
        <v>9314.4209052401893</v>
      </c>
      <c r="O173">
        <f t="shared" si="39"/>
        <v>9314.4209052401893</v>
      </c>
      <c r="P173">
        <f t="shared" si="39"/>
        <v>9314.4209052401893</v>
      </c>
      <c r="Q173">
        <f t="shared" si="39"/>
        <v>9314.4209052401893</v>
      </c>
      <c r="R173">
        <f t="shared" si="39"/>
        <v>9314.4209052401893</v>
      </c>
      <c r="S173">
        <f t="shared" si="39"/>
        <v>9314.4209052401893</v>
      </c>
      <c r="T173">
        <f t="shared" si="39"/>
        <v>9314.4209052401893</v>
      </c>
      <c r="U173">
        <f t="shared" si="39"/>
        <v>9314.4209052401893</v>
      </c>
      <c r="V173">
        <f t="shared" si="39"/>
        <v>9314.4209052401893</v>
      </c>
      <c r="W173">
        <f t="shared" si="39"/>
        <v>9314.4209052401893</v>
      </c>
    </row>
    <row r="174" spans="1:23" x14ac:dyDescent="0.25">
      <c r="A174" t="s">
        <v>0</v>
      </c>
      <c r="B174" t="s">
        <v>6</v>
      </c>
      <c r="C174" t="s">
        <v>16</v>
      </c>
      <c r="D174" t="s">
        <v>17</v>
      </c>
      <c r="E174" t="s">
        <v>93</v>
      </c>
      <c r="F174" t="s">
        <v>95</v>
      </c>
      <c r="G174" t="s">
        <v>18</v>
      </c>
      <c r="J174" t="s">
        <v>97</v>
      </c>
      <c r="L174" t="s">
        <v>83</v>
      </c>
      <c r="M174">
        <f>INDEX([1]!passenger_data,MATCH($A174&amp;$F174&amp;$G174&amp;$J174,[1]!passenger_index,0),MATCH(M$2,[1]!passenger_year,0))</f>
        <v>0.40720238109781942</v>
      </c>
      <c r="N174">
        <f t="shared" si="39"/>
        <v>0.40720238109781942</v>
      </c>
      <c r="O174">
        <f t="shared" si="39"/>
        <v>0.40720238109781942</v>
      </c>
      <c r="P174">
        <f t="shared" si="39"/>
        <v>0.40720238109781942</v>
      </c>
      <c r="Q174">
        <f t="shared" si="39"/>
        <v>0.40720238109781942</v>
      </c>
      <c r="R174">
        <f t="shared" si="39"/>
        <v>0.40720238109781942</v>
      </c>
      <c r="S174">
        <f t="shared" si="39"/>
        <v>0.40720238109781942</v>
      </c>
      <c r="T174">
        <f t="shared" si="39"/>
        <v>0.40720238109781942</v>
      </c>
      <c r="U174">
        <f t="shared" si="39"/>
        <v>0.40720238109781942</v>
      </c>
      <c r="V174">
        <f t="shared" si="39"/>
        <v>0.40720238109781942</v>
      </c>
      <c r="W174">
        <f t="shared" si="39"/>
        <v>0.40720238109781942</v>
      </c>
    </row>
    <row r="175" spans="1:23" x14ac:dyDescent="0.25">
      <c r="A175" t="s">
        <v>0</v>
      </c>
      <c r="B175" t="s">
        <v>6</v>
      </c>
      <c r="C175" t="s">
        <v>16</v>
      </c>
      <c r="D175" t="s">
        <v>17</v>
      </c>
      <c r="E175" t="s">
        <v>93</v>
      </c>
      <c r="F175" t="s">
        <v>98</v>
      </c>
      <c r="G175" t="s">
        <v>7</v>
      </c>
    </row>
    <row r="176" spans="1:23" x14ac:dyDescent="0.25">
      <c r="A176" t="s">
        <v>0</v>
      </c>
      <c r="B176" t="s">
        <v>6</v>
      </c>
      <c r="C176" t="s">
        <v>16</v>
      </c>
      <c r="D176" t="s">
        <v>17</v>
      </c>
      <c r="E176" t="s">
        <v>93</v>
      </c>
      <c r="F176" t="s">
        <v>98</v>
      </c>
      <c r="G176" t="s">
        <v>58</v>
      </c>
      <c r="L176" t="s">
        <v>59</v>
      </c>
      <c r="M176">
        <v>2005</v>
      </c>
      <c r="N176">
        <f t="shared" ref="N176:W178" si="40">M176</f>
        <v>2005</v>
      </c>
      <c r="O176">
        <f t="shared" si="40"/>
        <v>2005</v>
      </c>
      <c r="P176">
        <f t="shared" si="40"/>
        <v>2005</v>
      </c>
      <c r="Q176">
        <f t="shared" si="40"/>
        <v>2005</v>
      </c>
      <c r="R176">
        <f t="shared" si="40"/>
        <v>2005</v>
      </c>
      <c r="S176">
        <f t="shared" si="40"/>
        <v>2005</v>
      </c>
      <c r="T176">
        <f t="shared" si="40"/>
        <v>2005</v>
      </c>
      <c r="U176">
        <f t="shared" si="40"/>
        <v>2005</v>
      </c>
      <c r="V176">
        <f t="shared" si="40"/>
        <v>2005</v>
      </c>
      <c r="W176">
        <f t="shared" si="40"/>
        <v>2005</v>
      </c>
    </row>
    <row r="177" spans="1:23" x14ac:dyDescent="0.25">
      <c r="A177" t="s">
        <v>0</v>
      </c>
      <c r="B177" t="s">
        <v>6</v>
      </c>
      <c r="C177" t="s">
        <v>16</v>
      </c>
      <c r="D177" t="s">
        <v>17</v>
      </c>
      <c r="E177" t="s">
        <v>93</v>
      </c>
      <c r="F177" t="s">
        <v>98</v>
      </c>
      <c r="G177" t="s">
        <v>60</v>
      </c>
      <c r="L177" t="s">
        <v>59</v>
      </c>
      <c r="M177">
        <v>2021</v>
      </c>
      <c r="N177">
        <f t="shared" si="40"/>
        <v>2021</v>
      </c>
      <c r="O177">
        <f t="shared" si="40"/>
        <v>2021</v>
      </c>
      <c r="P177">
        <f t="shared" si="40"/>
        <v>2021</v>
      </c>
      <c r="Q177">
        <f t="shared" si="40"/>
        <v>2021</v>
      </c>
      <c r="R177">
        <f t="shared" si="40"/>
        <v>2021</v>
      </c>
      <c r="S177">
        <f t="shared" si="40"/>
        <v>2021</v>
      </c>
      <c r="T177">
        <f t="shared" si="40"/>
        <v>2021</v>
      </c>
      <c r="U177">
        <f t="shared" si="40"/>
        <v>2021</v>
      </c>
      <c r="V177">
        <f t="shared" si="40"/>
        <v>2021</v>
      </c>
      <c r="W177">
        <f t="shared" si="40"/>
        <v>2021</v>
      </c>
    </row>
    <row r="178" spans="1:23" x14ac:dyDescent="0.25">
      <c r="A178" t="s">
        <v>0</v>
      </c>
      <c r="B178" t="s">
        <v>6</v>
      </c>
      <c r="C178" t="s">
        <v>16</v>
      </c>
      <c r="D178" t="s">
        <v>17</v>
      </c>
      <c r="E178" t="s">
        <v>93</v>
      </c>
      <c r="F178" t="s">
        <v>98</v>
      </c>
      <c r="G178" t="s">
        <v>61</v>
      </c>
      <c r="L178" t="s">
        <v>62</v>
      </c>
      <c r="M178">
        <v>16</v>
      </c>
      <c r="N178">
        <f t="shared" si="40"/>
        <v>16</v>
      </c>
      <c r="O178">
        <f t="shared" si="40"/>
        <v>16</v>
      </c>
      <c r="P178">
        <f t="shared" si="40"/>
        <v>16</v>
      </c>
      <c r="Q178">
        <f t="shared" si="40"/>
        <v>16</v>
      </c>
      <c r="R178">
        <f t="shared" si="40"/>
        <v>16</v>
      </c>
      <c r="S178">
        <f t="shared" si="40"/>
        <v>16</v>
      </c>
      <c r="T178">
        <f t="shared" si="40"/>
        <v>16</v>
      </c>
      <c r="U178">
        <f t="shared" si="40"/>
        <v>16</v>
      </c>
      <c r="V178">
        <f t="shared" si="40"/>
        <v>16</v>
      </c>
      <c r="W178">
        <f t="shared" si="40"/>
        <v>16</v>
      </c>
    </row>
    <row r="179" spans="1:23" x14ac:dyDescent="0.25">
      <c r="A179" t="s">
        <v>0</v>
      </c>
      <c r="B179" t="s">
        <v>6</v>
      </c>
      <c r="C179" t="s">
        <v>16</v>
      </c>
      <c r="D179" t="s">
        <v>17</v>
      </c>
      <c r="E179" t="s">
        <v>93</v>
      </c>
      <c r="F179" t="s">
        <v>98</v>
      </c>
      <c r="G179" t="s">
        <v>63</v>
      </c>
      <c r="L179" t="s">
        <v>55</v>
      </c>
      <c r="M179">
        <v>0</v>
      </c>
    </row>
    <row r="180" spans="1:23" x14ac:dyDescent="0.25">
      <c r="A180" t="s">
        <v>0</v>
      </c>
      <c r="B180" t="s">
        <v>6</v>
      </c>
      <c r="C180" t="s">
        <v>16</v>
      </c>
      <c r="D180" t="s">
        <v>17</v>
      </c>
      <c r="E180" t="s">
        <v>93</v>
      </c>
      <c r="F180" t="s">
        <v>98</v>
      </c>
      <c r="G180" t="s">
        <v>66</v>
      </c>
      <c r="L180" t="s">
        <v>89</v>
      </c>
      <c r="M180">
        <f>INDEX([1]!passenger_data,MATCH($A180&amp;$G180,[1]!passenger_index,0),MATCH(M$2,[1]!passenger_year,0))</f>
        <v>141.8395852168436</v>
      </c>
      <c r="N180">
        <f t="shared" ref="N180:W182" si="41">M180</f>
        <v>141.8395852168436</v>
      </c>
      <c r="O180">
        <f t="shared" si="41"/>
        <v>141.8395852168436</v>
      </c>
      <c r="P180">
        <f t="shared" si="41"/>
        <v>141.8395852168436</v>
      </c>
      <c r="Q180">
        <f t="shared" si="41"/>
        <v>141.8395852168436</v>
      </c>
      <c r="R180">
        <f t="shared" si="41"/>
        <v>141.8395852168436</v>
      </c>
      <c r="S180">
        <f t="shared" si="41"/>
        <v>141.8395852168436</v>
      </c>
      <c r="T180">
        <f t="shared" si="41"/>
        <v>141.8395852168436</v>
      </c>
      <c r="U180">
        <f t="shared" si="41"/>
        <v>141.8395852168436</v>
      </c>
      <c r="V180">
        <f t="shared" si="41"/>
        <v>141.8395852168436</v>
      </c>
      <c r="W180">
        <f t="shared" si="41"/>
        <v>141.8395852168436</v>
      </c>
    </row>
    <row r="181" spans="1:23" x14ac:dyDescent="0.25">
      <c r="A181" t="s">
        <v>0</v>
      </c>
      <c r="B181" t="s">
        <v>6</v>
      </c>
      <c r="C181" t="s">
        <v>16</v>
      </c>
      <c r="D181" t="s">
        <v>17</v>
      </c>
      <c r="E181" t="s">
        <v>93</v>
      </c>
      <c r="F181" t="s">
        <v>98</v>
      </c>
      <c r="G181" t="s">
        <v>82</v>
      </c>
      <c r="K181" t="s">
        <v>96</v>
      </c>
      <c r="L181" t="s">
        <v>72</v>
      </c>
      <c r="M181">
        <v>9314.4209052401893</v>
      </c>
      <c r="N181">
        <f t="shared" si="41"/>
        <v>9314.4209052401893</v>
      </c>
      <c r="O181">
        <f t="shared" si="41"/>
        <v>9314.4209052401893</v>
      </c>
      <c r="P181">
        <f t="shared" si="41"/>
        <v>9314.4209052401893</v>
      </c>
      <c r="Q181">
        <f t="shared" si="41"/>
        <v>9314.4209052401893</v>
      </c>
      <c r="R181">
        <f t="shared" si="41"/>
        <v>9314.4209052401893</v>
      </c>
      <c r="S181">
        <f t="shared" si="41"/>
        <v>9314.4209052401893</v>
      </c>
      <c r="T181">
        <f t="shared" si="41"/>
        <v>9314.4209052401893</v>
      </c>
      <c r="U181">
        <f t="shared" si="41"/>
        <v>9314.4209052401893</v>
      </c>
      <c r="V181">
        <f t="shared" si="41"/>
        <v>9314.4209052401893</v>
      </c>
      <c r="W181">
        <f t="shared" si="41"/>
        <v>9314.4209052401893</v>
      </c>
    </row>
    <row r="182" spans="1:23" x14ac:dyDescent="0.25">
      <c r="A182" t="s">
        <v>0</v>
      </c>
      <c r="B182" t="s">
        <v>6</v>
      </c>
      <c r="C182" t="s">
        <v>16</v>
      </c>
      <c r="D182" t="s">
        <v>17</v>
      </c>
      <c r="E182" t="s">
        <v>93</v>
      </c>
      <c r="F182" t="s">
        <v>98</v>
      </c>
      <c r="G182" t="s">
        <v>18</v>
      </c>
      <c r="J182" t="s">
        <v>97</v>
      </c>
      <c r="L182" t="s">
        <v>83</v>
      </c>
      <c r="M182">
        <f>INDEX([1]!passenger_data,MATCH($A182&amp;$F182&amp;$G182&amp;$J182,[1]!passenger_index,0),MATCH(M$2,[1]!passenger_year,0))</f>
        <v>0.38639410262612717</v>
      </c>
      <c r="N182">
        <f t="shared" si="41"/>
        <v>0.38639410262612717</v>
      </c>
      <c r="O182">
        <f t="shared" si="41"/>
        <v>0.38639410262612717</v>
      </c>
      <c r="P182">
        <f t="shared" si="41"/>
        <v>0.38639410262612717</v>
      </c>
      <c r="Q182">
        <f t="shared" si="41"/>
        <v>0.38639410262612717</v>
      </c>
      <c r="R182">
        <f t="shared" si="41"/>
        <v>0.38639410262612717</v>
      </c>
      <c r="S182">
        <f t="shared" si="41"/>
        <v>0.38639410262612717</v>
      </c>
      <c r="T182">
        <f t="shared" si="41"/>
        <v>0.38639410262612717</v>
      </c>
      <c r="U182">
        <f t="shared" si="41"/>
        <v>0.38639410262612717</v>
      </c>
      <c r="V182">
        <f t="shared" si="41"/>
        <v>0.38639410262612717</v>
      </c>
      <c r="W182">
        <f t="shared" si="41"/>
        <v>0.38639410262612717</v>
      </c>
    </row>
    <row r="183" spans="1:23" x14ac:dyDescent="0.25">
      <c r="A183" t="s">
        <v>0</v>
      </c>
      <c r="B183" t="s">
        <v>6</v>
      </c>
      <c r="C183" t="s">
        <v>16</v>
      </c>
      <c r="D183" t="s">
        <v>17</v>
      </c>
      <c r="E183" t="s">
        <v>93</v>
      </c>
      <c r="F183" t="s">
        <v>99</v>
      </c>
      <c r="G183" t="s">
        <v>7</v>
      </c>
    </row>
    <row r="184" spans="1:23" x14ac:dyDescent="0.25">
      <c r="A184" t="s">
        <v>0</v>
      </c>
      <c r="B184" t="s">
        <v>6</v>
      </c>
      <c r="C184" t="s">
        <v>16</v>
      </c>
      <c r="D184" t="s">
        <v>17</v>
      </c>
      <c r="E184" t="s">
        <v>93</v>
      </c>
      <c r="F184" t="s">
        <v>99</v>
      </c>
      <c r="G184" t="s">
        <v>58</v>
      </c>
      <c r="L184" t="s">
        <v>59</v>
      </c>
      <c r="M184">
        <v>2015</v>
      </c>
      <c r="N184">
        <f t="shared" ref="N184:W186" si="42">M184</f>
        <v>2015</v>
      </c>
      <c r="O184">
        <f t="shared" si="42"/>
        <v>2015</v>
      </c>
      <c r="P184">
        <f t="shared" si="42"/>
        <v>2015</v>
      </c>
      <c r="Q184">
        <f t="shared" si="42"/>
        <v>2015</v>
      </c>
      <c r="R184">
        <f t="shared" si="42"/>
        <v>2015</v>
      </c>
      <c r="S184">
        <f t="shared" si="42"/>
        <v>2015</v>
      </c>
      <c r="T184">
        <f t="shared" si="42"/>
        <v>2015</v>
      </c>
      <c r="U184">
        <f t="shared" si="42"/>
        <v>2015</v>
      </c>
      <c r="V184">
        <f t="shared" si="42"/>
        <v>2015</v>
      </c>
      <c r="W184">
        <f t="shared" si="42"/>
        <v>2015</v>
      </c>
    </row>
    <row r="185" spans="1:23" x14ac:dyDescent="0.25">
      <c r="A185" t="s">
        <v>0</v>
      </c>
      <c r="B185" t="s">
        <v>6</v>
      </c>
      <c r="C185" t="s">
        <v>16</v>
      </c>
      <c r="D185" t="s">
        <v>17</v>
      </c>
      <c r="E185" t="s">
        <v>93</v>
      </c>
      <c r="F185" t="s">
        <v>99</v>
      </c>
      <c r="G185" t="s">
        <v>60</v>
      </c>
      <c r="L185" t="s">
        <v>59</v>
      </c>
      <c r="M185">
        <v>2101</v>
      </c>
      <c r="N185">
        <f t="shared" si="42"/>
        <v>2101</v>
      </c>
      <c r="O185">
        <f t="shared" si="42"/>
        <v>2101</v>
      </c>
      <c r="P185">
        <f t="shared" si="42"/>
        <v>2101</v>
      </c>
      <c r="Q185">
        <f t="shared" si="42"/>
        <v>2101</v>
      </c>
      <c r="R185">
        <f t="shared" si="42"/>
        <v>2101</v>
      </c>
      <c r="S185">
        <f t="shared" si="42"/>
        <v>2101</v>
      </c>
      <c r="T185">
        <f t="shared" si="42"/>
        <v>2101</v>
      </c>
      <c r="U185">
        <f t="shared" si="42"/>
        <v>2101</v>
      </c>
      <c r="V185">
        <f t="shared" si="42"/>
        <v>2101</v>
      </c>
      <c r="W185">
        <f t="shared" si="42"/>
        <v>2101</v>
      </c>
    </row>
    <row r="186" spans="1:23" x14ac:dyDescent="0.25">
      <c r="A186" t="s">
        <v>0</v>
      </c>
      <c r="B186" t="s">
        <v>6</v>
      </c>
      <c r="C186" t="s">
        <v>16</v>
      </c>
      <c r="D186" t="s">
        <v>17</v>
      </c>
      <c r="E186" t="s">
        <v>93</v>
      </c>
      <c r="F186" t="s">
        <v>99</v>
      </c>
      <c r="G186" t="s">
        <v>61</v>
      </c>
      <c r="L186" t="s">
        <v>62</v>
      </c>
      <c r="M186">
        <v>16</v>
      </c>
      <c r="N186">
        <f t="shared" si="42"/>
        <v>16</v>
      </c>
      <c r="O186">
        <f t="shared" si="42"/>
        <v>16</v>
      </c>
      <c r="P186">
        <f t="shared" si="42"/>
        <v>16</v>
      </c>
      <c r="Q186">
        <f t="shared" si="42"/>
        <v>16</v>
      </c>
      <c r="R186">
        <f t="shared" si="42"/>
        <v>16</v>
      </c>
      <c r="S186">
        <f t="shared" si="42"/>
        <v>16</v>
      </c>
      <c r="T186">
        <f t="shared" si="42"/>
        <v>16</v>
      </c>
      <c r="U186">
        <f t="shared" si="42"/>
        <v>16</v>
      </c>
      <c r="V186">
        <f t="shared" si="42"/>
        <v>16</v>
      </c>
      <c r="W186">
        <f t="shared" si="42"/>
        <v>16</v>
      </c>
    </row>
    <row r="187" spans="1:23" x14ac:dyDescent="0.25">
      <c r="A187" t="s">
        <v>0</v>
      </c>
      <c r="B187" t="s">
        <v>6</v>
      </c>
      <c r="C187" t="s">
        <v>16</v>
      </c>
      <c r="D187" t="s">
        <v>17</v>
      </c>
      <c r="E187" t="s">
        <v>93</v>
      </c>
      <c r="F187" t="s">
        <v>99</v>
      </c>
      <c r="G187" t="s">
        <v>63</v>
      </c>
      <c r="L187" t="s">
        <v>55</v>
      </c>
      <c r="M187">
        <v>0</v>
      </c>
    </row>
    <row r="188" spans="1:23" x14ac:dyDescent="0.25">
      <c r="A188" t="s">
        <v>0</v>
      </c>
      <c r="B188" t="s">
        <v>6</v>
      </c>
      <c r="C188" t="s">
        <v>16</v>
      </c>
      <c r="D188" t="s">
        <v>17</v>
      </c>
      <c r="E188" t="s">
        <v>93</v>
      </c>
      <c r="F188" t="s">
        <v>99</v>
      </c>
      <c r="G188" t="s">
        <v>66</v>
      </c>
      <c r="L188" t="s">
        <v>89</v>
      </c>
      <c r="M188">
        <f>INDEX([1]!passenger_data,MATCH($A188&amp;$G188,[1]!passenger_index,0),MATCH(M$2,[1]!passenger_year,0))</f>
        <v>141.8395852168436</v>
      </c>
      <c r="N188">
        <f t="shared" ref="N188:W190" si="43">M188</f>
        <v>141.8395852168436</v>
      </c>
      <c r="O188">
        <f t="shared" si="43"/>
        <v>141.8395852168436</v>
      </c>
      <c r="P188">
        <f t="shared" si="43"/>
        <v>141.8395852168436</v>
      </c>
      <c r="Q188">
        <f t="shared" si="43"/>
        <v>141.8395852168436</v>
      </c>
      <c r="R188">
        <f t="shared" si="43"/>
        <v>141.8395852168436</v>
      </c>
      <c r="S188">
        <f t="shared" si="43"/>
        <v>141.8395852168436</v>
      </c>
      <c r="T188">
        <f t="shared" si="43"/>
        <v>141.8395852168436</v>
      </c>
      <c r="U188">
        <f t="shared" si="43"/>
        <v>141.8395852168436</v>
      </c>
      <c r="V188">
        <f t="shared" si="43"/>
        <v>141.8395852168436</v>
      </c>
      <c r="W188">
        <f t="shared" si="43"/>
        <v>141.8395852168436</v>
      </c>
    </row>
    <row r="189" spans="1:23" x14ac:dyDescent="0.25">
      <c r="A189" t="s">
        <v>0</v>
      </c>
      <c r="B189" t="s">
        <v>6</v>
      </c>
      <c r="C189" t="s">
        <v>16</v>
      </c>
      <c r="D189" t="s">
        <v>17</v>
      </c>
      <c r="E189" t="s">
        <v>93</v>
      </c>
      <c r="F189" t="s">
        <v>99</v>
      </c>
      <c r="G189" t="s">
        <v>82</v>
      </c>
      <c r="K189" t="s">
        <v>96</v>
      </c>
      <c r="L189" t="s">
        <v>72</v>
      </c>
      <c r="M189">
        <f>AVERAGE(M181,M197)</f>
        <v>10650.715933044896</v>
      </c>
      <c r="N189">
        <f t="shared" si="43"/>
        <v>10650.715933044896</v>
      </c>
      <c r="O189">
        <f t="shared" si="43"/>
        <v>10650.715933044896</v>
      </c>
      <c r="P189">
        <f t="shared" si="43"/>
        <v>10650.715933044896</v>
      </c>
      <c r="Q189">
        <f t="shared" si="43"/>
        <v>10650.715933044896</v>
      </c>
      <c r="R189">
        <f t="shared" si="43"/>
        <v>10650.715933044896</v>
      </c>
      <c r="S189">
        <f t="shared" si="43"/>
        <v>10650.715933044896</v>
      </c>
      <c r="T189">
        <f t="shared" si="43"/>
        <v>10650.715933044896</v>
      </c>
      <c r="U189">
        <f t="shared" si="43"/>
        <v>10650.715933044896</v>
      </c>
      <c r="V189">
        <f t="shared" si="43"/>
        <v>10650.715933044896</v>
      </c>
      <c r="W189">
        <f t="shared" si="43"/>
        <v>10650.715933044896</v>
      </c>
    </row>
    <row r="190" spans="1:23" x14ac:dyDescent="0.25">
      <c r="A190" t="s">
        <v>0</v>
      </c>
      <c r="B190" t="s">
        <v>6</v>
      </c>
      <c r="C190" t="s">
        <v>16</v>
      </c>
      <c r="D190" t="s">
        <v>17</v>
      </c>
      <c r="E190" t="s">
        <v>93</v>
      </c>
      <c r="F190" t="s">
        <v>99</v>
      </c>
      <c r="G190" t="s">
        <v>18</v>
      </c>
      <c r="J190" t="s">
        <v>97</v>
      </c>
      <c r="L190" t="s">
        <v>83</v>
      </c>
      <c r="M190">
        <f>INDEX([1]!passenger_data,MATCH($A190&amp;$F190&amp;$G190&amp;$J190,[1]!passenger_index,0),MATCH(M$2,[1]!passenger_year,0))</f>
        <v>0.39642096159171192</v>
      </c>
      <c r="N190">
        <f t="shared" si="43"/>
        <v>0.39642096159171192</v>
      </c>
      <c r="O190">
        <f t="shared" si="43"/>
        <v>0.39642096159171192</v>
      </c>
      <c r="P190">
        <f t="shared" si="43"/>
        <v>0.39642096159171192</v>
      </c>
      <c r="Q190">
        <f t="shared" si="43"/>
        <v>0.39642096159171192</v>
      </c>
      <c r="R190">
        <f t="shared" si="43"/>
        <v>0.39642096159171192</v>
      </c>
      <c r="S190">
        <f t="shared" si="43"/>
        <v>0.39642096159171192</v>
      </c>
      <c r="T190">
        <f t="shared" si="43"/>
        <v>0.39642096159171192</v>
      </c>
      <c r="U190">
        <f t="shared" si="43"/>
        <v>0.39642096159171192</v>
      </c>
      <c r="V190">
        <f t="shared" si="43"/>
        <v>0.39642096159171192</v>
      </c>
      <c r="W190">
        <f t="shared" si="43"/>
        <v>0.39642096159171192</v>
      </c>
    </row>
    <row r="191" spans="1:23" x14ac:dyDescent="0.25">
      <c r="A191" t="s">
        <v>0</v>
      </c>
      <c r="B191" t="s">
        <v>6</v>
      </c>
      <c r="C191" t="s">
        <v>16</v>
      </c>
      <c r="D191" t="s">
        <v>17</v>
      </c>
      <c r="E191" t="s">
        <v>93</v>
      </c>
      <c r="F191" t="s">
        <v>100</v>
      </c>
      <c r="G191" t="s">
        <v>7</v>
      </c>
    </row>
    <row r="192" spans="1:23" x14ac:dyDescent="0.25">
      <c r="A192" t="s">
        <v>0</v>
      </c>
      <c r="B192" t="s">
        <v>6</v>
      </c>
      <c r="C192" t="s">
        <v>16</v>
      </c>
      <c r="D192" t="s">
        <v>17</v>
      </c>
      <c r="E192" t="s">
        <v>93</v>
      </c>
      <c r="F192" t="s">
        <v>100</v>
      </c>
      <c r="G192" t="s">
        <v>58</v>
      </c>
      <c r="L192" t="s">
        <v>59</v>
      </c>
      <c r="M192">
        <v>2010</v>
      </c>
      <c r="N192">
        <f t="shared" ref="N192:W194" si="44">M192</f>
        <v>2010</v>
      </c>
      <c r="O192">
        <f t="shared" si="44"/>
        <v>2010</v>
      </c>
      <c r="P192">
        <f t="shared" si="44"/>
        <v>2010</v>
      </c>
      <c r="Q192">
        <f t="shared" si="44"/>
        <v>2010</v>
      </c>
      <c r="R192">
        <f t="shared" si="44"/>
        <v>2010</v>
      </c>
      <c r="S192">
        <f t="shared" si="44"/>
        <v>2010</v>
      </c>
      <c r="T192">
        <f t="shared" si="44"/>
        <v>2010</v>
      </c>
      <c r="U192">
        <f t="shared" si="44"/>
        <v>2010</v>
      </c>
      <c r="V192">
        <f t="shared" si="44"/>
        <v>2010</v>
      </c>
      <c r="W192">
        <f t="shared" si="44"/>
        <v>2010</v>
      </c>
    </row>
    <row r="193" spans="1:23" x14ac:dyDescent="0.25">
      <c r="A193" t="s">
        <v>0</v>
      </c>
      <c r="B193" t="s">
        <v>6</v>
      </c>
      <c r="C193" t="s">
        <v>16</v>
      </c>
      <c r="D193" t="s">
        <v>17</v>
      </c>
      <c r="E193" t="s">
        <v>93</v>
      </c>
      <c r="F193" t="s">
        <v>100</v>
      </c>
      <c r="G193" t="s">
        <v>60</v>
      </c>
      <c r="L193" t="s">
        <v>59</v>
      </c>
      <c r="M193">
        <v>2101</v>
      </c>
      <c r="N193">
        <f t="shared" si="44"/>
        <v>2101</v>
      </c>
      <c r="O193">
        <f t="shared" si="44"/>
        <v>2101</v>
      </c>
      <c r="P193">
        <f t="shared" si="44"/>
        <v>2101</v>
      </c>
      <c r="Q193">
        <f t="shared" si="44"/>
        <v>2101</v>
      </c>
      <c r="R193">
        <f t="shared" si="44"/>
        <v>2101</v>
      </c>
      <c r="S193">
        <f t="shared" si="44"/>
        <v>2101</v>
      </c>
      <c r="T193">
        <f t="shared" si="44"/>
        <v>2101</v>
      </c>
      <c r="U193">
        <f t="shared" si="44"/>
        <v>2101</v>
      </c>
      <c r="V193">
        <f t="shared" si="44"/>
        <v>2101</v>
      </c>
      <c r="W193">
        <f t="shared" si="44"/>
        <v>2101</v>
      </c>
    </row>
    <row r="194" spans="1:23" x14ac:dyDescent="0.25">
      <c r="A194" t="s">
        <v>0</v>
      </c>
      <c r="B194" t="s">
        <v>6</v>
      </c>
      <c r="C194" t="s">
        <v>16</v>
      </c>
      <c r="D194" t="s">
        <v>17</v>
      </c>
      <c r="E194" t="s">
        <v>93</v>
      </c>
      <c r="F194" t="s">
        <v>100</v>
      </c>
      <c r="G194" t="s">
        <v>61</v>
      </c>
      <c r="L194" t="s">
        <v>62</v>
      </c>
      <c r="M194">
        <v>16</v>
      </c>
      <c r="N194">
        <f t="shared" si="44"/>
        <v>16</v>
      </c>
      <c r="O194">
        <f t="shared" si="44"/>
        <v>16</v>
      </c>
      <c r="P194">
        <f t="shared" si="44"/>
        <v>16</v>
      </c>
      <c r="Q194">
        <f t="shared" si="44"/>
        <v>16</v>
      </c>
      <c r="R194">
        <f t="shared" si="44"/>
        <v>16</v>
      </c>
      <c r="S194">
        <f t="shared" si="44"/>
        <v>16</v>
      </c>
      <c r="T194">
        <f t="shared" si="44"/>
        <v>16</v>
      </c>
      <c r="U194">
        <f t="shared" si="44"/>
        <v>16</v>
      </c>
      <c r="V194">
        <f t="shared" si="44"/>
        <v>16</v>
      </c>
      <c r="W194">
        <f t="shared" si="44"/>
        <v>16</v>
      </c>
    </row>
    <row r="195" spans="1:23" x14ac:dyDescent="0.25">
      <c r="A195" t="s">
        <v>0</v>
      </c>
      <c r="B195" t="s">
        <v>6</v>
      </c>
      <c r="C195" t="s">
        <v>16</v>
      </c>
      <c r="D195" t="s">
        <v>17</v>
      </c>
      <c r="E195" t="s">
        <v>93</v>
      </c>
      <c r="F195" t="s">
        <v>100</v>
      </c>
      <c r="G195" t="s">
        <v>63</v>
      </c>
      <c r="L195" t="s">
        <v>55</v>
      </c>
      <c r="M195">
        <v>0</v>
      </c>
    </row>
    <row r="196" spans="1:23" x14ac:dyDescent="0.25">
      <c r="A196" t="s">
        <v>0</v>
      </c>
      <c r="B196" t="s">
        <v>6</v>
      </c>
      <c r="C196" t="s">
        <v>16</v>
      </c>
      <c r="D196" t="s">
        <v>17</v>
      </c>
      <c r="E196" t="s">
        <v>93</v>
      </c>
      <c r="F196" t="s">
        <v>100</v>
      </c>
      <c r="G196" t="s">
        <v>66</v>
      </c>
      <c r="L196" t="s">
        <v>89</v>
      </c>
      <c r="M196">
        <f>INDEX([1]!passenger_data,MATCH($A196&amp;$G196,[1]!passenger_index,0),MATCH(M$2,[1]!passenger_year,0))</f>
        <v>141.8395852168436</v>
      </c>
      <c r="N196">
        <f t="shared" ref="N196:W198" si="45">M196</f>
        <v>141.8395852168436</v>
      </c>
      <c r="O196">
        <f t="shared" si="45"/>
        <v>141.8395852168436</v>
      </c>
      <c r="P196">
        <f t="shared" si="45"/>
        <v>141.8395852168436</v>
      </c>
      <c r="Q196">
        <f t="shared" si="45"/>
        <v>141.8395852168436</v>
      </c>
      <c r="R196">
        <f t="shared" si="45"/>
        <v>141.8395852168436</v>
      </c>
      <c r="S196">
        <f t="shared" si="45"/>
        <v>141.8395852168436</v>
      </c>
      <c r="T196">
        <f t="shared" si="45"/>
        <v>141.8395852168436</v>
      </c>
      <c r="U196">
        <f t="shared" si="45"/>
        <v>141.8395852168436</v>
      </c>
      <c r="V196">
        <f t="shared" si="45"/>
        <v>141.8395852168436</v>
      </c>
      <c r="W196">
        <f t="shared" si="45"/>
        <v>141.8395852168436</v>
      </c>
    </row>
    <row r="197" spans="1:23" x14ac:dyDescent="0.25">
      <c r="A197" t="s">
        <v>0</v>
      </c>
      <c r="B197" t="s">
        <v>6</v>
      </c>
      <c r="C197" t="s">
        <v>16</v>
      </c>
      <c r="D197" t="s">
        <v>17</v>
      </c>
      <c r="E197" t="s">
        <v>93</v>
      </c>
      <c r="F197" t="s">
        <v>100</v>
      </c>
      <c r="G197" t="s">
        <v>82</v>
      </c>
      <c r="K197" t="s">
        <v>96</v>
      </c>
      <c r="L197" t="s">
        <v>72</v>
      </c>
      <c r="M197">
        <v>11987.0109608496</v>
      </c>
      <c r="N197">
        <f t="shared" si="45"/>
        <v>11987.0109608496</v>
      </c>
      <c r="O197">
        <f t="shared" si="45"/>
        <v>11987.0109608496</v>
      </c>
      <c r="P197">
        <f t="shared" si="45"/>
        <v>11987.0109608496</v>
      </c>
      <c r="Q197">
        <f t="shared" si="45"/>
        <v>11987.0109608496</v>
      </c>
      <c r="R197">
        <f t="shared" si="45"/>
        <v>11987.0109608496</v>
      </c>
      <c r="S197">
        <f t="shared" si="45"/>
        <v>11987.0109608496</v>
      </c>
      <c r="T197">
        <f t="shared" si="45"/>
        <v>11987.0109608496</v>
      </c>
      <c r="U197">
        <f t="shared" si="45"/>
        <v>11987.0109608496</v>
      </c>
      <c r="V197">
        <f t="shared" si="45"/>
        <v>11987.0109608496</v>
      </c>
      <c r="W197">
        <f t="shared" si="45"/>
        <v>11987.0109608496</v>
      </c>
    </row>
    <row r="198" spans="1:23" x14ac:dyDescent="0.25">
      <c r="A198" t="s">
        <v>0</v>
      </c>
      <c r="B198" t="s">
        <v>6</v>
      </c>
      <c r="C198" t="s">
        <v>16</v>
      </c>
      <c r="D198" t="s">
        <v>17</v>
      </c>
      <c r="E198" t="s">
        <v>93</v>
      </c>
      <c r="F198" t="s">
        <v>100</v>
      </c>
      <c r="G198" t="s">
        <v>18</v>
      </c>
      <c r="J198" t="s">
        <v>97</v>
      </c>
      <c r="L198" t="s">
        <v>83</v>
      </c>
      <c r="M198">
        <f>M190*0.75</f>
        <v>0.29731572119378391</v>
      </c>
      <c r="N198">
        <f t="shared" si="45"/>
        <v>0.29731572119378391</v>
      </c>
      <c r="O198">
        <f t="shared" si="45"/>
        <v>0.29731572119378391</v>
      </c>
      <c r="P198">
        <f t="shared" si="45"/>
        <v>0.29731572119378391</v>
      </c>
      <c r="Q198">
        <f t="shared" si="45"/>
        <v>0.29731572119378391</v>
      </c>
      <c r="R198">
        <f t="shared" si="45"/>
        <v>0.29731572119378391</v>
      </c>
      <c r="S198">
        <f t="shared" si="45"/>
        <v>0.29731572119378391</v>
      </c>
      <c r="T198">
        <f t="shared" si="45"/>
        <v>0.29731572119378391</v>
      </c>
      <c r="U198">
        <f t="shared" si="45"/>
        <v>0.29731572119378391</v>
      </c>
      <c r="V198">
        <f t="shared" si="45"/>
        <v>0.29731572119378391</v>
      </c>
      <c r="W198">
        <f t="shared" si="45"/>
        <v>0.29731572119378391</v>
      </c>
    </row>
    <row r="199" spans="1:23" x14ac:dyDescent="0.25">
      <c r="A199" t="s">
        <v>0</v>
      </c>
      <c r="B199" t="s">
        <v>6</v>
      </c>
      <c r="C199" t="s">
        <v>16</v>
      </c>
      <c r="D199" t="s">
        <v>17</v>
      </c>
      <c r="E199" t="s">
        <v>93</v>
      </c>
      <c r="F199" t="s">
        <v>101</v>
      </c>
      <c r="G199" t="s">
        <v>7</v>
      </c>
    </row>
    <row r="200" spans="1:23" x14ac:dyDescent="0.25">
      <c r="A200" t="s">
        <v>0</v>
      </c>
      <c r="B200" t="s">
        <v>6</v>
      </c>
      <c r="C200" t="s">
        <v>16</v>
      </c>
      <c r="D200" t="s">
        <v>17</v>
      </c>
      <c r="E200" t="s">
        <v>93</v>
      </c>
      <c r="F200" t="s">
        <v>101</v>
      </c>
      <c r="G200" t="s">
        <v>58</v>
      </c>
      <c r="L200" t="s">
        <v>59</v>
      </c>
      <c r="M200">
        <v>2015</v>
      </c>
      <c r="N200">
        <f t="shared" ref="N200:W202" si="46">M200</f>
        <v>2015</v>
      </c>
      <c r="O200">
        <f t="shared" si="46"/>
        <v>2015</v>
      </c>
      <c r="P200">
        <f t="shared" si="46"/>
        <v>2015</v>
      </c>
      <c r="Q200">
        <f t="shared" si="46"/>
        <v>2015</v>
      </c>
      <c r="R200">
        <f t="shared" si="46"/>
        <v>2015</v>
      </c>
      <c r="S200">
        <f t="shared" si="46"/>
        <v>2015</v>
      </c>
      <c r="T200">
        <f t="shared" si="46"/>
        <v>2015</v>
      </c>
      <c r="U200">
        <f t="shared" si="46"/>
        <v>2015</v>
      </c>
      <c r="V200">
        <f t="shared" si="46"/>
        <v>2015</v>
      </c>
      <c r="W200">
        <f t="shared" si="46"/>
        <v>2015</v>
      </c>
    </row>
    <row r="201" spans="1:23" x14ac:dyDescent="0.25">
      <c r="A201" t="s">
        <v>0</v>
      </c>
      <c r="B201" t="s">
        <v>6</v>
      </c>
      <c r="C201" t="s">
        <v>16</v>
      </c>
      <c r="D201" t="s">
        <v>17</v>
      </c>
      <c r="E201" t="s">
        <v>93</v>
      </c>
      <c r="F201" t="s">
        <v>101</v>
      </c>
      <c r="G201" t="s">
        <v>60</v>
      </c>
      <c r="L201" t="s">
        <v>59</v>
      </c>
      <c r="M201">
        <v>2101</v>
      </c>
      <c r="N201">
        <f t="shared" si="46"/>
        <v>2101</v>
      </c>
      <c r="O201">
        <f t="shared" si="46"/>
        <v>2101</v>
      </c>
      <c r="P201">
        <f t="shared" si="46"/>
        <v>2101</v>
      </c>
      <c r="Q201">
        <f t="shared" si="46"/>
        <v>2101</v>
      </c>
      <c r="R201">
        <f t="shared" si="46"/>
        <v>2101</v>
      </c>
      <c r="S201">
        <f t="shared" si="46"/>
        <v>2101</v>
      </c>
      <c r="T201">
        <f t="shared" si="46"/>
        <v>2101</v>
      </c>
      <c r="U201">
        <f t="shared" si="46"/>
        <v>2101</v>
      </c>
      <c r="V201">
        <f t="shared" si="46"/>
        <v>2101</v>
      </c>
      <c r="W201">
        <f t="shared" si="46"/>
        <v>2101</v>
      </c>
    </row>
    <row r="202" spans="1:23" x14ac:dyDescent="0.25">
      <c r="A202" t="s">
        <v>0</v>
      </c>
      <c r="B202" t="s">
        <v>6</v>
      </c>
      <c r="C202" t="s">
        <v>16</v>
      </c>
      <c r="D202" t="s">
        <v>17</v>
      </c>
      <c r="E202" t="s">
        <v>93</v>
      </c>
      <c r="F202" t="s">
        <v>101</v>
      </c>
      <c r="G202" t="s">
        <v>61</v>
      </c>
      <c r="L202" t="s">
        <v>62</v>
      </c>
      <c r="M202">
        <v>16</v>
      </c>
      <c r="N202">
        <f t="shared" si="46"/>
        <v>16</v>
      </c>
      <c r="O202">
        <f t="shared" si="46"/>
        <v>16</v>
      </c>
      <c r="P202">
        <f t="shared" si="46"/>
        <v>16</v>
      </c>
      <c r="Q202">
        <f t="shared" si="46"/>
        <v>16</v>
      </c>
      <c r="R202">
        <f t="shared" si="46"/>
        <v>16</v>
      </c>
      <c r="S202">
        <f t="shared" si="46"/>
        <v>16</v>
      </c>
      <c r="T202">
        <f t="shared" si="46"/>
        <v>16</v>
      </c>
      <c r="U202">
        <f t="shared" si="46"/>
        <v>16</v>
      </c>
      <c r="V202">
        <f t="shared" si="46"/>
        <v>16</v>
      </c>
      <c r="W202">
        <f t="shared" si="46"/>
        <v>16</v>
      </c>
    </row>
    <row r="203" spans="1:23" x14ac:dyDescent="0.25">
      <c r="A203" t="s">
        <v>0</v>
      </c>
      <c r="B203" t="s">
        <v>6</v>
      </c>
      <c r="C203" t="s">
        <v>16</v>
      </c>
      <c r="D203" t="s">
        <v>17</v>
      </c>
      <c r="E203" t="s">
        <v>93</v>
      </c>
      <c r="F203" t="s">
        <v>101</v>
      </c>
      <c r="G203" t="s">
        <v>63</v>
      </c>
      <c r="L203" t="s">
        <v>55</v>
      </c>
      <c r="M203">
        <v>0</v>
      </c>
    </row>
    <row r="204" spans="1:23" x14ac:dyDescent="0.25">
      <c r="A204" t="s">
        <v>0</v>
      </c>
      <c r="B204" t="s">
        <v>6</v>
      </c>
      <c r="C204" t="s">
        <v>16</v>
      </c>
      <c r="D204" t="s">
        <v>17</v>
      </c>
      <c r="E204" t="s">
        <v>93</v>
      </c>
      <c r="F204" t="s">
        <v>101</v>
      </c>
      <c r="G204" t="s">
        <v>66</v>
      </c>
      <c r="L204" t="s">
        <v>89</v>
      </c>
      <c r="M204">
        <f>INDEX([1]!passenger_data,MATCH($A204&amp;$G204,[1]!passenger_index,0),MATCH(M$2,[1]!passenger_year,0))</f>
        <v>141.8395852168436</v>
      </c>
      <c r="N204">
        <f t="shared" ref="N204:W207" si="47">M204</f>
        <v>141.8395852168436</v>
      </c>
      <c r="O204">
        <f t="shared" si="47"/>
        <v>141.8395852168436</v>
      </c>
      <c r="P204">
        <f t="shared" si="47"/>
        <v>141.8395852168436</v>
      </c>
      <c r="Q204">
        <f t="shared" si="47"/>
        <v>141.8395852168436</v>
      </c>
      <c r="R204">
        <f t="shared" si="47"/>
        <v>141.8395852168436</v>
      </c>
      <c r="S204">
        <f t="shared" si="47"/>
        <v>141.8395852168436</v>
      </c>
      <c r="T204">
        <f t="shared" si="47"/>
        <v>141.8395852168436</v>
      </c>
      <c r="U204">
        <f t="shared" si="47"/>
        <v>141.8395852168436</v>
      </c>
      <c r="V204">
        <f t="shared" si="47"/>
        <v>141.8395852168436</v>
      </c>
      <c r="W204">
        <f t="shared" si="47"/>
        <v>141.8395852168436</v>
      </c>
    </row>
    <row r="205" spans="1:23" x14ac:dyDescent="0.25">
      <c r="A205" t="s">
        <v>0</v>
      </c>
      <c r="B205" t="s">
        <v>6</v>
      </c>
      <c r="C205" t="s">
        <v>16</v>
      </c>
      <c r="D205" t="s">
        <v>17</v>
      </c>
      <c r="E205" t="s">
        <v>93</v>
      </c>
      <c r="F205" t="s">
        <v>101</v>
      </c>
      <c r="G205" t="s">
        <v>82</v>
      </c>
      <c r="K205" t="s">
        <v>96</v>
      </c>
      <c r="L205" t="s">
        <v>72</v>
      </c>
      <c r="M205">
        <v>20722.423159828599</v>
      </c>
      <c r="N205">
        <f t="shared" si="47"/>
        <v>20722.423159828599</v>
      </c>
      <c r="O205">
        <f t="shared" si="47"/>
        <v>20722.423159828599</v>
      </c>
      <c r="P205">
        <f t="shared" si="47"/>
        <v>20722.423159828599</v>
      </c>
      <c r="Q205">
        <f t="shared" si="47"/>
        <v>20722.423159828599</v>
      </c>
      <c r="R205">
        <f t="shared" si="47"/>
        <v>20722.423159828599</v>
      </c>
      <c r="S205">
        <f t="shared" si="47"/>
        <v>20722.423159828599</v>
      </c>
      <c r="T205">
        <f t="shared" si="47"/>
        <v>20722.423159828599</v>
      </c>
      <c r="U205">
        <f t="shared" si="47"/>
        <v>20722.423159828599</v>
      </c>
      <c r="V205">
        <f t="shared" si="47"/>
        <v>20722.423159828599</v>
      </c>
      <c r="W205">
        <f t="shared" si="47"/>
        <v>20722.423159828599</v>
      </c>
    </row>
    <row r="206" spans="1:23" x14ac:dyDescent="0.25">
      <c r="A206" t="s">
        <v>0</v>
      </c>
      <c r="B206" t="s">
        <v>6</v>
      </c>
      <c r="C206" t="s">
        <v>16</v>
      </c>
      <c r="D206" t="s">
        <v>17</v>
      </c>
      <c r="E206" t="s">
        <v>93</v>
      </c>
      <c r="F206" t="s">
        <v>101</v>
      </c>
      <c r="G206" t="s">
        <v>18</v>
      </c>
      <c r="J206" t="s">
        <v>32</v>
      </c>
      <c r="L206" t="s">
        <v>83</v>
      </c>
      <c r="M206">
        <f>M198*0.8</f>
        <v>0.23785257695502715</v>
      </c>
      <c r="N206">
        <f t="shared" si="47"/>
        <v>0.23785257695502715</v>
      </c>
      <c r="O206">
        <f t="shared" si="47"/>
        <v>0.23785257695502715</v>
      </c>
      <c r="P206">
        <f t="shared" si="47"/>
        <v>0.23785257695502715</v>
      </c>
      <c r="Q206">
        <f t="shared" si="47"/>
        <v>0.23785257695502715</v>
      </c>
      <c r="R206">
        <f t="shared" si="47"/>
        <v>0.23785257695502715</v>
      </c>
      <c r="S206">
        <f t="shared" si="47"/>
        <v>0.23785257695502715</v>
      </c>
      <c r="T206">
        <f t="shared" si="47"/>
        <v>0.23785257695502715</v>
      </c>
      <c r="U206">
        <f t="shared" si="47"/>
        <v>0.23785257695502715</v>
      </c>
      <c r="V206">
        <f t="shared" si="47"/>
        <v>0.23785257695502715</v>
      </c>
      <c r="W206">
        <f t="shared" si="47"/>
        <v>0.23785257695502715</v>
      </c>
    </row>
    <row r="207" spans="1:23" x14ac:dyDescent="0.25">
      <c r="A207" t="s">
        <v>0</v>
      </c>
      <c r="B207" t="s">
        <v>6</v>
      </c>
      <c r="C207" t="s">
        <v>16</v>
      </c>
      <c r="D207" t="s">
        <v>17</v>
      </c>
      <c r="E207" t="s">
        <v>93</v>
      </c>
      <c r="F207" t="s">
        <v>101</v>
      </c>
      <c r="G207" t="s">
        <v>18</v>
      </c>
      <c r="J207" t="s">
        <v>97</v>
      </c>
      <c r="L207" t="s">
        <v>83</v>
      </c>
      <c r="M207">
        <f>M198*0.2</f>
        <v>5.9463144238756788E-2</v>
      </c>
      <c r="N207">
        <f t="shared" si="47"/>
        <v>5.9463144238756788E-2</v>
      </c>
      <c r="O207">
        <f t="shared" si="47"/>
        <v>5.9463144238756788E-2</v>
      </c>
      <c r="P207">
        <f t="shared" si="47"/>
        <v>5.9463144238756788E-2</v>
      </c>
      <c r="Q207">
        <f t="shared" si="47"/>
        <v>5.9463144238756788E-2</v>
      </c>
      <c r="R207">
        <f t="shared" si="47"/>
        <v>5.9463144238756788E-2</v>
      </c>
      <c r="S207">
        <f t="shared" si="47"/>
        <v>5.9463144238756788E-2</v>
      </c>
      <c r="T207">
        <f t="shared" si="47"/>
        <v>5.9463144238756788E-2</v>
      </c>
      <c r="U207">
        <f t="shared" si="47"/>
        <v>5.9463144238756788E-2</v>
      </c>
      <c r="V207">
        <f t="shared" si="47"/>
        <v>5.9463144238756788E-2</v>
      </c>
      <c r="W207">
        <f t="shared" si="47"/>
        <v>5.9463144238756788E-2</v>
      </c>
    </row>
    <row r="208" spans="1:23" x14ac:dyDescent="0.25">
      <c r="A208" t="s">
        <v>0</v>
      </c>
      <c r="B208" t="s">
        <v>6</v>
      </c>
      <c r="C208" t="s">
        <v>16</v>
      </c>
      <c r="D208" t="s">
        <v>17</v>
      </c>
      <c r="E208" t="s">
        <v>93</v>
      </c>
      <c r="F208" t="s">
        <v>102</v>
      </c>
      <c r="G208" t="s">
        <v>7</v>
      </c>
    </row>
    <row r="209" spans="1:23" x14ac:dyDescent="0.25">
      <c r="A209" t="s">
        <v>0</v>
      </c>
      <c r="B209" t="s">
        <v>6</v>
      </c>
      <c r="C209" t="s">
        <v>16</v>
      </c>
      <c r="D209" t="s">
        <v>17</v>
      </c>
      <c r="E209" t="s">
        <v>93</v>
      </c>
      <c r="F209" t="s">
        <v>102</v>
      </c>
      <c r="G209" t="s">
        <v>58</v>
      </c>
      <c r="L209" t="s">
        <v>59</v>
      </c>
      <c r="M209">
        <v>2015</v>
      </c>
      <c r="N209">
        <f t="shared" ref="N209:W211" si="48">M209</f>
        <v>2015</v>
      </c>
      <c r="O209">
        <f t="shared" si="48"/>
        <v>2015</v>
      </c>
      <c r="P209">
        <f t="shared" si="48"/>
        <v>2015</v>
      </c>
      <c r="Q209">
        <f t="shared" si="48"/>
        <v>2015</v>
      </c>
      <c r="R209">
        <f t="shared" si="48"/>
        <v>2015</v>
      </c>
      <c r="S209">
        <f t="shared" si="48"/>
        <v>2015</v>
      </c>
      <c r="T209">
        <f t="shared" si="48"/>
        <v>2015</v>
      </c>
      <c r="U209">
        <f t="shared" si="48"/>
        <v>2015</v>
      </c>
      <c r="V209">
        <f t="shared" si="48"/>
        <v>2015</v>
      </c>
      <c r="W209">
        <f t="shared" si="48"/>
        <v>2015</v>
      </c>
    </row>
    <row r="210" spans="1:23" x14ac:dyDescent="0.25">
      <c r="A210" t="s">
        <v>0</v>
      </c>
      <c r="B210" t="s">
        <v>6</v>
      </c>
      <c r="C210" t="s">
        <v>16</v>
      </c>
      <c r="D210" t="s">
        <v>17</v>
      </c>
      <c r="E210" t="s">
        <v>93</v>
      </c>
      <c r="F210" t="s">
        <v>102</v>
      </c>
      <c r="G210" t="s">
        <v>60</v>
      </c>
      <c r="L210" t="s">
        <v>59</v>
      </c>
      <c r="M210">
        <v>2101</v>
      </c>
      <c r="N210">
        <f t="shared" si="48"/>
        <v>2101</v>
      </c>
      <c r="O210">
        <f t="shared" si="48"/>
        <v>2101</v>
      </c>
      <c r="P210">
        <f t="shared" si="48"/>
        <v>2101</v>
      </c>
      <c r="Q210">
        <f t="shared" si="48"/>
        <v>2101</v>
      </c>
      <c r="R210">
        <f t="shared" si="48"/>
        <v>2101</v>
      </c>
      <c r="S210">
        <f t="shared" si="48"/>
        <v>2101</v>
      </c>
      <c r="T210">
        <f t="shared" si="48"/>
        <v>2101</v>
      </c>
      <c r="U210">
        <f t="shared" si="48"/>
        <v>2101</v>
      </c>
      <c r="V210">
        <f t="shared" si="48"/>
        <v>2101</v>
      </c>
      <c r="W210">
        <f t="shared" si="48"/>
        <v>2101</v>
      </c>
    </row>
    <row r="211" spans="1:23" x14ac:dyDescent="0.25">
      <c r="A211" t="s">
        <v>0</v>
      </c>
      <c r="B211" t="s">
        <v>6</v>
      </c>
      <c r="C211" t="s">
        <v>16</v>
      </c>
      <c r="D211" t="s">
        <v>17</v>
      </c>
      <c r="E211" t="s">
        <v>93</v>
      </c>
      <c r="F211" t="s">
        <v>102</v>
      </c>
      <c r="G211" t="s">
        <v>61</v>
      </c>
      <c r="L211" t="s">
        <v>62</v>
      </c>
      <c r="M211">
        <v>16</v>
      </c>
      <c r="N211">
        <f t="shared" si="48"/>
        <v>16</v>
      </c>
      <c r="O211">
        <f t="shared" si="48"/>
        <v>16</v>
      </c>
      <c r="P211">
        <f t="shared" si="48"/>
        <v>16</v>
      </c>
      <c r="Q211">
        <f t="shared" si="48"/>
        <v>16</v>
      </c>
      <c r="R211">
        <f t="shared" si="48"/>
        <v>16</v>
      </c>
      <c r="S211">
        <f t="shared" si="48"/>
        <v>16</v>
      </c>
      <c r="T211">
        <f t="shared" si="48"/>
        <v>16</v>
      </c>
      <c r="U211">
        <f t="shared" si="48"/>
        <v>16</v>
      </c>
      <c r="V211">
        <f t="shared" si="48"/>
        <v>16</v>
      </c>
      <c r="W211">
        <f t="shared" si="48"/>
        <v>16</v>
      </c>
    </row>
    <row r="212" spans="1:23" x14ac:dyDescent="0.25">
      <c r="A212" t="s">
        <v>0</v>
      </c>
      <c r="B212" t="s">
        <v>6</v>
      </c>
      <c r="C212" t="s">
        <v>16</v>
      </c>
      <c r="D212" t="s">
        <v>17</v>
      </c>
      <c r="E212" t="s">
        <v>93</v>
      </c>
      <c r="F212" t="s">
        <v>102</v>
      </c>
      <c r="G212" t="s">
        <v>63</v>
      </c>
      <c r="L212" t="s">
        <v>55</v>
      </c>
      <c r="M212">
        <v>0</v>
      </c>
    </row>
    <row r="213" spans="1:23" x14ac:dyDescent="0.25">
      <c r="A213" t="s">
        <v>0</v>
      </c>
      <c r="B213" t="s">
        <v>6</v>
      </c>
      <c r="C213" t="s">
        <v>16</v>
      </c>
      <c r="D213" t="s">
        <v>17</v>
      </c>
      <c r="E213" t="s">
        <v>93</v>
      </c>
      <c r="F213" t="s">
        <v>102</v>
      </c>
      <c r="G213" t="s">
        <v>66</v>
      </c>
      <c r="L213" t="s">
        <v>89</v>
      </c>
      <c r="M213">
        <f>INDEX([1]!passenger_data,MATCH($A213&amp;$G213,[1]!passenger_index,0),MATCH(M$2,[1]!passenger_year,0))</f>
        <v>141.8395852168436</v>
      </c>
      <c r="N213">
        <f t="shared" ref="N213:W213" si="49">M213</f>
        <v>141.8395852168436</v>
      </c>
      <c r="O213">
        <f t="shared" si="49"/>
        <v>141.8395852168436</v>
      </c>
      <c r="P213">
        <f t="shared" si="49"/>
        <v>141.8395852168436</v>
      </c>
      <c r="Q213">
        <f t="shared" si="49"/>
        <v>141.8395852168436</v>
      </c>
      <c r="R213">
        <f t="shared" si="49"/>
        <v>141.8395852168436</v>
      </c>
      <c r="S213">
        <f t="shared" si="49"/>
        <v>141.8395852168436</v>
      </c>
      <c r="T213">
        <f t="shared" si="49"/>
        <v>141.8395852168436</v>
      </c>
      <c r="U213">
        <f t="shared" si="49"/>
        <v>141.8395852168436</v>
      </c>
      <c r="V213">
        <f t="shared" si="49"/>
        <v>141.8395852168436</v>
      </c>
      <c r="W213">
        <f t="shared" si="49"/>
        <v>141.8395852168436</v>
      </c>
    </row>
    <row r="214" spans="1:23" x14ac:dyDescent="0.25">
      <c r="A214" t="s">
        <v>0</v>
      </c>
      <c r="B214" t="s">
        <v>6</v>
      </c>
      <c r="C214" t="s">
        <v>16</v>
      </c>
      <c r="D214" t="s">
        <v>17</v>
      </c>
      <c r="E214" t="s">
        <v>93</v>
      </c>
      <c r="F214" t="s">
        <v>102</v>
      </c>
      <c r="G214" t="s">
        <v>82</v>
      </c>
      <c r="K214" t="s">
        <v>96</v>
      </c>
      <c r="L214" t="s">
        <v>72</v>
      </c>
      <c r="M214">
        <v>21424.200082504001</v>
      </c>
      <c r="N214">
        <f t="shared" ref="N214:W214" si="50">M214*0.8</f>
        <v>17139.360066003203</v>
      </c>
      <c r="O214">
        <f t="shared" si="50"/>
        <v>13711.488052802562</v>
      </c>
      <c r="P214">
        <f t="shared" si="50"/>
        <v>10969.19044224205</v>
      </c>
      <c r="Q214">
        <f t="shared" si="50"/>
        <v>8775.3523537936398</v>
      </c>
      <c r="R214">
        <f t="shared" si="50"/>
        <v>7020.2818830349124</v>
      </c>
      <c r="S214">
        <f t="shared" si="50"/>
        <v>5616.2255064279307</v>
      </c>
      <c r="T214">
        <f t="shared" si="50"/>
        <v>4492.9804051423444</v>
      </c>
      <c r="U214">
        <f t="shared" si="50"/>
        <v>3594.3843241138757</v>
      </c>
      <c r="V214">
        <f t="shared" si="50"/>
        <v>2875.5074592911005</v>
      </c>
      <c r="W214">
        <f t="shared" si="50"/>
        <v>2300.4059674328805</v>
      </c>
    </row>
    <row r="215" spans="1:23" x14ac:dyDescent="0.25">
      <c r="A215" t="s">
        <v>0</v>
      </c>
      <c r="B215" t="s">
        <v>6</v>
      </c>
      <c r="C215" t="s">
        <v>16</v>
      </c>
      <c r="D215" t="s">
        <v>17</v>
      </c>
      <c r="E215" t="s">
        <v>93</v>
      </c>
      <c r="F215" t="s">
        <v>102</v>
      </c>
      <c r="G215" t="s">
        <v>18</v>
      </c>
      <c r="J215" t="s">
        <v>32</v>
      </c>
      <c r="L215" t="s">
        <v>83</v>
      </c>
      <c r="M215">
        <f>0.000360515723803732*100</f>
        <v>3.6051572380373202E-2</v>
      </c>
      <c r="N215">
        <f t="shared" ref="N215:W215" si="51">M215</f>
        <v>3.6051572380373202E-2</v>
      </c>
      <c r="O215">
        <f t="shared" si="51"/>
        <v>3.6051572380373202E-2</v>
      </c>
      <c r="P215">
        <f t="shared" si="51"/>
        <v>3.6051572380373202E-2</v>
      </c>
      <c r="Q215">
        <f t="shared" si="51"/>
        <v>3.6051572380373202E-2</v>
      </c>
      <c r="R215">
        <f t="shared" si="51"/>
        <v>3.6051572380373202E-2</v>
      </c>
      <c r="S215">
        <f t="shared" si="51"/>
        <v>3.6051572380373202E-2</v>
      </c>
      <c r="T215">
        <f t="shared" si="51"/>
        <v>3.6051572380373202E-2</v>
      </c>
      <c r="U215">
        <f t="shared" si="51"/>
        <v>3.6051572380373202E-2</v>
      </c>
      <c r="V215">
        <f t="shared" si="51"/>
        <v>3.6051572380373202E-2</v>
      </c>
      <c r="W215">
        <f t="shared" si="51"/>
        <v>3.6051572380373202E-2</v>
      </c>
    </row>
    <row r="216" spans="1:23" x14ac:dyDescent="0.25">
      <c r="A216" t="s">
        <v>0</v>
      </c>
      <c r="B216" t="s">
        <v>6</v>
      </c>
      <c r="C216" t="s">
        <v>16</v>
      </c>
      <c r="D216" t="s">
        <v>17</v>
      </c>
      <c r="E216" t="s">
        <v>93</v>
      </c>
      <c r="F216" t="s">
        <v>103</v>
      </c>
      <c r="G216" t="s">
        <v>7</v>
      </c>
    </row>
    <row r="217" spans="1:23" x14ac:dyDescent="0.25">
      <c r="A217" t="s">
        <v>0</v>
      </c>
      <c r="B217" t="s">
        <v>6</v>
      </c>
      <c r="C217" t="s">
        <v>16</v>
      </c>
      <c r="D217" t="s">
        <v>17</v>
      </c>
      <c r="E217" t="s">
        <v>93</v>
      </c>
      <c r="F217" t="s">
        <v>103</v>
      </c>
      <c r="G217" t="s">
        <v>58</v>
      </c>
      <c r="L217" t="s">
        <v>59</v>
      </c>
      <c r="M217">
        <v>2030</v>
      </c>
      <c r="N217">
        <f t="shared" ref="N217:W219" si="52">M217</f>
        <v>2030</v>
      </c>
      <c r="O217">
        <f t="shared" si="52"/>
        <v>2030</v>
      </c>
      <c r="P217">
        <f t="shared" si="52"/>
        <v>2030</v>
      </c>
      <c r="Q217">
        <f t="shared" si="52"/>
        <v>2030</v>
      </c>
      <c r="R217">
        <f t="shared" si="52"/>
        <v>2030</v>
      </c>
      <c r="S217">
        <f t="shared" si="52"/>
        <v>2030</v>
      </c>
      <c r="T217">
        <f t="shared" si="52"/>
        <v>2030</v>
      </c>
      <c r="U217">
        <f t="shared" si="52"/>
        <v>2030</v>
      </c>
      <c r="V217">
        <f t="shared" si="52"/>
        <v>2030</v>
      </c>
      <c r="W217">
        <f t="shared" si="52"/>
        <v>2030</v>
      </c>
    </row>
    <row r="218" spans="1:23" x14ac:dyDescent="0.25">
      <c r="A218" t="s">
        <v>0</v>
      </c>
      <c r="B218" t="s">
        <v>6</v>
      </c>
      <c r="C218" t="s">
        <v>16</v>
      </c>
      <c r="D218" t="s">
        <v>17</v>
      </c>
      <c r="E218" t="s">
        <v>93</v>
      </c>
      <c r="F218" t="s">
        <v>103</v>
      </c>
      <c r="G218" t="s">
        <v>60</v>
      </c>
      <c r="L218" t="s">
        <v>59</v>
      </c>
      <c r="M218">
        <v>2101</v>
      </c>
      <c r="N218">
        <f t="shared" si="52"/>
        <v>2101</v>
      </c>
      <c r="O218">
        <f t="shared" si="52"/>
        <v>2101</v>
      </c>
      <c r="P218">
        <f t="shared" si="52"/>
        <v>2101</v>
      </c>
      <c r="Q218">
        <f t="shared" si="52"/>
        <v>2101</v>
      </c>
      <c r="R218">
        <f t="shared" si="52"/>
        <v>2101</v>
      </c>
      <c r="S218">
        <f t="shared" si="52"/>
        <v>2101</v>
      </c>
      <c r="T218">
        <f t="shared" si="52"/>
        <v>2101</v>
      </c>
      <c r="U218">
        <f t="shared" si="52"/>
        <v>2101</v>
      </c>
      <c r="V218">
        <f t="shared" si="52"/>
        <v>2101</v>
      </c>
      <c r="W218">
        <f t="shared" si="52"/>
        <v>2101</v>
      </c>
    </row>
    <row r="219" spans="1:23" x14ac:dyDescent="0.25">
      <c r="A219" t="s">
        <v>0</v>
      </c>
      <c r="B219" t="s">
        <v>6</v>
      </c>
      <c r="C219" t="s">
        <v>16</v>
      </c>
      <c r="D219" t="s">
        <v>17</v>
      </c>
      <c r="E219" t="s">
        <v>93</v>
      </c>
      <c r="F219" t="s">
        <v>103</v>
      </c>
      <c r="G219" t="s">
        <v>61</v>
      </c>
      <c r="L219" t="s">
        <v>62</v>
      </c>
      <c r="M219">
        <v>16</v>
      </c>
      <c r="N219">
        <f t="shared" si="52"/>
        <v>16</v>
      </c>
      <c r="O219">
        <f t="shared" si="52"/>
        <v>16</v>
      </c>
      <c r="P219">
        <f t="shared" si="52"/>
        <v>16</v>
      </c>
      <c r="Q219">
        <f t="shared" si="52"/>
        <v>16</v>
      </c>
      <c r="R219">
        <f t="shared" si="52"/>
        <v>16</v>
      </c>
      <c r="S219">
        <f t="shared" si="52"/>
        <v>16</v>
      </c>
      <c r="T219">
        <f t="shared" si="52"/>
        <v>16</v>
      </c>
      <c r="U219">
        <f t="shared" si="52"/>
        <v>16</v>
      </c>
      <c r="V219">
        <f t="shared" si="52"/>
        <v>16</v>
      </c>
      <c r="W219">
        <f t="shared" si="52"/>
        <v>16</v>
      </c>
    </row>
    <row r="220" spans="1:23" x14ac:dyDescent="0.25">
      <c r="A220" t="s">
        <v>0</v>
      </c>
      <c r="B220" t="s">
        <v>6</v>
      </c>
      <c r="C220" t="s">
        <v>16</v>
      </c>
      <c r="D220" t="s">
        <v>17</v>
      </c>
      <c r="E220" t="s">
        <v>93</v>
      </c>
      <c r="F220" t="s">
        <v>103</v>
      </c>
      <c r="G220" t="s">
        <v>63</v>
      </c>
      <c r="L220" t="s">
        <v>55</v>
      </c>
      <c r="M220">
        <v>0</v>
      </c>
    </row>
    <row r="221" spans="1:23" x14ac:dyDescent="0.25">
      <c r="A221" t="s">
        <v>0</v>
      </c>
      <c r="B221" t="s">
        <v>6</v>
      </c>
      <c r="C221" t="s">
        <v>16</v>
      </c>
      <c r="D221" t="s">
        <v>17</v>
      </c>
      <c r="E221" t="s">
        <v>93</v>
      </c>
      <c r="F221" t="s">
        <v>103</v>
      </c>
      <c r="G221" t="s">
        <v>66</v>
      </c>
      <c r="L221" t="s">
        <v>89</v>
      </c>
      <c r="M221">
        <f>INDEX([1]!passenger_data,MATCH($A221&amp;$G221,[1]!passenger_index,0),MATCH(M$2,[1]!passenger_year,0))</f>
        <v>141.8395852168436</v>
      </c>
      <c r="N221">
        <f t="shared" ref="N221:W221" si="53">M221</f>
        <v>141.8395852168436</v>
      </c>
      <c r="O221">
        <f t="shared" si="53"/>
        <v>141.8395852168436</v>
      </c>
      <c r="P221">
        <f t="shared" si="53"/>
        <v>141.8395852168436</v>
      </c>
      <c r="Q221">
        <f t="shared" si="53"/>
        <v>141.8395852168436</v>
      </c>
      <c r="R221">
        <f t="shared" si="53"/>
        <v>141.8395852168436</v>
      </c>
      <c r="S221">
        <f t="shared" si="53"/>
        <v>141.8395852168436</v>
      </c>
      <c r="T221">
        <f t="shared" si="53"/>
        <v>141.8395852168436</v>
      </c>
      <c r="U221">
        <f t="shared" si="53"/>
        <v>141.8395852168436</v>
      </c>
      <c r="V221">
        <f t="shared" si="53"/>
        <v>141.8395852168436</v>
      </c>
      <c r="W221">
        <f t="shared" si="53"/>
        <v>141.8395852168436</v>
      </c>
    </row>
    <row r="222" spans="1:23" x14ac:dyDescent="0.25">
      <c r="A222" t="s">
        <v>0</v>
      </c>
      <c r="B222" t="s">
        <v>6</v>
      </c>
      <c r="C222" t="s">
        <v>16</v>
      </c>
      <c r="D222" t="s">
        <v>17</v>
      </c>
      <c r="E222" t="s">
        <v>93</v>
      </c>
      <c r="F222" t="s">
        <v>103</v>
      </c>
      <c r="G222" t="s">
        <v>82</v>
      </c>
      <c r="K222" t="s">
        <v>96</v>
      </c>
      <c r="L222" t="s">
        <v>72</v>
      </c>
      <c r="M222">
        <v>40358.789930715997</v>
      </c>
      <c r="N222">
        <f t="shared" ref="N222:W222" si="54">M222*0.8</f>
        <v>32287.031944572798</v>
      </c>
      <c r="O222">
        <f t="shared" si="54"/>
        <v>25829.62555565824</v>
      </c>
      <c r="P222">
        <f t="shared" si="54"/>
        <v>20663.700444526592</v>
      </c>
      <c r="Q222">
        <f t="shared" si="54"/>
        <v>16530.960355621275</v>
      </c>
      <c r="R222">
        <f t="shared" si="54"/>
        <v>13224.76828449702</v>
      </c>
      <c r="S222">
        <f t="shared" si="54"/>
        <v>10579.814627597618</v>
      </c>
      <c r="T222">
        <f t="shared" si="54"/>
        <v>8463.8517020780946</v>
      </c>
      <c r="U222">
        <f t="shared" si="54"/>
        <v>6771.0813616624764</v>
      </c>
      <c r="V222">
        <f t="shared" si="54"/>
        <v>5416.8650893299819</v>
      </c>
      <c r="W222">
        <f t="shared" si="54"/>
        <v>4333.4920714639857</v>
      </c>
    </row>
    <row r="223" spans="1:23" x14ac:dyDescent="0.25">
      <c r="A223" t="s">
        <v>0</v>
      </c>
      <c r="B223" t="s">
        <v>6</v>
      </c>
      <c r="C223" t="s">
        <v>16</v>
      </c>
      <c r="D223" t="s">
        <v>17</v>
      </c>
      <c r="E223" t="s">
        <v>93</v>
      </c>
      <c r="F223" t="s">
        <v>103</v>
      </c>
      <c r="G223" t="s">
        <v>18</v>
      </c>
      <c r="J223" t="s">
        <v>32</v>
      </c>
      <c r="L223" t="s">
        <v>83</v>
      </c>
      <c r="M223">
        <f>0.000448016766287262*100</f>
        <v>4.4801676628726202E-2</v>
      </c>
      <c r="N223">
        <f t="shared" ref="N223:W223" si="55">M223</f>
        <v>4.4801676628726202E-2</v>
      </c>
      <c r="O223">
        <f t="shared" si="55"/>
        <v>4.4801676628726202E-2</v>
      </c>
      <c r="P223">
        <f t="shared" si="55"/>
        <v>4.4801676628726202E-2</v>
      </c>
      <c r="Q223">
        <f t="shared" si="55"/>
        <v>4.4801676628726202E-2</v>
      </c>
      <c r="R223">
        <f t="shared" si="55"/>
        <v>4.4801676628726202E-2</v>
      </c>
      <c r="S223">
        <f t="shared" si="55"/>
        <v>4.4801676628726202E-2</v>
      </c>
      <c r="T223">
        <f t="shared" si="55"/>
        <v>4.4801676628726202E-2</v>
      </c>
      <c r="U223">
        <f t="shared" si="55"/>
        <v>4.4801676628726202E-2</v>
      </c>
      <c r="V223">
        <f t="shared" si="55"/>
        <v>4.4801676628726202E-2</v>
      </c>
      <c r="W223">
        <f t="shared" si="55"/>
        <v>4.4801676628726202E-2</v>
      </c>
    </row>
    <row r="224" spans="1:23" x14ac:dyDescent="0.25">
      <c r="A224" t="s">
        <v>0</v>
      </c>
      <c r="B224" t="s">
        <v>6</v>
      </c>
      <c r="C224" t="s">
        <v>16</v>
      </c>
      <c r="D224" t="s">
        <v>17</v>
      </c>
      <c r="E224" t="s">
        <v>93</v>
      </c>
      <c r="F224" t="s">
        <v>104</v>
      </c>
      <c r="G224" t="s">
        <v>7</v>
      </c>
    </row>
    <row r="225" spans="1:23" x14ac:dyDescent="0.25">
      <c r="A225" t="s">
        <v>0</v>
      </c>
      <c r="B225" t="s">
        <v>6</v>
      </c>
      <c r="C225" t="s">
        <v>16</v>
      </c>
      <c r="D225" t="s">
        <v>17</v>
      </c>
      <c r="E225" t="s">
        <v>93</v>
      </c>
      <c r="F225" t="s">
        <v>104</v>
      </c>
      <c r="G225" t="s">
        <v>58</v>
      </c>
      <c r="L225" t="s">
        <v>59</v>
      </c>
      <c r="M225">
        <v>2020</v>
      </c>
      <c r="N225">
        <f t="shared" ref="N225:W227" si="56">M225</f>
        <v>2020</v>
      </c>
      <c r="O225">
        <f t="shared" si="56"/>
        <v>2020</v>
      </c>
      <c r="P225">
        <f t="shared" si="56"/>
        <v>2020</v>
      </c>
      <c r="Q225">
        <f t="shared" si="56"/>
        <v>2020</v>
      </c>
      <c r="R225">
        <f t="shared" si="56"/>
        <v>2020</v>
      </c>
      <c r="S225">
        <f t="shared" si="56"/>
        <v>2020</v>
      </c>
      <c r="T225">
        <f t="shared" si="56"/>
        <v>2020</v>
      </c>
      <c r="U225">
        <f t="shared" si="56"/>
        <v>2020</v>
      </c>
      <c r="V225">
        <f t="shared" si="56"/>
        <v>2020</v>
      </c>
      <c r="W225">
        <f t="shared" si="56"/>
        <v>2020</v>
      </c>
    </row>
    <row r="226" spans="1:23" x14ac:dyDescent="0.25">
      <c r="A226" t="s">
        <v>0</v>
      </c>
      <c r="B226" t="s">
        <v>6</v>
      </c>
      <c r="C226" t="s">
        <v>16</v>
      </c>
      <c r="D226" t="s">
        <v>17</v>
      </c>
      <c r="E226" t="s">
        <v>93</v>
      </c>
      <c r="F226" t="s">
        <v>104</v>
      </c>
      <c r="G226" t="s">
        <v>60</v>
      </c>
      <c r="L226" t="s">
        <v>59</v>
      </c>
      <c r="M226">
        <v>2101</v>
      </c>
      <c r="N226">
        <f t="shared" si="56"/>
        <v>2101</v>
      </c>
      <c r="O226">
        <f t="shared" si="56"/>
        <v>2101</v>
      </c>
      <c r="P226">
        <f t="shared" si="56"/>
        <v>2101</v>
      </c>
      <c r="Q226">
        <f t="shared" si="56"/>
        <v>2101</v>
      </c>
      <c r="R226">
        <f t="shared" si="56"/>
        <v>2101</v>
      </c>
      <c r="S226">
        <f t="shared" si="56"/>
        <v>2101</v>
      </c>
      <c r="T226">
        <f t="shared" si="56"/>
        <v>2101</v>
      </c>
      <c r="U226">
        <f t="shared" si="56"/>
        <v>2101</v>
      </c>
      <c r="V226">
        <f t="shared" si="56"/>
        <v>2101</v>
      </c>
      <c r="W226">
        <f t="shared" si="56"/>
        <v>2101</v>
      </c>
    </row>
    <row r="227" spans="1:23" x14ac:dyDescent="0.25">
      <c r="A227" t="s">
        <v>0</v>
      </c>
      <c r="B227" t="s">
        <v>6</v>
      </c>
      <c r="C227" t="s">
        <v>16</v>
      </c>
      <c r="D227" t="s">
        <v>17</v>
      </c>
      <c r="E227" t="s">
        <v>93</v>
      </c>
      <c r="F227" t="s">
        <v>104</v>
      </c>
      <c r="G227" t="s">
        <v>61</v>
      </c>
      <c r="L227" t="s">
        <v>62</v>
      </c>
      <c r="M227">
        <v>16</v>
      </c>
      <c r="N227">
        <f t="shared" si="56"/>
        <v>16</v>
      </c>
      <c r="O227">
        <f t="shared" si="56"/>
        <v>16</v>
      </c>
      <c r="P227">
        <f t="shared" si="56"/>
        <v>16</v>
      </c>
      <c r="Q227">
        <f t="shared" si="56"/>
        <v>16</v>
      </c>
      <c r="R227">
        <f t="shared" si="56"/>
        <v>16</v>
      </c>
      <c r="S227">
        <f t="shared" si="56"/>
        <v>16</v>
      </c>
      <c r="T227">
        <f t="shared" si="56"/>
        <v>16</v>
      </c>
      <c r="U227">
        <f t="shared" si="56"/>
        <v>16</v>
      </c>
      <c r="V227">
        <f t="shared" si="56"/>
        <v>16</v>
      </c>
      <c r="W227">
        <f t="shared" si="56"/>
        <v>16</v>
      </c>
    </row>
    <row r="228" spans="1:23" x14ac:dyDescent="0.25">
      <c r="A228" t="s">
        <v>0</v>
      </c>
      <c r="B228" t="s">
        <v>6</v>
      </c>
      <c r="C228" t="s">
        <v>16</v>
      </c>
      <c r="D228" t="s">
        <v>17</v>
      </c>
      <c r="E228" t="s">
        <v>93</v>
      </c>
      <c r="F228" t="s">
        <v>104</v>
      </c>
      <c r="G228" t="s">
        <v>63</v>
      </c>
      <c r="L228" t="s">
        <v>55</v>
      </c>
      <c r="M228">
        <v>0</v>
      </c>
    </row>
    <row r="229" spans="1:23" x14ac:dyDescent="0.25">
      <c r="A229" t="s">
        <v>0</v>
      </c>
      <c r="B229" t="s">
        <v>6</v>
      </c>
      <c r="C229" t="s">
        <v>16</v>
      </c>
      <c r="D229" t="s">
        <v>17</v>
      </c>
      <c r="E229" t="s">
        <v>93</v>
      </c>
      <c r="F229" t="s">
        <v>104</v>
      </c>
      <c r="G229" t="s">
        <v>66</v>
      </c>
      <c r="L229" t="s">
        <v>89</v>
      </c>
      <c r="M229">
        <f>INDEX([1]!passenger_data,MATCH($A229&amp;$G229,[1]!passenger_index,0),MATCH(M$2,[1]!passenger_year,0))</f>
        <v>141.8395852168436</v>
      </c>
      <c r="N229">
        <f t="shared" ref="N229:W229" si="57">M229</f>
        <v>141.8395852168436</v>
      </c>
      <c r="O229">
        <f t="shared" si="57"/>
        <v>141.8395852168436</v>
      </c>
      <c r="P229">
        <f t="shared" si="57"/>
        <v>141.8395852168436</v>
      </c>
      <c r="Q229">
        <f t="shared" si="57"/>
        <v>141.8395852168436</v>
      </c>
      <c r="R229">
        <f t="shared" si="57"/>
        <v>141.8395852168436</v>
      </c>
      <c r="S229">
        <f t="shared" si="57"/>
        <v>141.8395852168436</v>
      </c>
      <c r="T229">
        <f t="shared" si="57"/>
        <v>141.8395852168436</v>
      </c>
      <c r="U229">
        <f t="shared" si="57"/>
        <v>141.8395852168436</v>
      </c>
      <c r="V229">
        <f t="shared" si="57"/>
        <v>141.8395852168436</v>
      </c>
      <c r="W229">
        <f t="shared" si="57"/>
        <v>141.8395852168436</v>
      </c>
    </row>
    <row r="230" spans="1:23" x14ac:dyDescent="0.25">
      <c r="A230" t="s">
        <v>0</v>
      </c>
      <c r="B230" t="s">
        <v>6</v>
      </c>
      <c r="C230" t="s">
        <v>16</v>
      </c>
      <c r="D230" t="s">
        <v>17</v>
      </c>
      <c r="E230" t="s">
        <v>93</v>
      </c>
      <c r="F230" t="s">
        <v>104</v>
      </c>
      <c r="G230" t="s">
        <v>82</v>
      </c>
      <c r="K230" t="s">
        <v>96</v>
      </c>
      <c r="L230" t="s">
        <v>72</v>
      </c>
      <c r="M230">
        <v>30600.732111413199</v>
      </c>
      <c r="N230">
        <f t="shared" ref="N230:W230" si="58">M230*0.8</f>
        <v>24480.585689130559</v>
      </c>
      <c r="O230">
        <f t="shared" si="58"/>
        <v>19584.46855130445</v>
      </c>
      <c r="P230">
        <f t="shared" si="58"/>
        <v>15667.574841043561</v>
      </c>
      <c r="Q230">
        <f t="shared" si="58"/>
        <v>12534.059872834849</v>
      </c>
      <c r="R230">
        <f t="shared" si="58"/>
        <v>10027.24789826788</v>
      </c>
      <c r="S230">
        <f t="shared" si="58"/>
        <v>8021.7983186143047</v>
      </c>
      <c r="T230">
        <f t="shared" si="58"/>
        <v>6417.4386548914445</v>
      </c>
      <c r="U230">
        <f t="shared" si="58"/>
        <v>5133.9509239131557</v>
      </c>
      <c r="V230">
        <f t="shared" si="58"/>
        <v>4107.1607391305251</v>
      </c>
      <c r="W230">
        <f t="shared" si="58"/>
        <v>3285.7285913044202</v>
      </c>
    </row>
    <row r="231" spans="1:23" x14ac:dyDescent="0.25">
      <c r="A231" t="s">
        <v>0</v>
      </c>
      <c r="B231" t="s">
        <v>6</v>
      </c>
      <c r="C231" t="s">
        <v>16</v>
      </c>
      <c r="D231" t="s">
        <v>17</v>
      </c>
      <c r="E231" t="s">
        <v>93</v>
      </c>
      <c r="F231" t="s">
        <v>104</v>
      </c>
      <c r="G231" t="s">
        <v>18</v>
      </c>
      <c r="J231" t="s">
        <v>36</v>
      </c>
      <c r="L231" t="s">
        <v>83</v>
      </c>
      <c r="M231">
        <f>0.000802279*1.5*100</f>
        <v>0.12034185000000001</v>
      </c>
      <c r="N231">
        <f t="shared" ref="N231:W231" si="59">M231</f>
        <v>0.12034185000000001</v>
      </c>
      <c r="O231">
        <f t="shared" si="59"/>
        <v>0.12034185000000001</v>
      </c>
      <c r="P231">
        <f t="shared" si="59"/>
        <v>0.12034185000000001</v>
      </c>
      <c r="Q231">
        <f t="shared" si="59"/>
        <v>0.12034185000000001</v>
      </c>
      <c r="R231">
        <f t="shared" si="59"/>
        <v>0.12034185000000001</v>
      </c>
      <c r="S231">
        <f t="shared" si="59"/>
        <v>0.12034185000000001</v>
      </c>
      <c r="T231">
        <f t="shared" si="59"/>
        <v>0.12034185000000001</v>
      </c>
      <c r="U231">
        <f t="shared" si="59"/>
        <v>0.12034185000000001</v>
      </c>
      <c r="V231">
        <f t="shared" si="59"/>
        <v>0.12034185000000001</v>
      </c>
      <c r="W231">
        <f t="shared" si="59"/>
        <v>0.12034185000000001</v>
      </c>
    </row>
    <row r="232" spans="1:23" x14ac:dyDescent="0.25">
      <c r="A232" t="s">
        <v>73</v>
      </c>
      <c r="B232" t="s">
        <v>6</v>
      </c>
      <c r="C232" t="s">
        <v>16</v>
      </c>
      <c r="D232" t="s">
        <v>17</v>
      </c>
      <c r="E232" t="s">
        <v>105</v>
      </c>
      <c r="G232" t="s">
        <v>21</v>
      </c>
      <c r="L232" t="s">
        <v>20</v>
      </c>
    </row>
    <row r="233" spans="1:23" x14ac:dyDescent="0.25">
      <c r="A233" t="s">
        <v>73</v>
      </c>
      <c r="B233" t="s">
        <v>6</v>
      </c>
      <c r="C233" t="s">
        <v>16</v>
      </c>
      <c r="D233" t="s">
        <v>17</v>
      </c>
      <c r="E233" t="s">
        <v>105</v>
      </c>
      <c r="G233" t="s">
        <v>22</v>
      </c>
      <c r="H233" t="s">
        <v>48</v>
      </c>
    </row>
    <row r="234" spans="1:23" x14ac:dyDescent="0.25">
      <c r="A234" t="s">
        <v>73</v>
      </c>
      <c r="B234" t="s">
        <v>6</v>
      </c>
      <c r="C234" t="s">
        <v>16</v>
      </c>
      <c r="D234" t="s">
        <v>17</v>
      </c>
      <c r="E234" t="s">
        <v>105</v>
      </c>
      <c r="G234" t="s">
        <v>18</v>
      </c>
      <c r="J234" t="s">
        <v>106</v>
      </c>
      <c r="L234" t="s">
        <v>20</v>
      </c>
      <c r="M234">
        <f>INDEX([1]!passenger_data,MATCH($A234&amp;$F234&amp;$G234&amp;$J234,[1]!passenger_index,0),MATCH(M$2,[1]!passenger_year,0))</f>
        <v>0.9098197736215129</v>
      </c>
      <c r="N234">
        <f>INDEX([1]!passenger_data,MATCH($A234&amp;$F234&amp;$G234&amp;$J234,[1]!passenger_index,0),MATCH(N$2,[1]!passenger_year,0))</f>
        <v>0.91040928462211002</v>
      </c>
      <c r="O234">
        <f>INDEX([1]!passenger_data,MATCH($A234&amp;$F234&amp;$G234&amp;$J234,[1]!passenger_index,0),MATCH(O$2,[1]!passenger_year,0))</f>
        <v>0.91099879562270714</v>
      </c>
      <c r="P234">
        <f>INDEX([1]!passenger_data,MATCH($A234&amp;$F234&amp;$G234&amp;$J234,[1]!passenger_index,0),MATCH(P$2,[1]!passenger_year,0))</f>
        <v>0.89421975447639768</v>
      </c>
      <c r="Q234">
        <f>INDEX([1]!passenger_data,MATCH($A234&amp;$F234&amp;$G234&amp;$J234,[1]!passenger_index,0),MATCH(Q$2,[1]!passenger_year,0))</f>
        <v>0.88393859818827825</v>
      </c>
      <c r="R234">
        <f>INDEX([1]!passenger_data,MATCH($A234&amp;$F234&amp;$G234&amp;$J234,[1]!passenger_index,0),MATCH(R$2,[1]!passenger_year,0))</f>
        <v>0.88393859818827825</v>
      </c>
      <c r="S234">
        <f>INDEX([1]!passenger_data,MATCH($A234&amp;$F234&amp;$G234&amp;$J234,[1]!passenger_index,0),MATCH(S$2,[1]!passenger_year,0))</f>
        <v>0.88393859818827825</v>
      </c>
      <c r="T234">
        <f>INDEX([1]!passenger_data,MATCH($A234&amp;$F234&amp;$G234&amp;$J234,[1]!passenger_index,0),MATCH(T$2,[1]!passenger_year,0))</f>
        <v>0.88393859818827825</v>
      </c>
      <c r="U234">
        <f>INDEX([1]!passenger_data,MATCH($A234&amp;$F234&amp;$G234&amp;$J234,[1]!passenger_index,0),MATCH(U$2,[1]!passenger_year,0))</f>
        <v>0.88393859818827825</v>
      </c>
      <c r="V234">
        <f>INDEX([1]!passenger_data,MATCH($A234&amp;$F234&amp;$G234&amp;$J234,[1]!passenger_index,0),MATCH(V$2,[1]!passenger_year,0))</f>
        <v>0.88393859818827825</v>
      </c>
      <c r="W234">
        <f>INDEX([1]!passenger_data,MATCH($A234&amp;$F234&amp;$G234&amp;$J234,[1]!passenger_index,0),MATCH(W$2,[1]!passenger_year,0))</f>
        <v>0.88393859818827825</v>
      </c>
    </row>
    <row r="235" spans="1:23" x14ac:dyDescent="0.25">
      <c r="A235" t="s">
        <v>73</v>
      </c>
      <c r="B235" t="s">
        <v>6</v>
      </c>
      <c r="C235" t="s">
        <v>16</v>
      </c>
      <c r="D235" t="s">
        <v>17</v>
      </c>
      <c r="E235" t="s">
        <v>105</v>
      </c>
      <c r="G235" t="s">
        <v>18</v>
      </c>
      <c r="J235" t="s">
        <v>107</v>
      </c>
      <c r="L235" t="s">
        <v>20</v>
      </c>
      <c r="M235">
        <f>INDEX([1]!passenger_data,MATCH($A235&amp;$F235&amp;$G235&amp;$J235,[1]!passenger_index,0),MATCH(M$2,[1]!passenger_year,0))</f>
        <v>9.0180226378487105E-2</v>
      </c>
      <c r="N235">
        <f>INDEX([1]!passenger_data,MATCH($A235&amp;$F235&amp;$G235&amp;$J235,[1]!passenger_index,0),MATCH(N$2,[1]!passenger_year,0))</f>
        <v>8.9590715377889985E-2</v>
      </c>
      <c r="O235">
        <f>INDEX([1]!passenger_data,MATCH($A235&amp;$F235&amp;$G235&amp;$J235,[1]!passenger_index,0),MATCH(O$2,[1]!passenger_year,0))</f>
        <v>8.9001204377292864E-2</v>
      </c>
      <c r="P235">
        <f>INDEX([1]!passenger_data,MATCH($A235&amp;$F235&amp;$G235&amp;$J235,[1]!passenger_index,0),MATCH(P$2,[1]!passenger_year,0))</f>
        <v>0.10578024552360232</v>
      </c>
      <c r="Q235">
        <f>INDEX([1]!passenger_data,MATCH($A235&amp;$F235&amp;$G235&amp;$J235,[1]!passenger_index,0),MATCH(Q$2,[1]!passenger_year,0))</f>
        <v>0.11606140181172175</v>
      </c>
      <c r="R235">
        <f>INDEX([1]!passenger_data,MATCH($A235&amp;$F235&amp;$G235&amp;$J235,[1]!passenger_index,0),MATCH(R$2,[1]!passenger_year,0))</f>
        <v>0.11606140181172175</v>
      </c>
      <c r="S235">
        <f>INDEX([1]!passenger_data,MATCH($A235&amp;$F235&amp;$G235&amp;$J235,[1]!passenger_index,0),MATCH(S$2,[1]!passenger_year,0))</f>
        <v>0.11606140181172175</v>
      </c>
      <c r="T235">
        <f>INDEX([1]!passenger_data,MATCH($A235&amp;$F235&amp;$G235&amp;$J235,[1]!passenger_index,0),MATCH(T$2,[1]!passenger_year,0))</f>
        <v>0.11606140181172175</v>
      </c>
      <c r="U235">
        <f>INDEX([1]!passenger_data,MATCH($A235&amp;$F235&amp;$G235&amp;$J235,[1]!passenger_index,0),MATCH(U$2,[1]!passenger_year,0))</f>
        <v>0.11606140181172175</v>
      </c>
      <c r="V235">
        <f>INDEX([1]!passenger_data,MATCH($A235&amp;$F235&amp;$G235&amp;$J235,[1]!passenger_index,0),MATCH(V$2,[1]!passenger_year,0))</f>
        <v>0.11606140181172175</v>
      </c>
      <c r="W235">
        <f>INDEX([1]!passenger_data,MATCH($A235&amp;$F235&amp;$G235&amp;$J235,[1]!passenger_index,0),MATCH(W$2,[1]!passenger_year,0))</f>
        <v>0.11606140181172175</v>
      </c>
    </row>
    <row r="236" spans="1:23" x14ac:dyDescent="0.25">
      <c r="A236" t="s">
        <v>106</v>
      </c>
      <c r="B236" t="s">
        <v>6</v>
      </c>
      <c r="C236" t="s">
        <v>16</v>
      </c>
      <c r="D236" t="s">
        <v>17</v>
      </c>
      <c r="E236" t="s">
        <v>108</v>
      </c>
      <c r="G236" t="s">
        <v>21</v>
      </c>
      <c r="L236" t="s">
        <v>20</v>
      </c>
    </row>
    <row r="237" spans="1:23" x14ac:dyDescent="0.25">
      <c r="A237" t="s">
        <v>106</v>
      </c>
      <c r="B237" t="s">
        <v>6</v>
      </c>
      <c r="C237" t="s">
        <v>16</v>
      </c>
      <c r="D237" t="s">
        <v>17</v>
      </c>
      <c r="E237" t="s">
        <v>108</v>
      </c>
      <c r="G237" t="s">
        <v>22</v>
      </c>
      <c r="H237" t="s">
        <v>53</v>
      </c>
    </row>
    <row r="238" spans="1:23" x14ac:dyDescent="0.25">
      <c r="A238" t="s">
        <v>106</v>
      </c>
      <c r="B238" t="s">
        <v>6</v>
      </c>
      <c r="C238" t="s">
        <v>16</v>
      </c>
      <c r="D238" t="s">
        <v>17</v>
      </c>
      <c r="E238" t="s">
        <v>108</v>
      </c>
      <c r="G238" t="s">
        <v>54</v>
      </c>
      <c r="L238" t="s">
        <v>55</v>
      </c>
      <c r="M238">
        <v>0.25</v>
      </c>
      <c r="N238">
        <f t="shared" ref="N238:W239" si="60">M238</f>
        <v>0.25</v>
      </c>
      <c r="O238">
        <f t="shared" si="60"/>
        <v>0.25</v>
      </c>
      <c r="P238">
        <f t="shared" si="60"/>
        <v>0.25</v>
      </c>
      <c r="Q238">
        <f t="shared" si="60"/>
        <v>0.25</v>
      </c>
      <c r="R238">
        <f t="shared" si="60"/>
        <v>0.25</v>
      </c>
      <c r="S238">
        <f t="shared" si="60"/>
        <v>0.25</v>
      </c>
      <c r="T238">
        <f t="shared" si="60"/>
        <v>0.25</v>
      </c>
      <c r="U238">
        <f t="shared" si="60"/>
        <v>0.25</v>
      </c>
      <c r="V238">
        <f t="shared" si="60"/>
        <v>0.25</v>
      </c>
      <c r="W238">
        <f t="shared" si="60"/>
        <v>0.25</v>
      </c>
    </row>
    <row r="239" spans="1:23" x14ac:dyDescent="0.25">
      <c r="A239" t="s">
        <v>106</v>
      </c>
      <c r="B239" t="s">
        <v>6</v>
      </c>
      <c r="C239" t="s">
        <v>16</v>
      </c>
      <c r="D239" t="s">
        <v>17</v>
      </c>
      <c r="E239" t="s">
        <v>108</v>
      </c>
      <c r="G239" t="s">
        <v>56</v>
      </c>
      <c r="M239">
        <v>20</v>
      </c>
      <c r="N239">
        <f t="shared" si="60"/>
        <v>20</v>
      </c>
      <c r="O239">
        <f t="shared" si="60"/>
        <v>20</v>
      </c>
      <c r="P239">
        <f t="shared" si="60"/>
        <v>20</v>
      </c>
      <c r="Q239">
        <f t="shared" si="60"/>
        <v>20</v>
      </c>
      <c r="R239">
        <f t="shared" si="60"/>
        <v>20</v>
      </c>
      <c r="S239">
        <f t="shared" si="60"/>
        <v>20</v>
      </c>
      <c r="T239">
        <f t="shared" si="60"/>
        <v>20</v>
      </c>
      <c r="U239">
        <f t="shared" si="60"/>
        <v>20</v>
      </c>
      <c r="V239">
        <f t="shared" si="60"/>
        <v>20</v>
      </c>
      <c r="W239">
        <f t="shared" si="60"/>
        <v>20</v>
      </c>
    </row>
    <row r="240" spans="1:23" x14ac:dyDescent="0.25">
      <c r="A240" t="s">
        <v>106</v>
      </c>
      <c r="B240" t="s">
        <v>6</v>
      </c>
      <c r="C240" t="s">
        <v>16</v>
      </c>
      <c r="D240" t="s">
        <v>17</v>
      </c>
      <c r="E240" t="s">
        <v>108</v>
      </c>
      <c r="F240" t="s">
        <v>109</v>
      </c>
      <c r="G240" t="s">
        <v>7</v>
      </c>
    </row>
    <row r="241" spans="1:23" x14ac:dyDescent="0.25">
      <c r="A241" t="s">
        <v>106</v>
      </c>
      <c r="B241" t="s">
        <v>6</v>
      </c>
      <c r="C241" t="s">
        <v>16</v>
      </c>
      <c r="D241" t="s">
        <v>17</v>
      </c>
      <c r="E241" t="s">
        <v>108</v>
      </c>
      <c r="F241" t="s">
        <v>109</v>
      </c>
      <c r="G241" t="s">
        <v>58</v>
      </c>
      <c r="L241" t="s">
        <v>59</v>
      </c>
      <c r="M241">
        <v>1950</v>
      </c>
      <c r="N241">
        <f t="shared" ref="N241:W243" si="61">M241</f>
        <v>1950</v>
      </c>
      <c r="O241">
        <f t="shared" si="61"/>
        <v>1950</v>
      </c>
      <c r="P241">
        <f t="shared" si="61"/>
        <v>1950</v>
      </c>
      <c r="Q241">
        <f t="shared" si="61"/>
        <v>1950</v>
      </c>
      <c r="R241">
        <f t="shared" si="61"/>
        <v>1950</v>
      </c>
      <c r="S241">
        <f t="shared" si="61"/>
        <v>1950</v>
      </c>
      <c r="T241">
        <f t="shared" si="61"/>
        <v>1950</v>
      </c>
      <c r="U241">
        <f t="shared" si="61"/>
        <v>1950</v>
      </c>
      <c r="V241">
        <f t="shared" si="61"/>
        <v>1950</v>
      </c>
      <c r="W241">
        <f t="shared" si="61"/>
        <v>1950</v>
      </c>
    </row>
    <row r="242" spans="1:23" x14ac:dyDescent="0.25">
      <c r="A242" t="s">
        <v>106</v>
      </c>
      <c r="B242" t="s">
        <v>6</v>
      </c>
      <c r="C242" t="s">
        <v>16</v>
      </c>
      <c r="D242" t="s">
        <v>17</v>
      </c>
      <c r="E242" t="s">
        <v>108</v>
      </c>
      <c r="F242" t="s">
        <v>109</v>
      </c>
      <c r="G242" t="s">
        <v>60</v>
      </c>
      <c r="L242" t="s">
        <v>59</v>
      </c>
      <c r="M242">
        <v>2101</v>
      </c>
      <c r="N242">
        <f t="shared" si="61"/>
        <v>2101</v>
      </c>
      <c r="O242">
        <f t="shared" si="61"/>
        <v>2101</v>
      </c>
      <c r="P242">
        <f t="shared" si="61"/>
        <v>2101</v>
      </c>
      <c r="Q242">
        <f t="shared" si="61"/>
        <v>2101</v>
      </c>
      <c r="R242">
        <f t="shared" si="61"/>
        <v>2101</v>
      </c>
      <c r="S242">
        <f t="shared" si="61"/>
        <v>2101</v>
      </c>
      <c r="T242">
        <f t="shared" si="61"/>
        <v>2101</v>
      </c>
      <c r="U242">
        <f t="shared" si="61"/>
        <v>2101</v>
      </c>
      <c r="V242">
        <f t="shared" si="61"/>
        <v>2101</v>
      </c>
      <c r="W242">
        <f t="shared" si="61"/>
        <v>2101</v>
      </c>
    </row>
    <row r="243" spans="1:23" x14ac:dyDescent="0.25">
      <c r="A243" t="s">
        <v>106</v>
      </c>
      <c r="B243" t="s">
        <v>6</v>
      </c>
      <c r="C243" t="s">
        <v>16</v>
      </c>
      <c r="D243" t="s">
        <v>17</v>
      </c>
      <c r="E243" t="s">
        <v>108</v>
      </c>
      <c r="F243" t="s">
        <v>109</v>
      </c>
      <c r="G243" t="s">
        <v>61</v>
      </c>
      <c r="L243" t="s">
        <v>62</v>
      </c>
      <c r="M243">
        <v>16</v>
      </c>
      <c r="N243">
        <f t="shared" si="61"/>
        <v>16</v>
      </c>
      <c r="O243">
        <f t="shared" si="61"/>
        <v>16</v>
      </c>
      <c r="P243">
        <f t="shared" si="61"/>
        <v>16</v>
      </c>
      <c r="Q243">
        <f t="shared" si="61"/>
        <v>16</v>
      </c>
      <c r="R243">
        <f t="shared" si="61"/>
        <v>16</v>
      </c>
      <c r="S243">
        <f t="shared" si="61"/>
        <v>16</v>
      </c>
      <c r="T243">
        <f t="shared" si="61"/>
        <v>16</v>
      </c>
      <c r="U243">
        <f t="shared" si="61"/>
        <v>16</v>
      </c>
      <c r="V243">
        <f t="shared" si="61"/>
        <v>16</v>
      </c>
      <c r="W243">
        <f t="shared" si="61"/>
        <v>16</v>
      </c>
    </row>
    <row r="244" spans="1:23" x14ac:dyDescent="0.25">
      <c r="A244" t="s">
        <v>106</v>
      </c>
      <c r="B244" t="s">
        <v>6</v>
      </c>
      <c r="C244" t="s">
        <v>16</v>
      </c>
      <c r="D244" t="s">
        <v>17</v>
      </c>
      <c r="E244" t="s">
        <v>108</v>
      </c>
      <c r="F244" t="s">
        <v>109</v>
      </c>
      <c r="G244" t="s">
        <v>63</v>
      </c>
      <c r="L244" t="s">
        <v>55</v>
      </c>
      <c r="M244">
        <f>INDEX([1]!passenger_data,MATCH($A244&amp;$F244&amp;$G244&amp;$J244,[1]!passenger_index,0),MATCH(M$2,[1]!passenger_year,0))</f>
        <v>0.98572935090814084</v>
      </c>
    </row>
    <row r="245" spans="1:23" x14ac:dyDescent="0.25">
      <c r="A245" t="s">
        <v>106</v>
      </c>
      <c r="B245" t="s">
        <v>6</v>
      </c>
      <c r="C245" t="s">
        <v>16</v>
      </c>
      <c r="D245" t="s">
        <v>17</v>
      </c>
      <c r="E245" t="s">
        <v>108</v>
      </c>
      <c r="F245" t="s">
        <v>109</v>
      </c>
      <c r="G245" t="s">
        <v>66</v>
      </c>
      <c r="L245" t="s">
        <v>20</v>
      </c>
      <c r="M245">
        <f>INDEX([1]!passenger_data,MATCH($A245&amp;$G245,[1]!passenger_index,0),MATCH(M$2,[1]!passenger_year,0))</f>
        <v>778.19774759284121</v>
      </c>
      <c r="N245">
        <f t="shared" ref="N245:W246" si="62">M245</f>
        <v>778.19774759284121</v>
      </c>
      <c r="O245">
        <f t="shared" si="62"/>
        <v>778.19774759284121</v>
      </c>
      <c r="P245">
        <f t="shared" si="62"/>
        <v>778.19774759284121</v>
      </c>
      <c r="Q245">
        <f t="shared" si="62"/>
        <v>778.19774759284121</v>
      </c>
      <c r="R245">
        <f t="shared" si="62"/>
        <v>778.19774759284121</v>
      </c>
      <c r="S245">
        <f t="shared" si="62"/>
        <v>778.19774759284121</v>
      </c>
      <c r="T245">
        <f t="shared" si="62"/>
        <v>778.19774759284121</v>
      </c>
      <c r="U245">
        <f t="shared" si="62"/>
        <v>778.19774759284121</v>
      </c>
      <c r="V245">
        <f t="shared" si="62"/>
        <v>778.19774759284121</v>
      </c>
      <c r="W245">
        <f t="shared" si="62"/>
        <v>778.19774759284121</v>
      </c>
    </row>
    <row r="246" spans="1:23" x14ac:dyDescent="0.25">
      <c r="A246" t="s">
        <v>106</v>
      </c>
      <c r="B246" t="s">
        <v>6</v>
      </c>
      <c r="C246" t="s">
        <v>16</v>
      </c>
      <c r="D246" t="s">
        <v>17</v>
      </c>
      <c r="E246" t="s">
        <v>108</v>
      </c>
      <c r="F246" t="s">
        <v>109</v>
      </c>
      <c r="G246" t="s">
        <v>82</v>
      </c>
      <c r="L246" t="s">
        <v>72</v>
      </c>
      <c r="M246">
        <v>391054.67558792402</v>
      </c>
      <c r="N246">
        <f t="shared" si="62"/>
        <v>391054.67558792402</v>
      </c>
      <c r="O246">
        <f t="shared" si="62"/>
        <v>391054.67558792402</v>
      </c>
      <c r="P246">
        <f t="shared" si="62"/>
        <v>391054.67558792402</v>
      </c>
      <c r="Q246">
        <f t="shared" si="62"/>
        <v>391054.67558792402</v>
      </c>
      <c r="R246">
        <f t="shared" si="62"/>
        <v>391054.67558792402</v>
      </c>
      <c r="S246">
        <f t="shared" si="62"/>
        <v>391054.67558792402</v>
      </c>
      <c r="T246">
        <f t="shared" si="62"/>
        <v>391054.67558792402</v>
      </c>
      <c r="U246">
        <f t="shared" si="62"/>
        <v>391054.67558792402</v>
      </c>
      <c r="V246">
        <f t="shared" si="62"/>
        <v>391054.67558792402</v>
      </c>
      <c r="W246">
        <f t="shared" si="62"/>
        <v>391054.67558792402</v>
      </c>
    </row>
    <row r="247" spans="1:23" x14ac:dyDescent="0.25">
      <c r="A247" t="s">
        <v>106</v>
      </c>
      <c r="B247" t="s">
        <v>6</v>
      </c>
      <c r="C247" t="s">
        <v>16</v>
      </c>
      <c r="D247" t="s">
        <v>17</v>
      </c>
      <c r="E247" t="s">
        <v>108</v>
      </c>
      <c r="F247" t="s">
        <v>109</v>
      </c>
      <c r="G247" t="s">
        <v>18</v>
      </c>
      <c r="J247" t="s">
        <v>110</v>
      </c>
      <c r="L247" t="s">
        <v>83</v>
      </c>
      <c r="M247">
        <f>INDEX([1]!passenger_data,MATCH($A247&amp;$F247&amp;$G247&amp;$J247,[1]!passenger_index,0),MATCH(M$2,[1]!passenger_year,0))</f>
        <v>1.2511627298490628</v>
      </c>
      <c r="N247">
        <f>INDEX([1]!passenger_data,MATCH($A247&amp;$F247&amp;$G247&amp;$J247,[1]!passenger_index,0),MATCH(N$2,[1]!passenger_year,0))</f>
        <v>1.2398944819320414</v>
      </c>
      <c r="O247">
        <f>INDEX([1]!passenger_data,MATCH($A247&amp;$F247&amp;$G247&amp;$J247,[1]!passenger_index,0),MATCH(O$2,[1]!passenger_year,0))</f>
        <v>1.2286262340150209</v>
      </c>
      <c r="P247">
        <f>INDEX([1]!passenger_data,MATCH($A247&amp;$F247&amp;$G247&amp;$J247,[1]!passenger_index,0),MATCH(P$2,[1]!passenger_year,0))</f>
        <v>1.2173579860979995</v>
      </c>
      <c r="Q247">
        <f>INDEX([1]!passenger_data,MATCH($A247&amp;$F247&amp;$G247&amp;$J247,[1]!passenger_index,0),MATCH(Q$2,[1]!passenger_year,0))</f>
        <v>1.2083433877643825</v>
      </c>
      <c r="R247">
        <f>INDEX([1]!passenger_data,MATCH($A247&amp;$F247&amp;$G247&amp;$J247,[1]!passenger_index,0),MATCH(R$2,[1]!passenger_year,0))</f>
        <v>1.2083433877643825</v>
      </c>
      <c r="S247">
        <f>INDEX([1]!passenger_data,MATCH($A247&amp;$F247&amp;$G247&amp;$J247,[1]!passenger_index,0),MATCH(S$2,[1]!passenger_year,0))</f>
        <v>1.2083433877643825</v>
      </c>
      <c r="T247">
        <f>INDEX([1]!passenger_data,MATCH($A247&amp;$F247&amp;$G247&amp;$J247,[1]!passenger_index,0),MATCH(T$2,[1]!passenger_year,0))</f>
        <v>1.2083433877643825</v>
      </c>
      <c r="U247">
        <f>INDEX([1]!passenger_data,MATCH($A247&amp;$F247&amp;$G247&amp;$J247,[1]!passenger_index,0),MATCH(U$2,[1]!passenger_year,0))</f>
        <v>1.2083433877643825</v>
      </c>
      <c r="V247">
        <f>INDEX([1]!passenger_data,MATCH($A247&amp;$F247&amp;$G247&amp;$J247,[1]!passenger_index,0),MATCH(V$2,[1]!passenger_year,0))</f>
        <v>1.2083433877643825</v>
      </c>
      <c r="W247">
        <f>INDEX([1]!passenger_data,MATCH($A247&amp;$F247&amp;$G247&amp;$J247,[1]!passenger_index,0),MATCH(W$2,[1]!passenger_year,0))</f>
        <v>1.2083433877643825</v>
      </c>
    </row>
    <row r="248" spans="1:23" x14ac:dyDescent="0.25">
      <c r="A248" t="s">
        <v>106</v>
      </c>
      <c r="B248" t="s">
        <v>6</v>
      </c>
      <c r="C248" t="s">
        <v>16</v>
      </c>
      <c r="D248" t="s">
        <v>17</v>
      </c>
      <c r="E248" t="s">
        <v>108</v>
      </c>
      <c r="F248" t="s">
        <v>111</v>
      </c>
      <c r="G248" t="s">
        <v>7</v>
      </c>
    </row>
    <row r="249" spans="1:23" x14ac:dyDescent="0.25">
      <c r="A249" t="s">
        <v>106</v>
      </c>
      <c r="B249" t="s">
        <v>6</v>
      </c>
      <c r="C249" t="s">
        <v>16</v>
      </c>
      <c r="D249" t="s">
        <v>17</v>
      </c>
      <c r="E249" t="s">
        <v>108</v>
      </c>
      <c r="F249" t="s">
        <v>111</v>
      </c>
      <c r="G249" t="s">
        <v>58</v>
      </c>
      <c r="L249" t="s">
        <v>59</v>
      </c>
      <c r="M249">
        <v>2010</v>
      </c>
      <c r="N249">
        <f t="shared" ref="N249:W251" si="63">M249</f>
        <v>2010</v>
      </c>
      <c r="O249">
        <f t="shared" si="63"/>
        <v>2010</v>
      </c>
      <c r="P249">
        <f t="shared" si="63"/>
        <v>2010</v>
      </c>
      <c r="Q249">
        <f t="shared" si="63"/>
        <v>2010</v>
      </c>
      <c r="R249">
        <f t="shared" si="63"/>
        <v>2010</v>
      </c>
      <c r="S249">
        <f t="shared" si="63"/>
        <v>2010</v>
      </c>
      <c r="T249">
        <f t="shared" si="63"/>
        <v>2010</v>
      </c>
      <c r="U249">
        <f t="shared" si="63"/>
        <v>2010</v>
      </c>
      <c r="V249">
        <f t="shared" si="63"/>
        <v>2010</v>
      </c>
      <c r="W249">
        <f t="shared" si="63"/>
        <v>2010</v>
      </c>
    </row>
    <row r="250" spans="1:23" x14ac:dyDescent="0.25">
      <c r="A250" t="s">
        <v>106</v>
      </c>
      <c r="B250" t="s">
        <v>6</v>
      </c>
      <c r="C250" t="s">
        <v>16</v>
      </c>
      <c r="D250" t="s">
        <v>17</v>
      </c>
      <c r="E250" t="s">
        <v>108</v>
      </c>
      <c r="F250" t="s">
        <v>111</v>
      </c>
      <c r="G250" t="s">
        <v>60</v>
      </c>
      <c r="L250" t="s">
        <v>59</v>
      </c>
      <c r="M250">
        <v>2101</v>
      </c>
      <c r="N250">
        <f t="shared" si="63"/>
        <v>2101</v>
      </c>
      <c r="O250">
        <f t="shared" si="63"/>
        <v>2101</v>
      </c>
      <c r="P250">
        <f t="shared" si="63"/>
        <v>2101</v>
      </c>
      <c r="Q250">
        <f t="shared" si="63"/>
        <v>2101</v>
      </c>
      <c r="R250">
        <f t="shared" si="63"/>
        <v>2101</v>
      </c>
      <c r="S250">
        <f t="shared" si="63"/>
        <v>2101</v>
      </c>
      <c r="T250">
        <f t="shared" si="63"/>
        <v>2101</v>
      </c>
      <c r="U250">
        <f t="shared" si="63"/>
        <v>2101</v>
      </c>
      <c r="V250">
        <f t="shared" si="63"/>
        <v>2101</v>
      </c>
      <c r="W250">
        <f t="shared" si="63"/>
        <v>2101</v>
      </c>
    </row>
    <row r="251" spans="1:23" x14ac:dyDescent="0.25">
      <c r="A251" t="s">
        <v>106</v>
      </c>
      <c r="B251" t="s">
        <v>6</v>
      </c>
      <c r="C251" t="s">
        <v>16</v>
      </c>
      <c r="D251" t="s">
        <v>17</v>
      </c>
      <c r="E251" t="s">
        <v>108</v>
      </c>
      <c r="F251" t="s">
        <v>111</v>
      </c>
      <c r="G251" t="s">
        <v>61</v>
      </c>
      <c r="L251" t="s">
        <v>62</v>
      </c>
      <c r="M251">
        <v>16</v>
      </c>
      <c r="N251">
        <f t="shared" si="63"/>
        <v>16</v>
      </c>
      <c r="O251">
        <f t="shared" si="63"/>
        <v>16</v>
      </c>
      <c r="P251">
        <f t="shared" si="63"/>
        <v>16</v>
      </c>
      <c r="Q251">
        <f t="shared" si="63"/>
        <v>16</v>
      </c>
      <c r="R251">
        <f t="shared" si="63"/>
        <v>16</v>
      </c>
      <c r="S251">
        <f t="shared" si="63"/>
        <v>16</v>
      </c>
      <c r="T251">
        <f t="shared" si="63"/>
        <v>16</v>
      </c>
      <c r="U251">
        <f t="shared" si="63"/>
        <v>16</v>
      </c>
      <c r="V251">
        <f t="shared" si="63"/>
        <v>16</v>
      </c>
      <c r="W251">
        <f t="shared" si="63"/>
        <v>16</v>
      </c>
    </row>
    <row r="252" spans="1:23" x14ac:dyDescent="0.25">
      <c r="A252" t="s">
        <v>106</v>
      </c>
      <c r="B252" t="s">
        <v>6</v>
      </c>
      <c r="C252" t="s">
        <v>16</v>
      </c>
      <c r="D252" t="s">
        <v>17</v>
      </c>
      <c r="E252" t="s">
        <v>108</v>
      </c>
      <c r="F252" t="s">
        <v>111</v>
      </c>
      <c r="G252" t="s">
        <v>63</v>
      </c>
      <c r="L252" t="s">
        <v>55</v>
      </c>
      <c r="M252">
        <v>0</v>
      </c>
    </row>
    <row r="253" spans="1:23" x14ac:dyDescent="0.25">
      <c r="A253" t="s">
        <v>106</v>
      </c>
      <c r="B253" t="s">
        <v>6</v>
      </c>
      <c r="C253" t="s">
        <v>16</v>
      </c>
      <c r="D253" t="s">
        <v>17</v>
      </c>
      <c r="E253" t="s">
        <v>108</v>
      </c>
      <c r="F253" t="s">
        <v>111</v>
      </c>
      <c r="G253" t="s">
        <v>66</v>
      </c>
      <c r="L253" t="s">
        <v>20</v>
      </c>
      <c r="M253">
        <f>INDEX([1]!passenger_data,MATCH($A253&amp;$G253,[1]!passenger_index,0),MATCH(M$2,[1]!passenger_year,0))</f>
        <v>778.19774759284121</v>
      </c>
      <c r="N253">
        <f t="shared" ref="N253:W254" si="64">M253</f>
        <v>778.19774759284121</v>
      </c>
      <c r="O253">
        <f t="shared" si="64"/>
        <v>778.19774759284121</v>
      </c>
      <c r="P253">
        <f t="shared" si="64"/>
        <v>778.19774759284121</v>
      </c>
      <c r="Q253">
        <f t="shared" si="64"/>
        <v>778.19774759284121</v>
      </c>
      <c r="R253">
        <f t="shared" si="64"/>
        <v>778.19774759284121</v>
      </c>
      <c r="S253">
        <f t="shared" si="64"/>
        <v>778.19774759284121</v>
      </c>
      <c r="T253">
        <f t="shared" si="64"/>
        <v>778.19774759284121</v>
      </c>
      <c r="U253">
        <f t="shared" si="64"/>
        <v>778.19774759284121</v>
      </c>
      <c r="V253">
        <f t="shared" si="64"/>
        <v>778.19774759284121</v>
      </c>
      <c r="W253">
        <f t="shared" si="64"/>
        <v>778.19774759284121</v>
      </c>
    </row>
    <row r="254" spans="1:23" x14ac:dyDescent="0.25">
      <c r="A254" t="s">
        <v>106</v>
      </c>
      <c r="B254" t="s">
        <v>6</v>
      </c>
      <c r="C254" t="s">
        <v>16</v>
      </c>
      <c r="D254" t="s">
        <v>17</v>
      </c>
      <c r="E254" t="s">
        <v>108</v>
      </c>
      <c r="F254" t="s">
        <v>111</v>
      </c>
      <c r="G254" t="s">
        <v>82</v>
      </c>
      <c r="L254" t="s">
        <v>72</v>
      </c>
      <c r="M254">
        <v>547476.54582309397</v>
      </c>
      <c r="N254">
        <f t="shared" si="64"/>
        <v>547476.54582309397</v>
      </c>
      <c r="O254">
        <f t="shared" si="64"/>
        <v>547476.54582309397</v>
      </c>
      <c r="P254">
        <f t="shared" si="64"/>
        <v>547476.54582309397</v>
      </c>
      <c r="Q254">
        <f t="shared" si="64"/>
        <v>547476.54582309397</v>
      </c>
      <c r="R254">
        <f t="shared" si="64"/>
        <v>547476.54582309397</v>
      </c>
      <c r="S254">
        <f t="shared" si="64"/>
        <v>547476.54582309397</v>
      </c>
      <c r="T254">
        <f t="shared" si="64"/>
        <v>547476.54582309397</v>
      </c>
      <c r="U254">
        <f t="shared" si="64"/>
        <v>547476.54582309397</v>
      </c>
      <c r="V254">
        <f t="shared" si="64"/>
        <v>547476.54582309397</v>
      </c>
      <c r="W254">
        <f t="shared" si="64"/>
        <v>547476.54582309397</v>
      </c>
    </row>
    <row r="255" spans="1:23" x14ac:dyDescent="0.25">
      <c r="A255" t="s">
        <v>106</v>
      </c>
      <c r="B255" t="s">
        <v>6</v>
      </c>
      <c r="C255" t="s">
        <v>16</v>
      </c>
      <c r="D255" t="s">
        <v>17</v>
      </c>
      <c r="E255" t="s">
        <v>108</v>
      </c>
      <c r="F255" t="s">
        <v>111</v>
      </c>
      <c r="G255" t="s">
        <v>18</v>
      </c>
      <c r="J255" t="s">
        <v>110</v>
      </c>
      <c r="L255" t="s">
        <v>83</v>
      </c>
      <c r="M255">
        <f t="shared" ref="M255:W255" si="65">M247*0.65</f>
        <v>0.8132557744018909</v>
      </c>
      <c r="N255">
        <f t="shared" si="65"/>
        <v>0.80593141325582696</v>
      </c>
      <c r="O255">
        <f t="shared" si="65"/>
        <v>0.79860705210976357</v>
      </c>
      <c r="P255">
        <f t="shared" si="65"/>
        <v>0.79128269096369974</v>
      </c>
      <c r="Q255">
        <f t="shared" si="65"/>
        <v>0.78542320204684868</v>
      </c>
      <c r="R255">
        <f t="shared" si="65"/>
        <v>0.78542320204684868</v>
      </c>
      <c r="S255">
        <f t="shared" si="65"/>
        <v>0.78542320204684868</v>
      </c>
      <c r="T255">
        <f t="shared" si="65"/>
        <v>0.78542320204684868</v>
      </c>
      <c r="U255">
        <f t="shared" si="65"/>
        <v>0.78542320204684868</v>
      </c>
      <c r="V255">
        <f t="shared" si="65"/>
        <v>0.78542320204684868</v>
      </c>
      <c r="W255">
        <f t="shared" si="65"/>
        <v>0.78542320204684868</v>
      </c>
    </row>
    <row r="256" spans="1:23" x14ac:dyDescent="0.25">
      <c r="A256" t="s">
        <v>106</v>
      </c>
      <c r="B256" t="s">
        <v>6</v>
      </c>
      <c r="C256" t="s">
        <v>16</v>
      </c>
      <c r="D256" t="s">
        <v>17</v>
      </c>
      <c r="E256" t="s">
        <v>108</v>
      </c>
      <c r="F256" t="s">
        <v>112</v>
      </c>
      <c r="G256" t="s">
        <v>7</v>
      </c>
    </row>
    <row r="257" spans="1:23" x14ac:dyDescent="0.25">
      <c r="A257" t="s">
        <v>106</v>
      </c>
      <c r="B257" t="s">
        <v>6</v>
      </c>
      <c r="C257" t="s">
        <v>16</v>
      </c>
      <c r="D257" t="s">
        <v>17</v>
      </c>
      <c r="E257" t="s">
        <v>108</v>
      </c>
      <c r="F257" t="s">
        <v>112</v>
      </c>
      <c r="G257" t="s">
        <v>58</v>
      </c>
      <c r="L257" t="s">
        <v>59</v>
      </c>
      <c r="M257">
        <v>1950</v>
      </c>
      <c r="N257">
        <f t="shared" ref="N257:W259" si="66">M257</f>
        <v>1950</v>
      </c>
      <c r="O257">
        <f t="shared" si="66"/>
        <v>1950</v>
      </c>
      <c r="P257">
        <f t="shared" si="66"/>
        <v>1950</v>
      </c>
      <c r="Q257">
        <f t="shared" si="66"/>
        <v>1950</v>
      </c>
      <c r="R257">
        <f t="shared" si="66"/>
        <v>1950</v>
      </c>
      <c r="S257">
        <f t="shared" si="66"/>
        <v>1950</v>
      </c>
      <c r="T257">
        <f t="shared" si="66"/>
        <v>1950</v>
      </c>
      <c r="U257">
        <f t="shared" si="66"/>
        <v>1950</v>
      </c>
      <c r="V257">
        <f t="shared" si="66"/>
        <v>1950</v>
      </c>
      <c r="W257">
        <f t="shared" si="66"/>
        <v>1950</v>
      </c>
    </row>
    <row r="258" spans="1:23" x14ac:dyDescent="0.25">
      <c r="A258" t="s">
        <v>106</v>
      </c>
      <c r="B258" t="s">
        <v>6</v>
      </c>
      <c r="C258" t="s">
        <v>16</v>
      </c>
      <c r="D258" t="s">
        <v>17</v>
      </c>
      <c r="E258" t="s">
        <v>108</v>
      </c>
      <c r="F258" t="s">
        <v>112</v>
      </c>
      <c r="G258" t="s">
        <v>60</v>
      </c>
      <c r="L258" t="s">
        <v>59</v>
      </c>
      <c r="M258">
        <v>2101</v>
      </c>
      <c r="N258">
        <f t="shared" si="66"/>
        <v>2101</v>
      </c>
      <c r="O258">
        <f t="shared" si="66"/>
        <v>2101</v>
      </c>
      <c r="P258">
        <f t="shared" si="66"/>
        <v>2101</v>
      </c>
      <c r="Q258">
        <f t="shared" si="66"/>
        <v>2101</v>
      </c>
      <c r="R258">
        <f t="shared" si="66"/>
        <v>2101</v>
      </c>
      <c r="S258">
        <f t="shared" si="66"/>
        <v>2101</v>
      </c>
      <c r="T258">
        <f t="shared" si="66"/>
        <v>2101</v>
      </c>
      <c r="U258">
        <f t="shared" si="66"/>
        <v>2101</v>
      </c>
      <c r="V258">
        <f t="shared" si="66"/>
        <v>2101</v>
      </c>
      <c r="W258">
        <f t="shared" si="66"/>
        <v>2101</v>
      </c>
    </row>
    <row r="259" spans="1:23" x14ac:dyDescent="0.25">
      <c r="A259" t="s">
        <v>106</v>
      </c>
      <c r="B259" t="s">
        <v>6</v>
      </c>
      <c r="C259" t="s">
        <v>16</v>
      </c>
      <c r="D259" t="s">
        <v>17</v>
      </c>
      <c r="E259" t="s">
        <v>108</v>
      </c>
      <c r="F259" t="s">
        <v>112</v>
      </c>
      <c r="G259" t="s">
        <v>61</v>
      </c>
      <c r="L259" t="s">
        <v>62</v>
      </c>
      <c r="M259">
        <v>16</v>
      </c>
      <c r="N259">
        <f t="shared" si="66"/>
        <v>16</v>
      </c>
      <c r="O259">
        <f t="shared" si="66"/>
        <v>16</v>
      </c>
      <c r="P259">
        <f t="shared" si="66"/>
        <v>16</v>
      </c>
      <c r="Q259">
        <f t="shared" si="66"/>
        <v>16</v>
      </c>
      <c r="R259">
        <f t="shared" si="66"/>
        <v>16</v>
      </c>
      <c r="S259">
        <f t="shared" si="66"/>
        <v>16</v>
      </c>
      <c r="T259">
        <f t="shared" si="66"/>
        <v>16</v>
      </c>
      <c r="U259">
        <f t="shared" si="66"/>
        <v>16</v>
      </c>
      <c r="V259">
        <f t="shared" si="66"/>
        <v>16</v>
      </c>
      <c r="W259">
        <f t="shared" si="66"/>
        <v>16</v>
      </c>
    </row>
    <row r="260" spans="1:23" x14ac:dyDescent="0.25">
      <c r="A260" t="s">
        <v>106</v>
      </c>
      <c r="B260" t="s">
        <v>6</v>
      </c>
      <c r="C260" t="s">
        <v>16</v>
      </c>
      <c r="D260" t="s">
        <v>17</v>
      </c>
      <c r="E260" t="s">
        <v>108</v>
      </c>
      <c r="F260" t="s">
        <v>112</v>
      </c>
      <c r="G260" t="s">
        <v>63</v>
      </c>
      <c r="L260" t="s">
        <v>55</v>
      </c>
      <c r="M260">
        <f>INDEX([1]!passenger_data,MATCH($A260&amp;$F260&amp;$G260&amp;$J260,[1]!passenger_index,0),MATCH(M$2,[1]!passenger_year,0))</f>
        <v>1.4270649091859251E-2</v>
      </c>
    </row>
    <row r="261" spans="1:23" x14ac:dyDescent="0.25">
      <c r="A261" t="s">
        <v>106</v>
      </c>
      <c r="B261" t="s">
        <v>6</v>
      </c>
      <c r="C261" t="s">
        <v>16</v>
      </c>
      <c r="D261" t="s">
        <v>17</v>
      </c>
      <c r="E261" t="s">
        <v>108</v>
      </c>
      <c r="F261" t="s">
        <v>112</v>
      </c>
      <c r="G261" t="s">
        <v>66</v>
      </c>
      <c r="L261" t="s">
        <v>20</v>
      </c>
      <c r="M261">
        <f>INDEX([1]!passenger_data,MATCH($A261&amp;$G261,[1]!passenger_index,0),MATCH(M$2,[1]!passenger_year,0))</f>
        <v>778.19774759284121</v>
      </c>
      <c r="N261">
        <f t="shared" ref="N261:W262" si="67">M261</f>
        <v>778.19774759284121</v>
      </c>
      <c r="O261">
        <f t="shared" si="67"/>
        <v>778.19774759284121</v>
      </c>
      <c r="P261">
        <f t="shared" si="67"/>
        <v>778.19774759284121</v>
      </c>
      <c r="Q261">
        <f t="shared" si="67"/>
        <v>778.19774759284121</v>
      </c>
      <c r="R261">
        <f t="shared" si="67"/>
        <v>778.19774759284121</v>
      </c>
      <c r="S261">
        <f t="shared" si="67"/>
        <v>778.19774759284121</v>
      </c>
      <c r="T261">
        <f t="shared" si="67"/>
        <v>778.19774759284121</v>
      </c>
      <c r="U261">
        <f t="shared" si="67"/>
        <v>778.19774759284121</v>
      </c>
      <c r="V261">
        <f t="shared" si="67"/>
        <v>778.19774759284121</v>
      </c>
      <c r="W261">
        <f t="shared" si="67"/>
        <v>778.19774759284121</v>
      </c>
    </row>
    <row r="262" spans="1:23" x14ac:dyDescent="0.25">
      <c r="A262" t="s">
        <v>106</v>
      </c>
      <c r="B262" t="s">
        <v>6</v>
      </c>
      <c r="C262" t="s">
        <v>16</v>
      </c>
      <c r="D262" t="s">
        <v>17</v>
      </c>
      <c r="E262" t="s">
        <v>108</v>
      </c>
      <c r="F262" t="s">
        <v>112</v>
      </c>
      <c r="G262" t="s">
        <v>82</v>
      </c>
      <c r="L262" t="s">
        <v>72</v>
      </c>
      <c r="M262">
        <v>547476.54582309397</v>
      </c>
      <c r="N262">
        <f t="shared" si="67"/>
        <v>547476.54582309397</v>
      </c>
      <c r="O262">
        <f t="shared" si="67"/>
        <v>547476.54582309397</v>
      </c>
      <c r="P262">
        <f t="shared" si="67"/>
        <v>547476.54582309397</v>
      </c>
      <c r="Q262">
        <f t="shared" si="67"/>
        <v>547476.54582309397</v>
      </c>
      <c r="R262">
        <f t="shared" si="67"/>
        <v>547476.54582309397</v>
      </c>
      <c r="S262">
        <f t="shared" si="67"/>
        <v>547476.54582309397</v>
      </c>
      <c r="T262">
        <f t="shared" si="67"/>
        <v>547476.54582309397</v>
      </c>
      <c r="U262">
        <f t="shared" si="67"/>
        <v>547476.54582309397</v>
      </c>
      <c r="V262">
        <f t="shared" si="67"/>
        <v>547476.54582309397</v>
      </c>
      <c r="W262">
        <f t="shared" si="67"/>
        <v>547476.54582309397</v>
      </c>
    </row>
    <row r="263" spans="1:23" x14ac:dyDescent="0.25">
      <c r="A263" t="s">
        <v>106</v>
      </c>
      <c r="B263" t="s">
        <v>6</v>
      </c>
      <c r="C263" t="s">
        <v>16</v>
      </c>
      <c r="D263" t="s">
        <v>17</v>
      </c>
      <c r="E263" t="s">
        <v>108</v>
      </c>
      <c r="F263" t="s">
        <v>112</v>
      </c>
      <c r="G263" t="s">
        <v>18</v>
      </c>
      <c r="J263" t="s">
        <v>39</v>
      </c>
      <c r="L263" t="s">
        <v>83</v>
      </c>
      <c r="M263">
        <f t="shared" ref="M263:W263" si="68">M247</f>
        <v>1.2511627298490628</v>
      </c>
      <c r="N263">
        <f t="shared" si="68"/>
        <v>1.2398944819320414</v>
      </c>
      <c r="O263">
        <f t="shared" si="68"/>
        <v>1.2286262340150209</v>
      </c>
      <c r="P263">
        <f t="shared" si="68"/>
        <v>1.2173579860979995</v>
      </c>
      <c r="Q263">
        <f t="shared" si="68"/>
        <v>1.2083433877643825</v>
      </c>
      <c r="R263">
        <f t="shared" si="68"/>
        <v>1.2083433877643825</v>
      </c>
      <c r="S263">
        <f t="shared" si="68"/>
        <v>1.2083433877643825</v>
      </c>
      <c r="T263">
        <f t="shared" si="68"/>
        <v>1.2083433877643825</v>
      </c>
      <c r="U263">
        <f t="shared" si="68"/>
        <v>1.2083433877643825</v>
      </c>
      <c r="V263">
        <f t="shared" si="68"/>
        <v>1.2083433877643825</v>
      </c>
      <c r="W263">
        <f t="shared" si="68"/>
        <v>1.2083433877643825</v>
      </c>
    </row>
    <row r="264" spans="1:23" x14ac:dyDescent="0.25">
      <c r="A264" t="s">
        <v>106</v>
      </c>
      <c r="B264" t="s">
        <v>6</v>
      </c>
      <c r="C264" t="s">
        <v>16</v>
      </c>
      <c r="D264" t="s">
        <v>17</v>
      </c>
      <c r="E264" t="s">
        <v>108</v>
      </c>
      <c r="F264" t="s">
        <v>113</v>
      </c>
      <c r="G264" t="s">
        <v>7</v>
      </c>
    </row>
    <row r="265" spans="1:23" x14ac:dyDescent="0.25">
      <c r="A265" t="s">
        <v>106</v>
      </c>
      <c r="B265" t="s">
        <v>6</v>
      </c>
      <c r="C265" t="s">
        <v>16</v>
      </c>
      <c r="D265" t="s">
        <v>17</v>
      </c>
      <c r="E265" t="s">
        <v>108</v>
      </c>
      <c r="F265" t="s">
        <v>113</v>
      </c>
      <c r="G265" t="s">
        <v>58</v>
      </c>
      <c r="L265" t="s">
        <v>59</v>
      </c>
      <c r="M265">
        <v>2010</v>
      </c>
      <c r="N265">
        <f t="shared" ref="N265:W267" si="69">M265</f>
        <v>2010</v>
      </c>
      <c r="O265">
        <f t="shared" si="69"/>
        <v>2010</v>
      </c>
      <c r="P265">
        <f t="shared" si="69"/>
        <v>2010</v>
      </c>
      <c r="Q265">
        <f t="shared" si="69"/>
        <v>2010</v>
      </c>
      <c r="R265">
        <f t="shared" si="69"/>
        <v>2010</v>
      </c>
      <c r="S265">
        <f t="shared" si="69"/>
        <v>2010</v>
      </c>
      <c r="T265">
        <f t="shared" si="69"/>
        <v>2010</v>
      </c>
      <c r="U265">
        <f t="shared" si="69"/>
        <v>2010</v>
      </c>
      <c r="V265">
        <f t="shared" si="69"/>
        <v>2010</v>
      </c>
      <c r="W265">
        <f t="shared" si="69"/>
        <v>2010</v>
      </c>
    </row>
    <row r="266" spans="1:23" x14ac:dyDescent="0.25">
      <c r="A266" t="s">
        <v>106</v>
      </c>
      <c r="B266" t="s">
        <v>6</v>
      </c>
      <c r="C266" t="s">
        <v>16</v>
      </c>
      <c r="D266" t="s">
        <v>17</v>
      </c>
      <c r="E266" t="s">
        <v>108</v>
      </c>
      <c r="F266" t="s">
        <v>113</v>
      </c>
      <c r="G266" t="s">
        <v>60</v>
      </c>
      <c r="L266" t="s">
        <v>59</v>
      </c>
      <c r="M266">
        <v>2101</v>
      </c>
      <c r="N266">
        <f t="shared" si="69"/>
        <v>2101</v>
      </c>
      <c r="O266">
        <f t="shared" si="69"/>
        <v>2101</v>
      </c>
      <c r="P266">
        <f t="shared" si="69"/>
        <v>2101</v>
      </c>
      <c r="Q266">
        <f t="shared" si="69"/>
        <v>2101</v>
      </c>
      <c r="R266">
        <f t="shared" si="69"/>
        <v>2101</v>
      </c>
      <c r="S266">
        <f t="shared" si="69"/>
        <v>2101</v>
      </c>
      <c r="T266">
        <f t="shared" si="69"/>
        <v>2101</v>
      </c>
      <c r="U266">
        <f t="shared" si="69"/>
        <v>2101</v>
      </c>
      <c r="V266">
        <f t="shared" si="69"/>
        <v>2101</v>
      </c>
      <c r="W266">
        <f t="shared" si="69"/>
        <v>2101</v>
      </c>
    </row>
    <row r="267" spans="1:23" x14ac:dyDescent="0.25">
      <c r="A267" t="s">
        <v>106</v>
      </c>
      <c r="B267" t="s">
        <v>6</v>
      </c>
      <c r="C267" t="s">
        <v>16</v>
      </c>
      <c r="D267" t="s">
        <v>17</v>
      </c>
      <c r="E267" t="s">
        <v>108</v>
      </c>
      <c r="F267" t="s">
        <v>113</v>
      </c>
      <c r="G267" t="s">
        <v>61</v>
      </c>
      <c r="L267" t="s">
        <v>62</v>
      </c>
      <c r="M267">
        <v>16</v>
      </c>
      <c r="N267">
        <f t="shared" si="69"/>
        <v>16</v>
      </c>
      <c r="O267">
        <f t="shared" si="69"/>
        <v>16</v>
      </c>
      <c r="P267">
        <f t="shared" si="69"/>
        <v>16</v>
      </c>
      <c r="Q267">
        <f t="shared" si="69"/>
        <v>16</v>
      </c>
      <c r="R267">
        <f t="shared" si="69"/>
        <v>16</v>
      </c>
      <c r="S267">
        <f t="shared" si="69"/>
        <v>16</v>
      </c>
      <c r="T267">
        <f t="shared" si="69"/>
        <v>16</v>
      </c>
      <c r="U267">
        <f t="shared" si="69"/>
        <v>16</v>
      </c>
      <c r="V267">
        <f t="shared" si="69"/>
        <v>16</v>
      </c>
      <c r="W267">
        <f t="shared" si="69"/>
        <v>16</v>
      </c>
    </row>
    <row r="268" spans="1:23" x14ac:dyDescent="0.25">
      <c r="A268" t="s">
        <v>106</v>
      </c>
      <c r="B268" t="s">
        <v>6</v>
      </c>
      <c r="C268" t="s">
        <v>16</v>
      </c>
      <c r="D268" t="s">
        <v>17</v>
      </c>
      <c r="E268" t="s">
        <v>108</v>
      </c>
      <c r="F268" t="s">
        <v>113</v>
      </c>
      <c r="G268" t="s">
        <v>63</v>
      </c>
      <c r="L268" t="s">
        <v>55</v>
      </c>
      <c r="M268">
        <v>0</v>
      </c>
    </row>
    <row r="269" spans="1:23" x14ac:dyDescent="0.25">
      <c r="A269" t="s">
        <v>106</v>
      </c>
      <c r="B269" t="s">
        <v>6</v>
      </c>
      <c r="C269" t="s">
        <v>16</v>
      </c>
      <c r="D269" t="s">
        <v>17</v>
      </c>
      <c r="E269" t="s">
        <v>108</v>
      </c>
      <c r="F269" t="s">
        <v>113</v>
      </c>
      <c r="G269" t="s">
        <v>66</v>
      </c>
      <c r="L269" t="s">
        <v>20</v>
      </c>
      <c r="M269">
        <f>INDEX([1]!passenger_data,MATCH($A269&amp;$G269,[1]!passenger_index,0),MATCH(M$2,[1]!passenger_year,0))</f>
        <v>778.19774759284121</v>
      </c>
      <c r="N269">
        <f t="shared" ref="N269:W270" si="70">M269</f>
        <v>778.19774759284121</v>
      </c>
      <c r="O269">
        <f t="shared" si="70"/>
        <v>778.19774759284121</v>
      </c>
      <c r="P269">
        <f t="shared" si="70"/>
        <v>778.19774759284121</v>
      </c>
      <c r="Q269">
        <f t="shared" si="70"/>
        <v>778.19774759284121</v>
      </c>
      <c r="R269">
        <f t="shared" si="70"/>
        <v>778.19774759284121</v>
      </c>
      <c r="S269">
        <f t="shared" si="70"/>
        <v>778.19774759284121</v>
      </c>
      <c r="T269">
        <f t="shared" si="70"/>
        <v>778.19774759284121</v>
      </c>
      <c r="U269">
        <f t="shared" si="70"/>
        <v>778.19774759284121</v>
      </c>
      <c r="V269">
        <f t="shared" si="70"/>
        <v>778.19774759284121</v>
      </c>
      <c r="W269">
        <f t="shared" si="70"/>
        <v>778.19774759284121</v>
      </c>
    </row>
    <row r="270" spans="1:23" x14ac:dyDescent="0.25">
      <c r="A270" t="s">
        <v>106</v>
      </c>
      <c r="B270" t="s">
        <v>6</v>
      </c>
      <c r="C270" t="s">
        <v>16</v>
      </c>
      <c r="D270" t="s">
        <v>17</v>
      </c>
      <c r="E270" t="s">
        <v>108</v>
      </c>
      <c r="F270" t="s">
        <v>113</v>
      </c>
      <c r="G270" t="s">
        <v>82</v>
      </c>
      <c r="L270" t="s">
        <v>72</v>
      </c>
      <c r="M270">
        <v>547476.54582309397</v>
      </c>
      <c r="N270">
        <f t="shared" si="70"/>
        <v>547476.54582309397</v>
      </c>
      <c r="O270">
        <f t="shared" si="70"/>
        <v>547476.54582309397</v>
      </c>
      <c r="P270">
        <f t="shared" si="70"/>
        <v>547476.54582309397</v>
      </c>
      <c r="Q270">
        <f t="shared" si="70"/>
        <v>547476.54582309397</v>
      </c>
      <c r="R270">
        <f t="shared" si="70"/>
        <v>547476.54582309397</v>
      </c>
      <c r="S270">
        <f t="shared" si="70"/>
        <v>547476.54582309397</v>
      </c>
      <c r="T270">
        <f t="shared" si="70"/>
        <v>547476.54582309397</v>
      </c>
      <c r="U270">
        <f t="shared" si="70"/>
        <v>547476.54582309397</v>
      </c>
      <c r="V270">
        <f t="shared" si="70"/>
        <v>547476.54582309397</v>
      </c>
      <c r="W270">
        <f t="shared" si="70"/>
        <v>547476.54582309397</v>
      </c>
    </row>
    <row r="271" spans="1:23" x14ac:dyDescent="0.25">
      <c r="A271" t="s">
        <v>106</v>
      </c>
      <c r="B271" t="s">
        <v>6</v>
      </c>
      <c r="C271" t="s">
        <v>16</v>
      </c>
      <c r="D271" t="s">
        <v>17</v>
      </c>
      <c r="E271" t="s">
        <v>108</v>
      </c>
      <c r="F271" t="s">
        <v>113</v>
      </c>
      <c r="G271" t="s">
        <v>18</v>
      </c>
      <c r="J271" t="s">
        <v>24</v>
      </c>
      <c r="L271" t="s">
        <v>83</v>
      </c>
      <c r="M271">
        <f t="shared" ref="M271:W271" si="71">M247</f>
        <v>1.2511627298490628</v>
      </c>
      <c r="N271">
        <f t="shared" si="71"/>
        <v>1.2398944819320414</v>
      </c>
      <c r="O271">
        <f t="shared" si="71"/>
        <v>1.2286262340150209</v>
      </c>
      <c r="P271">
        <f t="shared" si="71"/>
        <v>1.2173579860979995</v>
      </c>
      <c r="Q271">
        <f t="shared" si="71"/>
        <v>1.2083433877643825</v>
      </c>
      <c r="R271">
        <f t="shared" si="71"/>
        <v>1.2083433877643825</v>
      </c>
      <c r="S271">
        <f t="shared" si="71"/>
        <v>1.2083433877643825</v>
      </c>
      <c r="T271">
        <f t="shared" si="71"/>
        <v>1.2083433877643825</v>
      </c>
      <c r="U271">
        <f t="shared" si="71"/>
        <v>1.2083433877643825</v>
      </c>
      <c r="V271">
        <f t="shared" si="71"/>
        <v>1.2083433877643825</v>
      </c>
      <c r="W271">
        <f t="shared" si="71"/>
        <v>1.2083433877643825</v>
      </c>
    </row>
    <row r="272" spans="1:23" x14ac:dyDescent="0.25">
      <c r="A272" t="s">
        <v>106</v>
      </c>
      <c r="B272" t="s">
        <v>6</v>
      </c>
      <c r="C272" t="s">
        <v>16</v>
      </c>
      <c r="D272" t="s">
        <v>17</v>
      </c>
      <c r="E272" t="s">
        <v>108</v>
      </c>
      <c r="F272" t="s">
        <v>114</v>
      </c>
      <c r="G272" t="s">
        <v>7</v>
      </c>
    </row>
    <row r="273" spans="1:23" x14ac:dyDescent="0.25">
      <c r="A273" t="s">
        <v>106</v>
      </c>
      <c r="B273" t="s">
        <v>6</v>
      </c>
      <c r="C273" t="s">
        <v>16</v>
      </c>
      <c r="D273" t="s">
        <v>17</v>
      </c>
      <c r="E273" t="s">
        <v>108</v>
      </c>
      <c r="F273" t="s">
        <v>114</v>
      </c>
      <c r="G273" t="s">
        <v>58</v>
      </c>
      <c r="L273" t="s">
        <v>59</v>
      </c>
      <c r="M273">
        <v>2010</v>
      </c>
      <c r="N273">
        <f t="shared" ref="N273:W275" si="72">M273</f>
        <v>2010</v>
      </c>
      <c r="O273">
        <f t="shared" si="72"/>
        <v>2010</v>
      </c>
      <c r="P273">
        <f t="shared" si="72"/>
        <v>2010</v>
      </c>
      <c r="Q273">
        <f t="shared" si="72"/>
        <v>2010</v>
      </c>
      <c r="R273">
        <f t="shared" si="72"/>
        <v>2010</v>
      </c>
      <c r="S273">
        <f t="shared" si="72"/>
        <v>2010</v>
      </c>
      <c r="T273">
        <f t="shared" si="72"/>
        <v>2010</v>
      </c>
      <c r="U273">
        <f t="shared" si="72"/>
        <v>2010</v>
      </c>
      <c r="V273">
        <f t="shared" si="72"/>
        <v>2010</v>
      </c>
      <c r="W273">
        <f t="shared" si="72"/>
        <v>2010</v>
      </c>
    </row>
    <row r="274" spans="1:23" x14ac:dyDescent="0.25">
      <c r="A274" t="s">
        <v>106</v>
      </c>
      <c r="B274" t="s">
        <v>6</v>
      </c>
      <c r="C274" t="s">
        <v>16</v>
      </c>
      <c r="D274" t="s">
        <v>17</v>
      </c>
      <c r="E274" t="s">
        <v>108</v>
      </c>
      <c r="F274" t="s">
        <v>114</v>
      </c>
      <c r="G274" t="s">
        <v>60</v>
      </c>
      <c r="L274" t="s">
        <v>59</v>
      </c>
      <c r="M274">
        <v>2101</v>
      </c>
      <c r="N274">
        <f t="shared" si="72"/>
        <v>2101</v>
      </c>
      <c r="O274">
        <f t="shared" si="72"/>
        <v>2101</v>
      </c>
      <c r="P274">
        <f t="shared" si="72"/>
        <v>2101</v>
      </c>
      <c r="Q274">
        <f t="shared" si="72"/>
        <v>2101</v>
      </c>
      <c r="R274">
        <f t="shared" si="72"/>
        <v>2101</v>
      </c>
      <c r="S274">
        <f t="shared" si="72"/>
        <v>2101</v>
      </c>
      <c r="T274">
        <f t="shared" si="72"/>
        <v>2101</v>
      </c>
      <c r="U274">
        <f t="shared" si="72"/>
        <v>2101</v>
      </c>
      <c r="V274">
        <f t="shared" si="72"/>
        <v>2101</v>
      </c>
      <c r="W274">
        <f t="shared" si="72"/>
        <v>2101</v>
      </c>
    </row>
    <row r="275" spans="1:23" x14ac:dyDescent="0.25">
      <c r="A275" t="s">
        <v>106</v>
      </c>
      <c r="B275" t="s">
        <v>6</v>
      </c>
      <c r="C275" t="s">
        <v>16</v>
      </c>
      <c r="D275" t="s">
        <v>17</v>
      </c>
      <c r="E275" t="s">
        <v>108</v>
      </c>
      <c r="F275" t="s">
        <v>114</v>
      </c>
      <c r="G275" t="s">
        <v>61</v>
      </c>
      <c r="L275" t="s">
        <v>62</v>
      </c>
      <c r="M275">
        <v>16</v>
      </c>
      <c r="N275">
        <f t="shared" si="72"/>
        <v>16</v>
      </c>
      <c r="O275">
        <f t="shared" si="72"/>
        <v>16</v>
      </c>
      <c r="P275">
        <f t="shared" si="72"/>
        <v>16</v>
      </c>
      <c r="Q275">
        <f t="shared" si="72"/>
        <v>16</v>
      </c>
      <c r="R275">
        <f t="shared" si="72"/>
        <v>16</v>
      </c>
      <c r="S275">
        <f t="shared" si="72"/>
        <v>16</v>
      </c>
      <c r="T275">
        <f t="shared" si="72"/>
        <v>16</v>
      </c>
      <c r="U275">
        <f t="shared" si="72"/>
        <v>16</v>
      </c>
      <c r="V275">
        <f t="shared" si="72"/>
        <v>16</v>
      </c>
      <c r="W275">
        <f t="shared" si="72"/>
        <v>16</v>
      </c>
    </row>
    <row r="276" spans="1:23" x14ac:dyDescent="0.25">
      <c r="A276" t="s">
        <v>106</v>
      </c>
      <c r="B276" t="s">
        <v>6</v>
      </c>
      <c r="C276" t="s">
        <v>16</v>
      </c>
      <c r="D276" t="s">
        <v>17</v>
      </c>
      <c r="E276" t="s">
        <v>108</v>
      </c>
      <c r="F276" t="s">
        <v>114</v>
      </c>
      <c r="G276" t="s">
        <v>63</v>
      </c>
      <c r="L276" t="s">
        <v>55</v>
      </c>
      <c r="M276">
        <v>0</v>
      </c>
    </row>
    <row r="277" spans="1:23" x14ac:dyDescent="0.25">
      <c r="A277" t="s">
        <v>106</v>
      </c>
      <c r="B277" t="s">
        <v>6</v>
      </c>
      <c r="C277" t="s">
        <v>16</v>
      </c>
      <c r="D277" t="s">
        <v>17</v>
      </c>
      <c r="E277" t="s">
        <v>108</v>
      </c>
      <c r="F277" t="s">
        <v>114</v>
      </c>
      <c r="G277" t="s">
        <v>66</v>
      </c>
      <c r="L277" t="s">
        <v>20</v>
      </c>
      <c r="M277">
        <f>INDEX([1]!passenger_data,MATCH($A277&amp;$G277,[1]!passenger_index,0),MATCH(M$2,[1]!passenger_year,0))</f>
        <v>778.19774759284121</v>
      </c>
      <c r="N277">
        <f t="shared" ref="N277:W278" si="73">M277</f>
        <v>778.19774759284121</v>
      </c>
      <c r="O277">
        <f t="shared" si="73"/>
        <v>778.19774759284121</v>
      </c>
      <c r="P277">
        <f t="shared" si="73"/>
        <v>778.19774759284121</v>
      </c>
      <c r="Q277">
        <f t="shared" si="73"/>
        <v>778.19774759284121</v>
      </c>
      <c r="R277">
        <f t="shared" si="73"/>
        <v>778.19774759284121</v>
      </c>
      <c r="S277">
        <f t="shared" si="73"/>
        <v>778.19774759284121</v>
      </c>
      <c r="T277">
        <f t="shared" si="73"/>
        <v>778.19774759284121</v>
      </c>
      <c r="U277">
        <f t="shared" si="73"/>
        <v>778.19774759284121</v>
      </c>
      <c r="V277">
        <f t="shared" si="73"/>
        <v>778.19774759284121</v>
      </c>
      <c r="W277">
        <f t="shared" si="73"/>
        <v>778.19774759284121</v>
      </c>
    </row>
    <row r="278" spans="1:23" x14ac:dyDescent="0.25">
      <c r="A278" t="s">
        <v>106</v>
      </c>
      <c r="B278" t="s">
        <v>6</v>
      </c>
      <c r="C278" t="s">
        <v>16</v>
      </c>
      <c r="D278" t="s">
        <v>17</v>
      </c>
      <c r="E278" t="s">
        <v>108</v>
      </c>
      <c r="F278" t="s">
        <v>114</v>
      </c>
      <c r="G278" t="s">
        <v>82</v>
      </c>
      <c r="L278" t="s">
        <v>72</v>
      </c>
      <c r="M278">
        <v>2346328.0535275401</v>
      </c>
      <c r="N278">
        <f t="shared" si="73"/>
        <v>2346328.0535275401</v>
      </c>
      <c r="O278">
        <f t="shared" si="73"/>
        <v>2346328.0535275401</v>
      </c>
      <c r="P278">
        <f t="shared" si="73"/>
        <v>2346328.0535275401</v>
      </c>
      <c r="Q278">
        <f t="shared" si="73"/>
        <v>2346328.0535275401</v>
      </c>
      <c r="R278">
        <f t="shared" si="73"/>
        <v>2346328.0535275401</v>
      </c>
      <c r="S278">
        <f t="shared" si="73"/>
        <v>2346328.0535275401</v>
      </c>
      <c r="T278">
        <f t="shared" si="73"/>
        <v>2346328.0535275401</v>
      </c>
      <c r="U278">
        <f t="shared" si="73"/>
        <v>2346328.0535275401</v>
      </c>
      <c r="V278">
        <f t="shared" si="73"/>
        <v>2346328.0535275401</v>
      </c>
      <c r="W278">
        <f t="shared" si="73"/>
        <v>2346328.0535275401</v>
      </c>
    </row>
    <row r="279" spans="1:23" x14ac:dyDescent="0.25">
      <c r="A279" t="s">
        <v>106</v>
      </c>
      <c r="B279" t="s">
        <v>6</v>
      </c>
      <c r="C279" t="s">
        <v>16</v>
      </c>
      <c r="D279" t="s">
        <v>17</v>
      </c>
      <c r="E279" t="s">
        <v>108</v>
      </c>
      <c r="F279" t="s">
        <v>114</v>
      </c>
      <c r="G279" t="s">
        <v>18</v>
      </c>
      <c r="J279" t="s">
        <v>36</v>
      </c>
      <c r="L279" t="s">
        <v>83</v>
      </c>
      <c r="M279">
        <f t="shared" ref="M279:W279" si="74">M255</f>
        <v>0.8132557744018909</v>
      </c>
      <c r="N279">
        <f t="shared" si="74"/>
        <v>0.80593141325582696</v>
      </c>
      <c r="O279">
        <f t="shared" si="74"/>
        <v>0.79860705210976357</v>
      </c>
      <c r="P279">
        <f t="shared" si="74"/>
        <v>0.79128269096369974</v>
      </c>
      <c r="Q279">
        <f t="shared" si="74"/>
        <v>0.78542320204684868</v>
      </c>
      <c r="R279">
        <f t="shared" si="74"/>
        <v>0.78542320204684868</v>
      </c>
      <c r="S279">
        <f t="shared" si="74"/>
        <v>0.78542320204684868</v>
      </c>
      <c r="T279">
        <f t="shared" si="74"/>
        <v>0.78542320204684868</v>
      </c>
      <c r="U279">
        <f t="shared" si="74"/>
        <v>0.78542320204684868</v>
      </c>
      <c r="V279">
        <f t="shared" si="74"/>
        <v>0.78542320204684868</v>
      </c>
      <c r="W279">
        <f t="shared" si="74"/>
        <v>0.78542320204684868</v>
      </c>
    </row>
    <row r="280" spans="1:23" x14ac:dyDescent="0.25">
      <c r="A280" t="s">
        <v>106</v>
      </c>
      <c r="B280" t="s">
        <v>6</v>
      </c>
      <c r="C280" t="s">
        <v>16</v>
      </c>
      <c r="D280" t="s">
        <v>17</v>
      </c>
      <c r="E280" t="s">
        <v>108</v>
      </c>
      <c r="F280" t="s">
        <v>115</v>
      </c>
      <c r="G280" t="s">
        <v>7</v>
      </c>
    </row>
    <row r="281" spans="1:23" x14ac:dyDescent="0.25">
      <c r="A281" t="s">
        <v>106</v>
      </c>
      <c r="B281" t="s">
        <v>6</v>
      </c>
      <c r="C281" t="s">
        <v>16</v>
      </c>
      <c r="D281" t="s">
        <v>17</v>
      </c>
      <c r="E281" t="s">
        <v>108</v>
      </c>
      <c r="F281" t="s">
        <v>115</v>
      </c>
      <c r="G281" t="s">
        <v>58</v>
      </c>
      <c r="L281" t="s">
        <v>59</v>
      </c>
      <c r="M281">
        <v>2000</v>
      </c>
      <c r="N281">
        <f t="shared" ref="N281:W283" si="75">M281</f>
        <v>2000</v>
      </c>
      <c r="O281">
        <f t="shared" si="75"/>
        <v>2000</v>
      </c>
      <c r="P281">
        <f t="shared" si="75"/>
        <v>2000</v>
      </c>
      <c r="Q281">
        <f t="shared" si="75"/>
        <v>2000</v>
      </c>
      <c r="R281">
        <f t="shared" si="75"/>
        <v>2000</v>
      </c>
      <c r="S281">
        <f t="shared" si="75"/>
        <v>2000</v>
      </c>
      <c r="T281">
        <f t="shared" si="75"/>
        <v>2000</v>
      </c>
      <c r="U281">
        <f t="shared" si="75"/>
        <v>2000</v>
      </c>
      <c r="V281">
        <f t="shared" si="75"/>
        <v>2000</v>
      </c>
      <c r="W281">
        <f t="shared" si="75"/>
        <v>2000</v>
      </c>
    </row>
    <row r="282" spans="1:23" x14ac:dyDescent="0.25">
      <c r="A282" t="s">
        <v>106</v>
      </c>
      <c r="B282" t="s">
        <v>6</v>
      </c>
      <c r="C282" t="s">
        <v>16</v>
      </c>
      <c r="D282" t="s">
        <v>17</v>
      </c>
      <c r="E282" t="s">
        <v>108</v>
      </c>
      <c r="F282" t="s">
        <v>115</v>
      </c>
      <c r="G282" t="s">
        <v>60</v>
      </c>
      <c r="L282" t="s">
        <v>59</v>
      </c>
      <c r="M282">
        <v>2101</v>
      </c>
      <c r="N282">
        <f t="shared" si="75"/>
        <v>2101</v>
      </c>
      <c r="O282">
        <f t="shared" si="75"/>
        <v>2101</v>
      </c>
      <c r="P282">
        <f t="shared" si="75"/>
        <v>2101</v>
      </c>
      <c r="Q282">
        <f t="shared" si="75"/>
        <v>2101</v>
      </c>
      <c r="R282">
        <f t="shared" si="75"/>
        <v>2101</v>
      </c>
      <c r="S282">
        <f t="shared" si="75"/>
        <v>2101</v>
      </c>
      <c r="T282">
        <f t="shared" si="75"/>
        <v>2101</v>
      </c>
      <c r="U282">
        <f t="shared" si="75"/>
        <v>2101</v>
      </c>
      <c r="V282">
        <f t="shared" si="75"/>
        <v>2101</v>
      </c>
      <c r="W282">
        <f t="shared" si="75"/>
        <v>2101</v>
      </c>
    </row>
    <row r="283" spans="1:23" x14ac:dyDescent="0.25">
      <c r="A283" t="s">
        <v>106</v>
      </c>
      <c r="B283" t="s">
        <v>6</v>
      </c>
      <c r="C283" t="s">
        <v>16</v>
      </c>
      <c r="D283" t="s">
        <v>17</v>
      </c>
      <c r="E283" t="s">
        <v>108</v>
      </c>
      <c r="F283" t="s">
        <v>115</v>
      </c>
      <c r="G283" t="s">
        <v>61</v>
      </c>
      <c r="L283" t="s">
        <v>62</v>
      </c>
      <c r="M283">
        <v>16</v>
      </c>
      <c r="N283">
        <f t="shared" si="75"/>
        <v>16</v>
      </c>
      <c r="O283">
        <f t="shared" si="75"/>
        <v>16</v>
      </c>
      <c r="P283">
        <f t="shared" si="75"/>
        <v>16</v>
      </c>
      <c r="Q283">
        <f t="shared" si="75"/>
        <v>16</v>
      </c>
      <c r="R283">
        <f t="shared" si="75"/>
        <v>16</v>
      </c>
      <c r="S283">
        <f t="shared" si="75"/>
        <v>16</v>
      </c>
      <c r="T283">
        <f t="shared" si="75"/>
        <v>16</v>
      </c>
      <c r="U283">
        <f t="shared" si="75"/>
        <v>16</v>
      </c>
      <c r="V283">
        <f t="shared" si="75"/>
        <v>16</v>
      </c>
      <c r="W283">
        <f t="shared" si="75"/>
        <v>16</v>
      </c>
    </row>
    <row r="284" spans="1:23" x14ac:dyDescent="0.25">
      <c r="A284" t="s">
        <v>106</v>
      </c>
      <c r="B284" t="s">
        <v>6</v>
      </c>
      <c r="C284" t="s">
        <v>16</v>
      </c>
      <c r="D284" t="s">
        <v>17</v>
      </c>
      <c r="E284" t="s">
        <v>108</v>
      </c>
      <c r="F284" t="s">
        <v>115</v>
      </c>
      <c r="G284" t="s">
        <v>63</v>
      </c>
      <c r="L284" t="s">
        <v>55</v>
      </c>
      <c r="M284">
        <f>INDEX([1]!passenger_data,MATCH($A284&amp;$F284&amp;$G284&amp;$J284,[1]!passenger_index,0),MATCH(M$2,[1]!passenger_year,0))</f>
        <v>0</v>
      </c>
    </row>
    <row r="285" spans="1:23" x14ac:dyDescent="0.25">
      <c r="A285" t="s">
        <v>106</v>
      </c>
      <c r="B285" t="s">
        <v>6</v>
      </c>
      <c r="C285" t="s">
        <v>16</v>
      </c>
      <c r="D285" t="s">
        <v>17</v>
      </c>
      <c r="E285" t="s">
        <v>108</v>
      </c>
      <c r="F285" t="s">
        <v>115</v>
      </c>
      <c r="G285" t="s">
        <v>66</v>
      </c>
      <c r="L285" t="s">
        <v>20</v>
      </c>
      <c r="M285">
        <f>INDEX([1]!passenger_data,MATCH($A285&amp;$G285,[1]!passenger_index,0),MATCH(M$2,[1]!passenger_year,0))</f>
        <v>778.19774759284121</v>
      </c>
      <c r="N285">
        <f t="shared" ref="N285:W286" si="76">M285</f>
        <v>778.19774759284121</v>
      </c>
      <c r="O285">
        <f t="shared" si="76"/>
        <v>778.19774759284121</v>
      </c>
      <c r="P285">
        <f t="shared" si="76"/>
        <v>778.19774759284121</v>
      </c>
      <c r="Q285">
        <f t="shared" si="76"/>
        <v>778.19774759284121</v>
      </c>
      <c r="R285">
        <f t="shared" si="76"/>
        <v>778.19774759284121</v>
      </c>
      <c r="S285">
        <f t="shared" si="76"/>
        <v>778.19774759284121</v>
      </c>
      <c r="T285">
        <f t="shared" si="76"/>
        <v>778.19774759284121</v>
      </c>
      <c r="U285">
        <f t="shared" si="76"/>
        <v>778.19774759284121</v>
      </c>
      <c r="V285">
        <f t="shared" si="76"/>
        <v>778.19774759284121</v>
      </c>
      <c r="W285">
        <f t="shared" si="76"/>
        <v>778.19774759284121</v>
      </c>
    </row>
    <row r="286" spans="1:23" x14ac:dyDescent="0.25">
      <c r="A286" t="s">
        <v>106</v>
      </c>
      <c r="B286" t="s">
        <v>6</v>
      </c>
      <c r="C286" t="s">
        <v>16</v>
      </c>
      <c r="D286" t="s">
        <v>17</v>
      </c>
      <c r="E286" t="s">
        <v>108</v>
      </c>
      <c r="F286" t="s">
        <v>115</v>
      </c>
      <c r="G286" t="s">
        <v>82</v>
      </c>
      <c r="L286" t="s">
        <v>72</v>
      </c>
      <c r="M286">
        <v>782109.35117584805</v>
      </c>
      <c r="N286">
        <f t="shared" si="76"/>
        <v>782109.35117584805</v>
      </c>
      <c r="O286">
        <f t="shared" si="76"/>
        <v>782109.35117584805</v>
      </c>
      <c r="P286">
        <f t="shared" si="76"/>
        <v>782109.35117584805</v>
      </c>
      <c r="Q286">
        <f t="shared" si="76"/>
        <v>782109.35117584805</v>
      </c>
      <c r="R286">
        <f t="shared" si="76"/>
        <v>782109.35117584805</v>
      </c>
      <c r="S286">
        <f t="shared" si="76"/>
        <v>782109.35117584805</v>
      </c>
      <c r="T286">
        <f t="shared" si="76"/>
        <v>782109.35117584805</v>
      </c>
      <c r="U286">
        <f t="shared" si="76"/>
        <v>782109.35117584805</v>
      </c>
      <c r="V286">
        <f t="shared" si="76"/>
        <v>782109.35117584805</v>
      </c>
      <c r="W286">
        <f t="shared" si="76"/>
        <v>782109.35117584805</v>
      </c>
    </row>
    <row r="287" spans="1:23" x14ac:dyDescent="0.25">
      <c r="A287" t="s">
        <v>106</v>
      </c>
      <c r="B287" t="s">
        <v>6</v>
      </c>
      <c r="C287" t="s">
        <v>16</v>
      </c>
      <c r="D287" t="s">
        <v>17</v>
      </c>
      <c r="E287" t="s">
        <v>108</v>
      </c>
      <c r="F287" t="s">
        <v>115</v>
      </c>
      <c r="G287" t="s">
        <v>18</v>
      </c>
      <c r="J287" t="s">
        <v>32</v>
      </c>
      <c r="L287" t="s">
        <v>83</v>
      </c>
      <c r="M287">
        <f t="shared" ref="M287:W287" si="77">M255</f>
        <v>0.8132557744018909</v>
      </c>
      <c r="N287">
        <f t="shared" si="77"/>
        <v>0.80593141325582696</v>
      </c>
      <c r="O287">
        <f t="shared" si="77"/>
        <v>0.79860705210976357</v>
      </c>
      <c r="P287">
        <f t="shared" si="77"/>
        <v>0.79128269096369974</v>
      </c>
      <c r="Q287">
        <f t="shared" si="77"/>
        <v>0.78542320204684868</v>
      </c>
      <c r="R287">
        <f t="shared" si="77"/>
        <v>0.78542320204684868</v>
      </c>
      <c r="S287">
        <f t="shared" si="77"/>
        <v>0.78542320204684868</v>
      </c>
      <c r="T287">
        <f t="shared" si="77"/>
        <v>0.78542320204684868</v>
      </c>
      <c r="U287">
        <f t="shared" si="77"/>
        <v>0.78542320204684868</v>
      </c>
      <c r="V287">
        <f t="shared" si="77"/>
        <v>0.78542320204684868</v>
      </c>
      <c r="W287">
        <f t="shared" si="77"/>
        <v>0.78542320204684868</v>
      </c>
    </row>
    <row r="288" spans="1:23" x14ac:dyDescent="0.25">
      <c r="A288" t="s">
        <v>106</v>
      </c>
      <c r="B288" t="s">
        <v>6</v>
      </c>
      <c r="C288" t="s">
        <v>16</v>
      </c>
      <c r="D288" t="s">
        <v>17</v>
      </c>
      <c r="E288" t="s">
        <v>108</v>
      </c>
      <c r="F288" t="s">
        <v>116</v>
      </c>
      <c r="G288" t="s">
        <v>7</v>
      </c>
    </row>
    <row r="289" spans="1:23" x14ac:dyDescent="0.25">
      <c r="A289" t="s">
        <v>106</v>
      </c>
      <c r="B289" t="s">
        <v>6</v>
      </c>
      <c r="C289" t="s">
        <v>16</v>
      </c>
      <c r="D289" t="s">
        <v>17</v>
      </c>
      <c r="E289" t="s">
        <v>108</v>
      </c>
      <c r="F289" t="s">
        <v>116</v>
      </c>
      <c r="G289" t="s">
        <v>58</v>
      </c>
      <c r="L289" t="s">
        <v>59</v>
      </c>
      <c r="M289">
        <v>1950</v>
      </c>
      <c r="N289">
        <f t="shared" ref="N289:W291" si="78">M289</f>
        <v>1950</v>
      </c>
      <c r="O289">
        <f t="shared" si="78"/>
        <v>1950</v>
      </c>
      <c r="P289">
        <f t="shared" si="78"/>
        <v>1950</v>
      </c>
      <c r="Q289">
        <f t="shared" si="78"/>
        <v>1950</v>
      </c>
      <c r="R289">
        <f t="shared" si="78"/>
        <v>1950</v>
      </c>
      <c r="S289">
        <f t="shared" si="78"/>
        <v>1950</v>
      </c>
      <c r="T289">
        <f t="shared" si="78"/>
        <v>1950</v>
      </c>
      <c r="U289">
        <f t="shared" si="78"/>
        <v>1950</v>
      </c>
      <c r="V289">
        <f t="shared" si="78"/>
        <v>1950</v>
      </c>
      <c r="W289">
        <f t="shared" si="78"/>
        <v>1950</v>
      </c>
    </row>
    <row r="290" spans="1:23" x14ac:dyDescent="0.25">
      <c r="A290" t="s">
        <v>106</v>
      </c>
      <c r="B290" t="s">
        <v>6</v>
      </c>
      <c r="C290" t="s">
        <v>16</v>
      </c>
      <c r="D290" t="s">
        <v>17</v>
      </c>
      <c r="E290" t="s">
        <v>108</v>
      </c>
      <c r="F290" t="s">
        <v>116</v>
      </c>
      <c r="G290" t="s">
        <v>60</v>
      </c>
      <c r="L290" t="s">
        <v>59</v>
      </c>
      <c r="M290">
        <v>2101</v>
      </c>
      <c r="N290">
        <f t="shared" si="78"/>
        <v>2101</v>
      </c>
      <c r="O290">
        <f t="shared" si="78"/>
        <v>2101</v>
      </c>
      <c r="P290">
        <f t="shared" si="78"/>
        <v>2101</v>
      </c>
      <c r="Q290">
        <f t="shared" si="78"/>
        <v>2101</v>
      </c>
      <c r="R290">
        <f t="shared" si="78"/>
        <v>2101</v>
      </c>
      <c r="S290">
        <f t="shared" si="78"/>
        <v>2101</v>
      </c>
      <c r="T290">
        <f t="shared" si="78"/>
        <v>2101</v>
      </c>
      <c r="U290">
        <f t="shared" si="78"/>
        <v>2101</v>
      </c>
      <c r="V290">
        <f t="shared" si="78"/>
        <v>2101</v>
      </c>
      <c r="W290">
        <f t="shared" si="78"/>
        <v>2101</v>
      </c>
    </row>
    <row r="291" spans="1:23" x14ac:dyDescent="0.25">
      <c r="A291" t="s">
        <v>106</v>
      </c>
      <c r="B291" t="s">
        <v>6</v>
      </c>
      <c r="C291" t="s">
        <v>16</v>
      </c>
      <c r="D291" t="s">
        <v>17</v>
      </c>
      <c r="E291" t="s">
        <v>108</v>
      </c>
      <c r="F291" t="s">
        <v>116</v>
      </c>
      <c r="G291" t="s">
        <v>61</v>
      </c>
      <c r="L291" t="s">
        <v>62</v>
      </c>
      <c r="M291">
        <v>16</v>
      </c>
      <c r="N291">
        <f t="shared" si="78"/>
        <v>16</v>
      </c>
      <c r="O291">
        <f t="shared" si="78"/>
        <v>16</v>
      </c>
      <c r="P291">
        <f t="shared" si="78"/>
        <v>16</v>
      </c>
      <c r="Q291">
        <f t="shared" si="78"/>
        <v>16</v>
      </c>
      <c r="R291">
        <f t="shared" si="78"/>
        <v>16</v>
      </c>
      <c r="S291">
        <f t="shared" si="78"/>
        <v>16</v>
      </c>
      <c r="T291">
        <f t="shared" si="78"/>
        <v>16</v>
      </c>
      <c r="U291">
        <f t="shared" si="78"/>
        <v>16</v>
      </c>
      <c r="V291">
        <f t="shared" si="78"/>
        <v>16</v>
      </c>
      <c r="W291">
        <f t="shared" si="78"/>
        <v>16</v>
      </c>
    </row>
    <row r="292" spans="1:23" x14ac:dyDescent="0.25">
      <c r="A292" t="s">
        <v>106</v>
      </c>
      <c r="B292" t="s">
        <v>6</v>
      </c>
      <c r="C292" t="s">
        <v>16</v>
      </c>
      <c r="D292" t="s">
        <v>17</v>
      </c>
      <c r="E292" t="s">
        <v>108</v>
      </c>
      <c r="F292" t="s">
        <v>116</v>
      </c>
      <c r="G292" t="s">
        <v>63</v>
      </c>
      <c r="L292" t="s">
        <v>55</v>
      </c>
      <c r="M292">
        <f>INDEX([1]!passenger_data,MATCH($A292&amp;$F292&amp;$G292&amp;$J292,[1]!passenger_index,0),MATCH(M$2,[1]!passenger_year,0))</f>
        <v>0</v>
      </c>
    </row>
    <row r="293" spans="1:23" x14ac:dyDescent="0.25">
      <c r="A293" t="s">
        <v>106</v>
      </c>
      <c r="B293" t="s">
        <v>6</v>
      </c>
      <c r="C293" t="s">
        <v>16</v>
      </c>
      <c r="D293" t="s">
        <v>17</v>
      </c>
      <c r="E293" t="s">
        <v>108</v>
      </c>
      <c r="F293" t="s">
        <v>116</v>
      </c>
      <c r="G293" t="s">
        <v>66</v>
      </c>
      <c r="L293" t="s">
        <v>20</v>
      </c>
      <c r="M293">
        <f>INDEX([1]!passenger_data,MATCH($A293&amp;$F293&amp;$G293,[1]!passenger_index,0),MATCH(M$2,[1]!passenger_year,0))</f>
        <v>4152.8700000000008</v>
      </c>
      <c r="N293">
        <f t="shared" ref="N293:W294" si="79">M293</f>
        <v>4152.8700000000008</v>
      </c>
      <c r="O293">
        <f t="shared" si="79"/>
        <v>4152.8700000000008</v>
      </c>
      <c r="P293">
        <f t="shared" si="79"/>
        <v>4152.8700000000008</v>
      </c>
      <c r="Q293">
        <f t="shared" si="79"/>
        <v>4152.8700000000008</v>
      </c>
      <c r="R293">
        <f t="shared" si="79"/>
        <v>4152.8700000000008</v>
      </c>
      <c r="S293">
        <f t="shared" si="79"/>
        <v>4152.8700000000008</v>
      </c>
      <c r="T293">
        <f t="shared" si="79"/>
        <v>4152.8700000000008</v>
      </c>
      <c r="U293">
        <f t="shared" si="79"/>
        <v>4152.8700000000008</v>
      </c>
      <c r="V293">
        <f t="shared" si="79"/>
        <v>4152.8700000000008</v>
      </c>
      <c r="W293">
        <f t="shared" si="79"/>
        <v>4152.8700000000008</v>
      </c>
    </row>
    <row r="294" spans="1:23" x14ac:dyDescent="0.25">
      <c r="A294" t="s">
        <v>106</v>
      </c>
      <c r="B294" t="s">
        <v>6</v>
      </c>
      <c r="C294" t="s">
        <v>16</v>
      </c>
      <c r="D294" t="s">
        <v>17</v>
      </c>
      <c r="E294" t="s">
        <v>108</v>
      </c>
      <c r="F294" t="s">
        <v>116</v>
      </c>
      <c r="G294" t="s">
        <v>18</v>
      </c>
      <c r="J294" t="s">
        <v>110</v>
      </c>
      <c r="L294" t="s">
        <v>83</v>
      </c>
      <c r="M294">
        <f>0.00346046511627906*1000</f>
        <v>3.4604651162790598</v>
      </c>
      <c r="N294">
        <f t="shared" si="79"/>
        <v>3.4604651162790598</v>
      </c>
      <c r="O294">
        <f t="shared" si="79"/>
        <v>3.4604651162790598</v>
      </c>
      <c r="P294">
        <f t="shared" si="79"/>
        <v>3.4604651162790598</v>
      </c>
      <c r="Q294">
        <f t="shared" si="79"/>
        <v>3.4604651162790598</v>
      </c>
      <c r="R294">
        <f t="shared" si="79"/>
        <v>3.4604651162790598</v>
      </c>
      <c r="S294">
        <f t="shared" si="79"/>
        <v>3.4604651162790598</v>
      </c>
      <c r="T294">
        <f t="shared" si="79"/>
        <v>3.4604651162790598</v>
      </c>
      <c r="U294">
        <f t="shared" si="79"/>
        <v>3.4604651162790598</v>
      </c>
      <c r="V294">
        <f t="shared" si="79"/>
        <v>3.4604651162790598</v>
      </c>
      <c r="W294">
        <f t="shared" si="79"/>
        <v>3.4604651162790598</v>
      </c>
    </row>
    <row r="295" spans="1:23" x14ac:dyDescent="0.25">
      <c r="A295" t="s">
        <v>107</v>
      </c>
      <c r="B295" t="s">
        <v>6</v>
      </c>
      <c r="C295" t="s">
        <v>16</v>
      </c>
      <c r="D295" t="s">
        <v>17</v>
      </c>
      <c r="E295" t="s">
        <v>117</v>
      </c>
      <c r="G295" t="s">
        <v>21</v>
      </c>
      <c r="L295" t="s">
        <v>20</v>
      </c>
    </row>
    <row r="296" spans="1:23" x14ac:dyDescent="0.25">
      <c r="A296" t="s">
        <v>107</v>
      </c>
      <c r="B296" t="s">
        <v>6</v>
      </c>
      <c r="C296" t="s">
        <v>16</v>
      </c>
      <c r="D296" t="s">
        <v>17</v>
      </c>
      <c r="E296" t="s">
        <v>117</v>
      </c>
      <c r="G296" t="s">
        <v>22</v>
      </c>
      <c r="H296" t="s">
        <v>53</v>
      </c>
    </row>
    <row r="297" spans="1:23" x14ac:dyDescent="0.25">
      <c r="A297" t="s">
        <v>107</v>
      </c>
      <c r="B297" t="s">
        <v>6</v>
      </c>
      <c r="C297" t="s">
        <v>16</v>
      </c>
      <c r="D297" t="s">
        <v>17</v>
      </c>
      <c r="E297" t="s">
        <v>117</v>
      </c>
      <c r="G297" t="s">
        <v>54</v>
      </c>
      <c r="L297" t="s">
        <v>55</v>
      </c>
      <c r="M297">
        <v>0.25</v>
      </c>
      <c r="N297">
        <f t="shared" ref="N297:W298" si="80">M297</f>
        <v>0.25</v>
      </c>
      <c r="O297">
        <f t="shared" si="80"/>
        <v>0.25</v>
      </c>
      <c r="P297">
        <f t="shared" si="80"/>
        <v>0.25</v>
      </c>
      <c r="Q297">
        <f t="shared" si="80"/>
        <v>0.25</v>
      </c>
      <c r="R297">
        <f t="shared" si="80"/>
        <v>0.25</v>
      </c>
      <c r="S297">
        <f t="shared" si="80"/>
        <v>0.25</v>
      </c>
      <c r="T297">
        <f t="shared" si="80"/>
        <v>0.25</v>
      </c>
      <c r="U297">
        <f t="shared" si="80"/>
        <v>0.25</v>
      </c>
      <c r="V297">
        <f t="shared" si="80"/>
        <v>0.25</v>
      </c>
      <c r="W297">
        <f t="shared" si="80"/>
        <v>0.25</v>
      </c>
    </row>
    <row r="298" spans="1:23" x14ac:dyDescent="0.25">
      <c r="A298" t="s">
        <v>107</v>
      </c>
      <c r="B298" t="s">
        <v>6</v>
      </c>
      <c r="C298" t="s">
        <v>16</v>
      </c>
      <c r="D298" t="s">
        <v>17</v>
      </c>
      <c r="E298" t="s">
        <v>117</v>
      </c>
      <c r="G298" t="s">
        <v>56</v>
      </c>
      <c r="M298">
        <v>10</v>
      </c>
      <c r="N298">
        <f t="shared" si="80"/>
        <v>10</v>
      </c>
      <c r="O298">
        <f t="shared" si="80"/>
        <v>10</v>
      </c>
      <c r="P298">
        <f t="shared" si="80"/>
        <v>10</v>
      </c>
      <c r="Q298">
        <f t="shared" si="80"/>
        <v>10</v>
      </c>
      <c r="R298">
        <f t="shared" si="80"/>
        <v>10</v>
      </c>
      <c r="S298">
        <f t="shared" si="80"/>
        <v>10</v>
      </c>
      <c r="T298">
        <f t="shared" si="80"/>
        <v>10</v>
      </c>
      <c r="U298">
        <f t="shared" si="80"/>
        <v>10</v>
      </c>
      <c r="V298">
        <f t="shared" si="80"/>
        <v>10</v>
      </c>
      <c r="W298">
        <f t="shared" si="80"/>
        <v>10</v>
      </c>
    </row>
    <row r="299" spans="1:23" x14ac:dyDescent="0.25">
      <c r="A299" t="s">
        <v>107</v>
      </c>
      <c r="B299" t="s">
        <v>6</v>
      </c>
      <c r="C299" t="s">
        <v>16</v>
      </c>
      <c r="D299" t="s">
        <v>17</v>
      </c>
      <c r="E299" t="s">
        <v>117</v>
      </c>
      <c r="F299" t="s">
        <v>118</v>
      </c>
      <c r="G299" t="s">
        <v>7</v>
      </c>
    </row>
    <row r="300" spans="1:23" x14ac:dyDescent="0.25">
      <c r="A300" t="s">
        <v>107</v>
      </c>
      <c r="B300" t="s">
        <v>6</v>
      </c>
      <c r="C300" t="s">
        <v>16</v>
      </c>
      <c r="D300" t="s">
        <v>17</v>
      </c>
      <c r="E300" t="s">
        <v>117</v>
      </c>
      <c r="F300" t="s">
        <v>118</v>
      </c>
      <c r="G300" t="s">
        <v>58</v>
      </c>
      <c r="L300" t="s">
        <v>59</v>
      </c>
      <c r="M300">
        <v>1950</v>
      </c>
      <c r="N300">
        <f t="shared" ref="N300:W302" si="81">M300</f>
        <v>1950</v>
      </c>
      <c r="O300">
        <f t="shared" si="81"/>
        <v>1950</v>
      </c>
      <c r="P300">
        <f t="shared" si="81"/>
        <v>1950</v>
      </c>
      <c r="Q300">
        <f t="shared" si="81"/>
        <v>1950</v>
      </c>
      <c r="R300">
        <f t="shared" si="81"/>
        <v>1950</v>
      </c>
      <c r="S300">
        <f t="shared" si="81"/>
        <v>1950</v>
      </c>
      <c r="T300">
        <f t="shared" si="81"/>
        <v>1950</v>
      </c>
      <c r="U300">
        <f t="shared" si="81"/>
        <v>1950</v>
      </c>
      <c r="V300">
        <f t="shared" si="81"/>
        <v>1950</v>
      </c>
      <c r="W300">
        <f t="shared" si="81"/>
        <v>1950</v>
      </c>
    </row>
    <row r="301" spans="1:23" x14ac:dyDescent="0.25">
      <c r="A301" t="s">
        <v>107</v>
      </c>
      <c r="B301" t="s">
        <v>6</v>
      </c>
      <c r="C301" t="s">
        <v>16</v>
      </c>
      <c r="D301" t="s">
        <v>17</v>
      </c>
      <c r="E301" t="s">
        <v>117</v>
      </c>
      <c r="F301" t="s">
        <v>118</v>
      </c>
      <c r="G301" t="s">
        <v>60</v>
      </c>
      <c r="L301" t="s">
        <v>59</v>
      </c>
      <c r="M301">
        <v>2101</v>
      </c>
      <c r="N301">
        <f t="shared" si="81"/>
        <v>2101</v>
      </c>
      <c r="O301">
        <f t="shared" si="81"/>
        <v>2101</v>
      </c>
      <c r="P301">
        <f t="shared" si="81"/>
        <v>2101</v>
      </c>
      <c r="Q301">
        <f t="shared" si="81"/>
        <v>2101</v>
      </c>
      <c r="R301">
        <f t="shared" si="81"/>
        <v>2101</v>
      </c>
      <c r="S301">
        <f t="shared" si="81"/>
        <v>2101</v>
      </c>
      <c r="T301">
        <f t="shared" si="81"/>
        <v>2101</v>
      </c>
      <c r="U301">
        <f t="shared" si="81"/>
        <v>2101</v>
      </c>
      <c r="V301">
        <f t="shared" si="81"/>
        <v>2101</v>
      </c>
      <c r="W301">
        <f t="shared" si="81"/>
        <v>2101</v>
      </c>
    </row>
    <row r="302" spans="1:23" x14ac:dyDescent="0.25">
      <c r="A302" t="s">
        <v>107</v>
      </c>
      <c r="B302" t="s">
        <v>6</v>
      </c>
      <c r="C302" t="s">
        <v>16</v>
      </c>
      <c r="D302" t="s">
        <v>17</v>
      </c>
      <c r="E302" t="s">
        <v>117</v>
      </c>
      <c r="F302" t="s">
        <v>118</v>
      </c>
      <c r="G302" t="s">
        <v>61</v>
      </c>
      <c r="L302" t="s">
        <v>62</v>
      </c>
      <c r="M302">
        <v>16</v>
      </c>
      <c r="N302">
        <f t="shared" si="81"/>
        <v>16</v>
      </c>
      <c r="O302">
        <f t="shared" si="81"/>
        <v>16</v>
      </c>
      <c r="P302">
        <f t="shared" si="81"/>
        <v>16</v>
      </c>
      <c r="Q302">
        <f t="shared" si="81"/>
        <v>16</v>
      </c>
      <c r="R302">
        <f t="shared" si="81"/>
        <v>16</v>
      </c>
      <c r="S302">
        <f t="shared" si="81"/>
        <v>16</v>
      </c>
      <c r="T302">
        <f t="shared" si="81"/>
        <v>16</v>
      </c>
      <c r="U302">
        <f t="shared" si="81"/>
        <v>16</v>
      </c>
      <c r="V302">
        <f t="shared" si="81"/>
        <v>16</v>
      </c>
      <c r="W302">
        <f t="shared" si="81"/>
        <v>16</v>
      </c>
    </row>
    <row r="303" spans="1:23" x14ac:dyDescent="0.25">
      <c r="A303" t="s">
        <v>107</v>
      </c>
      <c r="B303" t="s">
        <v>6</v>
      </c>
      <c r="C303" t="s">
        <v>16</v>
      </c>
      <c r="D303" t="s">
        <v>17</v>
      </c>
      <c r="E303" t="s">
        <v>117</v>
      </c>
      <c r="F303" t="s">
        <v>118</v>
      </c>
      <c r="G303" t="s">
        <v>63</v>
      </c>
      <c r="L303" t="s">
        <v>55</v>
      </c>
      <c r="M303">
        <v>1</v>
      </c>
    </row>
    <row r="304" spans="1:23" x14ac:dyDescent="0.25">
      <c r="A304" t="s">
        <v>107</v>
      </c>
      <c r="B304" t="s">
        <v>6</v>
      </c>
      <c r="C304" t="s">
        <v>16</v>
      </c>
      <c r="D304" t="s">
        <v>17</v>
      </c>
      <c r="E304" t="s">
        <v>117</v>
      </c>
      <c r="F304" t="s">
        <v>118</v>
      </c>
      <c r="G304" t="s">
        <v>66</v>
      </c>
      <c r="L304" t="s">
        <v>20</v>
      </c>
      <c r="M304">
        <f>872023.5476/1000</f>
        <v>872.02354760000003</v>
      </c>
      <c r="N304">
        <f t="shared" ref="N304:W306" si="82">M304</f>
        <v>872.02354760000003</v>
      </c>
      <c r="O304">
        <f t="shared" si="82"/>
        <v>872.02354760000003</v>
      </c>
      <c r="P304">
        <f t="shared" si="82"/>
        <v>872.02354760000003</v>
      </c>
      <c r="Q304">
        <f t="shared" si="82"/>
        <v>872.02354760000003</v>
      </c>
      <c r="R304">
        <f t="shared" si="82"/>
        <v>872.02354760000003</v>
      </c>
      <c r="S304">
        <f t="shared" si="82"/>
        <v>872.02354760000003</v>
      </c>
      <c r="T304">
        <f t="shared" si="82"/>
        <v>872.02354760000003</v>
      </c>
      <c r="U304">
        <f t="shared" si="82"/>
        <v>872.02354760000003</v>
      </c>
      <c r="V304">
        <f t="shared" si="82"/>
        <v>872.02354760000003</v>
      </c>
      <c r="W304">
        <f t="shared" si="82"/>
        <v>872.02354760000003</v>
      </c>
    </row>
    <row r="305" spans="1:23" x14ac:dyDescent="0.25">
      <c r="A305" t="s">
        <v>107</v>
      </c>
      <c r="B305" t="s">
        <v>6</v>
      </c>
      <c r="C305" t="s">
        <v>16</v>
      </c>
      <c r="D305" t="s">
        <v>17</v>
      </c>
      <c r="E305" t="s">
        <v>117</v>
      </c>
      <c r="F305" t="s">
        <v>118</v>
      </c>
      <c r="G305" t="s">
        <v>82</v>
      </c>
      <c r="L305" t="s">
        <v>72</v>
      </c>
      <c r="M305">
        <v>667921.38590417302</v>
      </c>
      <c r="N305">
        <f t="shared" si="82"/>
        <v>667921.38590417302</v>
      </c>
      <c r="O305">
        <f t="shared" si="82"/>
        <v>667921.38590417302</v>
      </c>
      <c r="P305">
        <f t="shared" si="82"/>
        <v>667921.38590417302</v>
      </c>
      <c r="Q305">
        <f t="shared" si="82"/>
        <v>667921.38590417302</v>
      </c>
      <c r="R305">
        <f t="shared" si="82"/>
        <v>667921.38590417302</v>
      </c>
      <c r="S305">
        <f t="shared" si="82"/>
        <v>667921.38590417302</v>
      </c>
      <c r="T305">
        <f t="shared" si="82"/>
        <v>667921.38590417302</v>
      </c>
      <c r="U305">
        <f t="shared" si="82"/>
        <v>667921.38590417302</v>
      </c>
      <c r="V305">
        <f t="shared" si="82"/>
        <v>667921.38590417302</v>
      </c>
      <c r="W305">
        <f t="shared" si="82"/>
        <v>667921.38590417302</v>
      </c>
    </row>
    <row r="306" spans="1:23" x14ac:dyDescent="0.25">
      <c r="A306" t="s">
        <v>107</v>
      </c>
      <c r="B306" t="s">
        <v>6</v>
      </c>
      <c r="C306" t="s">
        <v>16</v>
      </c>
      <c r="D306" t="s">
        <v>17</v>
      </c>
      <c r="E306" t="s">
        <v>117</v>
      </c>
      <c r="F306" t="s">
        <v>118</v>
      </c>
      <c r="G306" t="s">
        <v>18</v>
      </c>
      <c r="J306" t="s">
        <v>32</v>
      </c>
      <c r="L306" t="s">
        <v>83</v>
      </c>
      <c r="M306">
        <f>INDEX([1]!passenger_data,MATCH($A306&amp;$F306&amp;$G306&amp;$J306,[1]!passenger_index,0),MATCH(M$2,[1]!passenger_year,0))</f>
        <v>0.26333333333333331</v>
      </c>
      <c r="N306">
        <f t="shared" si="82"/>
        <v>0.26333333333333331</v>
      </c>
      <c r="O306">
        <f t="shared" si="82"/>
        <v>0.26333333333333331</v>
      </c>
      <c r="P306">
        <f t="shared" si="82"/>
        <v>0.26333333333333331</v>
      </c>
      <c r="Q306">
        <f t="shared" si="82"/>
        <v>0.26333333333333331</v>
      </c>
      <c r="R306">
        <f t="shared" si="82"/>
        <v>0.26333333333333331</v>
      </c>
      <c r="S306">
        <f t="shared" si="82"/>
        <v>0.26333333333333331</v>
      </c>
      <c r="T306">
        <f t="shared" si="82"/>
        <v>0.26333333333333331</v>
      </c>
      <c r="U306">
        <f t="shared" si="82"/>
        <v>0.26333333333333331</v>
      </c>
      <c r="V306">
        <f t="shared" si="82"/>
        <v>0.26333333333333331</v>
      </c>
      <c r="W306">
        <f t="shared" si="82"/>
        <v>0.26333333333333331</v>
      </c>
    </row>
    <row r="307" spans="1:23" x14ac:dyDescent="0.25">
      <c r="A307" t="s">
        <v>76</v>
      </c>
      <c r="B307" t="s">
        <v>6</v>
      </c>
      <c r="C307" t="s">
        <v>16</v>
      </c>
      <c r="D307" t="s">
        <v>17</v>
      </c>
      <c r="E307" t="s">
        <v>119</v>
      </c>
      <c r="G307" t="s">
        <v>21</v>
      </c>
      <c r="L307" t="s">
        <v>20</v>
      </c>
    </row>
    <row r="308" spans="1:23" x14ac:dyDescent="0.25">
      <c r="A308" t="s">
        <v>76</v>
      </c>
      <c r="B308" t="s">
        <v>6</v>
      </c>
      <c r="C308" t="s">
        <v>16</v>
      </c>
      <c r="D308" t="s">
        <v>17</v>
      </c>
      <c r="E308" t="s">
        <v>119</v>
      </c>
      <c r="G308" t="s">
        <v>22</v>
      </c>
      <c r="H308" t="s">
        <v>53</v>
      </c>
    </row>
    <row r="309" spans="1:23" x14ac:dyDescent="0.25">
      <c r="A309" t="s">
        <v>76</v>
      </c>
      <c r="B309" t="s">
        <v>6</v>
      </c>
      <c r="C309" t="s">
        <v>16</v>
      </c>
      <c r="D309" t="s">
        <v>17</v>
      </c>
      <c r="E309" t="s">
        <v>119</v>
      </c>
      <c r="G309" t="s">
        <v>54</v>
      </c>
      <c r="L309" t="s">
        <v>55</v>
      </c>
      <c r="M309">
        <v>0.25</v>
      </c>
      <c r="N309">
        <f t="shared" ref="N309:W310" si="83">M309</f>
        <v>0.25</v>
      </c>
      <c r="O309">
        <f t="shared" si="83"/>
        <v>0.25</v>
      </c>
      <c r="P309">
        <f t="shared" si="83"/>
        <v>0.25</v>
      </c>
      <c r="Q309">
        <f t="shared" si="83"/>
        <v>0.25</v>
      </c>
      <c r="R309">
        <f t="shared" si="83"/>
        <v>0.25</v>
      </c>
      <c r="S309">
        <f t="shared" si="83"/>
        <v>0.25</v>
      </c>
      <c r="T309">
        <f t="shared" si="83"/>
        <v>0.25</v>
      </c>
      <c r="U309">
        <f t="shared" si="83"/>
        <v>0.25</v>
      </c>
      <c r="V309">
        <f t="shared" si="83"/>
        <v>0.25</v>
      </c>
      <c r="W309">
        <f t="shared" si="83"/>
        <v>0.25</v>
      </c>
    </row>
    <row r="310" spans="1:23" x14ac:dyDescent="0.25">
      <c r="A310" t="s">
        <v>76</v>
      </c>
      <c r="B310" t="s">
        <v>6</v>
      </c>
      <c r="C310" t="s">
        <v>16</v>
      </c>
      <c r="D310" t="s">
        <v>17</v>
      </c>
      <c r="E310" t="s">
        <v>119</v>
      </c>
      <c r="G310" t="s">
        <v>56</v>
      </c>
      <c r="M310">
        <v>10</v>
      </c>
      <c r="N310">
        <f t="shared" si="83"/>
        <v>10</v>
      </c>
      <c r="O310">
        <f t="shared" si="83"/>
        <v>10</v>
      </c>
      <c r="P310">
        <f t="shared" si="83"/>
        <v>10</v>
      </c>
      <c r="Q310">
        <f t="shared" si="83"/>
        <v>10</v>
      </c>
      <c r="R310">
        <f t="shared" si="83"/>
        <v>10</v>
      </c>
      <c r="S310">
        <f t="shared" si="83"/>
        <v>10</v>
      </c>
      <c r="T310">
        <f t="shared" si="83"/>
        <v>10</v>
      </c>
      <c r="U310">
        <f t="shared" si="83"/>
        <v>10</v>
      </c>
      <c r="V310">
        <f t="shared" si="83"/>
        <v>10</v>
      </c>
      <c r="W310">
        <f t="shared" si="83"/>
        <v>10</v>
      </c>
    </row>
    <row r="311" spans="1:23" x14ac:dyDescent="0.25">
      <c r="A311" t="s">
        <v>76</v>
      </c>
      <c r="B311" t="s">
        <v>6</v>
      </c>
      <c r="C311" t="s">
        <v>16</v>
      </c>
      <c r="D311" t="s">
        <v>17</v>
      </c>
      <c r="E311" t="s">
        <v>119</v>
      </c>
      <c r="F311" t="s">
        <v>120</v>
      </c>
      <c r="G311" t="s">
        <v>7</v>
      </c>
    </row>
    <row r="312" spans="1:23" x14ac:dyDescent="0.25">
      <c r="A312" t="s">
        <v>76</v>
      </c>
      <c r="B312" t="s">
        <v>6</v>
      </c>
      <c r="C312" t="s">
        <v>16</v>
      </c>
      <c r="D312" t="s">
        <v>17</v>
      </c>
      <c r="E312" t="s">
        <v>119</v>
      </c>
      <c r="F312" t="s">
        <v>120</v>
      </c>
      <c r="G312" t="s">
        <v>58</v>
      </c>
      <c r="L312" t="s">
        <v>59</v>
      </c>
      <c r="M312">
        <v>1950</v>
      </c>
      <c r="N312">
        <f t="shared" ref="N312:W314" si="84">M312</f>
        <v>1950</v>
      </c>
      <c r="O312">
        <f t="shared" si="84"/>
        <v>1950</v>
      </c>
      <c r="P312">
        <f t="shared" si="84"/>
        <v>1950</v>
      </c>
      <c r="Q312">
        <f t="shared" si="84"/>
        <v>1950</v>
      </c>
      <c r="R312">
        <f t="shared" si="84"/>
        <v>1950</v>
      </c>
      <c r="S312">
        <f t="shared" si="84"/>
        <v>1950</v>
      </c>
      <c r="T312">
        <f t="shared" si="84"/>
        <v>1950</v>
      </c>
      <c r="U312">
        <f t="shared" si="84"/>
        <v>1950</v>
      </c>
      <c r="V312">
        <f t="shared" si="84"/>
        <v>1950</v>
      </c>
      <c r="W312">
        <f t="shared" si="84"/>
        <v>1950</v>
      </c>
    </row>
    <row r="313" spans="1:23" x14ac:dyDescent="0.25">
      <c r="A313" t="s">
        <v>76</v>
      </c>
      <c r="B313" t="s">
        <v>6</v>
      </c>
      <c r="C313" t="s">
        <v>16</v>
      </c>
      <c r="D313" t="s">
        <v>17</v>
      </c>
      <c r="E313" t="s">
        <v>119</v>
      </c>
      <c r="F313" t="s">
        <v>120</v>
      </c>
      <c r="G313" t="s">
        <v>60</v>
      </c>
      <c r="L313" t="s">
        <v>59</v>
      </c>
      <c r="M313">
        <v>2101</v>
      </c>
      <c r="N313">
        <f t="shared" si="84"/>
        <v>2101</v>
      </c>
      <c r="O313">
        <f t="shared" si="84"/>
        <v>2101</v>
      </c>
      <c r="P313">
        <f t="shared" si="84"/>
        <v>2101</v>
      </c>
      <c r="Q313">
        <f t="shared" si="84"/>
        <v>2101</v>
      </c>
      <c r="R313">
        <f t="shared" si="84"/>
        <v>2101</v>
      </c>
      <c r="S313">
        <f t="shared" si="84"/>
        <v>2101</v>
      </c>
      <c r="T313">
        <f t="shared" si="84"/>
        <v>2101</v>
      </c>
      <c r="U313">
        <f t="shared" si="84"/>
        <v>2101</v>
      </c>
      <c r="V313">
        <f t="shared" si="84"/>
        <v>2101</v>
      </c>
      <c r="W313">
        <f t="shared" si="84"/>
        <v>2101</v>
      </c>
    </row>
    <row r="314" spans="1:23" x14ac:dyDescent="0.25">
      <c r="A314" t="s">
        <v>76</v>
      </c>
      <c r="B314" t="s">
        <v>6</v>
      </c>
      <c r="C314" t="s">
        <v>16</v>
      </c>
      <c r="D314" t="s">
        <v>17</v>
      </c>
      <c r="E314" t="s">
        <v>119</v>
      </c>
      <c r="F314" t="s">
        <v>120</v>
      </c>
      <c r="G314" t="s">
        <v>61</v>
      </c>
      <c r="L314" t="s">
        <v>62</v>
      </c>
      <c r="M314">
        <v>16</v>
      </c>
      <c r="N314">
        <f t="shared" si="84"/>
        <v>16</v>
      </c>
      <c r="O314">
        <f t="shared" si="84"/>
        <v>16</v>
      </c>
      <c r="P314">
        <f t="shared" si="84"/>
        <v>16</v>
      </c>
      <c r="Q314">
        <f t="shared" si="84"/>
        <v>16</v>
      </c>
      <c r="R314">
        <f t="shared" si="84"/>
        <v>16</v>
      </c>
      <c r="S314">
        <f t="shared" si="84"/>
        <v>16</v>
      </c>
      <c r="T314">
        <f t="shared" si="84"/>
        <v>16</v>
      </c>
      <c r="U314">
        <f t="shared" si="84"/>
        <v>16</v>
      </c>
      <c r="V314">
        <f t="shared" si="84"/>
        <v>16</v>
      </c>
      <c r="W314">
        <f t="shared" si="84"/>
        <v>16</v>
      </c>
    </row>
    <row r="315" spans="1:23" x14ac:dyDescent="0.25">
      <c r="A315" t="s">
        <v>76</v>
      </c>
      <c r="B315" t="s">
        <v>6</v>
      </c>
      <c r="C315" t="s">
        <v>16</v>
      </c>
      <c r="D315" t="s">
        <v>17</v>
      </c>
      <c r="E315" t="s">
        <v>119</v>
      </c>
      <c r="F315" t="s">
        <v>120</v>
      </c>
      <c r="G315" t="s">
        <v>63</v>
      </c>
      <c r="L315" t="s">
        <v>55</v>
      </c>
      <c r="M315">
        <f>INDEX([1]!passenger_data,MATCH($A315&amp;$F315&amp;$G315&amp;$J315,[1]!passenger_index,0),MATCH(M$2,[1]!passenger_year,0))</f>
        <v>0.8938480401554203</v>
      </c>
    </row>
    <row r="316" spans="1:23" x14ac:dyDescent="0.25">
      <c r="A316" t="s">
        <v>76</v>
      </c>
      <c r="B316" t="s">
        <v>6</v>
      </c>
      <c r="C316" t="s">
        <v>16</v>
      </c>
      <c r="D316" t="s">
        <v>17</v>
      </c>
      <c r="E316" t="s">
        <v>119</v>
      </c>
      <c r="F316" t="s">
        <v>120</v>
      </c>
      <c r="G316" t="s">
        <v>66</v>
      </c>
      <c r="L316" t="s">
        <v>20</v>
      </c>
      <c r="M316">
        <f>INDEX([1]!passenger_data,MATCH($A316&amp;$G316,[1]!passenger_index,0),MATCH(M$2,[1]!passenger_year,0))</f>
        <v>956.73357798106247</v>
      </c>
      <c r="N316">
        <f t="shared" ref="N316:W317" si="85">M316</f>
        <v>956.73357798106247</v>
      </c>
      <c r="O316">
        <f t="shared" si="85"/>
        <v>956.73357798106247</v>
      </c>
      <c r="P316">
        <f t="shared" si="85"/>
        <v>956.73357798106247</v>
      </c>
      <c r="Q316">
        <f t="shared" si="85"/>
        <v>956.73357798106247</v>
      </c>
      <c r="R316">
        <f t="shared" si="85"/>
        <v>956.73357798106247</v>
      </c>
      <c r="S316">
        <f t="shared" si="85"/>
        <v>956.73357798106247</v>
      </c>
      <c r="T316">
        <f t="shared" si="85"/>
        <v>956.73357798106247</v>
      </c>
      <c r="U316">
        <f t="shared" si="85"/>
        <v>956.73357798106247</v>
      </c>
      <c r="V316">
        <f t="shared" si="85"/>
        <v>956.73357798106247</v>
      </c>
      <c r="W316">
        <f t="shared" si="85"/>
        <v>956.73357798106247</v>
      </c>
    </row>
    <row r="317" spans="1:23" x14ac:dyDescent="0.25">
      <c r="A317" t="s">
        <v>76</v>
      </c>
      <c r="B317" t="s">
        <v>6</v>
      </c>
      <c r="C317" t="s">
        <v>16</v>
      </c>
      <c r="D317" t="s">
        <v>17</v>
      </c>
      <c r="E317" t="s">
        <v>119</v>
      </c>
      <c r="F317" t="s">
        <v>120</v>
      </c>
      <c r="G317" t="s">
        <v>82</v>
      </c>
      <c r="L317" t="s">
        <v>72</v>
      </c>
      <c r="M317">
        <v>391054.67558792402</v>
      </c>
      <c r="N317">
        <f t="shared" si="85"/>
        <v>391054.67558792402</v>
      </c>
      <c r="O317">
        <f t="shared" si="85"/>
        <v>391054.67558792402</v>
      </c>
      <c r="P317">
        <f t="shared" si="85"/>
        <v>391054.67558792402</v>
      </c>
      <c r="Q317">
        <f t="shared" si="85"/>
        <v>391054.67558792402</v>
      </c>
      <c r="R317">
        <f t="shared" si="85"/>
        <v>391054.67558792402</v>
      </c>
      <c r="S317">
        <f t="shared" si="85"/>
        <v>391054.67558792402</v>
      </c>
      <c r="T317">
        <f t="shared" si="85"/>
        <v>391054.67558792402</v>
      </c>
      <c r="U317">
        <f t="shared" si="85"/>
        <v>391054.67558792402</v>
      </c>
      <c r="V317">
        <f t="shared" si="85"/>
        <v>391054.67558792402</v>
      </c>
      <c r="W317">
        <f t="shared" si="85"/>
        <v>391054.67558792402</v>
      </c>
    </row>
    <row r="318" spans="1:23" x14ac:dyDescent="0.25">
      <c r="A318" t="s">
        <v>76</v>
      </c>
      <c r="B318" t="s">
        <v>6</v>
      </c>
      <c r="C318" t="s">
        <v>16</v>
      </c>
      <c r="D318" t="s">
        <v>17</v>
      </c>
      <c r="E318" t="s">
        <v>119</v>
      </c>
      <c r="F318" t="s">
        <v>120</v>
      </c>
      <c r="G318" t="s">
        <v>18</v>
      </c>
      <c r="J318" t="s">
        <v>110</v>
      </c>
      <c r="L318" t="s">
        <v>83</v>
      </c>
      <c r="M318">
        <f>INDEX([1]!passenger_data,MATCH($A318&amp;$F318&amp;$G318&amp;$J318,[1]!passenger_index,0),MATCH(M$2,[1]!passenger_year,0))</f>
        <v>0.84748831276640502</v>
      </c>
      <c r="N318">
        <f>INDEX([1]!passenger_data,MATCH($A318&amp;$F318&amp;$G318&amp;$J318,[1]!passenger_index,0),MATCH(N$2,[1]!passenger_year,0))</f>
        <v>0.78582710616267804</v>
      </c>
      <c r="O318">
        <f>INDEX([1]!passenger_data,MATCH($A318&amp;$F318&amp;$G318&amp;$J318,[1]!passenger_index,0),MATCH(O$2,[1]!passenger_year,0))</f>
        <v>0.72416589955895461</v>
      </c>
      <c r="P318">
        <f>INDEX([1]!passenger_data,MATCH($A318&amp;$F318&amp;$G318&amp;$J318,[1]!passenger_index,0),MATCH(P$2,[1]!passenger_year,0))</f>
        <v>0.66250469295523118</v>
      </c>
      <c r="Q318">
        <f>INDEX([1]!passenger_data,MATCH($A318&amp;$F318&amp;$G318&amp;$J318,[1]!passenger_index,0),MATCH(Q$2,[1]!passenger_year,0))</f>
        <v>0.61317572767225315</v>
      </c>
      <c r="R318">
        <f>INDEX([1]!passenger_data,MATCH($A318&amp;$F318&amp;$G318&amp;$J318,[1]!passenger_index,0),MATCH(R$2,[1]!passenger_year,0))</f>
        <v>0.61317572767225315</v>
      </c>
      <c r="S318">
        <f>INDEX([1]!passenger_data,MATCH($A318&amp;$F318&amp;$G318&amp;$J318,[1]!passenger_index,0),MATCH(S$2,[1]!passenger_year,0))</f>
        <v>0.61317572767225315</v>
      </c>
      <c r="T318">
        <f>INDEX([1]!passenger_data,MATCH($A318&amp;$F318&amp;$G318&amp;$J318,[1]!passenger_index,0),MATCH(T$2,[1]!passenger_year,0))</f>
        <v>0.61317572767225315</v>
      </c>
      <c r="U318">
        <f>INDEX([1]!passenger_data,MATCH($A318&amp;$F318&amp;$G318&amp;$J318,[1]!passenger_index,0),MATCH(U$2,[1]!passenger_year,0))</f>
        <v>0.61317572767225315</v>
      </c>
      <c r="V318">
        <f>INDEX([1]!passenger_data,MATCH($A318&amp;$F318&amp;$G318&amp;$J318,[1]!passenger_index,0),MATCH(V$2,[1]!passenger_year,0))</f>
        <v>0.61317572767225315</v>
      </c>
      <c r="W318">
        <f>INDEX([1]!passenger_data,MATCH($A318&amp;$F318&amp;$G318&amp;$J318,[1]!passenger_index,0),MATCH(W$2,[1]!passenger_year,0))</f>
        <v>0.61317572767225315</v>
      </c>
    </row>
    <row r="319" spans="1:23" x14ac:dyDescent="0.25">
      <c r="A319" t="s">
        <v>76</v>
      </c>
      <c r="B319" t="s">
        <v>6</v>
      </c>
      <c r="C319" t="s">
        <v>16</v>
      </c>
      <c r="D319" t="s">
        <v>17</v>
      </c>
      <c r="E319" t="s">
        <v>119</v>
      </c>
      <c r="F319" t="s">
        <v>121</v>
      </c>
      <c r="G319" t="s">
        <v>7</v>
      </c>
    </row>
    <row r="320" spans="1:23" x14ac:dyDescent="0.25">
      <c r="A320" t="s">
        <v>76</v>
      </c>
      <c r="B320" t="s">
        <v>6</v>
      </c>
      <c r="C320" t="s">
        <v>16</v>
      </c>
      <c r="D320" t="s">
        <v>17</v>
      </c>
      <c r="E320" t="s">
        <v>119</v>
      </c>
      <c r="F320" t="s">
        <v>121</v>
      </c>
      <c r="G320" t="s">
        <v>58</v>
      </c>
      <c r="L320" t="s">
        <v>59</v>
      </c>
      <c r="M320">
        <v>1950</v>
      </c>
      <c r="N320">
        <f t="shared" ref="N320:W322" si="86">M320</f>
        <v>1950</v>
      </c>
      <c r="O320">
        <f t="shared" si="86"/>
        <v>1950</v>
      </c>
      <c r="P320">
        <f t="shared" si="86"/>
        <v>1950</v>
      </c>
      <c r="Q320">
        <f t="shared" si="86"/>
        <v>1950</v>
      </c>
      <c r="R320">
        <f t="shared" si="86"/>
        <v>1950</v>
      </c>
      <c r="S320">
        <f t="shared" si="86"/>
        <v>1950</v>
      </c>
      <c r="T320">
        <f t="shared" si="86"/>
        <v>1950</v>
      </c>
      <c r="U320">
        <f t="shared" si="86"/>
        <v>1950</v>
      </c>
      <c r="V320">
        <f t="shared" si="86"/>
        <v>1950</v>
      </c>
      <c r="W320">
        <f t="shared" si="86"/>
        <v>1950</v>
      </c>
    </row>
    <row r="321" spans="1:23" x14ac:dyDescent="0.25">
      <c r="A321" t="s">
        <v>76</v>
      </c>
      <c r="B321" t="s">
        <v>6</v>
      </c>
      <c r="C321" t="s">
        <v>16</v>
      </c>
      <c r="D321" t="s">
        <v>17</v>
      </c>
      <c r="E321" t="s">
        <v>119</v>
      </c>
      <c r="F321" t="s">
        <v>121</v>
      </c>
      <c r="G321" t="s">
        <v>60</v>
      </c>
      <c r="L321" t="s">
        <v>59</v>
      </c>
      <c r="M321">
        <v>2101</v>
      </c>
      <c r="N321">
        <f t="shared" si="86"/>
        <v>2101</v>
      </c>
      <c r="O321">
        <f t="shared" si="86"/>
        <v>2101</v>
      </c>
      <c r="P321">
        <f t="shared" si="86"/>
        <v>2101</v>
      </c>
      <c r="Q321">
        <f t="shared" si="86"/>
        <v>2101</v>
      </c>
      <c r="R321">
        <f t="shared" si="86"/>
        <v>2101</v>
      </c>
      <c r="S321">
        <f t="shared" si="86"/>
        <v>2101</v>
      </c>
      <c r="T321">
        <f t="shared" si="86"/>
        <v>2101</v>
      </c>
      <c r="U321">
        <f t="shared" si="86"/>
        <v>2101</v>
      </c>
      <c r="V321">
        <f t="shared" si="86"/>
        <v>2101</v>
      </c>
      <c r="W321">
        <f t="shared" si="86"/>
        <v>2101</v>
      </c>
    </row>
    <row r="322" spans="1:23" x14ac:dyDescent="0.25">
      <c r="A322" t="s">
        <v>76</v>
      </c>
      <c r="B322" t="s">
        <v>6</v>
      </c>
      <c r="C322" t="s">
        <v>16</v>
      </c>
      <c r="D322" t="s">
        <v>17</v>
      </c>
      <c r="E322" t="s">
        <v>119</v>
      </c>
      <c r="F322" t="s">
        <v>121</v>
      </c>
      <c r="G322" t="s">
        <v>61</v>
      </c>
      <c r="L322" t="s">
        <v>62</v>
      </c>
      <c r="M322">
        <v>16</v>
      </c>
      <c r="N322">
        <f t="shared" si="86"/>
        <v>16</v>
      </c>
      <c r="O322">
        <f t="shared" si="86"/>
        <v>16</v>
      </c>
      <c r="P322">
        <f t="shared" si="86"/>
        <v>16</v>
      </c>
      <c r="Q322">
        <f t="shared" si="86"/>
        <v>16</v>
      </c>
      <c r="R322">
        <f t="shared" si="86"/>
        <v>16</v>
      </c>
      <c r="S322">
        <f t="shared" si="86"/>
        <v>16</v>
      </c>
      <c r="T322">
        <f t="shared" si="86"/>
        <v>16</v>
      </c>
      <c r="U322">
        <f t="shared" si="86"/>
        <v>16</v>
      </c>
      <c r="V322">
        <f t="shared" si="86"/>
        <v>16</v>
      </c>
      <c r="W322">
        <f t="shared" si="86"/>
        <v>16</v>
      </c>
    </row>
    <row r="323" spans="1:23" x14ac:dyDescent="0.25">
      <c r="A323" t="s">
        <v>76</v>
      </c>
      <c r="B323" t="s">
        <v>6</v>
      </c>
      <c r="C323" t="s">
        <v>16</v>
      </c>
      <c r="D323" t="s">
        <v>17</v>
      </c>
      <c r="E323" t="s">
        <v>119</v>
      </c>
      <c r="F323" t="s">
        <v>121</v>
      </c>
      <c r="G323" t="s">
        <v>63</v>
      </c>
      <c r="L323" t="s">
        <v>55</v>
      </c>
      <c r="M323">
        <f>INDEX([1]!passenger_data,MATCH($A323&amp;$F323&amp;$G323&amp;$J323,[1]!passenger_index,0),MATCH(M$2,[1]!passenger_year,0))</f>
        <v>0.10615195984457966</v>
      </c>
    </row>
    <row r="324" spans="1:23" x14ac:dyDescent="0.25">
      <c r="A324" t="s">
        <v>76</v>
      </c>
      <c r="B324" t="s">
        <v>6</v>
      </c>
      <c r="C324" t="s">
        <v>16</v>
      </c>
      <c r="D324" t="s">
        <v>17</v>
      </c>
      <c r="E324" t="s">
        <v>119</v>
      </c>
      <c r="F324" t="s">
        <v>121</v>
      </c>
      <c r="G324" t="s">
        <v>66</v>
      </c>
      <c r="L324" t="s">
        <v>20</v>
      </c>
      <c r="M324">
        <f>INDEX([1]!passenger_data,MATCH($A324&amp;$G324,[1]!passenger_index,0),MATCH(M$2,[1]!passenger_year,0))</f>
        <v>956.73357798106247</v>
      </c>
      <c r="N324">
        <f t="shared" ref="N324:W325" si="87">M324</f>
        <v>956.73357798106247</v>
      </c>
      <c r="O324">
        <f t="shared" si="87"/>
        <v>956.73357798106247</v>
      </c>
      <c r="P324">
        <f t="shared" si="87"/>
        <v>956.73357798106247</v>
      </c>
      <c r="Q324">
        <f t="shared" si="87"/>
        <v>956.73357798106247</v>
      </c>
      <c r="R324">
        <f t="shared" si="87"/>
        <v>956.73357798106247</v>
      </c>
      <c r="S324">
        <f t="shared" si="87"/>
        <v>956.73357798106247</v>
      </c>
      <c r="T324">
        <f t="shared" si="87"/>
        <v>956.73357798106247</v>
      </c>
      <c r="U324">
        <f t="shared" si="87"/>
        <v>956.73357798106247</v>
      </c>
      <c r="V324">
        <f t="shared" si="87"/>
        <v>956.73357798106247</v>
      </c>
      <c r="W324">
        <f t="shared" si="87"/>
        <v>956.73357798106247</v>
      </c>
    </row>
    <row r="325" spans="1:23" x14ac:dyDescent="0.25">
      <c r="A325" t="s">
        <v>76</v>
      </c>
      <c r="B325" t="s">
        <v>6</v>
      </c>
      <c r="C325" t="s">
        <v>16</v>
      </c>
      <c r="D325" t="s">
        <v>17</v>
      </c>
      <c r="E325" t="s">
        <v>119</v>
      </c>
      <c r="F325" t="s">
        <v>121</v>
      </c>
      <c r="G325" t="s">
        <v>82</v>
      </c>
      <c r="L325" t="s">
        <v>72</v>
      </c>
      <c r="M325">
        <v>391054.67558792402</v>
      </c>
      <c r="N325">
        <f t="shared" si="87"/>
        <v>391054.67558792402</v>
      </c>
      <c r="O325">
        <f t="shared" si="87"/>
        <v>391054.67558792402</v>
      </c>
      <c r="P325">
        <f t="shared" si="87"/>
        <v>391054.67558792402</v>
      </c>
      <c r="Q325">
        <f t="shared" si="87"/>
        <v>391054.67558792402</v>
      </c>
      <c r="R325">
        <f t="shared" si="87"/>
        <v>391054.67558792402</v>
      </c>
      <c r="S325">
        <f t="shared" si="87"/>
        <v>391054.67558792402</v>
      </c>
      <c r="T325">
        <f t="shared" si="87"/>
        <v>391054.67558792402</v>
      </c>
      <c r="U325">
        <f t="shared" si="87"/>
        <v>391054.67558792402</v>
      </c>
      <c r="V325">
        <f t="shared" si="87"/>
        <v>391054.67558792402</v>
      </c>
      <c r="W325">
        <f t="shared" si="87"/>
        <v>391054.67558792402</v>
      </c>
    </row>
    <row r="326" spans="1:23" x14ac:dyDescent="0.25">
      <c r="A326" t="s">
        <v>76</v>
      </c>
      <c r="B326" t="s">
        <v>6</v>
      </c>
      <c r="C326" t="s">
        <v>16</v>
      </c>
      <c r="D326" t="s">
        <v>17</v>
      </c>
      <c r="E326" t="s">
        <v>119</v>
      </c>
      <c r="F326" t="s">
        <v>121</v>
      </c>
      <c r="G326" t="s">
        <v>18</v>
      </c>
      <c r="J326" t="s">
        <v>97</v>
      </c>
      <c r="L326" t="s">
        <v>83</v>
      </c>
      <c r="M326">
        <f>INDEX([1]!passenger_data,MATCH($A326&amp;$F326&amp;$G326&amp;$J326,[1]!passenger_index,0),MATCH(M$2,[1]!passenger_year,0))</f>
        <v>0.84748831276640502</v>
      </c>
      <c r="N326">
        <f>INDEX([1]!passenger_data,MATCH($A326&amp;$F326&amp;$G326&amp;$J326,[1]!passenger_index,0),MATCH(N$2,[1]!passenger_year,0))</f>
        <v>0.78582710616267804</v>
      </c>
      <c r="O326">
        <f>INDEX([1]!passenger_data,MATCH($A326&amp;$F326&amp;$G326&amp;$J326,[1]!passenger_index,0),MATCH(O$2,[1]!passenger_year,0))</f>
        <v>0.72416589955895461</v>
      </c>
      <c r="P326">
        <f>INDEX([1]!passenger_data,MATCH($A326&amp;$F326&amp;$G326&amp;$J326,[1]!passenger_index,0),MATCH(P$2,[1]!passenger_year,0))</f>
        <v>0.66250469295523118</v>
      </c>
      <c r="Q326">
        <f>INDEX([1]!passenger_data,MATCH($A326&amp;$F326&amp;$G326&amp;$J326,[1]!passenger_index,0),MATCH(Q$2,[1]!passenger_year,0))</f>
        <v>0.61317572767225315</v>
      </c>
      <c r="R326">
        <f>INDEX([1]!passenger_data,MATCH($A326&amp;$F326&amp;$G326&amp;$J326,[1]!passenger_index,0),MATCH(R$2,[1]!passenger_year,0))</f>
        <v>0.61317572767225315</v>
      </c>
      <c r="S326">
        <f>INDEX([1]!passenger_data,MATCH($A326&amp;$F326&amp;$G326&amp;$J326,[1]!passenger_index,0),MATCH(S$2,[1]!passenger_year,0))</f>
        <v>0.61317572767225315</v>
      </c>
      <c r="T326">
        <f>INDEX([1]!passenger_data,MATCH($A326&amp;$F326&amp;$G326&amp;$J326,[1]!passenger_index,0),MATCH(T$2,[1]!passenger_year,0))</f>
        <v>0.61317572767225315</v>
      </c>
      <c r="U326">
        <f>INDEX([1]!passenger_data,MATCH($A326&amp;$F326&amp;$G326&amp;$J326,[1]!passenger_index,0),MATCH(U$2,[1]!passenger_year,0))</f>
        <v>0.61317572767225315</v>
      </c>
      <c r="V326">
        <f>INDEX([1]!passenger_data,MATCH($A326&amp;$F326&amp;$G326&amp;$J326,[1]!passenger_index,0),MATCH(V$2,[1]!passenger_year,0))</f>
        <v>0.61317572767225315</v>
      </c>
      <c r="W326">
        <f>INDEX([1]!passenger_data,MATCH($A326&amp;$F326&amp;$G326&amp;$J326,[1]!passenger_index,0),MATCH(W$2,[1]!passenger_year,0))</f>
        <v>0.61317572767225315</v>
      </c>
    </row>
    <row r="327" spans="1:23" x14ac:dyDescent="0.25">
      <c r="A327" t="s">
        <v>76</v>
      </c>
      <c r="B327" t="s">
        <v>6</v>
      </c>
      <c r="C327" t="s">
        <v>16</v>
      </c>
      <c r="D327" t="s">
        <v>17</v>
      </c>
      <c r="E327" t="s">
        <v>119</v>
      </c>
      <c r="F327" t="s">
        <v>122</v>
      </c>
      <c r="G327" t="s">
        <v>7</v>
      </c>
    </row>
    <row r="328" spans="1:23" x14ac:dyDescent="0.25">
      <c r="A328" t="s">
        <v>76</v>
      </c>
      <c r="B328" t="s">
        <v>6</v>
      </c>
      <c r="C328" t="s">
        <v>16</v>
      </c>
      <c r="D328" t="s">
        <v>17</v>
      </c>
      <c r="E328" t="s">
        <v>119</v>
      </c>
      <c r="F328" t="s">
        <v>122</v>
      </c>
      <c r="G328" t="s">
        <v>58</v>
      </c>
      <c r="L328" t="s">
        <v>59</v>
      </c>
      <c r="M328">
        <v>2010</v>
      </c>
      <c r="N328">
        <f t="shared" ref="N328:W330" si="88">M328</f>
        <v>2010</v>
      </c>
      <c r="O328">
        <f t="shared" si="88"/>
        <v>2010</v>
      </c>
      <c r="P328">
        <f t="shared" si="88"/>
        <v>2010</v>
      </c>
      <c r="Q328">
        <f t="shared" si="88"/>
        <v>2010</v>
      </c>
      <c r="R328">
        <f t="shared" si="88"/>
        <v>2010</v>
      </c>
      <c r="S328">
        <f t="shared" si="88"/>
        <v>2010</v>
      </c>
      <c r="T328">
        <f t="shared" si="88"/>
        <v>2010</v>
      </c>
      <c r="U328">
        <f t="shared" si="88"/>
        <v>2010</v>
      </c>
      <c r="V328">
        <f t="shared" si="88"/>
        <v>2010</v>
      </c>
      <c r="W328">
        <f t="shared" si="88"/>
        <v>2010</v>
      </c>
    </row>
    <row r="329" spans="1:23" x14ac:dyDescent="0.25">
      <c r="A329" t="s">
        <v>76</v>
      </c>
      <c r="B329" t="s">
        <v>6</v>
      </c>
      <c r="C329" t="s">
        <v>16</v>
      </c>
      <c r="D329" t="s">
        <v>17</v>
      </c>
      <c r="E329" t="s">
        <v>119</v>
      </c>
      <c r="F329" t="s">
        <v>122</v>
      </c>
      <c r="G329" t="s">
        <v>60</v>
      </c>
      <c r="L329" t="s">
        <v>59</v>
      </c>
      <c r="M329">
        <v>2101</v>
      </c>
      <c r="N329">
        <f t="shared" si="88"/>
        <v>2101</v>
      </c>
      <c r="O329">
        <f t="shared" si="88"/>
        <v>2101</v>
      </c>
      <c r="P329">
        <f t="shared" si="88"/>
        <v>2101</v>
      </c>
      <c r="Q329">
        <f t="shared" si="88"/>
        <v>2101</v>
      </c>
      <c r="R329">
        <f t="shared" si="88"/>
        <v>2101</v>
      </c>
      <c r="S329">
        <f t="shared" si="88"/>
        <v>2101</v>
      </c>
      <c r="T329">
        <f t="shared" si="88"/>
        <v>2101</v>
      </c>
      <c r="U329">
        <f t="shared" si="88"/>
        <v>2101</v>
      </c>
      <c r="V329">
        <f t="shared" si="88"/>
        <v>2101</v>
      </c>
      <c r="W329">
        <f t="shared" si="88"/>
        <v>2101</v>
      </c>
    </row>
    <row r="330" spans="1:23" x14ac:dyDescent="0.25">
      <c r="A330" t="s">
        <v>76</v>
      </c>
      <c r="B330" t="s">
        <v>6</v>
      </c>
      <c r="C330" t="s">
        <v>16</v>
      </c>
      <c r="D330" t="s">
        <v>17</v>
      </c>
      <c r="E330" t="s">
        <v>119</v>
      </c>
      <c r="F330" t="s">
        <v>122</v>
      </c>
      <c r="G330" t="s">
        <v>61</v>
      </c>
      <c r="L330" t="s">
        <v>62</v>
      </c>
      <c r="M330">
        <v>16</v>
      </c>
      <c r="N330">
        <f t="shared" si="88"/>
        <v>16</v>
      </c>
      <c r="O330">
        <f t="shared" si="88"/>
        <v>16</v>
      </c>
      <c r="P330">
        <f t="shared" si="88"/>
        <v>16</v>
      </c>
      <c r="Q330">
        <f t="shared" si="88"/>
        <v>16</v>
      </c>
      <c r="R330">
        <f t="shared" si="88"/>
        <v>16</v>
      </c>
      <c r="S330">
        <f t="shared" si="88"/>
        <v>16</v>
      </c>
      <c r="T330">
        <f t="shared" si="88"/>
        <v>16</v>
      </c>
      <c r="U330">
        <f t="shared" si="88"/>
        <v>16</v>
      </c>
      <c r="V330">
        <f t="shared" si="88"/>
        <v>16</v>
      </c>
      <c r="W330">
        <f t="shared" si="88"/>
        <v>16</v>
      </c>
    </row>
    <row r="331" spans="1:23" x14ac:dyDescent="0.25">
      <c r="A331" t="s">
        <v>76</v>
      </c>
      <c r="B331" t="s">
        <v>6</v>
      </c>
      <c r="C331" t="s">
        <v>16</v>
      </c>
      <c r="D331" t="s">
        <v>17</v>
      </c>
      <c r="E331" t="s">
        <v>119</v>
      </c>
      <c r="F331" t="s">
        <v>122</v>
      </c>
      <c r="G331" t="s">
        <v>63</v>
      </c>
      <c r="L331" t="s">
        <v>55</v>
      </c>
      <c r="M331">
        <v>0</v>
      </c>
    </row>
    <row r="332" spans="1:23" x14ac:dyDescent="0.25">
      <c r="A332" t="s">
        <v>76</v>
      </c>
      <c r="B332" t="s">
        <v>6</v>
      </c>
      <c r="C332" t="s">
        <v>16</v>
      </c>
      <c r="D332" t="s">
        <v>17</v>
      </c>
      <c r="E332" t="s">
        <v>119</v>
      </c>
      <c r="F332" t="s">
        <v>122</v>
      </c>
      <c r="G332" t="s">
        <v>66</v>
      </c>
      <c r="L332" t="s">
        <v>20</v>
      </c>
      <c r="M332">
        <f>INDEX([1]!passenger_data,MATCH($A332&amp;$G332,[1]!passenger_index,0),MATCH(M$2,[1]!passenger_year,0))</f>
        <v>956.73357798106247</v>
      </c>
      <c r="N332">
        <f t="shared" ref="N332:W333" si="89">M332</f>
        <v>956.73357798106247</v>
      </c>
      <c r="O332">
        <f t="shared" si="89"/>
        <v>956.73357798106247</v>
      </c>
      <c r="P332">
        <f t="shared" si="89"/>
        <v>956.73357798106247</v>
      </c>
      <c r="Q332">
        <f t="shared" si="89"/>
        <v>956.73357798106247</v>
      </c>
      <c r="R332">
        <f t="shared" si="89"/>
        <v>956.73357798106247</v>
      </c>
      <c r="S332">
        <f t="shared" si="89"/>
        <v>956.73357798106247</v>
      </c>
      <c r="T332">
        <f t="shared" si="89"/>
        <v>956.73357798106247</v>
      </c>
      <c r="U332">
        <f t="shared" si="89"/>
        <v>956.73357798106247</v>
      </c>
      <c r="V332">
        <f t="shared" si="89"/>
        <v>956.73357798106247</v>
      </c>
      <c r="W332">
        <f t="shared" si="89"/>
        <v>956.73357798106247</v>
      </c>
    </row>
    <row r="333" spans="1:23" x14ac:dyDescent="0.25">
      <c r="A333" t="s">
        <v>76</v>
      </c>
      <c r="B333" t="s">
        <v>6</v>
      </c>
      <c r="C333" t="s">
        <v>16</v>
      </c>
      <c r="D333" t="s">
        <v>17</v>
      </c>
      <c r="E333" t="s">
        <v>119</v>
      </c>
      <c r="F333" t="s">
        <v>122</v>
      </c>
      <c r="G333" t="s">
        <v>82</v>
      </c>
      <c r="L333" t="s">
        <v>72</v>
      </c>
      <c r="M333">
        <v>547476.54582309397</v>
      </c>
      <c r="N333">
        <f t="shared" si="89"/>
        <v>547476.54582309397</v>
      </c>
      <c r="O333">
        <f t="shared" si="89"/>
        <v>547476.54582309397</v>
      </c>
      <c r="P333">
        <f t="shared" si="89"/>
        <v>547476.54582309397</v>
      </c>
      <c r="Q333">
        <f t="shared" si="89"/>
        <v>547476.54582309397</v>
      </c>
      <c r="R333">
        <f t="shared" si="89"/>
        <v>547476.54582309397</v>
      </c>
      <c r="S333">
        <f t="shared" si="89"/>
        <v>547476.54582309397</v>
      </c>
      <c r="T333">
        <f t="shared" si="89"/>
        <v>547476.54582309397</v>
      </c>
      <c r="U333">
        <f t="shared" si="89"/>
        <v>547476.54582309397</v>
      </c>
      <c r="V333">
        <f t="shared" si="89"/>
        <v>547476.54582309397</v>
      </c>
      <c r="W333">
        <f t="shared" si="89"/>
        <v>547476.54582309397</v>
      </c>
    </row>
    <row r="334" spans="1:23" x14ac:dyDescent="0.25">
      <c r="A334" t="s">
        <v>76</v>
      </c>
      <c r="B334" t="s">
        <v>6</v>
      </c>
      <c r="C334" t="s">
        <v>16</v>
      </c>
      <c r="D334" t="s">
        <v>17</v>
      </c>
      <c r="E334" t="s">
        <v>119</v>
      </c>
      <c r="F334" t="s">
        <v>122</v>
      </c>
      <c r="G334" t="s">
        <v>18</v>
      </c>
      <c r="J334" t="s">
        <v>110</v>
      </c>
      <c r="L334" t="s">
        <v>83</v>
      </c>
      <c r="M334">
        <f t="shared" ref="M334:W334" si="90">M318*0.65</f>
        <v>0.55086740329816331</v>
      </c>
      <c r="N334">
        <f t="shared" si="90"/>
        <v>0.51078761900574077</v>
      </c>
      <c r="O334">
        <f t="shared" si="90"/>
        <v>0.47070783471332051</v>
      </c>
      <c r="P334">
        <f t="shared" si="90"/>
        <v>0.4306280504209003</v>
      </c>
      <c r="Q334">
        <f t="shared" si="90"/>
        <v>0.39856422298696453</v>
      </c>
      <c r="R334">
        <f t="shared" si="90"/>
        <v>0.39856422298696453</v>
      </c>
      <c r="S334">
        <f t="shared" si="90"/>
        <v>0.39856422298696453</v>
      </c>
      <c r="T334">
        <f t="shared" si="90"/>
        <v>0.39856422298696453</v>
      </c>
      <c r="U334">
        <f t="shared" si="90"/>
        <v>0.39856422298696453</v>
      </c>
      <c r="V334">
        <f t="shared" si="90"/>
        <v>0.39856422298696453</v>
      </c>
      <c r="W334">
        <f t="shared" si="90"/>
        <v>0.39856422298696453</v>
      </c>
    </row>
    <row r="335" spans="1:23" x14ac:dyDescent="0.25">
      <c r="A335" t="s">
        <v>76</v>
      </c>
      <c r="B335" t="s">
        <v>6</v>
      </c>
      <c r="C335" t="s">
        <v>16</v>
      </c>
      <c r="D335" t="s">
        <v>17</v>
      </c>
      <c r="E335" t="s">
        <v>119</v>
      </c>
      <c r="F335" t="s">
        <v>123</v>
      </c>
      <c r="G335" t="s">
        <v>7</v>
      </c>
    </row>
    <row r="336" spans="1:23" x14ac:dyDescent="0.25">
      <c r="A336" t="s">
        <v>76</v>
      </c>
      <c r="B336" t="s">
        <v>6</v>
      </c>
      <c r="C336" t="s">
        <v>16</v>
      </c>
      <c r="D336" t="s">
        <v>17</v>
      </c>
      <c r="E336" t="s">
        <v>119</v>
      </c>
      <c r="F336" t="s">
        <v>123</v>
      </c>
      <c r="G336" t="s">
        <v>58</v>
      </c>
      <c r="L336" t="s">
        <v>59</v>
      </c>
      <c r="M336">
        <v>1950</v>
      </c>
      <c r="N336">
        <f t="shared" ref="N336:W338" si="91">M336</f>
        <v>1950</v>
      </c>
      <c r="O336">
        <f t="shared" si="91"/>
        <v>1950</v>
      </c>
      <c r="P336">
        <f t="shared" si="91"/>
        <v>1950</v>
      </c>
      <c r="Q336">
        <f t="shared" si="91"/>
        <v>1950</v>
      </c>
      <c r="R336">
        <f t="shared" si="91"/>
        <v>1950</v>
      </c>
      <c r="S336">
        <f t="shared" si="91"/>
        <v>1950</v>
      </c>
      <c r="T336">
        <f t="shared" si="91"/>
        <v>1950</v>
      </c>
      <c r="U336">
        <f t="shared" si="91"/>
        <v>1950</v>
      </c>
      <c r="V336">
        <f t="shared" si="91"/>
        <v>1950</v>
      </c>
      <c r="W336">
        <f t="shared" si="91"/>
        <v>1950</v>
      </c>
    </row>
    <row r="337" spans="1:23" x14ac:dyDescent="0.25">
      <c r="A337" t="s">
        <v>76</v>
      </c>
      <c r="B337" t="s">
        <v>6</v>
      </c>
      <c r="C337" t="s">
        <v>16</v>
      </c>
      <c r="D337" t="s">
        <v>17</v>
      </c>
      <c r="E337" t="s">
        <v>119</v>
      </c>
      <c r="F337" t="s">
        <v>123</v>
      </c>
      <c r="G337" t="s">
        <v>60</v>
      </c>
      <c r="L337" t="s">
        <v>59</v>
      </c>
      <c r="M337">
        <v>2101</v>
      </c>
      <c r="N337">
        <f t="shared" si="91"/>
        <v>2101</v>
      </c>
      <c r="O337">
        <f t="shared" si="91"/>
        <v>2101</v>
      </c>
      <c r="P337">
        <f t="shared" si="91"/>
        <v>2101</v>
      </c>
      <c r="Q337">
        <f t="shared" si="91"/>
        <v>2101</v>
      </c>
      <c r="R337">
        <f t="shared" si="91"/>
        <v>2101</v>
      </c>
      <c r="S337">
        <f t="shared" si="91"/>
        <v>2101</v>
      </c>
      <c r="T337">
        <f t="shared" si="91"/>
        <v>2101</v>
      </c>
      <c r="U337">
        <f t="shared" si="91"/>
        <v>2101</v>
      </c>
      <c r="V337">
        <f t="shared" si="91"/>
        <v>2101</v>
      </c>
      <c r="W337">
        <f t="shared" si="91"/>
        <v>2101</v>
      </c>
    </row>
    <row r="338" spans="1:23" x14ac:dyDescent="0.25">
      <c r="A338" t="s">
        <v>76</v>
      </c>
      <c r="B338" t="s">
        <v>6</v>
      </c>
      <c r="C338" t="s">
        <v>16</v>
      </c>
      <c r="D338" t="s">
        <v>17</v>
      </c>
      <c r="E338" t="s">
        <v>119</v>
      </c>
      <c r="F338" t="s">
        <v>123</v>
      </c>
      <c r="G338" t="s">
        <v>61</v>
      </c>
      <c r="L338" t="s">
        <v>62</v>
      </c>
      <c r="M338">
        <v>16</v>
      </c>
      <c r="N338">
        <f t="shared" si="91"/>
        <v>16</v>
      </c>
      <c r="O338">
        <f t="shared" si="91"/>
        <v>16</v>
      </c>
      <c r="P338">
        <f t="shared" si="91"/>
        <v>16</v>
      </c>
      <c r="Q338">
        <f t="shared" si="91"/>
        <v>16</v>
      </c>
      <c r="R338">
        <f t="shared" si="91"/>
        <v>16</v>
      </c>
      <c r="S338">
        <f t="shared" si="91"/>
        <v>16</v>
      </c>
      <c r="T338">
        <f t="shared" si="91"/>
        <v>16</v>
      </c>
      <c r="U338">
        <f t="shared" si="91"/>
        <v>16</v>
      </c>
      <c r="V338">
        <f t="shared" si="91"/>
        <v>16</v>
      </c>
      <c r="W338">
        <f t="shared" si="91"/>
        <v>16</v>
      </c>
    </row>
    <row r="339" spans="1:23" x14ac:dyDescent="0.25">
      <c r="A339" t="s">
        <v>76</v>
      </c>
      <c r="B339" t="s">
        <v>6</v>
      </c>
      <c r="C339" t="s">
        <v>16</v>
      </c>
      <c r="D339" t="s">
        <v>17</v>
      </c>
      <c r="E339" t="s">
        <v>119</v>
      </c>
      <c r="F339" t="s">
        <v>123</v>
      </c>
      <c r="G339" t="s">
        <v>63</v>
      </c>
      <c r="L339" t="s">
        <v>55</v>
      </c>
      <c r="M339">
        <v>0</v>
      </c>
    </row>
    <row r="340" spans="1:23" x14ac:dyDescent="0.25">
      <c r="A340" t="s">
        <v>76</v>
      </c>
      <c r="B340" t="s">
        <v>6</v>
      </c>
      <c r="C340" t="s">
        <v>16</v>
      </c>
      <c r="D340" t="s">
        <v>17</v>
      </c>
      <c r="E340" t="s">
        <v>119</v>
      </c>
      <c r="F340" t="s">
        <v>123</v>
      </c>
      <c r="G340" t="s">
        <v>66</v>
      </c>
      <c r="L340" t="s">
        <v>20</v>
      </c>
      <c r="M340">
        <f>INDEX([1]!passenger_data,MATCH($A340&amp;$G340,[1]!passenger_index,0),MATCH(M$2,[1]!passenger_year,0))</f>
        <v>956.73357798106247</v>
      </c>
      <c r="N340">
        <f t="shared" ref="N340:W341" si="92">M340</f>
        <v>956.73357798106247</v>
      </c>
      <c r="O340">
        <f t="shared" si="92"/>
        <v>956.73357798106247</v>
      </c>
      <c r="P340">
        <f t="shared" si="92"/>
        <v>956.73357798106247</v>
      </c>
      <c r="Q340">
        <f t="shared" si="92"/>
        <v>956.73357798106247</v>
      </c>
      <c r="R340">
        <f t="shared" si="92"/>
        <v>956.73357798106247</v>
      </c>
      <c r="S340">
        <f t="shared" si="92"/>
        <v>956.73357798106247</v>
      </c>
      <c r="T340">
        <f t="shared" si="92"/>
        <v>956.73357798106247</v>
      </c>
      <c r="U340">
        <f t="shared" si="92"/>
        <v>956.73357798106247</v>
      </c>
      <c r="V340">
        <f t="shared" si="92"/>
        <v>956.73357798106247</v>
      </c>
      <c r="W340">
        <f t="shared" si="92"/>
        <v>956.73357798106247</v>
      </c>
    </row>
    <row r="341" spans="1:23" x14ac:dyDescent="0.25">
      <c r="A341" t="s">
        <v>76</v>
      </c>
      <c r="B341" t="s">
        <v>6</v>
      </c>
      <c r="C341" t="s">
        <v>16</v>
      </c>
      <c r="D341" t="s">
        <v>17</v>
      </c>
      <c r="E341" t="s">
        <v>119</v>
      </c>
      <c r="F341" t="s">
        <v>123</v>
      </c>
      <c r="G341" t="s">
        <v>82</v>
      </c>
      <c r="L341" t="s">
        <v>72</v>
      </c>
      <c r="M341">
        <v>547476.54582309397</v>
      </c>
      <c r="N341">
        <f t="shared" si="92"/>
        <v>547476.54582309397</v>
      </c>
      <c r="O341">
        <f t="shared" si="92"/>
        <v>547476.54582309397</v>
      </c>
      <c r="P341">
        <f t="shared" si="92"/>
        <v>547476.54582309397</v>
      </c>
      <c r="Q341">
        <f t="shared" si="92"/>
        <v>547476.54582309397</v>
      </c>
      <c r="R341">
        <f t="shared" si="92"/>
        <v>547476.54582309397</v>
      </c>
      <c r="S341">
        <f t="shared" si="92"/>
        <v>547476.54582309397</v>
      </c>
      <c r="T341">
        <f t="shared" si="92"/>
        <v>547476.54582309397</v>
      </c>
      <c r="U341">
        <f t="shared" si="92"/>
        <v>547476.54582309397</v>
      </c>
      <c r="V341">
        <f t="shared" si="92"/>
        <v>547476.54582309397</v>
      </c>
      <c r="W341">
        <f t="shared" si="92"/>
        <v>547476.54582309397</v>
      </c>
    </row>
    <row r="342" spans="1:23" x14ac:dyDescent="0.25">
      <c r="A342" t="s">
        <v>76</v>
      </c>
      <c r="B342" t="s">
        <v>6</v>
      </c>
      <c r="C342" t="s">
        <v>16</v>
      </c>
      <c r="D342" t="s">
        <v>17</v>
      </c>
      <c r="E342" t="s">
        <v>119</v>
      </c>
      <c r="F342" t="s">
        <v>123</v>
      </c>
      <c r="G342" t="s">
        <v>18</v>
      </c>
      <c r="J342" t="s">
        <v>39</v>
      </c>
      <c r="L342" t="s">
        <v>83</v>
      </c>
      <c r="M342">
        <f t="shared" ref="M342:W342" si="93">M318</f>
        <v>0.84748831276640502</v>
      </c>
      <c r="N342">
        <f t="shared" si="93"/>
        <v>0.78582710616267804</v>
      </c>
      <c r="O342">
        <f t="shared" si="93"/>
        <v>0.72416589955895461</v>
      </c>
      <c r="P342">
        <f t="shared" si="93"/>
        <v>0.66250469295523118</v>
      </c>
      <c r="Q342">
        <f t="shared" si="93"/>
        <v>0.61317572767225315</v>
      </c>
      <c r="R342">
        <f t="shared" si="93"/>
        <v>0.61317572767225315</v>
      </c>
      <c r="S342">
        <f t="shared" si="93"/>
        <v>0.61317572767225315</v>
      </c>
      <c r="T342">
        <f t="shared" si="93"/>
        <v>0.61317572767225315</v>
      </c>
      <c r="U342">
        <f t="shared" si="93"/>
        <v>0.61317572767225315</v>
      </c>
      <c r="V342">
        <f t="shared" si="93"/>
        <v>0.61317572767225315</v>
      </c>
      <c r="W342">
        <f t="shared" si="93"/>
        <v>0.61317572767225315</v>
      </c>
    </row>
    <row r="343" spans="1:23" x14ac:dyDescent="0.25">
      <c r="A343" t="s">
        <v>76</v>
      </c>
      <c r="B343" t="s">
        <v>6</v>
      </c>
      <c r="C343" t="s">
        <v>16</v>
      </c>
      <c r="D343" t="s">
        <v>17</v>
      </c>
      <c r="E343" t="s">
        <v>119</v>
      </c>
      <c r="F343" t="s">
        <v>124</v>
      </c>
      <c r="G343" t="s">
        <v>7</v>
      </c>
    </row>
    <row r="344" spans="1:23" x14ac:dyDescent="0.25">
      <c r="A344" t="s">
        <v>76</v>
      </c>
      <c r="B344" t="s">
        <v>6</v>
      </c>
      <c r="C344" t="s">
        <v>16</v>
      </c>
      <c r="D344" t="s">
        <v>17</v>
      </c>
      <c r="E344" t="s">
        <v>119</v>
      </c>
      <c r="F344" t="s">
        <v>124</v>
      </c>
      <c r="G344" t="s">
        <v>58</v>
      </c>
      <c r="L344" t="s">
        <v>59</v>
      </c>
      <c r="M344">
        <v>2010</v>
      </c>
      <c r="N344">
        <f t="shared" ref="N344:W346" si="94">M344</f>
        <v>2010</v>
      </c>
      <c r="O344">
        <f t="shared" si="94"/>
        <v>2010</v>
      </c>
      <c r="P344">
        <f t="shared" si="94"/>
        <v>2010</v>
      </c>
      <c r="Q344">
        <f t="shared" si="94"/>
        <v>2010</v>
      </c>
      <c r="R344">
        <f t="shared" si="94"/>
        <v>2010</v>
      </c>
      <c r="S344">
        <f t="shared" si="94"/>
        <v>2010</v>
      </c>
      <c r="T344">
        <f t="shared" si="94"/>
        <v>2010</v>
      </c>
      <c r="U344">
        <f t="shared" si="94"/>
        <v>2010</v>
      </c>
      <c r="V344">
        <f t="shared" si="94"/>
        <v>2010</v>
      </c>
      <c r="W344">
        <f t="shared" si="94"/>
        <v>2010</v>
      </c>
    </row>
    <row r="345" spans="1:23" x14ac:dyDescent="0.25">
      <c r="A345" t="s">
        <v>76</v>
      </c>
      <c r="B345" t="s">
        <v>6</v>
      </c>
      <c r="C345" t="s">
        <v>16</v>
      </c>
      <c r="D345" t="s">
        <v>17</v>
      </c>
      <c r="E345" t="s">
        <v>119</v>
      </c>
      <c r="F345" t="s">
        <v>124</v>
      </c>
      <c r="G345" t="s">
        <v>60</v>
      </c>
      <c r="L345" t="s">
        <v>59</v>
      </c>
      <c r="M345">
        <v>2101</v>
      </c>
      <c r="N345">
        <f t="shared" si="94"/>
        <v>2101</v>
      </c>
      <c r="O345">
        <f t="shared" si="94"/>
        <v>2101</v>
      </c>
      <c r="P345">
        <f t="shared" si="94"/>
        <v>2101</v>
      </c>
      <c r="Q345">
        <f t="shared" si="94"/>
        <v>2101</v>
      </c>
      <c r="R345">
        <f t="shared" si="94"/>
        <v>2101</v>
      </c>
      <c r="S345">
        <f t="shared" si="94"/>
        <v>2101</v>
      </c>
      <c r="T345">
        <f t="shared" si="94"/>
        <v>2101</v>
      </c>
      <c r="U345">
        <f t="shared" si="94"/>
        <v>2101</v>
      </c>
      <c r="V345">
        <f t="shared" si="94"/>
        <v>2101</v>
      </c>
      <c r="W345">
        <f t="shared" si="94"/>
        <v>2101</v>
      </c>
    </row>
    <row r="346" spans="1:23" x14ac:dyDescent="0.25">
      <c r="A346" t="s">
        <v>76</v>
      </c>
      <c r="B346" t="s">
        <v>6</v>
      </c>
      <c r="C346" t="s">
        <v>16</v>
      </c>
      <c r="D346" t="s">
        <v>17</v>
      </c>
      <c r="E346" t="s">
        <v>119</v>
      </c>
      <c r="F346" t="s">
        <v>124</v>
      </c>
      <c r="G346" t="s">
        <v>61</v>
      </c>
      <c r="L346" t="s">
        <v>62</v>
      </c>
      <c r="M346">
        <v>16</v>
      </c>
      <c r="N346">
        <f t="shared" si="94"/>
        <v>16</v>
      </c>
      <c r="O346">
        <f t="shared" si="94"/>
        <v>16</v>
      </c>
      <c r="P346">
        <f t="shared" si="94"/>
        <v>16</v>
      </c>
      <c r="Q346">
        <f t="shared" si="94"/>
        <v>16</v>
      </c>
      <c r="R346">
        <f t="shared" si="94"/>
        <v>16</v>
      </c>
      <c r="S346">
        <f t="shared" si="94"/>
        <v>16</v>
      </c>
      <c r="T346">
        <f t="shared" si="94"/>
        <v>16</v>
      </c>
      <c r="U346">
        <f t="shared" si="94"/>
        <v>16</v>
      </c>
      <c r="V346">
        <f t="shared" si="94"/>
        <v>16</v>
      </c>
      <c r="W346">
        <f t="shared" si="94"/>
        <v>16</v>
      </c>
    </row>
    <row r="347" spans="1:23" x14ac:dyDescent="0.25">
      <c r="A347" t="s">
        <v>76</v>
      </c>
      <c r="B347" t="s">
        <v>6</v>
      </c>
      <c r="C347" t="s">
        <v>16</v>
      </c>
      <c r="D347" t="s">
        <v>17</v>
      </c>
      <c r="E347" t="s">
        <v>119</v>
      </c>
      <c r="F347" t="s">
        <v>124</v>
      </c>
      <c r="G347" t="s">
        <v>63</v>
      </c>
      <c r="L347" t="s">
        <v>55</v>
      </c>
      <c r="M347">
        <v>0</v>
      </c>
    </row>
    <row r="348" spans="1:23" x14ac:dyDescent="0.25">
      <c r="A348" t="s">
        <v>76</v>
      </c>
      <c r="B348" t="s">
        <v>6</v>
      </c>
      <c r="C348" t="s">
        <v>16</v>
      </c>
      <c r="D348" t="s">
        <v>17</v>
      </c>
      <c r="E348" t="s">
        <v>119</v>
      </c>
      <c r="F348" t="s">
        <v>124</v>
      </c>
      <c r="G348" t="s">
        <v>66</v>
      </c>
      <c r="L348" t="s">
        <v>20</v>
      </c>
      <c r="M348">
        <f>INDEX([1]!passenger_data,MATCH($A348&amp;$G348,[1]!passenger_index,0),MATCH(M$2,[1]!passenger_year,0))</f>
        <v>956.73357798106247</v>
      </c>
      <c r="N348">
        <f t="shared" ref="N348:W349" si="95">M348</f>
        <v>956.73357798106247</v>
      </c>
      <c r="O348">
        <f t="shared" si="95"/>
        <v>956.73357798106247</v>
      </c>
      <c r="P348">
        <f t="shared" si="95"/>
        <v>956.73357798106247</v>
      </c>
      <c r="Q348">
        <f t="shared" si="95"/>
        <v>956.73357798106247</v>
      </c>
      <c r="R348">
        <f t="shared" si="95"/>
        <v>956.73357798106247</v>
      </c>
      <c r="S348">
        <f t="shared" si="95"/>
        <v>956.73357798106247</v>
      </c>
      <c r="T348">
        <f t="shared" si="95"/>
        <v>956.73357798106247</v>
      </c>
      <c r="U348">
        <f t="shared" si="95"/>
        <v>956.73357798106247</v>
      </c>
      <c r="V348">
        <f t="shared" si="95"/>
        <v>956.73357798106247</v>
      </c>
      <c r="W348">
        <f t="shared" si="95"/>
        <v>956.73357798106247</v>
      </c>
    </row>
    <row r="349" spans="1:23" x14ac:dyDescent="0.25">
      <c r="A349" t="s">
        <v>76</v>
      </c>
      <c r="B349" t="s">
        <v>6</v>
      </c>
      <c r="C349" t="s">
        <v>16</v>
      </c>
      <c r="D349" t="s">
        <v>17</v>
      </c>
      <c r="E349" t="s">
        <v>119</v>
      </c>
      <c r="F349" t="s">
        <v>124</v>
      </c>
      <c r="G349" t="s">
        <v>82</v>
      </c>
      <c r="L349" t="s">
        <v>72</v>
      </c>
      <c r="M349">
        <v>547476.54582309397</v>
      </c>
      <c r="N349">
        <f t="shared" si="95"/>
        <v>547476.54582309397</v>
      </c>
      <c r="O349">
        <f t="shared" si="95"/>
        <v>547476.54582309397</v>
      </c>
      <c r="P349">
        <f t="shared" si="95"/>
        <v>547476.54582309397</v>
      </c>
      <c r="Q349">
        <f t="shared" si="95"/>
        <v>547476.54582309397</v>
      </c>
      <c r="R349">
        <f t="shared" si="95"/>
        <v>547476.54582309397</v>
      </c>
      <c r="S349">
        <f t="shared" si="95"/>
        <v>547476.54582309397</v>
      </c>
      <c r="T349">
        <f t="shared" si="95"/>
        <v>547476.54582309397</v>
      </c>
      <c r="U349">
        <f t="shared" si="95"/>
        <v>547476.54582309397</v>
      </c>
      <c r="V349">
        <f t="shared" si="95"/>
        <v>547476.54582309397</v>
      </c>
      <c r="W349">
        <f t="shared" si="95"/>
        <v>547476.54582309397</v>
      </c>
    </row>
    <row r="350" spans="1:23" x14ac:dyDescent="0.25">
      <c r="A350" t="s">
        <v>76</v>
      </c>
      <c r="B350" t="s">
        <v>6</v>
      </c>
      <c r="C350" t="s">
        <v>16</v>
      </c>
      <c r="D350" t="s">
        <v>17</v>
      </c>
      <c r="E350" t="s">
        <v>119</v>
      </c>
      <c r="F350" t="s">
        <v>124</v>
      </c>
      <c r="G350" t="s">
        <v>18</v>
      </c>
      <c r="J350" t="s">
        <v>24</v>
      </c>
      <c r="L350" t="s">
        <v>83</v>
      </c>
      <c r="M350">
        <f t="shared" ref="M350:W350" si="96">M334</f>
        <v>0.55086740329816331</v>
      </c>
      <c r="N350">
        <f t="shared" si="96"/>
        <v>0.51078761900574077</v>
      </c>
      <c r="O350">
        <f t="shared" si="96"/>
        <v>0.47070783471332051</v>
      </c>
      <c r="P350">
        <f t="shared" si="96"/>
        <v>0.4306280504209003</v>
      </c>
      <c r="Q350">
        <f t="shared" si="96"/>
        <v>0.39856422298696453</v>
      </c>
      <c r="R350">
        <f t="shared" si="96"/>
        <v>0.39856422298696453</v>
      </c>
      <c r="S350">
        <f t="shared" si="96"/>
        <v>0.39856422298696453</v>
      </c>
      <c r="T350">
        <f t="shared" si="96"/>
        <v>0.39856422298696453</v>
      </c>
      <c r="U350">
        <f t="shared" si="96"/>
        <v>0.39856422298696453</v>
      </c>
      <c r="V350">
        <f t="shared" si="96"/>
        <v>0.39856422298696453</v>
      </c>
      <c r="W350">
        <f t="shared" si="96"/>
        <v>0.39856422298696453</v>
      </c>
    </row>
    <row r="351" spans="1:23" x14ac:dyDescent="0.25">
      <c r="A351" t="s">
        <v>76</v>
      </c>
      <c r="B351" t="s">
        <v>6</v>
      </c>
      <c r="C351" t="s">
        <v>16</v>
      </c>
      <c r="D351" t="s">
        <v>17</v>
      </c>
      <c r="E351" t="s">
        <v>119</v>
      </c>
      <c r="F351" t="s">
        <v>125</v>
      </c>
      <c r="G351" t="s">
        <v>7</v>
      </c>
    </row>
    <row r="352" spans="1:23" x14ac:dyDescent="0.25">
      <c r="A352" t="s">
        <v>76</v>
      </c>
      <c r="B352" t="s">
        <v>6</v>
      </c>
      <c r="C352" t="s">
        <v>16</v>
      </c>
      <c r="D352" t="s">
        <v>17</v>
      </c>
      <c r="E352" t="s">
        <v>119</v>
      </c>
      <c r="F352" t="s">
        <v>125</v>
      </c>
      <c r="G352" t="s">
        <v>58</v>
      </c>
      <c r="L352" t="s">
        <v>59</v>
      </c>
      <c r="M352">
        <v>2010</v>
      </c>
      <c r="N352">
        <f t="shared" ref="N352:W354" si="97">M352</f>
        <v>2010</v>
      </c>
      <c r="O352">
        <f t="shared" si="97"/>
        <v>2010</v>
      </c>
      <c r="P352">
        <f t="shared" si="97"/>
        <v>2010</v>
      </c>
      <c r="Q352">
        <f t="shared" si="97"/>
        <v>2010</v>
      </c>
      <c r="R352">
        <f t="shared" si="97"/>
        <v>2010</v>
      </c>
      <c r="S352">
        <f t="shared" si="97"/>
        <v>2010</v>
      </c>
      <c r="T352">
        <f t="shared" si="97"/>
        <v>2010</v>
      </c>
      <c r="U352">
        <f t="shared" si="97"/>
        <v>2010</v>
      </c>
      <c r="V352">
        <f t="shared" si="97"/>
        <v>2010</v>
      </c>
      <c r="W352">
        <f t="shared" si="97"/>
        <v>2010</v>
      </c>
    </row>
    <row r="353" spans="1:23" x14ac:dyDescent="0.25">
      <c r="A353" t="s">
        <v>76</v>
      </c>
      <c r="B353" t="s">
        <v>6</v>
      </c>
      <c r="C353" t="s">
        <v>16</v>
      </c>
      <c r="D353" t="s">
        <v>17</v>
      </c>
      <c r="E353" t="s">
        <v>119</v>
      </c>
      <c r="F353" t="s">
        <v>125</v>
      </c>
      <c r="G353" t="s">
        <v>60</v>
      </c>
      <c r="L353" t="s">
        <v>59</v>
      </c>
      <c r="M353">
        <v>2101</v>
      </c>
      <c r="N353">
        <f t="shared" si="97"/>
        <v>2101</v>
      </c>
      <c r="O353">
        <f t="shared" si="97"/>
        <v>2101</v>
      </c>
      <c r="P353">
        <f t="shared" si="97"/>
        <v>2101</v>
      </c>
      <c r="Q353">
        <f t="shared" si="97"/>
        <v>2101</v>
      </c>
      <c r="R353">
        <f t="shared" si="97"/>
        <v>2101</v>
      </c>
      <c r="S353">
        <f t="shared" si="97"/>
        <v>2101</v>
      </c>
      <c r="T353">
        <f t="shared" si="97"/>
        <v>2101</v>
      </c>
      <c r="U353">
        <f t="shared" si="97"/>
        <v>2101</v>
      </c>
      <c r="V353">
        <f t="shared" si="97"/>
        <v>2101</v>
      </c>
      <c r="W353">
        <f t="shared" si="97"/>
        <v>2101</v>
      </c>
    </row>
    <row r="354" spans="1:23" x14ac:dyDescent="0.25">
      <c r="A354" t="s">
        <v>76</v>
      </c>
      <c r="B354" t="s">
        <v>6</v>
      </c>
      <c r="C354" t="s">
        <v>16</v>
      </c>
      <c r="D354" t="s">
        <v>17</v>
      </c>
      <c r="E354" t="s">
        <v>119</v>
      </c>
      <c r="F354" t="s">
        <v>125</v>
      </c>
      <c r="G354" t="s">
        <v>61</v>
      </c>
      <c r="L354" t="s">
        <v>62</v>
      </c>
      <c r="M354">
        <v>16</v>
      </c>
      <c r="N354">
        <f t="shared" si="97"/>
        <v>16</v>
      </c>
      <c r="O354">
        <f t="shared" si="97"/>
        <v>16</v>
      </c>
      <c r="P354">
        <f t="shared" si="97"/>
        <v>16</v>
      </c>
      <c r="Q354">
        <f t="shared" si="97"/>
        <v>16</v>
      </c>
      <c r="R354">
        <f t="shared" si="97"/>
        <v>16</v>
      </c>
      <c r="S354">
        <f t="shared" si="97"/>
        <v>16</v>
      </c>
      <c r="T354">
        <f t="shared" si="97"/>
        <v>16</v>
      </c>
      <c r="U354">
        <f t="shared" si="97"/>
        <v>16</v>
      </c>
      <c r="V354">
        <f t="shared" si="97"/>
        <v>16</v>
      </c>
      <c r="W354">
        <f t="shared" si="97"/>
        <v>16</v>
      </c>
    </row>
    <row r="355" spans="1:23" x14ac:dyDescent="0.25">
      <c r="A355" t="s">
        <v>76</v>
      </c>
      <c r="B355" t="s">
        <v>6</v>
      </c>
      <c r="C355" t="s">
        <v>16</v>
      </c>
      <c r="D355" t="s">
        <v>17</v>
      </c>
      <c r="E355" t="s">
        <v>119</v>
      </c>
      <c r="F355" t="s">
        <v>125</v>
      </c>
      <c r="G355" t="s">
        <v>63</v>
      </c>
      <c r="L355" t="s">
        <v>55</v>
      </c>
      <c r="M355">
        <v>0</v>
      </c>
    </row>
    <row r="356" spans="1:23" x14ac:dyDescent="0.25">
      <c r="A356" t="s">
        <v>76</v>
      </c>
      <c r="B356" t="s">
        <v>6</v>
      </c>
      <c r="C356" t="s">
        <v>16</v>
      </c>
      <c r="D356" t="s">
        <v>17</v>
      </c>
      <c r="E356" t="s">
        <v>119</v>
      </c>
      <c r="F356" t="s">
        <v>125</v>
      </c>
      <c r="G356" t="s">
        <v>66</v>
      </c>
      <c r="L356" t="s">
        <v>20</v>
      </c>
      <c r="M356">
        <f>INDEX([1]!passenger_data,MATCH($A356&amp;$G356,[1]!passenger_index,0),MATCH(M$2,[1]!passenger_year,0))</f>
        <v>956.73357798106247</v>
      </c>
      <c r="N356">
        <f t="shared" ref="N356:W357" si="98">M356</f>
        <v>956.73357798106247</v>
      </c>
      <c r="O356">
        <f t="shared" si="98"/>
        <v>956.73357798106247</v>
      </c>
      <c r="P356">
        <f t="shared" si="98"/>
        <v>956.73357798106247</v>
      </c>
      <c r="Q356">
        <f t="shared" si="98"/>
        <v>956.73357798106247</v>
      </c>
      <c r="R356">
        <f t="shared" si="98"/>
        <v>956.73357798106247</v>
      </c>
      <c r="S356">
        <f t="shared" si="98"/>
        <v>956.73357798106247</v>
      </c>
      <c r="T356">
        <f t="shared" si="98"/>
        <v>956.73357798106247</v>
      </c>
      <c r="U356">
        <f t="shared" si="98"/>
        <v>956.73357798106247</v>
      </c>
      <c r="V356">
        <f t="shared" si="98"/>
        <v>956.73357798106247</v>
      </c>
      <c r="W356">
        <f t="shared" si="98"/>
        <v>956.73357798106247</v>
      </c>
    </row>
    <row r="357" spans="1:23" x14ac:dyDescent="0.25">
      <c r="A357" t="s">
        <v>76</v>
      </c>
      <c r="B357" t="s">
        <v>6</v>
      </c>
      <c r="C357" t="s">
        <v>16</v>
      </c>
      <c r="D357" t="s">
        <v>17</v>
      </c>
      <c r="E357" t="s">
        <v>119</v>
      </c>
      <c r="F357" t="s">
        <v>125</v>
      </c>
      <c r="G357" t="s">
        <v>82</v>
      </c>
      <c r="L357" t="s">
        <v>72</v>
      </c>
      <c r="M357">
        <v>2346328.0535275401</v>
      </c>
      <c r="N357">
        <f t="shared" si="98"/>
        <v>2346328.0535275401</v>
      </c>
      <c r="O357">
        <f t="shared" si="98"/>
        <v>2346328.0535275401</v>
      </c>
      <c r="P357">
        <f t="shared" si="98"/>
        <v>2346328.0535275401</v>
      </c>
      <c r="Q357">
        <f t="shared" si="98"/>
        <v>2346328.0535275401</v>
      </c>
      <c r="R357">
        <f t="shared" si="98"/>
        <v>2346328.0535275401</v>
      </c>
      <c r="S357">
        <f t="shared" si="98"/>
        <v>2346328.0535275401</v>
      </c>
      <c r="T357">
        <f t="shared" si="98"/>
        <v>2346328.0535275401</v>
      </c>
      <c r="U357">
        <f t="shared" si="98"/>
        <v>2346328.0535275401</v>
      </c>
      <c r="V357">
        <f t="shared" si="98"/>
        <v>2346328.0535275401</v>
      </c>
      <c r="W357">
        <f t="shared" si="98"/>
        <v>2346328.0535275401</v>
      </c>
    </row>
    <row r="358" spans="1:23" x14ac:dyDescent="0.25">
      <c r="A358" t="s">
        <v>76</v>
      </c>
      <c r="B358" t="s">
        <v>6</v>
      </c>
      <c r="C358" t="s">
        <v>16</v>
      </c>
      <c r="D358" t="s">
        <v>17</v>
      </c>
      <c r="E358" t="s">
        <v>119</v>
      </c>
      <c r="F358" t="s">
        <v>125</v>
      </c>
      <c r="G358" t="s">
        <v>18</v>
      </c>
      <c r="J358" t="s">
        <v>36</v>
      </c>
      <c r="L358" t="s">
        <v>83</v>
      </c>
      <c r="M358">
        <f t="shared" ref="M358:W358" si="99">M334</f>
        <v>0.55086740329816331</v>
      </c>
      <c r="N358">
        <f t="shared" si="99"/>
        <v>0.51078761900574077</v>
      </c>
      <c r="O358">
        <f t="shared" si="99"/>
        <v>0.47070783471332051</v>
      </c>
      <c r="P358">
        <f t="shared" si="99"/>
        <v>0.4306280504209003</v>
      </c>
      <c r="Q358">
        <f t="shared" si="99"/>
        <v>0.39856422298696453</v>
      </c>
      <c r="R358">
        <f t="shared" si="99"/>
        <v>0.39856422298696453</v>
      </c>
      <c r="S358">
        <f t="shared" si="99"/>
        <v>0.39856422298696453</v>
      </c>
      <c r="T358">
        <f t="shared" si="99"/>
        <v>0.39856422298696453</v>
      </c>
      <c r="U358">
        <f t="shared" si="99"/>
        <v>0.39856422298696453</v>
      </c>
      <c r="V358">
        <f t="shared" si="99"/>
        <v>0.39856422298696453</v>
      </c>
      <c r="W358">
        <f t="shared" si="99"/>
        <v>0.39856422298696453</v>
      </c>
    </row>
    <row r="359" spans="1:23" x14ac:dyDescent="0.25">
      <c r="A359" t="s">
        <v>78</v>
      </c>
      <c r="B359" t="s">
        <v>6</v>
      </c>
      <c r="C359" t="s">
        <v>16</v>
      </c>
      <c r="D359" t="s">
        <v>17</v>
      </c>
      <c r="E359" t="s">
        <v>126</v>
      </c>
      <c r="G359" t="s">
        <v>21</v>
      </c>
      <c r="L359" t="s">
        <v>20</v>
      </c>
    </row>
    <row r="360" spans="1:23" x14ac:dyDescent="0.25">
      <c r="A360" t="s">
        <v>78</v>
      </c>
      <c r="B360" t="s">
        <v>6</v>
      </c>
      <c r="C360" t="s">
        <v>16</v>
      </c>
      <c r="D360" t="s">
        <v>17</v>
      </c>
      <c r="E360" t="s">
        <v>126</v>
      </c>
      <c r="G360" t="s">
        <v>22</v>
      </c>
      <c r="H360" t="s">
        <v>53</v>
      </c>
    </row>
    <row r="361" spans="1:23" x14ac:dyDescent="0.25">
      <c r="A361" t="s">
        <v>78</v>
      </c>
      <c r="B361" t="s">
        <v>6</v>
      </c>
      <c r="C361" t="s">
        <v>16</v>
      </c>
      <c r="D361" t="s">
        <v>17</v>
      </c>
      <c r="E361" t="s">
        <v>126</v>
      </c>
      <c r="G361" t="s">
        <v>54</v>
      </c>
      <c r="L361" t="s">
        <v>55</v>
      </c>
      <c r="M361">
        <v>0.25</v>
      </c>
      <c r="N361">
        <f t="shared" ref="N361:W362" si="100">M361</f>
        <v>0.25</v>
      </c>
      <c r="O361">
        <f t="shared" si="100"/>
        <v>0.25</v>
      </c>
      <c r="P361">
        <f t="shared" si="100"/>
        <v>0.25</v>
      </c>
      <c r="Q361">
        <f t="shared" si="100"/>
        <v>0.25</v>
      </c>
      <c r="R361">
        <f t="shared" si="100"/>
        <v>0.25</v>
      </c>
      <c r="S361">
        <f t="shared" si="100"/>
        <v>0.25</v>
      </c>
      <c r="T361">
        <f t="shared" si="100"/>
        <v>0.25</v>
      </c>
      <c r="U361">
        <f t="shared" si="100"/>
        <v>0.25</v>
      </c>
      <c r="V361">
        <f t="shared" si="100"/>
        <v>0.25</v>
      </c>
      <c r="W361">
        <f t="shared" si="100"/>
        <v>0.25</v>
      </c>
    </row>
    <row r="362" spans="1:23" x14ac:dyDescent="0.25">
      <c r="A362" t="s">
        <v>78</v>
      </c>
      <c r="B362" t="s">
        <v>6</v>
      </c>
      <c r="C362" t="s">
        <v>16</v>
      </c>
      <c r="D362" t="s">
        <v>17</v>
      </c>
      <c r="E362" t="s">
        <v>126</v>
      </c>
      <c r="G362" t="s">
        <v>56</v>
      </c>
      <c r="M362">
        <v>10</v>
      </c>
      <c r="N362">
        <f t="shared" si="100"/>
        <v>10</v>
      </c>
      <c r="O362">
        <f t="shared" si="100"/>
        <v>10</v>
      </c>
      <c r="P362">
        <f t="shared" si="100"/>
        <v>10</v>
      </c>
      <c r="Q362">
        <f t="shared" si="100"/>
        <v>10</v>
      </c>
      <c r="R362">
        <f t="shared" si="100"/>
        <v>10</v>
      </c>
      <c r="S362">
        <f t="shared" si="100"/>
        <v>10</v>
      </c>
      <c r="T362">
        <f t="shared" si="100"/>
        <v>10</v>
      </c>
      <c r="U362">
        <f t="shared" si="100"/>
        <v>10</v>
      </c>
      <c r="V362">
        <f t="shared" si="100"/>
        <v>10</v>
      </c>
      <c r="W362">
        <f t="shared" si="100"/>
        <v>10</v>
      </c>
    </row>
    <row r="363" spans="1:23" x14ac:dyDescent="0.25">
      <c r="A363" t="s">
        <v>78</v>
      </c>
      <c r="B363" t="s">
        <v>6</v>
      </c>
      <c r="C363" t="s">
        <v>16</v>
      </c>
      <c r="D363" t="s">
        <v>17</v>
      </c>
      <c r="E363" t="s">
        <v>126</v>
      </c>
      <c r="F363" t="s">
        <v>127</v>
      </c>
      <c r="G363" t="s">
        <v>7</v>
      </c>
    </row>
    <row r="364" spans="1:23" x14ac:dyDescent="0.25">
      <c r="A364" t="s">
        <v>78</v>
      </c>
      <c r="B364" t="s">
        <v>6</v>
      </c>
      <c r="C364" t="s">
        <v>16</v>
      </c>
      <c r="D364" t="s">
        <v>17</v>
      </c>
      <c r="E364" t="s">
        <v>126</v>
      </c>
      <c r="F364" t="s">
        <v>127</v>
      </c>
      <c r="G364" t="s">
        <v>58</v>
      </c>
      <c r="L364" t="s">
        <v>59</v>
      </c>
      <c r="M364">
        <v>2000</v>
      </c>
      <c r="N364">
        <f t="shared" ref="N364:W366" si="101">M364</f>
        <v>2000</v>
      </c>
      <c r="O364">
        <f t="shared" si="101"/>
        <v>2000</v>
      </c>
      <c r="P364">
        <f t="shared" si="101"/>
        <v>2000</v>
      </c>
      <c r="Q364">
        <f t="shared" si="101"/>
        <v>2000</v>
      </c>
      <c r="R364">
        <f t="shared" si="101"/>
        <v>2000</v>
      </c>
      <c r="S364">
        <f t="shared" si="101"/>
        <v>2000</v>
      </c>
      <c r="T364">
        <f t="shared" si="101"/>
        <v>2000</v>
      </c>
      <c r="U364">
        <f t="shared" si="101"/>
        <v>2000</v>
      </c>
      <c r="V364">
        <f t="shared" si="101"/>
        <v>2000</v>
      </c>
      <c r="W364">
        <f t="shared" si="101"/>
        <v>2000</v>
      </c>
    </row>
    <row r="365" spans="1:23" x14ac:dyDescent="0.25">
      <c r="A365" t="s">
        <v>78</v>
      </c>
      <c r="B365" t="s">
        <v>6</v>
      </c>
      <c r="C365" t="s">
        <v>16</v>
      </c>
      <c r="D365" t="s">
        <v>17</v>
      </c>
      <c r="E365" t="s">
        <v>126</v>
      </c>
      <c r="F365" t="s">
        <v>127</v>
      </c>
      <c r="G365" t="s">
        <v>60</v>
      </c>
      <c r="L365" t="s">
        <v>59</v>
      </c>
      <c r="M365">
        <v>2101</v>
      </c>
      <c r="N365">
        <f t="shared" si="101"/>
        <v>2101</v>
      </c>
      <c r="O365">
        <f t="shared" si="101"/>
        <v>2101</v>
      </c>
      <c r="P365">
        <f t="shared" si="101"/>
        <v>2101</v>
      </c>
      <c r="Q365">
        <f t="shared" si="101"/>
        <v>2101</v>
      </c>
      <c r="R365">
        <f t="shared" si="101"/>
        <v>2101</v>
      </c>
      <c r="S365">
        <f t="shared" si="101"/>
        <v>2101</v>
      </c>
      <c r="T365">
        <f t="shared" si="101"/>
        <v>2101</v>
      </c>
      <c r="U365">
        <f t="shared" si="101"/>
        <v>2101</v>
      </c>
      <c r="V365">
        <f t="shared" si="101"/>
        <v>2101</v>
      </c>
      <c r="W365">
        <f t="shared" si="101"/>
        <v>2101</v>
      </c>
    </row>
    <row r="366" spans="1:23" x14ac:dyDescent="0.25">
      <c r="A366" t="s">
        <v>78</v>
      </c>
      <c r="B366" t="s">
        <v>6</v>
      </c>
      <c r="C366" t="s">
        <v>16</v>
      </c>
      <c r="D366" t="s">
        <v>17</v>
      </c>
      <c r="E366" t="s">
        <v>126</v>
      </c>
      <c r="F366" t="s">
        <v>127</v>
      </c>
      <c r="G366" t="s">
        <v>61</v>
      </c>
      <c r="L366" t="s">
        <v>62</v>
      </c>
      <c r="M366">
        <v>25</v>
      </c>
      <c r="N366">
        <f t="shared" si="101"/>
        <v>25</v>
      </c>
      <c r="O366">
        <f t="shared" si="101"/>
        <v>25</v>
      </c>
      <c r="P366">
        <f t="shared" si="101"/>
        <v>25</v>
      </c>
      <c r="Q366">
        <f t="shared" si="101"/>
        <v>25</v>
      </c>
      <c r="R366">
        <f t="shared" si="101"/>
        <v>25</v>
      </c>
      <c r="S366">
        <f t="shared" si="101"/>
        <v>25</v>
      </c>
      <c r="T366">
        <f t="shared" si="101"/>
        <v>25</v>
      </c>
      <c r="U366">
        <f t="shared" si="101"/>
        <v>25</v>
      </c>
      <c r="V366">
        <f t="shared" si="101"/>
        <v>25</v>
      </c>
      <c r="W366">
        <f t="shared" si="101"/>
        <v>25</v>
      </c>
    </row>
    <row r="367" spans="1:23" x14ac:dyDescent="0.25">
      <c r="A367" t="s">
        <v>78</v>
      </c>
      <c r="B367" t="s">
        <v>6</v>
      </c>
      <c r="C367" t="s">
        <v>16</v>
      </c>
      <c r="D367" t="s">
        <v>17</v>
      </c>
      <c r="E367" t="s">
        <v>126</v>
      </c>
      <c r="F367" t="s">
        <v>127</v>
      </c>
      <c r="G367" t="s">
        <v>63</v>
      </c>
      <c r="L367" t="s">
        <v>55</v>
      </c>
      <c r="M367">
        <f>INDEX([1]!passenger_data,MATCH($A367&amp;$F367&amp;$G367&amp;$J367,[1]!passenger_index,0),MATCH(M$2,[1]!passenger_year,0))</f>
        <v>1</v>
      </c>
    </row>
    <row r="368" spans="1:23" x14ac:dyDescent="0.25">
      <c r="A368" t="s">
        <v>78</v>
      </c>
      <c r="B368" t="s">
        <v>6</v>
      </c>
      <c r="C368" t="s">
        <v>16</v>
      </c>
      <c r="D368" t="s">
        <v>17</v>
      </c>
      <c r="E368" t="s">
        <v>126</v>
      </c>
      <c r="F368" t="s">
        <v>127</v>
      </c>
      <c r="G368" t="s">
        <v>66</v>
      </c>
      <c r="L368" t="s">
        <v>20</v>
      </c>
      <c r="M368">
        <f>79733868/1000</f>
        <v>79733.868000000002</v>
      </c>
      <c r="N368">
        <f t="shared" ref="N368:W369" si="102">M368</f>
        <v>79733.868000000002</v>
      </c>
      <c r="O368">
        <f t="shared" si="102"/>
        <v>79733.868000000002</v>
      </c>
      <c r="P368">
        <f t="shared" si="102"/>
        <v>79733.868000000002</v>
      </c>
      <c r="Q368">
        <f t="shared" si="102"/>
        <v>79733.868000000002</v>
      </c>
      <c r="R368">
        <f t="shared" si="102"/>
        <v>79733.868000000002</v>
      </c>
      <c r="S368">
        <f t="shared" si="102"/>
        <v>79733.868000000002</v>
      </c>
      <c r="T368">
        <f t="shared" si="102"/>
        <v>79733.868000000002</v>
      </c>
      <c r="U368">
        <f t="shared" si="102"/>
        <v>79733.868000000002</v>
      </c>
      <c r="V368">
        <f t="shared" si="102"/>
        <v>79733.868000000002</v>
      </c>
      <c r="W368">
        <f t="shared" si="102"/>
        <v>79733.868000000002</v>
      </c>
    </row>
    <row r="369" spans="1:23" x14ac:dyDescent="0.25">
      <c r="A369" t="s">
        <v>78</v>
      </c>
      <c r="B369" t="s">
        <v>6</v>
      </c>
      <c r="C369" t="s">
        <v>16</v>
      </c>
      <c r="D369" t="s">
        <v>17</v>
      </c>
      <c r="E369" t="s">
        <v>126</v>
      </c>
      <c r="F369" t="s">
        <v>127</v>
      </c>
      <c r="G369" t="s">
        <v>82</v>
      </c>
      <c r="L369" t="s">
        <v>72</v>
      </c>
      <c r="M369">
        <v>52328087.348878503</v>
      </c>
      <c r="N369">
        <f t="shared" si="102"/>
        <v>52328087.348878503</v>
      </c>
      <c r="O369">
        <f t="shared" si="102"/>
        <v>52328087.348878503</v>
      </c>
      <c r="P369">
        <f t="shared" si="102"/>
        <v>52328087.348878503</v>
      </c>
      <c r="Q369">
        <f t="shared" si="102"/>
        <v>52328087.348878503</v>
      </c>
      <c r="R369">
        <f t="shared" si="102"/>
        <v>52328087.348878503</v>
      </c>
      <c r="S369">
        <f t="shared" si="102"/>
        <v>52328087.348878503</v>
      </c>
      <c r="T369">
        <f t="shared" si="102"/>
        <v>52328087.348878503</v>
      </c>
      <c r="U369">
        <f t="shared" si="102"/>
        <v>52328087.348878503</v>
      </c>
      <c r="V369">
        <f t="shared" si="102"/>
        <v>52328087.348878503</v>
      </c>
      <c r="W369">
        <f t="shared" si="102"/>
        <v>52328087.348878503</v>
      </c>
    </row>
    <row r="370" spans="1:23" x14ac:dyDescent="0.25">
      <c r="A370" t="s">
        <v>78</v>
      </c>
      <c r="B370" t="s">
        <v>6</v>
      </c>
      <c r="C370" t="s">
        <v>16</v>
      </c>
      <c r="D370" t="s">
        <v>17</v>
      </c>
      <c r="E370" t="s">
        <v>126</v>
      </c>
      <c r="F370" t="s">
        <v>127</v>
      </c>
      <c r="G370" t="s">
        <v>18</v>
      </c>
      <c r="J370" t="s">
        <v>110</v>
      </c>
      <c r="L370" t="s">
        <v>83</v>
      </c>
      <c r="M370">
        <f>INDEX([1]!passenger_data,MATCH($A370&amp;$F370&amp;$G370&amp;$J370,[1]!passenger_index,0),MATCH(M$2,[1]!passenger_year,0))</f>
        <v>1.9938942624324696</v>
      </c>
      <c r="N370">
        <f>INDEX([1]!passenger_data,MATCH($A370&amp;$F370&amp;$G370&amp;$J370,[1]!passenger_index,0),MATCH(N$2,[1]!passenger_year,0))</f>
        <v>1.8539965299869507</v>
      </c>
      <c r="O370">
        <f>INDEX([1]!passenger_data,MATCH($A370&amp;$F370&amp;$G370&amp;$J370,[1]!passenger_index,0),MATCH(O$2,[1]!passenger_year,0))</f>
        <v>1.7140987975414319</v>
      </c>
      <c r="P370">
        <f>INDEX([1]!passenger_data,MATCH($A370&amp;$F370&amp;$G370&amp;$J370,[1]!passenger_index,0),MATCH(P$2,[1]!passenger_year,0))</f>
        <v>1.5742010650959131</v>
      </c>
      <c r="Q370">
        <f>INDEX([1]!passenger_data,MATCH($A370&amp;$F370&amp;$G370&amp;$J370,[1]!passenger_index,0),MATCH(Q$2,[1]!passenger_year,0))</f>
        <v>1.4622828791394937</v>
      </c>
      <c r="R370">
        <f>INDEX([1]!passenger_data,MATCH($A370&amp;$F370&amp;$G370&amp;$J370,[1]!passenger_index,0),MATCH(R$2,[1]!passenger_year,0))</f>
        <v>1.4622828791394937</v>
      </c>
      <c r="S370">
        <f>INDEX([1]!passenger_data,MATCH($A370&amp;$F370&amp;$G370&amp;$J370,[1]!passenger_index,0),MATCH(S$2,[1]!passenger_year,0))</f>
        <v>1.4622828791394937</v>
      </c>
      <c r="T370">
        <f>INDEX([1]!passenger_data,MATCH($A370&amp;$F370&amp;$G370&amp;$J370,[1]!passenger_index,0),MATCH(T$2,[1]!passenger_year,0))</f>
        <v>1.4622828791394937</v>
      </c>
      <c r="U370">
        <f>INDEX([1]!passenger_data,MATCH($A370&amp;$F370&amp;$G370&amp;$J370,[1]!passenger_index,0),MATCH(U$2,[1]!passenger_year,0))</f>
        <v>1.4622828791394937</v>
      </c>
      <c r="V370">
        <f>INDEX([1]!passenger_data,MATCH($A370&amp;$F370&amp;$G370&amp;$J370,[1]!passenger_index,0),MATCH(V$2,[1]!passenger_year,0))</f>
        <v>1.4622828791394937</v>
      </c>
      <c r="W370">
        <f>INDEX([1]!passenger_data,MATCH($A370&amp;$F370&amp;$G370&amp;$J370,[1]!passenger_index,0),MATCH(W$2,[1]!passenger_year,0))</f>
        <v>1.4622828791394937</v>
      </c>
    </row>
    <row r="371" spans="1:23" x14ac:dyDescent="0.25">
      <c r="A371" t="s">
        <v>78</v>
      </c>
      <c r="B371" t="s">
        <v>6</v>
      </c>
      <c r="C371" t="s">
        <v>16</v>
      </c>
      <c r="D371" t="s">
        <v>17</v>
      </c>
      <c r="E371" t="s">
        <v>126</v>
      </c>
      <c r="F371" t="s">
        <v>128</v>
      </c>
      <c r="G371" t="s">
        <v>7</v>
      </c>
    </row>
    <row r="372" spans="1:23" x14ac:dyDescent="0.25">
      <c r="A372" t="s">
        <v>78</v>
      </c>
      <c r="B372" t="s">
        <v>6</v>
      </c>
      <c r="C372" t="s">
        <v>16</v>
      </c>
      <c r="D372" t="s">
        <v>17</v>
      </c>
      <c r="E372" t="s">
        <v>126</v>
      </c>
      <c r="F372" t="s">
        <v>128</v>
      </c>
      <c r="G372" t="s">
        <v>58</v>
      </c>
      <c r="L372" t="s">
        <v>59</v>
      </c>
      <c r="M372">
        <v>2010</v>
      </c>
      <c r="N372">
        <f t="shared" ref="N372:W374" si="103">M372</f>
        <v>2010</v>
      </c>
      <c r="O372">
        <f t="shared" si="103"/>
        <v>2010</v>
      </c>
      <c r="P372">
        <f t="shared" si="103"/>
        <v>2010</v>
      </c>
      <c r="Q372">
        <f t="shared" si="103"/>
        <v>2010</v>
      </c>
      <c r="R372">
        <f t="shared" si="103"/>
        <v>2010</v>
      </c>
      <c r="S372">
        <f t="shared" si="103"/>
        <v>2010</v>
      </c>
      <c r="T372">
        <f t="shared" si="103"/>
        <v>2010</v>
      </c>
      <c r="U372">
        <f t="shared" si="103"/>
        <v>2010</v>
      </c>
      <c r="V372">
        <f t="shared" si="103"/>
        <v>2010</v>
      </c>
      <c r="W372">
        <f t="shared" si="103"/>
        <v>2010</v>
      </c>
    </row>
    <row r="373" spans="1:23" x14ac:dyDescent="0.25">
      <c r="A373" t="s">
        <v>78</v>
      </c>
      <c r="B373" t="s">
        <v>6</v>
      </c>
      <c r="C373" t="s">
        <v>16</v>
      </c>
      <c r="D373" t="s">
        <v>17</v>
      </c>
      <c r="E373" t="s">
        <v>126</v>
      </c>
      <c r="F373" t="s">
        <v>128</v>
      </c>
      <c r="G373" t="s">
        <v>60</v>
      </c>
      <c r="L373" t="s">
        <v>59</v>
      </c>
      <c r="M373">
        <v>2101</v>
      </c>
      <c r="N373">
        <f t="shared" si="103"/>
        <v>2101</v>
      </c>
      <c r="O373">
        <f t="shared" si="103"/>
        <v>2101</v>
      </c>
      <c r="P373">
        <f t="shared" si="103"/>
        <v>2101</v>
      </c>
      <c r="Q373">
        <f t="shared" si="103"/>
        <v>2101</v>
      </c>
      <c r="R373">
        <f t="shared" si="103"/>
        <v>2101</v>
      </c>
      <c r="S373">
        <f t="shared" si="103"/>
        <v>2101</v>
      </c>
      <c r="T373">
        <f t="shared" si="103"/>
        <v>2101</v>
      </c>
      <c r="U373">
        <f t="shared" si="103"/>
        <v>2101</v>
      </c>
      <c r="V373">
        <f t="shared" si="103"/>
        <v>2101</v>
      </c>
      <c r="W373">
        <f t="shared" si="103"/>
        <v>2101</v>
      </c>
    </row>
    <row r="374" spans="1:23" x14ac:dyDescent="0.25">
      <c r="A374" t="s">
        <v>78</v>
      </c>
      <c r="B374" t="s">
        <v>6</v>
      </c>
      <c r="C374" t="s">
        <v>16</v>
      </c>
      <c r="D374" t="s">
        <v>17</v>
      </c>
      <c r="E374" t="s">
        <v>126</v>
      </c>
      <c r="F374" t="s">
        <v>128</v>
      </c>
      <c r="G374" t="s">
        <v>61</v>
      </c>
      <c r="L374" t="s">
        <v>62</v>
      </c>
      <c r="M374">
        <v>25</v>
      </c>
      <c r="N374">
        <f t="shared" si="103"/>
        <v>25</v>
      </c>
      <c r="O374">
        <f t="shared" si="103"/>
        <v>25</v>
      </c>
      <c r="P374">
        <f t="shared" si="103"/>
        <v>25</v>
      </c>
      <c r="Q374">
        <f t="shared" si="103"/>
        <v>25</v>
      </c>
      <c r="R374">
        <f t="shared" si="103"/>
        <v>25</v>
      </c>
      <c r="S374">
        <f t="shared" si="103"/>
        <v>25</v>
      </c>
      <c r="T374">
        <f t="shared" si="103"/>
        <v>25</v>
      </c>
      <c r="U374">
        <f t="shared" si="103"/>
        <v>25</v>
      </c>
      <c r="V374">
        <f t="shared" si="103"/>
        <v>25</v>
      </c>
      <c r="W374">
        <f t="shared" si="103"/>
        <v>25</v>
      </c>
    </row>
    <row r="375" spans="1:23" x14ac:dyDescent="0.25">
      <c r="A375" t="s">
        <v>78</v>
      </c>
      <c r="B375" t="s">
        <v>6</v>
      </c>
      <c r="C375" t="s">
        <v>16</v>
      </c>
      <c r="D375" t="s">
        <v>17</v>
      </c>
      <c r="E375" t="s">
        <v>126</v>
      </c>
      <c r="F375" t="s">
        <v>128</v>
      </c>
      <c r="G375" t="s">
        <v>63</v>
      </c>
      <c r="L375" t="s">
        <v>55</v>
      </c>
      <c r="M375">
        <v>0</v>
      </c>
    </row>
    <row r="376" spans="1:23" x14ac:dyDescent="0.25">
      <c r="A376" t="s">
        <v>78</v>
      </c>
      <c r="B376" t="s">
        <v>6</v>
      </c>
      <c r="C376" t="s">
        <v>16</v>
      </c>
      <c r="D376" t="s">
        <v>17</v>
      </c>
      <c r="E376" t="s">
        <v>126</v>
      </c>
      <c r="F376" t="s">
        <v>128</v>
      </c>
      <c r="G376" t="s">
        <v>66</v>
      </c>
      <c r="L376" t="s">
        <v>20</v>
      </c>
      <c r="M376">
        <f>79733868/1000</f>
        <v>79733.868000000002</v>
      </c>
      <c r="N376">
        <f t="shared" ref="N376:W377" si="104">M376</f>
        <v>79733.868000000002</v>
      </c>
      <c r="O376">
        <f t="shared" si="104"/>
        <v>79733.868000000002</v>
      </c>
      <c r="P376">
        <f t="shared" si="104"/>
        <v>79733.868000000002</v>
      </c>
      <c r="Q376">
        <f t="shared" si="104"/>
        <v>79733.868000000002</v>
      </c>
      <c r="R376">
        <f t="shared" si="104"/>
        <v>79733.868000000002</v>
      </c>
      <c r="S376">
        <f t="shared" si="104"/>
        <v>79733.868000000002</v>
      </c>
      <c r="T376">
        <f t="shared" si="104"/>
        <v>79733.868000000002</v>
      </c>
      <c r="U376">
        <f t="shared" si="104"/>
        <v>79733.868000000002</v>
      </c>
      <c r="V376">
        <f t="shared" si="104"/>
        <v>79733.868000000002</v>
      </c>
      <c r="W376">
        <f t="shared" si="104"/>
        <v>79733.868000000002</v>
      </c>
    </row>
    <row r="377" spans="1:23" x14ac:dyDescent="0.25">
      <c r="A377" t="s">
        <v>78</v>
      </c>
      <c r="B377" t="s">
        <v>6</v>
      </c>
      <c r="C377" t="s">
        <v>16</v>
      </c>
      <c r="D377" t="s">
        <v>17</v>
      </c>
      <c r="E377" t="s">
        <v>126</v>
      </c>
      <c r="F377" t="s">
        <v>128</v>
      </c>
      <c r="G377" t="s">
        <v>82</v>
      </c>
      <c r="L377" t="s">
        <v>72</v>
      </c>
      <c r="M377">
        <v>139541591.86261699</v>
      </c>
      <c r="N377">
        <f t="shared" si="104"/>
        <v>139541591.86261699</v>
      </c>
      <c r="O377">
        <f t="shared" si="104"/>
        <v>139541591.86261699</v>
      </c>
      <c r="P377">
        <f t="shared" si="104"/>
        <v>139541591.86261699</v>
      </c>
      <c r="Q377">
        <f t="shared" si="104"/>
        <v>139541591.86261699</v>
      </c>
      <c r="R377">
        <f t="shared" si="104"/>
        <v>139541591.86261699</v>
      </c>
      <c r="S377">
        <f t="shared" si="104"/>
        <v>139541591.86261699</v>
      </c>
      <c r="T377">
        <f t="shared" si="104"/>
        <v>139541591.86261699</v>
      </c>
      <c r="U377">
        <f t="shared" si="104"/>
        <v>139541591.86261699</v>
      </c>
      <c r="V377">
        <f t="shared" si="104"/>
        <v>139541591.86261699</v>
      </c>
      <c r="W377">
        <f t="shared" si="104"/>
        <v>139541591.86261699</v>
      </c>
    </row>
    <row r="378" spans="1:23" x14ac:dyDescent="0.25">
      <c r="A378" t="s">
        <v>78</v>
      </c>
      <c r="B378" t="s">
        <v>6</v>
      </c>
      <c r="C378" t="s">
        <v>16</v>
      </c>
      <c r="D378" t="s">
        <v>17</v>
      </c>
      <c r="E378" t="s">
        <v>126</v>
      </c>
      <c r="F378" t="s">
        <v>128</v>
      </c>
      <c r="G378" t="s">
        <v>18</v>
      </c>
      <c r="J378" t="s">
        <v>110</v>
      </c>
      <c r="L378" t="s">
        <v>83</v>
      </c>
      <c r="M378">
        <f t="shared" ref="M378:W378" si="105">M370*0.8</f>
        <v>1.5951154099459757</v>
      </c>
      <c r="N378">
        <f t="shared" si="105"/>
        <v>1.4831972239895608</v>
      </c>
      <c r="O378">
        <f t="shared" si="105"/>
        <v>1.3712790380331457</v>
      </c>
      <c r="P378">
        <f t="shared" si="105"/>
        <v>1.2593608520767305</v>
      </c>
      <c r="Q378">
        <f t="shared" si="105"/>
        <v>1.169826303311595</v>
      </c>
      <c r="R378">
        <f t="shared" si="105"/>
        <v>1.169826303311595</v>
      </c>
      <c r="S378">
        <f t="shared" si="105"/>
        <v>1.169826303311595</v>
      </c>
      <c r="T378">
        <f t="shared" si="105"/>
        <v>1.169826303311595</v>
      </c>
      <c r="U378">
        <f t="shared" si="105"/>
        <v>1.169826303311595</v>
      </c>
      <c r="V378">
        <f t="shared" si="105"/>
        <v>1.169826303311595</v>
      </c>
      <c r="W378">
        <f t="shared" si="105"/>
        <v>1.169826303311595</v>
      </c>
    </row>
    <row r="379" spans="1:23" x14ac:dyDescent="0.25">
      <c r="A379" t="s">
        <v>78</v>
      </c>
      <c r="B379" t="s">
        <v>6</v>
      </c>
      <c r="C379" t="s">
        <v>16</v>
      </c>
      <c r="D379" t="s">
        <v>17</v>
      </c>
      <c r="E379" t="s">
        <v>126</v>
      </c>
      <c r="F379" t="s">
        <v>129</v>
      </c>
      <c r="G379" t="s">
        <v>7</v>
      </c>
    </row>
    <row r="380" spans="1:23" x14ac:dyDescent="0.25">
      <c r="A380" t="s">
        <v>78</v>
      </c>
      <c r="B380" t="s">
        <v>6</v>
      </c>
      <c r="C380" t="s">
        <v>16</v>
      </c>
      <c r="D380" t="s">
        <v>17</v>
      </c>
      <c r="E380" t="s">
        <v>126</v>
      </c>
      <c r="F380" t="s">
        <v>129</v>
      </c>
      <c r="G380" t="s">
        <v>58</v>
      </c>
      <c r="L380" t="s">
        <v>59</v>
      </c>
      <c r="M380">
        <v>2000</v>
      </c>
      <c r="N380">
        <f t="shared" ref="N380:W382" si="106">M380</f>
        <v>2000</v>
      </c>
      <c r="O380">
        <f t="shared" si="106"/>
        <v>2000</v>
      </c>
      <c r="P380">
        <f t="shared" si="106"/>
        <v>2000</v>
      </c>
      <c r="Q380">
        <f t="shared" si="106"/>
        <v>2000</v>
      </c>
      <c r="R380">
        <f t="shared" si="106"/>
        <v>2000</v>
      </c>
      <c r="S380">
        <f t="shared" si="106"/>
        <v>2000</v>
      </c>
      <c r="T380">
        <f t="shared" si="106"/>
        <v>2000</v>
      </c>
      <c r="U380">
        <f t="shared" si="106"/>
        <v>2000</v>
      </c>
      <c r="V380">
        <f t="shared" si="106"/>
        <v>2000</v>
      </c>
      <c r="W380">
        <f t="shared" si="106"/>
        <v>2000</v>
      </c>
    </row>
    <row r="381" spans="1:23" x14ac:dyDescent="0.25">
      <c r="A381" t="s">
        <v>78</v>
      </c>
      <c r="B381" t="s">
        <v>6</v>
      </c>
      <c r="C381" t="s">
        <v>16</v>
      </c>
      <c r="D381" t="s">
        <v>17</v>
      </c>
      <c r="E381" t="s">
        <v>126</v>
      </c>
      <c r="F381" t="s">
        <v>129</v>
      </c>
      <c r="G381" t="s">
        <v>60</v>
      </c>
      <c r="L381" t="s">
        <v>59</v>
      </c>
      <c r="M381">
        <v>2101</v>
      </c>
      <c r="N381">
        <f t="shared" si="106"/>
        <v>2101</v>
      </c>
      <c r="O381">
        <f t="shared" si="106"/>
        <v>2101</v>
      </c>
      <c r="P381">
        <f t="shared" si="106"/>
        <v>2101</v>
      </c>
      <c r="Q381">
        <f t="shared" si="106"/>
        <v>2101</v>
      </c>
      <c r="R381">
        <f t="shared" si="106"/>
        <v>2101</v>
      </c>
      <c r="S381">
        <f t="shared" si="106"/>
        <v>2101</v>
      </c>
      <c r="T381">
        <f t="shared" si="106"/>
        <v>2101</v>
      </c>
      <c r="U381">
        <f t="shared" si="106"/>
        <v>2101</v>
      </c>
      <c r="V381">
        <f t="shared" si="106"/>
        <v>2101</v>
      </c>
      <c r="W381">
        <f t="shared" si="106"/>
        <v>2101</v>
      </c>
    </row>
    <row r="382" spans="1:23" x14ac:dyDescent="0.25">
      <c r="A382" t="s">
        <v>78</v>
      </c>
      <c r="B382" t="s">
        <v>6</v>
      </c>
      <c r="C382" t="s">
        <v>16</v>
      </c>
      <c r="D382" t="s">
        <v>17</v>
      </c>
      <c r="E382" t="s">
        <v>126</v>
      </c>
      <c r="F382" t="s">
        <v>129</v>
      </c>
      <c r="G382" t="s">
        <v>61</v>
      </c>
      <c r="L382" t="s">
        <v>62</v>
      </c>
      <c r="M382">
        <v>25</v>
      </c>
      <c r="N382">
        <f t="shared" si="106"/>
        <v>25</v>
      </c>
      <c r="O382">
        <f t="shared" si="106"/>
        <v>25</v>
      </c>
      <c r="P382">
        <f t="shared" si="106"/>
        <v>25</v>
      </c>
      <c r="Q382">
        <f t="shared" si="106"/>
        <v>25</v>
      </c>
      <c r="R382">
        <f t="shared" si="106"/>
        <v>25</v>
      </c>
      <c r="S382">
        <f t="shared" si="106"/>
        <v>25</v>
      </c>
      <c r="T382">
        <f t="shared" si="106"/>
        <v>25</v>
      </c>
      <c r="U382">
        <f t="shared" si="106"/>
        <v>25</v>
      </c>
      <c r="V382">
        <f t="shared" si="106"/>
        <v>25</v>
      </c>
      <c r="W382">
        <f t="shared" si="106"/>
        <v>25</v>
      </c>
    </row>
    <row r="383" spans="1:23" x14ac:dyDescent="0.25">
      <c r="A383" t="s">
        <v>78</v>
      </c>
      <c r="B383" t="s">
        <v>6</v>
      </c>
      <c r="C383" t="s">
        <v>16</v>
      </c>
      <c r="D383" t="s">
        <v>17</v>
      </c>
      <c r="E383" t="s">
        <v>126</v>
      </c>
      <c r="F383" t="s">
        <v>129</v>
      </c>
      <c r="G383" t="s">
        <v>63</v>
      </c>
      <c r="L383" t="s">
        <v>55</v>
      </c>
      <c r="M383">
        <v>0</v>
      </c>
    </row>
    <row r="384" spans="1:23" x14ac:dyDescent="0.25">
      <c r="A384" t="s">
        <v>78</v>
      </c>
      <c r="B384" t="s">
        <v>6</v>
      </c>
      <c r="C384" t="s">
        <v>16</v>
      </c>
      <c r="D384" t="s">
        <v>17</v>
      </c>
      <c r="E384" t="s">
        <v>126</v>
      </c>
      <c r="F384" t="s">
        <v>129</v>
      </c>
      <c r="G384" t="s">
        <v>66</v>
      </c>
      <c r="L384" t="s">
        <v>20</v>
      </c>
      <c r="M384">
        <f>79733868/1000</f>
        <v>79733.868000000002</v>
      </c>
      <c r="N384">
        <f t="shared" ref="N384:W385" si="107">M384</f>
        <v>79733.868000000002</v>
      </c>
      <c r="O384">
        <f t="shared" si="107"/>
        <v>79733.868000000002</v>
      </c>
      <c r="P384">
        <f t="shared" si="107"/>
        <v>79733.868000000002</v>
      </c>
      <c r="Q384">
        <f t="shared" si="107"/>
        <v>79733.868000000002</v>
      </c>
      <c r="R384">
        <f t="shared" si="107"/>
        <v>79733.868000000002</v>
      </c>
      <c r="S384">
        <f t="shared" si="107"/>
        <v>79733.868000000002</v>
      </c>
      <c r="T384">
        <f t="shared" si="107"/>
        <v>79733.868000000002</v>
      </c>
      <c r="U384">
        <f t="shared" si="107"/>
        <v>79733.868000000002</v>
      </c>
      <c r="V384">
        <f t="shared" si="107"/>
        <v>79733.868000000002</v>
      </c>
      <c r="W384">
        <f t="shared" si="107"/>
        <v>79733.868000000002</v>
      </c>
    </row>
    <row r="385" spans="1:23" x14ac:dyDescent="0.25">
      <c r="A385" t="s">
        <v>78</v>
      </c>
      <c r="B385" t="s">
        <v>6</v>
      </c>
      <c r="C385" t="s">
        <v>16</v>
      </c>
      <c r="D385" t="s">
        <v>17</v>
      </c>
      <c r="E385" t="s">
        <v>126</v>
      </c>
      <c r="F385" t="s">
        <v>129</v>
      </c>
      <c r="G385" t="s">
        <v>82</v>
      </c>
      <c r="L385" t="s">
        <v>72</v>
      </c>
      <c r="M385">
        <v>139541591.86261699</v>
      </c>
      <c r="N385">
        <f t="shared" si="107"/>
        <v>139541591.86261699</v>
      </c>
      <c r="O385">
        <f t="shared" si="107"/>
        <v>139541591.86261699</v>
      </c>
      <c r="P385">
        <f t="shared" si="107"/>
        <v>139541591.86261699</v>
      </c>
      <c r="Q385">
        <f t="shared" si="107"/>
        <v>139541591.86261699</v>
      </c>
      <c r="R385">
        <f t="shared" si="107"/>
        <v>139541591.86261699</v>
      </c>
      <c r="S385">
        <f t="shared" si="107"/>
        <v>139541591.86261699</v>
      </c>
      <c r="T385">
        <f t="shared" si="107"/>
        <v>139541591.86261699</v>
      </c>
      <c r="U385">
        <f t="shared" si="107"/>
        <v>139541591.86261699</v>
      </c>
      <c r="V385">
        <f t="shared" si="107"/>
        <v>139541591.86261699</v>
      </c>
      <c r="W385">
        <f t="shared" si="107"/>
        <v>139541591.86261699</v>
      </c>
    </row>
    <row r="386" spans="1:23" x14ac:dyDescent="0.25">
      <c r="A386" t="s">
        <v>78</v>
      </c>
      <c r="B386" t="s">
        <v>6</v>
      </c>
      <c r="C386" t="s">
        <v>16</v>
      </c>
      <c r="D386" t="s">
        <v>17</v>
      </c>
      <c r="E386" t="s">
        <v>126</v>
      </c>
      <c r="F386" t="s">
        <v>129</v>
      </c>
      <c r="G386" t="s">
        <v>18</v>
      </c>
      <c r="J386" t="s">
        <v>24</v>
      </c>
      <c r="L386" t="s">
        <v>83</v>
      </c>
      <c r="M386">
        <f t="shared" ref="M386:W386" si="108">M378</f>
        <v>1.5951154099459757</v>
      </c>
      <c r="N386">
        <f t="shared" si="108"/>
        <v>1.4831972239895608</v>
      </c>
      <c r="O386">
        <f t="shared" si="108"/>
        <v>1.3712790380331457</v>
      </c>
      <c r="P386">
        <f t="shared" si="108"/>
        <v>1.2593608520767305</v>
      </c>
      <c r="Q386">
        <f t="shared" si="108"/>
        <v>1.169826303311595</v>
      </c>
      <c r="R386">
        <f t="shared" si="108"/>
        <v>1.169826303311595</v>
      </c>
      <c r="S386">
        <f t="shared" si="108"/>
        <v>1.169826303311595</v>
      </c>
      <c r="T386">
        <f t="shared" si="108"/>
        <v>1.169826303311595</v>
      </c>
      <c r="U386">
        <f t="shared" si="108"/>
        <v>1.169826303311595</v>
      </c>
      <c r="V386">
        <f t="shared" si="108"/>
        <v>1.169826303311595</v>
      </c>
      <c r="W386">
        <f t="shared" si="108"/>
        <v>1.169826303311595</v>
      </c>
    </row>
    <row r="387" spans="1:23" x14ac:dyDescent="0.25">
      <c r="A387" t="s">
        <v>78</v>
      </c>
      <c r="B387" t="s">
        <v>6</v>
      </c>
      <c r="C387" t="s">
        <v>16</v>
      </c>
      <c r="D387" t="s">
        <v>17</v>
      </c>
      <c r="E387" t="s">
        <v>126</v>
      </c>
      <c r="F387" t="s">
        <v>130</v>
      </c>
      <c r="G387" t="s">
        <v>7</v>
      </c>
    </row>
    <row r="388" spans="1:23" x14ac:dyDescent="0.25">
      <c r="A388" t="s">
        <v>78</v>
      </c>
      <c r="B388" t="s">
        <v>6</v>
      </c>
      <c r="C388" t="s">
        <v>16</v>
      </c>
      <c r="D388" t="s">
        <v>17</v>
      </c>
      <c r="E388" t="s">
        <v>126</v>
      </c>
      <c r="F388" t="s">
        <v>130</v>
      </c>
      <c r="G388" t="s">
        <v>58</v>
      </c>
      <c r="L388" t="s">
        <v>59</v>
      </c>
      <c r="M388">
        <v>2020</v>
      </c>
      <c r="N388">
        <f t="shared" ref="N388:W390" si="109">M388</f>
        <v>2020</v>
      </c>
      <c r="O388">
        <f t="shared" si="109"/>
        <v>2020</v>
      </c>
      <c r="P388">
        <f t="shared" si="109"/>
        <v>2020</v>
      </c>
      <c r="Q388">
        <f t="shared" si="109"/>
        <v>2020</v>
      </c>
      <c r="R388">
        <f t="shared" si="109"/>
        <v>2020</v>
      </c>
      <c r="S388">
        <f t="shared" si="109"/>
        <v>2020</v>
      </c>
      <c r="T388">
        <f t="shared" si="109"/>
        <v>2020</v>
      </c>
      <c r="U388">
        <f t="shared" si="109"/>
        <v>2020</v>
      </c>
      <c r="V388">
        <f t="shared" si="109"/>
        <v>2020</v>
      </c>
      <c r="W388">
        <f t="shared" si="109"/>
        <v>2020</v>
      </c>
    </row>
    <row r="389" spans="1:23" x14ac:dyDescent="0.25">
      <c r="A389" t="s">
        <v>78</v>
      </c>
      <c r="B389" t="s">
        <v>6</v>
      </c>
      <c r="C389" t="s">
        <v>16</v>
      </c>
      <c r="D389" t="s">
        <v>17</v>
      </c>
      <c r="E389" t="s">
        <v>126</v>
      </c>
      <c r="F389" t="s">
        <v>130</v>
      </c>
      <c r="G389" t="s">
        <v>60</v>
      </c>
      <c r="L389" t="s">
        <v>59</v>
      </c>
      <c r="M389">
        <v>2101</v>
      </c>
      <c r="N389">
        <f t="shared" si="109"/>
        <v>2101</v>
      </c>
      <c r="O389">
        <f t="shared" si="109"/>
        <v>2101</v>
      </c>
      <c r="P389">
        <f t="shared" si="109"/>
        <v>2101</v>
      </c>
      <c r="Q389">
        <f t="shared" si="109"/>
        <v>2101</v>
      </c>
      <c r="R389">
        <f t="shared" si="109"/>
        <v>2101</v>
      </c>
      <c r="S389">
        <f t="shared" si="109"/>
        <v>2101</v>
      </c>
      <c r="T389">
        <f t="shared" si="109"/>
        <v>2101</v>
      </c>
      <c r="U389">
        <f t="shared" si="109"/>
        <v>2101</v>
      </c>
      <c r="V389">
        <f t="shared" si="109"/>
        <v>2101</v>
      </c>
      <c r="W389">
        <f t="shared" si="109"/>
        <v>2101</v>
      </c>
    </row>
    <row r="390" spans="1:23" x14ac:dyDescent="0.25">
      <c r="A390" t="s">
        <v>78</v>
      </c>
      <c r="B390" t="s">
        <v>6</v>
      </c>
      <c r="C390" t="s">
        <v>16</v>
      </c>
      <c r="D390" t="s">
        <v>17</v>
      </c>
      <c r="E390" t="s">
        <v>126</v>
      </c>
      <c r="F390" t="s">
        <v>130</v>
      </c>
      <c r="G390" t="s">
        <v>61</v>
      </c>
      <c r="L390" t="s">
        <v>62</v>
      </c>
      <c r="M390">
        <v>25</v>
      </c>
      <c r="N390">
        <f t="shared" si="109"/>
        <v>25</v>
      </c>
      <c r="O390">
        <f t="shared" si="109"/>
        <v>25</v>
      </c>
      <c r="P390">
        <f t="shared" si="109"/>
        <v>25</v>
      </c>
      <c r="Q390">
        <f t="shared" si="109"/>
        <v>25</v>
      </c>
      <c r="R390">
        <f t="shared" si="109"/>
        <v>25</v>
      </c>
      <c r="S390">
        <f t="shared" si="109"/>
        <v>25</v>
      </c>
      <c r="T390">
        <f t="shared" si="109"/>
        <v>25</v>
      </c>
      <c r="U390">
        <f t="shared" si="109"/>
        <v>25</v>
      </c>
      <c r="V390">
        <f t="shared" si="109"/>
        <v>25</v>
      </c>
      <c r="W390">
        <f t="shared" si="109"/>
        <v>25</v>
      </c>
    </row>
    <row r="391" spans="1:23" x14ac:dyDescent="0.25">
      <c r="A391" t="s">
        <v>78</v>
      </c>
      <c r="B391" t="s">
        <v>6</v>
      </c>
      <c r="C391" t="s">
        <v>16</v>
      </c>
      <c r="D391" t="s">
        <v>17</v>
      </c>
      <c r="E391" t="s">
        <v>126</v>
      </c>
      <c r="F391" t="s">
        <v>130</v>
      </c>
      <c r="G391" t="s">
        <v>63</v>
      </c>
      <c r="L391" t="s">
        <v>55</v>
      </c>
      <c r="M391">
        <v>0</v>
      </c>
    </row>
    <row r="392" spans="1:23" x14ac:dyDescent="0.25">
      <c r="A392" t="s">
        <v>78</v>
      </c>
      <c r="B392" t="s">
        <v>6</v>
      </c>
      <c r="C392" t="s">
        <v>16</v>
      </c>
      <c r="D392" t="s">
        <v>17</v>
      </c>
      <c r="E392" t="s">
        <v>126</v>
      </c>
      <c r="F392" t="s">
        <v>130</v>
      </c>
      <c r="G392" t="s">
        <v>66</v>
      </c>
      <c r="L392" t="s">
        <v>20</v>
      </c>
      <c r="M392">
        <f>79733868/1000</f>
        <v>79733.868000000002</v>
      </c>
      <c r="N392">
        <f t="shared" ref="N392:W393" si="110">M392</f>
        <v>79733.868000000002</v>
      </c>
      <c r="O392">
        <f t="shared" si="110"/>
        <v>79733.868000000002</v>
      </c>
      <c r="P392">
        <f t="shared" si="110"/>
        <v>79733.868000000002</v>
      </c>
      <c r="Q392">
        <f t="shared" si="110"/>
        <v>79733.868000000002</v>
      </c>
      <c r="R392">
        <f t="shared" si="110"/>
        <v>79733.868000000002</v>
      </c>
      <c r="S392">
        <f t="shared" si="110"/>
        <v>79733.868000000002</v>
      </c>
      <c r="T392">
        <f t="shared" si="110"/>
        <v>79733.868000000002</v>
      </c>
      <c r="U392">
        <f t="shared" si="110"/>
        <v>79733.868000000002</v>
      </c>
      <c r="V392">
        <f t="shared" si="110"/>
        <v>79733.868000000002</v>
      </c>
      <c r="W392">
        <f t="shared" si="110"/>
        <v>79733.868000000002</v>
      </c>
    </row>
    <row r="393" spans="1:23" x14ac:dyDescent="0.25">
      <c r="A393" t="s">
        <v>78</v>
      </c>
      <c r="B393" t="s">
        <v>6</v>
      </c>
      <c r="C393" t="s">
        <v>16</v>
      </c>
      <c r="D393" t="s">
        <v>17</v>
      </c>
      <c r="E393" t="s">
        <v>126</v>
      </c>
      <c r="F393" t="s">
        <v>130</v>
      </c>
      <c r="G393" t="s">
        <v>82</v>
      </c>
      <c r="L393" t="s">
        <v>72</v>
      </c>
      <c r="M393">
        <v>305247256.27850503</v>
      </c>
      <c r="N393">
        <f t="shared" si="110"/>
        <v>305247256.27850503</v>
      </c>
      <c r="O393">
        <f t="shared" si="110"/>
        <v>305247256.27850503</v>
      </c>
      <c r="P393">
        <f t="shared" si="110"/>
        <v>305247256.27850503</v>
      </c>
      <c r="Q393">
        <f t="shared" si="110"/>
        <v>305247256.27850503</v>
      </c>
      <c r="R393">
        <f t="shared" si="110"/>
        <v>305247256.27850503</v>
      </c>
      <c r="S393">
        <f t="shared" si="110"/>
        <v>305247256.27850503</v>
      </c>
      <c r="T393">
        <f t="shared" si="110"/>
        <v>305247256.27850503</v>
      </c>
      <c r="U393">
        <f t="shared" si="110"/>
        <v>305247256.27850503</v>
      </c>
      <c r="V393">
        <f t="shared" si="110"/>
        <v>305247256.27850503</v>
      </c>
      <c r="W393">
        <f t="shared" si="110"/>
        <v>305247256.27850503</v>
      </c>
    </row>
    <row r="394" spans="1:23" x14ac:dyDescent="0.25">
      <c r="A394" t="s">
        <v>78</v>
      </c>
      <c r="B394" t="s">
        <v>6</v>
      </c>
      <c r="C394" t="s">
        <v>16</v>
      </c>
      <c r="D394" t="s">
        <v>17</v>
      </c>
      <c r="E394" t="s">
        <v>126</v>
      </c>
      <c r="F394" t="s">
        <v>130</v>
      </c>
      <c r="G394" t="s">
        <v>18</v>
      </c>
      <c r="J394" t="s">
        <v>36</v>
      </c>
      <c r="L394" t="s">
        <v>83</v>
      </c>
      <c r="M394">
        <f t="shared" ref="M394:W394" si="111">M378</f>
        <v>1.5951154099459757</v>
      </c>
      <c r="N394">
        <f t="shared" si="111"/>
        <v>1.4831972239895608</v>
      </c>
      <c r="O394">
        <f t="shared" si="111"/>
        <v>1.3712790380331457</v>
      </c>
      <c r="P394">
        <f t="shared" si="111"/>
        <v>1.2593608520767305</v>
      </c>
      <c r="Q394">
        <f t="shared" si="111"/>
        <v>1.169826303311595</v>
      </c>
      <c r="R394">
        <f t="shared" si="111"/>
        <v>1.169826303311595</v>
      </c>
      <c r="S394">
        <f t="shared" si="111"/>
        <v>1.169826303311595</v>
      </c>
      <c r="T394">
        <f t="shared" si="111"/>
        <v>1.169826303311595</v>
      </c>
      <c r="U394">
        <f t="shared" si="111"/>
        <v>1.169826303311595</v>
      </c>
      <c r="V394">
        <f t="shared" si="111"/>
        <v>1.169826303311595</v>
      </c>
      <c r="W394">
        <f t="shared" si="111"/>
        <v>1.169826303311595</v>
      </c>
    </row>
    <row r="395" spans="1:23" x14ac:dyDescent="0.25">
      <c r="A395" t="s">
        <v>78</v>
      </c>
      <c r="B395" t="s">
        <v>6</v>
      </c>
      <c r="C395" t="s">
        <v>16</v>
      </c>
      <c r="D395" t="s">
        <v>17</v>
      </c>
      <c r="E395" t="s">
        <v>126</v>
      </c>
      <c r="F395" t="s">
        <v>131</v>
      </c>
      <c r="G395" t="s">
        <v>7</v>
      </c>
    </row>
    <row r="396" spans="1:23" x14ac:dyDescent="0.25">
      <c r="A396" t="s">
        <v>78</v>
      </c>
      <c r="B396" t="s">
        <v>6</v>
      </c>
      <c r="C396" t="s">
        <v>16</v>
      </c>
      <c r="D396" t="s">
        <v>17</v>
      </c>
      <c r="E396" t="s">
        <v>126</v>
      </c>
      <c r="F396" t="s">
        <v>131</v>
      </c>
      <c r="G396" t="s">
        <v>58</v>
      </c>
      <c r="L396" t="s">
        <v>59</v>
      </c>
      <c r="M396">
        <v>2000</v>
      </c>
      <c r="N396">
        <f t="shared" ref="N396:W398" si="112">M396</f>
        <v>2000</v>
      </c>
      <c r="O396">
        <f t="shared" si="112"/>
        <v>2000</v>
      </c>
      <c r="P396">
        <f t="shared" si="112"/>
        <v>2000</v>
      </c>
      <c r="Q396">
        <f t="shared" si="112"/>
        <v>2000</v>
      </c>
      <c r="R396">
        <f t="shared" si="112"/>
        <v>2000</v>
      </c>
      <c r="S396">
        <f t="shared" si="112"/>
        <v>2000</v>
      </c>
      <c r="T396">
        <f t="shared" si="112"/>
        <v>2000</v>
      </c>
      <c r="U396">
        <f t="shared" si="112"/>
        <v>2000</v>
      </c>
      <c r="V396">
        <f t="shared" si="112"/>
        <v>2000</v>
      </c>
      <c r="W396">
        <f t="shared" si="112"/>
        <v>2000</v>
      </c>
    </row>
    <row r="397" spans="1:23" x14ac:dyDescent="0.25">
      <c r="A397" t="s">
        <v>78</v>
      </c>
      <c r="B397" t="s">
        <v>6</v>
      </c>
      <c r="C397" t="s">
        <v>16</v>
      </c>
      <c r="D397" t="s">
        <v>17</v>
      </c>
      <c r="E397" t="s">
        <v>126</v>
      </c>
      <c r="F397" t="s">
        <v>131</v>
      </c>
      <c r="G397" t="s">
        <v>60</v>
      </c>
      <c r="L397" t="s">
        <v>59</v>
      </c>
      <c r="M397">
        <v>2101</v>
      </c>
      <c r="N397">
        <f t="shared" si="112"/>
        <v>2101</v>
      </c>
      <c r="O397">
        <f t="shared" si="112"/>
        <v>2101</v>
      </c>
      <c r="P397">
        <f t="shared" si="112"/>
        <v>2101</v>
      </c>
      <c r="Q397">
        <f t="shared" si="112"/>
        <v>2101</v>
      </c>
      <c r="R397">
        <f t="shared" si="112"/>
        <v>2101</v>
      </c>
      <c r="S397">
        <f t="shared" si="112"/>
        <v>2101</v>
      </c>
      <c r="T397">
        <f t="shared" si="112"/>
        <v>2101</v>
      </c>
      <c r="U397">
        <f t="shared" si="112"/>
        <v>2101</v>
      </c>
      <c r="V397">
        <f t="shared" si="112"/>
        <v>2101</v>
      </c>
      <c r="W397">
        <f t="shared" si="112"/>
        <v>2101</v>
      </c>
    </row>
    <row r="398" spans="1:23" x14ac:dyDescent="0.25">
      <c r="A398" t="s">
        <v>78</v>
      </c>
      <c r="B398" t="s">
        <v>6</v>
      </c>
      <c r="C398" t="s">
        <v>16</v>
      </c>
      <c r="D398" t="s">
        <v>17</v>
      </c>
      <c r="E398" t="s">
        <v>126</v>
      </c>
      <c r="F398" t="s">
        <v>131</v>
      </c>
      <c r="G398" t="s">
        <v>61</v>
      </c>
      <c r="L398" t="s">
        <v>62</v>
      </c>
      <c r="M398">
        <v>25</v>
      </c>
      <c r="N398">
        <f t="shared" si="112"/>
        <v>25</v>
      </c>
      <c r="O398">
        <f t="shared" si="112"/>
        <v>25</v>
      </c>
      <c r="P398">
        <f t="shared" si="112"/>
        <v>25</v>
      </c>
      <c r="Q398">
        <f t="shared" si="112"/>
        <v>25</v>
      </c>
      <c r="R398">
        <f t="shared" si="112"/>
        <v>25</v>
      </c>
      <c r="S398">
        <f t="shared" si="112"/>
        <v>25</v>
      </c>
      <c r="T398">
        <f t="shared" si="112"/>
        <v>25</v>
      </c>
      <c r="U398">
        <f t="shared" si="112"/>
        <v>25</v>
      </c>
      <c r="V398">
        <f t="shared" si="112"/>
        <v>25</v>
      </c>
      <c r="W398">
        <f t="shared" si="112"/>
        <v>25</v>
      </c>
    </row>
    <row r="399" spans="1:23" x14ac:dyDescent="0.25">
      <c r="A399" t="s">
        <v>78</v>
      </c>
      <c r="B399" t="s">
        <v>6</v>
      </c>
      <c r="C399" t="s">
        <v>16</v>
      </c>
      <c r="D399" t="s">
        <v>17</v>
      </c>
      <c r="E399" t="s">
        <v>126</v>
      </c>
      <c r="F399" t="s">
        <v>131</v>
      </c>
      <c r="G399" t="s">
        <v>63</v>
      </c>
      <c r="L399" t="s">
        <v>55</v>
      </c>
      <c r="M399">
        <v>0</v>
      </c>
    </row>
    <row r="400" spans="1:23" x14ac:dyDescent="0.25">
      <c r="A400" t="s">
        <v>78</v>
      </c>
      <c r="B400" t="s">
        <v>6</v>
      </c>
      <c r="C400" t="s">
        <v>16</v>
      </c>
      <c r="D400" t="s">
        <v>17</v>
      </c>
      <c r="E400" t="s">
        <v>126</v>
      </c>
      <c r="F400" t="s">
        <v>131</v>
      </c>
      <c r="G400" t="s">
        <v>66</v>
      </c>
      <c r="L400" t="s">
        <v>20</v>
      </c>
      <c r="M400">
        <f>79733868/1000</f>
        <v>79733.868000000002</v>
      </c>
      <c r="N400">
        <f t="shared" ref="N400:W401" si="113">M400</f>
        <v>79733.868000000002</v>
      </c>
      <c r="O400">
        <f t="shared" si="113"/>
        <v>79733.868000000002</v>
      </c>
      <c r="P400">
        <f t="shared" si="113"/>
        <v>79733.868000000002</v>
      </c>
      <c r="Q400">
        <f t="shared" si="113"/>
        <v>79733.868000000002</v>
      </c>
      <c r="R400">
        <f t="shared" si="113"/>
        <v>79733.868000000002</v>
      </c>
      <c r="S400">
        <f t="shared" si="113"/>
        <v>79733.868000000002</v>
      </c>
      <c r="T400">
        <f t="shared" si="113"/>
        <v>79733.868000000002</v>
      </c>
      <c r="U400">
        <f t="shared" si="113"/>
        <v>79733.868000000002</v>
      </c>
      <c r="V400">
        <f t="shared" si="113"/>
        <v>79733.868000000002</v>
      </c>
      <c r="W400">
        <f t="shared" si="113"/>
        <v>79733.868000000002</v>
      </c>
    </row>
    <row r="401" spans="1:23" x14ac:dyDescent="0.25">
      <c r="A401" t="s">
        <v>78</v>
      </c>
      <c r="B401" t="s">
        <v>6</v>
      </c>
      <c r="C401" t="s">
        <v>16</v>
      </c>
      <c r="D401" t="s">
        <v>17</v>
      </c>
      <c r="E401" t="s">
        <v>126</v>
      </c>
      <c r="F401" t="s">
        <v>131</v>
      </c>
      <c r="G401" t="s">
        <v>82</v>
      </c>
      <c r="L401" t="s">
        <v>72</v>
      </c>
      <c r="M401">
        <v>174426989.924299</v>
      </c>
      <c r="N401">
        <f t="shared" si="113"/>
        <v>174426989.924299</v>
      </c>
      <c r="O401">
        <f t="shared" si="113"/>
        <v>174426989.924299</v>
      </c>
      <c r="P401">
        <f t="shared" si="113"/>
        <v>174426989.924299</v>
      </c>
      <c r="Q401">
        <f t="shared" si="113"/>
        <v>174426989.924299</v>
      </c>
      <c r="R401">
        <f t="shared" si="113"/>
        <v>174426989.924299</v>
      </c>
      <c r="S401">
        <f t="shared" si="113"/>
        <v>174426989.924299</v>
      </c>
      <c r="T401">
        <f t="shared" si="113"/>
        <v>174426989.924299</v>
      </c>
      <c r="U401">
        <f t="shared" si="113"/>
        <v>174426989.924299</v>
      </c>
      <c r="V401">
        <f t="shared" si="113"/>
        <v>174426989.924299</v>
      </c>
      <c r="W401">
        <f t="shared" si="113"/>
        <v>174426989.924299</v>
      </c>
    </row>
    <row r="402" spans="1:23" x14ac:dyDescent="0.25">
      <c r="A402" t="s">
        <v>78</v>
      </c>
      <c r="B402" t="s">
        <v>6</v>
      </c>
      <c r="C402" t="s">
        <v>16</v>
      </c>
      <c r="D402" t="s">
        <v>17</v>
      </c>
      <c r="E402" t="s">
        <v>126</v>
      </c>
      <c r="F402" t="s">
        <v>131</v>
      </c>
      <c r="G402" t="s">
        <v>18</v>
      </c>
      <c r="J402" t="s">
        <v>32</v>
      </c>
      <c r="L402" t="s">
        <v>83</v>
      </c>
      <c r="M402">
        <f t="shared" ref="M402:W402" si="114">M378</f>
        <v>1.5951154099459757</v>
      </c>
      <c r="N402">
        <f t="shared" si="114"/>
        <v>1.4831972239895608</v>
      </c>
      <c r="O402">
        <f t="shared" si="114"/>
        <v>1.3712790380331457</v>
      </c>
      <c r="P402">
        <f t="shared" si="114"/>
        <v>1.2593608520767305</v>
      </c>
      <c r="Q402">
        <f t="shared" si="114"/>
        <v>1.169826303311595</v>
      </c>
      <c r="R402">
        <f t="shared" si="114"/>
        <v>1.169826303311595</v>
      </c>
      <c r="S402">
        <f t="shared" si="114"/>
        <v>1.169826303311595</v>
      </c>
      <c r="T402">
        <f t="shared" si="114"/>
        <v>1.169826303311595</v>
      </c>
      <c r="U402">
        <f t="shared" si="114"/>
        <v>1.169826303311595</v>
      </c>
      <c r="V402">
        <f t="shared" si="114"/>
        <v>1.169826303311595</v>
      </c>
      <c r="W402">
        <f t="shared" si="114"/>
        <v>1.169826303311595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2024-12-17T23:28:42Z</dcterms:created>
  <dcterms:modified xsi:type="dcterms:W3CDTF">2024-12-17T23:28:44Z</dcterms:modified>
</cp:coreProperties>
</file>