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FD4EDA9A-EB2E-4550-A652-F9D92A2AD6B9}" xr6:coauthVersionLast="47" xr6:coauthVersionMax="47" xr10:uidLastSave="{00000000-0000-0000-0000-000000000000}"/>
  <bookViews>
    <workbookView xWindow="-120" yWindow="-120" windowWidth="29040" windowHeight="15720" xr2:uid="{DC6A2559-9C16-416D-BA96-2695E00E01C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1" i="1" l="1"/>
  <c r="O401" i="1" s="1"/>
  <c r="P401" i="1" s="1"/>
  <c r="Q401" i="1" s="1"/>
  <c r="R401" i="1" s="1"/>
  <c r="S401" i="1" s="1"/>
  <c r="T401" i="1" s="1"/>
  <c r="U401" i="1" s="1"/>
  <c r="V401" i="1" s="1"/>
  <c r="W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M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W394" i="1"/>
  <c r="V394" i="1"/>
  <c r="Q393" i="1"/>
  <c r="R393" i="1" s="1"/>
  <c r="S393" i="1" s="1"/>
  <c r="T393" i="1" s="1"/>
  <c r="U393" i="1" s="1"/>
  <c r="V393" i="1" s="1"/>
  <c r="W393" i="1" s="1"/>
  <c r="O393" i="1"/>
  <c r="P393" i="1" s="1"/>
  <c r="N393" i="1"/>
  <c r="M392" i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P385" i="1"/>
  <c r="Q385" i="1" s="1"/>
  <c r="R385" i="1" s="1"/>
  <c r="S385" i="1" s="1"/>
  <c r="T385" i="1" s="1"/>
  <c r="U385" i="1" s="1"/>
  <c r="V385" i="1" s="1"/>
  <c r="W385" i="1" s="1"/>
  <c r="O385" i="1"/>
  <c r="N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T382" i="1"/>
  <c r="U382" i="1" s="1"/>
  <c r="V382" i="1" s="1"/>
  <c r="W382" i="1" s="1"/>
  <c r="N382" i="1"/>
  <c r="O382" i="1" s="1"/>
  <c r="P382" i="1" s="1"/>
  <c r="Q382" i="1" s="1"/>
  <c r="R382" i="1" s="1"/>
  <c r="S382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T378" i="1"/>
  <c r="S378" i="1"/>
  <c r="R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W370" i="1"/>
  <c r="W378" i="1" s="1"/>
  <c r="V370" i="1"/>
  <c r="V378" i="1" s="1"/>
  <c r="V402" i="1" s="1"/>
  <c r="U370" i="1"/>
  <c r="U378" i="1" s="1"/>
  <c r="T370" i="1"/>
  <c r="S370" i="1"/>
  <c r="R370" i="1"/>
  <c r="Q370" i="1"/>
  <c r="Q378" i="1" s="1"/>
  <c r="P370" i="1"/>
  <c r="P378" i="1" s="1"/>
  <c r="O370" i="1"/>
  <c r="O378" i="1" s="1"/>
  <c r="N370" i="1"/>
  <c r="N378" i="1" s="1"/>
  <c r="M370" i="1"/>
  <c r="M378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M368" i="1"/>
  <c r="N368" i="1" s="1"/>
  <c r="O368" i="1" s="1"/>
  <c r="P368" i="1" s="1"/>
  <c r="Q368" i="1" s="1"/>
  <c r="R368" i="1" s="1"/>
  <c r="S368" i="1" s="1"/>
  <c r="T368" i="1" s="1"/>
  <c r="U368" i="1" s="1"/>
  <c r="V368" i="1" s="1"/>
  <c r="W368" i="1" s="1"/>
  <c r="M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U364" i="1"/>
  <c r="V364" i="1" s="1"/>
  <c r="W364" i="1" s="1"/>
  <c r="O364" i="1"/>
  <c r="P364" i="1" s="1"/>
  <c r="Q364" i="1" s="1"/>
  <c r="R364" i="1" s="1"/>
  <c r="S364" i="1" s="1"/>
  <c r="T364" i="1" s="1"/>
  <c r="N364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T358" i="1"/>
  <c r="S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M356" i="1"/>
  <c r="Q354" i="1"/>
  <c r="R354" i="1" s="1"/>
  <c r="S354" i="1" s="1"/>
  <c r="T354" i="1" s="1"/>
  <c r="U354" i="1" s="1"/>
  <c r="V354" i="1" s="1"/>
  <c r="W354" i="1" s="1"/>
  <c r="P354" i="1"/>
  <c r="O354" i="1"/>
  <c r="N354" i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W352" i="1"/>
  <c r="N352" i="1"/>
  <c r="O352" i="1" s="1"/>
  <c r="P352" i="1" s="1"/>
  <c r="Q352" i="1" s="1"/>
  <c r="R352" i="1" s="1"/>
  <c r="S352" i="1" s="1"/>
  <c r="T352" i="1" s="1"/>
  <c r="U352" i="1" s="1"/>
  <c r="V352" i="1" s="1"/>
  <c r="S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M348" i="1"/>
  <c r="N348" i="1" s="1"/>
  <c r="O348" i="1" s="1"/>
  <c r="P348" i="1" s="1"/>
  <c r="Q348" i="1" s="1"/>
  <c r="R348" i="1" s="1"/>
  <c r="S348" i="1" s="1"/>
  <c r="T348" i="1" s="1"/>
  <c r="U348" i="1" s="1"/>
  <c r="V348" i="1" s="1"/>
  <c r="W348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U344" i="1"/>
  <c r="V344" i="1" s="1"/>
  <c r="W344" i="1" s="1"/>
  <c r="O344" i="1"/>
  <c r="P344" i="1" s="1"/>
  <c r="Q344" i="1" s="1"/>
  <c r="R344" i="1" s="1"/>
  <c r="S344" i="1" s="1"/>
  <c r="T344" i="1" s="1"/>
  <c r="N344" i="1"/>
  <c r="S342" i="1"/>
  <c r="O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T340" i="1"/>
  <c r="U340" i="1" s="1"/>
  <c r="V340" i="1" s="1"/>
  <c r="W340" i="1" s="1"/>
  <c r="M340" i="1"/>
  <c r="N340" i="1" s="1"/>
  <c r="O340" i="1" s="1"/>
  <c r="P340" i="1" s="1"/>
  <c r="Q340" i="1" s="1"/>
  <c r="R340" i="1" s="1"/>
  <c r="S340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P337" i="1"/>
  <c r="Q337" i="1" s="1"/>
  <c r="R337" i="1" s="1"/>
  <c r="S337" i="1" s="1"/>
  <c r="T337" i="1" s="1"/>
  <c r="U337" i="1" s="1"/>
  <c r="V337" i="1" s="1"/>
  <c r="W337" i="1" s="1"/>
  <c r="O337" i="1"/>
  <c r="N337" i="1"/>
  <c r="Q336" i="1"/>
  <c r="R336" i="1" s="1"/>
  <c r="S336" i="1" s="1"/>
  <c r="T336" i="1" s="1"/>
  <c r="U336" i="1" s="1"/>
  <c r="V336" i="1" s="1"/>
  <c r="W336" i="1" s="1"/>
  <c r="P336" i="1"/>
  <c r="O336" i="1"/>
  <c r="N336" i="1"/>
  <c r="S334" i="1"/>
  <c r="O334" i="1"/>
  <c r="N334" i="1"/>
  <c r="M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T332" i="1"/>
  <c r="U332" i="1" s="1"/>
  <c r="V332" i="1" s="1"/>
  <c r="W332" i="1" s="1"/>
  <c r="S332" i="1"/>
  <c r="R332" i="1"/>
  <c r="M332" i="1"/>
  <c r="N332" i="1" s="1"/>
  <c r="O332" i="1" s="1"/>
  <c r="P332" i="1" s="1"/>
  <c r="Q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Q328" i="1"/>
  <c r="R328" i="1" s="1"/>
  <c r="S328" i="1" s="1"/>
  <c r="T328" i="1" s="1"/>
  <c r="U328" i="1" s="1"/>
  <c r="V328" i="1" s="1"/>
  <c r="W328" i="1" s="1"/>
  <c r="O328" i="1"/>
  <c r="P328" i="1" s="1"/>
  <c r="N328" i="1"/>
  <c r="W326" i="1"/>
  <c r="V326" i="1"/>
  <c r="U326" i="1"/>
  <c r="T326" i="1"/>
  <c r="S326" i="1"/>
  <c r="R326" i="1"/>
  <c r="Q326" i="1"/>
  <c r="P326" i="1"/>
  <c r="O326" i="1"/>
  <c r="N326" i="1"/>
  <c r="M326" i="1"/>
  <c r="Q325" i="1"/>
  <c r="R325" i="1" s="1"/>
  <c r="S325" i="1" s="1"/>
  <c r="T325" i="1" s="1"/>
  <c r="U325" i="1" s="1"/>
  <c r="V325" i="1" s="1"/>
  <c r="W325" i="1" s="1"/>
  <c r="P325" i="1"/>
  <c r="O325" i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M324" i="1"/>
  <c r="M323" i="1"/>
  <c r="P322" i="1"/>
  <c r="Q322" i="1" s="1"/>
  <c r="R322" i="1" s="1"/>
  <c r="S322" i="1" s="1"/>
  <c r="T322" i="1" s="1"/>
  <c r="U322" i="1" s="1"/>
  <c r="V322" i="1" s="1"/>
  <c r="W322" i="1" s="1"/>
  <c r="N322" i="1"/>
  <c r="O322" i="1" s="1"/>
  <c r="W321" i="1"/>
  <c r="R321" i="1"/>
  <c r="S321" i="1" s="1"/>
  <c r="T321" i="1" s="1"/>
  <c r="U321" i="1" s="1"/>
  <c r="V321" i="1" s="1"/>
  <c r="Q321" i="1"/>
  <c r="P321" i="1"/>
  <c r="O321" i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W318" i="1"/>
  <c r="W334" i="1" s="1"/>
  <c r="V318" i="1"/>
  <c r="U318" i="1"/>
  <c r="T318" i="1"/>
  <c r="T334" i="1" s="1"/>
  <c r="T350" i="1" s="1"/>
  <c r="S318" i="1"/>
  <c r="R318" i="1"/>
  <c r="R334" i="1" s="1"/>
  <c r="R358" i="1" s="1"/>
  <c r="Q318" i="1"/>
  <c r="Q334" i="1" s="1"/>
  <c r="P318" i="1"/>
  <c r="P334" i="1" s="1"/>
  <c r="O318" i="1"/>
  <c r="N318" i="1"/>
  <c r="N342" i="1" s="1"/>
  <c r="M318" i="1"/>
  <c r="M342" i="1" s="1"/>
  <c r="P317" i="1"/>
  <c r="Q317" i="1" s="1"/>
  <c r="R317" i="1" s="1"/>
  <c r="S317" i="1" s="1"/>
  <c r="T317" i="1" s="1"/>
  <c r="U317" i="1" s="1"/>
  <c r="V317" i="1" s="1"/>
  <c r="W317" i="1" s="1"/>
  <c r="O317" i="1"/>
  <c r="N317" i="1"/>
  <c r="M316" i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M315" i="1"/>
  <c r="R314" i="1"/>
  <c r="S314" i="1" s="1"/>
  <c r="T314" i="1" s="1"/>
  <c r="U314" i="1" s="1"/>
  <c r="V314" i="1" s="1"/>
  <c r="W314" i="1" s="1"/>
  <c r="Q314" i="1"/>
  <c r="O314" i="1"/>
  <c r="P314" i="1" s="1"/>
  <c r="N314" i="1"/>
  <c r="Q313" i="1"/>
  <c r="R313" i="1" s="1"/>
  <c r="S313" i="1" s="1"/>
  <c r="T313" i="1" s="1"/>
  <c r="U313" i="1" s="1"/>
  <c r="V313" i="1" s="1"/>
  <c r="W313" i="1" s="1"/>
  <c r="P313" i="1"/>
  <c r="O313" i="1"/>
  <c r="N313" i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P310" i="1"/>
  <c r="Q310" i="1" s="1"/>
  <c r="R310" i="1" s="1"/>
  <c r="S310" i="1" s="1"/>
  <c r="T310" i="1" s="1"/>
  <c r="U310" i="1" s="1"/>
  <c r="V310" i="1" s="1"/>
  <c r="W310" i="1" s="1"/>
  <c r="O310" i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M306" i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S304" i="1"/>
  <c r="T304" i="1" s="1"/>
  <c r="U304" i="1" s="1"/>
  <c r="V304" i="1" s="1"/>
  <c r="W304" i="1" s="1"/>
  <c r="M304" i="1"/>
  <c r="N304" i="1" s="1"/>
  <c r="O304" i="1" s="1"/>
  <c r="P304" i="1" s="1"/>
  <c r="Q304" i="1" s="1"/>
  <c r="R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U301" i="1"/>
  <c r="V301" i="1" s="1"/>
  <c r="W301" i="1" s="1"/>
  <c r="S301" i="1"/>
  <c r="T301" i="1" s="1"/>
  <c r="Q301" i="1"/>
  <c r="R301" i="1" s="1"/>
  <c r="N301" i="1"/>
  <c r="O301" i="1" s="1"/>
  <c r="P301" i="1" s="1"/>
  <c r="R300" i="1"/>
  <c r="S300" i="1" s="1"/>
  <c r="T300" i="1" s="1"/>
  <c r="U300" i="1" s="1"/>
  <c r="V300" i="1" s="1"/>
  <c r="W300" i="1" s="1"/>
  <c r="Q300" i="1"/>
  <c r="O300" i="1"/>
  <c r="P300" i="1" s="1"/>
  <c r="N300" i="1"/>
  <c r="Q298" i="1"/>
  <c r="R298" i="1" s="1"/>
  <c r="S298" i="1" s="1"/>
  <c r="T298" i="1" s="1"/>
  <c r="U298" i="1" s="1"/>
  <c r="V298" i="1" s="1"/>
  <c r="W298" i="1" s="1"/>
  <c r="N298" i="1"/>
  <c r="O298" i="1" s="1"/>
  <c r="P298" i="1" s="1"/>
  <c r="P297" i="1"/>
  <c r="Q297" i="1" s="1"/>
  <c r="R297" i="1" s="1"/>
  <c r="S297" i="1" s="1"/>
  <c r="T297" i="1" s="1"/>
  <c r="U297" i="1" s="1"/>
  <c r="V297" i="1" s="1"/>
  <c r="W297" i="1" s="1"/>
  <c r="O297" i="1"/>
  <c r="N297" i="1"/>
  <c r="M294" i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P289" i="1"/>
  <c r="Q289" i="1" s="1"/>
  <c r="R289" i="1" s="1"/>
  <c r="S289" i="1" s="1"/>
  <c r="T289" i="1" s="1"/>
  <c r="U289" i="1" s="1"/>
  <c r="V289" i="1" s="1"/>
  <c r="W289" i="1" s="1"/>
  <c r="N289" i="1"/>
  <c r="O289" i="1" s="1"/>
  <c r="U287" i="1"/>
  <c r="R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M285" i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M284" i="1"/>
  <c r="P283" i="1"/>
  <c r="Q283" i="1" s="1"/>
  <c r="R283" i="1" s="1"/>
  <c r="S283" i="1" s="1"/>
  <c r="T283" i="1" s="1"/>
  <c r="U283" i="1" s="1"/>
  <c r="V283" i="1" s="1"/>
  <c r="W283" i="1" s="1"/>
  <c r="O283" i="1"/>
  <c r="N283" i="1"/>
  <c r="Q282" i="1"/>
  <c r="R282" i="1" s="1"/>
  <c r="S282" i="1" s="1"/>
  <c r="T282" i="1" s="1"/>
  <c r="U282" i="1" s="1"/>
  <c r="V282" i="1" s="1"/>
  <c r="W282" i="1" s="1"/>
  <c r="O282" i="1"/>
  <c r="P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Q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R277" i="1"/>
  <c r="S277" i="1" s="1"/>
  <c r="T277" i="1" s="1"/>
  <c r="U277" i="1" s="1"/>
  <c r="V277" i="1" s="1"/>
  <c r="W277" i="1" s="1"/>
  <c r="N277" i="1"/>
  <c r="O277" i="1" s="1"/>
  <c r="P277" i="1" s="1"/>
  <c r="Q277" i="1" s="1"/>
  <c r="M277" i="1"/>
  <c r="S275" i="1"/>
  <c r="T275" i="1" s="1"/>
  <c r="U275" i="1" s="1"/>
  <c r="V275" i="1" s="1"/>
  <c r="W275" i="1" s="1"/>
  <c r="N275" i="1"/>
  <c r="O275" i="1" s="1"/>
  <c r="P275" i="1" s="1"/>
  <c r="Q275" i="1" s="1"/>
  <c r="R275" i="1" s="1"/>
  <c r="S274" i="1"/>
  <c r="T274" i="1" s="1"/>
  <c r="U274" i="1" s="1"/>
  <c r="V274" i="1" s="1"/>
  <c r="W274" i="1" s="1"/>
  <c r="P274" i="1"/>
  <c r="Q274" i="1" s="1"/>
  <c r="R274" i="1" s="1"/>
  <c r="N274" i="1"/>
  <c r="O274" i="1" s="1"/>
  <c r="U273" i="1"/>
  <c r="V273" i="1" s="1"/>
  <c r="W273" i="1" s="1"/>
  <c r="N273" i="1"/>
  <c r="O273" i="1" s="1"/>
  <c r="P273" i="1" s="1"/>
  <c r="Q273" i="1" s="1"/>
  <c r="R273" i="1" s="1"/>
  <c r="S273" i="1" s="1"/>
  <c r="T273" i="1" s="1"/>
  <c r="U271" i="1"/>
  <c r="T271" i="1"/>
  <c r="R271" i="1"/>
  <c r="Q271" i="1"/>
  <c r="R270" i="1"/>
  <c r="S270" i="1" s="1"/>
  <c r="T270" i="1" s="1"/>
  <c r="U270" i="1" s="1"/>
  <c r="V270" i="1" s="1"/>
  <c r="W270" i="1" s="1"/>
  <c r="N270" i="1"/>
  <c r="O270" i="1" s="1"/>
  <c r="P270" i="1" s="1"/>
  <c r="Q270" i="1" s="1"/>
  <c r="M269" i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Q267" i="1"/>
  <c r="R267" i="1" s="1"/>
  <c r="S267" i="1" s="1"/>
  <c r="T267" i="1" s="1"/>
  <c r="U267" i="1" s="1"/>
  <c r="V267" i="1" s="1"/>
  <c r="W267" i="1" s="1"/>
  <c r="O267" i="1"/>
  <c r="P267" i="1" s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W265" i="1"/>
  <c r="U265" i="1"/>
  <c r="V265" i="1" s="1"/>
  <c r="Q265" i="1"/>
  <c r="R265" i="1" s="1"/>
  <c r="S265" i="1" s="1"/>
  <c r="T265" i="1" s="1"/>
  <c r="O265" i="1"/>
  <c r="P265" i="1" s="1"/>
  <c r="N265" i="1"/>
  <c r="U263" i="1"/>
  <c r="S263" i="1"/>
  <c r="Q263" i="1"/>
  <c r="T262" i="1"/>
  <c r="U262" i="1" s="1"/>
  <c r="V262" i="1" s="1"/>
  <c r="W262" i="1" s="1"/>
  <c r="P262" i="1"/>
  <c r="Q262" i="1" s="1"/>
  <c r="R262" i="1" s="1"/>
  <c r="S262" i="1" s="1"/>
  <c r="N262" i="1"/>
  <c r="O262" i="1" s="1"/>
  <c r="W261" i="1"/>
  <c r="R261" i="1"/>
  <c r="S261" i="1" s="1"/>
  <c r="T261" i="1" s="1"/>
  <c r="U261" i="1" s="1"/>
  <c r="V261" i="1" s="1"/>
  <c r="N261" i="1"/>
  <c r="O261" i="1" s="1"/>
  <c r="P261" i="1" s="1"/>
  <c r="Q261" i="1" s="1"/>
  <c r="M261" i="1"/>
  <c r="M260" i="1"/>
  <c r="R259" i="1"/>
  <c r="S259" i="1" s="1"/>
  <c r="T259" i="1" s="1"/>
  <c r="U259" i="1" s="1"/>
  <c r="V259" i="1" s="1"/>
  <c r="W259" i="1" s="1"/>
  <c r="P259" i="1"/>
  <c r="Q259" i="1" s="1"/>
  <c r="N259" i="1"/>
  <c r="O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U255" i="1"/>
  <c r="U279" i="1" s="1"/>
  <c r="R255" i="1"/>
  <c r="R279" i="1" s="1"/>
  <c r="Q255" i="1"/>
  <c r="Q287" i="1" s="1"/>
  <c r="P254" i="1"/>
  <c r="Q254" i="1" s="1"/>
  <c r="R254" i="1" s="1"/>
  <c r="S254" i="1" s="1"/>
  <c r="T254" i="1" s="1"/>
  <c r="U254" i="1" s="1"/>
  <c r="V254" i="1" s="1"/>
  <c r="W254" i="1" s="1"/>
  <c r="O254" i="1"/>
  <c r="N254" i="1"/>
  <c r="M253" i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V251" i="1"/>
  <c r="W251" i="1" s="1"/>
  <c r="T251" i="1"/>
  <c r="U251" i="1" s="1"/>
  <c r="Q251" i="1"/>
  <c r="R251" i="1" s="1"/>
  <c r="S251" i="1" s="1"/>
  <c r="O251" i="1"/>
  <c r="P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P249" i="1"/>
  <c r="Q249" i="1" s="1"/>
  <c r="R249" i="1" s="1"/>
  <c r="S249" i="1" s="1"/>
  <c r="T249" i="1" s="1"/>
  <c r="U249" i="1" s="1"/>
  <c r="V249" i="1" s="1"/>
  <c r="W249" i="1" s="1"/>
  <c r="N249" i="1"/>
  <c r="O249" i="1" s="1"/>
  <c r="W247" i="1"/>
  <c r="V247" i="1"/>
  <c r="V271" i="1" s="1"/>
  <c r="U247" i="1"/>
  <c r="T247" i="1"/>
  <c r="T263" i="1" s="1"/>
  <c r="S247" i="1"/>
  <c r="S255" i="1" s="1"/>
  <c r="R247" i="1"/>
  <c r="R263" i="1" s="1"/>
  <c r="Q247" i="1"/>
  <c r="P247" i="1"/>
  <c r="P263" i="1" s="1"/>
  <c r="O247" i="1"/>
  <c r="O271" i="1" s="1"/>
  <c r="N247" i="1"/>
  <c r="M247" i="1"/>
  <c r="M255" i="1" s="1"/>
  <c r="P246" i="1"/>
  <c r="Q246" i="1" s="1"/>
  <c r="R246" i="1" s="1"/>
  <c r="S246" i="1" s="1"/>
  <c r="T246" i="1" s="1"/>
  <c r="U246" i="1" s="1"/>
  <c r="V246" i="1" s="1"/>
  <c r="W246" i="1" s="1"/>
  <c r="O246" i="1"/>
  <c r="N246" i="1"/>
  <c r="W245" i="1"/>
  <c r="S245" i="1"/>
  <c r="T245" i="1" s="1"/>
  <c r="U245" i="1" s="1"/>
  <c r="V245" i="1" s="1"/>
  <c r="R245" i="1"/>
  <c r="Q245" i="1"/>
  <c r="O245" i="1"/>
  <c r="P245" i="1" s="1"/>
  <c r="M245" i="1"/>
  <c r="N245" i="1" s="1"/>
  <c r="M244" i="1"/>
  <c r="T243" i="1"/>
  <c r="U243" i="1" s="1"/>
  <c r="V243" i="1" s="1"/>
  <c r="W243" i="1" s="1"/>
  <c r="Q243" i="1"/>
  <c r="R243" i="1" s="1"/>
  <c r="S243" i="1" s="1"/>
  <c r="P243" i="1"/>
  <c r="O243" i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R241" i="1"/>
  <c r="S241" i="1" s="1"/>
  <c r="T241" i="1" s="1"/>
  <c r="U241" i="1" s="1"/>
  <c r="V241" i="1" s="1"/>
  <c r="W241" i="1" s="1"/>
  <c r="Q241" i="1"/>
  <c r="O241" i="1"/>
  <c r="P241" i="1" s="1"/>
  <c r="N241" i="1"/>
  <c r="Q239" i="1"/>
  <c r="R239" i="1" s="1"/>
  <c r="S239" i="1" s="1"/>
  <c r="T239" i="1" s="1"/>
  <c r="U239" i="1" s="1"/>
  <c r="V239" i="1" s="1"/>
  <c r="W239" i="1" s="1"/>
  <c r="O239" i="1"/>
  <c r="P239" i="1" s="1"/>
  <c r="N239" i="1"/>
  <c r="V238" i="1"/>
  <c r="W238" i="1" s="1"/>
  <c r="U238" i="1"/>
  <c r="N238" i="1"/>
  <c r="O238" i="1" s="1"/>
  <c r="P238" i="1" s="1"/>
  <c r="Q238" i="1" s="1"/>
  <c r="R238" i="1" s="1"/>
  <c r="S238" i="1" s="1"/>
  <c r="T238" i="1" s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M231" i="1"/>
  <c r="P230" i="1"/>
  <c r="Q230" i="1" s="1"/>
  <c r="R230" i="1" s="1"/>
  <c r="S230" i="1" s="1"/>
  <c r="T230" i="1" s="1"/>
  <c r="U230" i="1" s="1"/>
  <c r="V230" i="1" s="1"/>
  <c r="W230" i="1" s="1"/>
  <c r="N230" i="1"/>
  <c r="O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M229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P226" i="1"/>
  <c r="Q226" i="1" s="1"/>
  <c r="R226" i="1" s="1"/>
  <c r="S226" i="1" s="1"/>
  <c r="T226" i="1" s="1"/>
  <c r="U226" i="1" s="1"/>
  <c r="V226" i="1" s="1"/>
  <c r="W226" i="1" s="1"/>
  <c r="O226" i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M223" i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T219" i="1"/>
  <c r="U219" i="1" s="1"/>
  <c r="V219" i="1" s="1"/>
  <c r="W219" i="1" s="1"/>
  <c r="P219" i="1"/>
  <c r="Q219" i="1" s="1"/>
  <c r="R219" i="1" s="1"/>
  <c r="S219" i="1" s="1"/>
  <c r="O219" i="1"/>
  <c r="N219" i="1"/>
  <c r="Q218" i="1"/>
  <c r="R218" i="1" s="1"/>
  <c r="S218" i="1" s="1"/>
  <c r="T218" i="1" s="1"/>
  <c r="U218" i="1" s="1"/>
  <c r="V218" i="1" s="1"/>
  <c r="W218" i="1" s="1"/>
  <c r="O218" i="1"/>
  <c r="P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O215" i="1"/>
  <c r="P215" i="1" s="1"/>
  <c r="Q215" i="1" s="1"/>
  <c r="R215" i="1" s="1"/>
  <c r="S215" i="1" s="1"/>
  <c r="T215" i="1" s="1"/>
  <c r="U215" i="1" s="1"/>
  <c r="V215" i="1" s="1"/>
  <c r="W215" i="1" s="1"/>
  <c r="M215" i="1"/>
  <c r="N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Q210" i="1"/>
  <c r="R210" i="1" s="1"/>
  <c r="S210" i="1" s="1"/>
  <c r="T210" i="1" s="1"/>
  <c r="U210" i="1" s="1"/>
  <c r="V210" i="1" s="1"/>
  <c r="W210" i="1" s="1"/>
  <c r="P210" i="1"/>
  <c r="O210" i="1"/>
  <c r="N210" i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M204" i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M196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3" i="1"/>
  <c r="Q193" i="1" s="1"/>
  <c r="R193" i="1" s="1"/>
  <c r="S193" i="1" s="1"/>
  <c r="T193" i="1" s="1"/>
  <c r="U193" i="1" s="1"/>
  <c r="V193" i="1" s="1"/>
  <c r="W193" i="1" s="1"/>
  <c r="O193" i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0" i="1"/>
  <c r="M189" i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Q186" i="1"/>
  <c r="R186" i="1" s="1"/>
  <c r="S186" i="1" s="1"/>
  <c r="T186" i="1" s="1"/>
  <c r="U186" i="1" s="1"/>
  <c r="V186" i="1" s="1"/>
  <c r="W186" i="1" s="1"/>
  <c r="P186" i="1"/>
  <c r="N186" i="1"/>
  <c r="O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M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N177" i="1"/>
  <c r="O177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M174" i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/>
  <c r="M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M161" i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/>
  <c r="P156" i="1"/>
  <c r="Q156" i="1" s="1"/>
  <c r="R156" i="1" s="1"/>
  <c r="S156" i="1" s="1"/>
  <c r="T156" i="1" s="1"/>
  <c r="U156" i="1" s="1"/>
  <c r="V156" i="1" s="1"/>
  <c r="W156" i="1" s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M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M149" i="1"/>
  <c r="M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M140" i="1"/>
  <c r="M139" i="1"/>
  <c r="P138" i="1"/>
  <c r="Q138" i="1" s="1"/>
  <c r="R138" i="1" s="1"/>
  <c r="S138" i="1" s="1"/>
  <c r="T138" i="1" s="1"/>
  <c r="U138" i="1" s="1"/>
  <c r="V138" i="1" s="1"/>
  <c r="W138" i="1" s="1"/>
  <c r="O138" i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P133" i="1"/>
  <c r="Q133" i="1" s="1"/>
  <c r="R133" i="1" s="1"/>
  <c r="S133" i="1" s="1"/>
  <c r="T133" i="1" s="1"/>
  <c r="U133" i="1" s="1"/>
  <c r="V133" i="1" s="1"/>
  <c r="W133" i="1" s="1"/>
  <c r="N133" i="1"/>
  <c r="O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1" i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V121" i="1"/>
  <c r="S121" i="1"/>
  <c r="Q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U113" i="1"/>
  <c r="S113" i="1"/>
  <c r="Q113" i="1"/>
  <c r="P113" i="1"/>
  <c r="N113" i="1"/>
  <c r="V112" i="1"/>
  <c r="U112" i="1"/>
  <c r="N112" i="1"/>
  <c r="M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M110" i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Q104" i="1"/>
  <c r="P104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W96" i="1"/>
  <c r="W121" i="1" s="1"/>
  <c r="V96" i="1"/>
  <c r="V113" i="1" s="1"/>
  <c r="U96" i="1"/>
  <c r="U121" i="1" s="1"/>
  <c r="T96" i="1"/>
  <c r="T112" i="1" s="1"/>
  <c r="S96" i="1"/>
  <c r="R96" i="1"/>
  <c r="R121" i="1" s="1"/>
  <c r="Q96" i="1"/>
  <c r="Q112" i="1" s="1"/>
  <c r="P96" i="1"/>
  <c r="P112" i="1" s="1"/>
  <c r="O96" i="1"/>
  <c r="O112" i="1" s="1"/>
  <c r="N96" i="1"/>
  <c r="N104" i="1" s="1"/>
  <c r="M96" i="1"/>
  <c r="M104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M94" i="1"/>
  <c r="M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M84" i="1"/>
  <c r="M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P80" i="1"/>
  <c r="Q80" i="1" s="1"/>
  <c r="R80" i="1" s="1"/>
  <c r="S80" i="1" s="1"/>
  <c r="T80" i="1" s="1"/>
  <c r="U80" i="1" s="1"/>
  <c r="V80" i="1" s="1"/>
  <c r="W80" i="1" s="1"/>
  <c r="N80" i="1"/>
  <c r="O80" i="1" s="1"/>
  <c r="V78" i="1"/>
  <c r="W78" i="1" s="1"/>
  <c r="N78" i="1"/>
  <c r="O78" i="1" s="1"/>
  <c r="P78" i="1" s="1"/>
  <c r="Q78" i="1" s="1"/>
  <c r="R78" i="1" s="1"/>
  <c r="S78" i="1" s="1"/>
  <c r="T78" i="1" s="1"/>
  <c r="U78" i="1" s="1"/>
  <c r="M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P75" i="1"/>
  <c r="Q75" i="1" s="1"/>
  <c r="R75" i="1" s="1"/>
  <c r="S75" i="1" s="1"/>
  <c r="T75" i="1" s="1"/>
  <c r="U75" i="1" s="1"/>
  <c r="V75" i="1" s="1"/>
  <c r="W75" i="1" s="1"/>
  <c r="O75" i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T66" i="1"/>
  <c r="U66" i="1" s="1"/>
  <c r="V66" i="1" s="1"/>
  <c r="W66" i="1" s="1"/>
  <c r="N66" i="1"/>
  <c r="O66" i="1" s="1"/>
  <c r="P66" i="1" s="1"/>
  <c r="Q66" i="1" s="1"/>
  <c r="R66" i="1" s="1"/>
  <c r="S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W62" i="1"/>
  <c r="N62" i="1"/>
  <c r="O62" i="1" s="1"/>
  <c r="P62" i="1" s="1"/>
  <c r="Q62" i="1" s="1"/>
  <c r="R62" i="1" s="1"/>
  <c r="S62" i="1" s="1"/>
  <c r="T62" i="1" s="1"/>
  <c r="U62" i="1" s="1"/>
  <c r="V62" i="1" s="1"/>
  <c r="P61" i="1"/>
  <c r="Q61" i="1" s="1"/>
  <c r="R61" i="1" s="1"/>
  <c r="S61" i="1" s="1"/>
  <c r="T61" i="1" s="1"/>
  <c r="U61" i="1" s="1"/>
  <c r="V61" i="1" s="1"/>
  <c r="W61" i="1" s="1"/>
  <c r="N61" i="1"/>
  <c r="O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M59" i="1"/>
  <c r="P58" i="1"/>
  <c r="Q58" i="1" s="1"/>
  <c r="R58" i="1" s="1"/>
  <c r="S58" i="1" s="1"/>
  <c r="T58" i="1" s="1"/>
  <c r="U58" i="1" s="1"/>
  <c r="V58" i="1" s="1"/>
  <c r="W58" i="1" s="1"/>
  <c r="O58" i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Q54" i="1"/>
  <c r="R54" i="1" s="1"/>
  <c r="S54" i="1" s="1"/>
  <c r="T54" i="1" s="1"/>
  <c r="U54" i="1" s="1"/>
  <c r="V54" i="1" s="1"/>
  <c r="W54" i="1" s="1"/>
  <c r="O54" i="1"/>
  <c r="P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5" i="1"/>
  <c r="V44" i="1"/>
  <c r="W44" i="1" s="1"/>
  <c r="N44" i="1"/>
  <c r="O44" i="1" s="1"/>
  <c r="P44" i="1" s="1"/>
  <c r="Q44" i="1" s="1"/>
  <c r="R44" i="1" s="1"/>
  <c r="S44" i="1" s="1"/>
  <c r="T44" i="1" s="1"/>
  <c r="U44" i="1" s="1"/>
  <c r="P43" i="1"/>
  <c r="Q43" i="1" s="1"/>
  <c r="R43" i="1" s="1"/>
  <c r="S43" i="1" s="1"/>
  <c r="T43" i="1" s="1"/>
  <c r="U43" i="1" s="1"/>
  <c r="V43" i="1" s="1"/>
  <c r="W43" i="1" s="1"/>
  <c r="N43" i="1"/>
  <c r="O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O39" i="1"/>
  <c r="P39" i="1" s="1"/>
  <c r="Q39" i="1" s="1"/>
  <c r="R39" i="1" s="1"/>
  <c r="S39" i="1" s="1"/>
  <c r="T39" i="1" s="1"/>
  <c r="U39" i="1" s="1"/>
  <c r="V39" i="1" s="1"/>
  <c r="W39" i="1" s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O35" i="1"/>
  <c r="P35" i="1" s="1"/>
  <c r="Q35" i="1" s="1"/>
  <c r="R35" i="1" s="1"/>
  <c r="S35" i="1" s="1"/>
  <c r="T35" i="1" s="1"/>
  <c r="U35" i="1" s="1"/>
  <c r="V35" i="1" s="1"/>
  <c r="W35" i="1" s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Q358" i="1" l="1"/>
  <c r="Q350" i="1"/>
  <c r="S104" i="1"/>
  <c r="S112" i="1"/>
  <c r="W112" i="1"/>
  <c r="O113" i="1"/>
  <c r="M287" i="1"/>
  <c r="M279" i="1"/>
  <c r="N263" i="1"/>
  <c r="N271" i="1"/>
  <c r="N255" i="1"/>
  <c r="R386" i="1"/>
  <c r="R394" i="1"/>
  <c r="R402" i="1"/>
  <c r="O104" i="1"/>
  <c r="R113" i="1"/>
  <c r="N121" i="1"/>
  <c r="O121" i="1"/>
  <c r="T113" i="1"/>
  <c r="P121" i="1"/>
  <c r="R104" i="1"/>
  <c r="S287" i="1"/>
  <c r="S279" i="1"/>
  <c r="T104" i="1"/>
  <c r="W113" i="1"/>
  <c r="M113" i="1"/>
  <c r="M121" i="1"/>
  <c r="U104" i="1"/>
  <c r="T121" i="1"/>
  <c r="V104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M198" i="1"/>
  <c r="W104" i="1"/>
  <c r="R112" i="1"/>
  <c r="M271" i="1"/>
  <c r="S386" i="1"/>
  <c r="S394" i="1"/>
  <c r="S402" i="1"/>
  <c r="W255" i="1"/>
  <c r="W263" i="1"/>
  <c r="W271" i="1"/>
  <c r="T394" i="1"/>
  <c r="T402" i="1"/>
  <c r="U334" i="1"/>
  <c r="U342" i="1"/>
  <c r="S271" i="1"/>
  <c r="M263" i="1"/>
  <c r="W350" i="1"/>
  <c r="W358" i="1"/>
  <c r="O263" i="1"/>
  <c r="N350" i="1"/>
  <c r="N358" i="1"/>
  <c r="O350" i="1"/>
  <c r="O358" i="1"/>
  <c r="U394" i="1"/>
  <c r="U402" i="1"/>
  <c r="P271" i="1"/>
  <c r="P255" i="1"/>
  <c r="O255" i="1"/>
  <c r="T386" i="1"/>
  <c r="U386" i="1"/>
  <c r="V386" i="1"/>
  <c r="W402" i="1"/>
  <c r="W386" i="1"/>
  <c r="T255" i="1"/>
  <c r="P342" i="1"/>
  <c r="V263" i="1"/>
  <c r="Q342" i="1"/>
  <c r="V255" i="1"/>
  <c r="P350" i="1"/>
  <c r="P358" i="1"/>
  <c r="M386" i="1"/>
  <c r="M394" i="1"/>
  <c r="M402" i="1"/>
  <c r="N386" i="1"/>
  <c r="N394" i="1"/>
  <c r="N402" i="1"/>
  <c r="R350" i="1"/>
  <c r="O386" i="1"/>
  <c r="O394" i="1"/>
  <c r="O402" i="1"/>
  <c r="P386" i="1"/>
  <c r="P394" i="1"/>
  <c r="P402" i="1"/>
  <c r="Q386" i="1"/>
  <c r="Q394" i="1"/>
  <c r="Q402" i="1"/>
  <c r="V334" i="1"/>
  <c r="V342" i="1"/>
  <c r="M350" i="1"/>
  <c r="M358" i="1"/>
  <c r="R342" i="1"/>
  <c r="T342" i="1"/>
  <c r="W342" i="1"/>
  <c r="V350" i="1" l="1"/>
  <c r="V358" i="1"/>
  <c r="W279" i="1"/>
  <c r="W287" i="1"/>
  <c r="N287" i="1"/>
  <c r="N279" i="1"/>
  <c r="V287" i="1"/>
  <c r="V279" i="1"/>
  <c r="T287" i="1"/>
  <c r="T279" i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U350" i="1"/>
  <c r="U358" i="1"/>
  <c r="O279" i="1"/>
  <c r="O287" i="1"/>
  <c r="P279" i="1"/>
  <c r="P28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<sst xmlns="http://schemas.openxmlformats.org/spreadsheetml/2006/main" count="3149" uniqueCount="132">
  <si>
    <t>CIMS.CAN.SK.Transportation Personal.Passenger Vehicle Motors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</si>
  <si>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</si>
  <si>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</si>
  <si>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</si>
  <si>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</si>
  <si>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</si>
  <si>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</si>
  <si>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</si>
  <si>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</si>
  <si>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</si>
  <si>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</si>
  <si>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</si>
  <si>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</si>
  <si>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</si>
  <si>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</si>
  <si>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</si>
  <si>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</si>
  <si>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Transportation Personal</t>
  </si>
  <si>
    <t>Service requested</t>
  </si>
  <si>
    <t>CIMS.CAN.SK.Transportation Personal</t>
  </si>
  <si>
    <t>k*pkm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</si>
  <si>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</si>
  <si>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</si>
  <si>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</si>
  <si>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</si>
  <si>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</si>
  <si>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</si>
  <si>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</si>
  <si>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</si>
  <si>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</si>
  <si>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</si>
  <si>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</si>
  <si>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CIMS.CAN.SK.Electricity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</si>
  <si>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</si>
  <si>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</si>
  <si>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</si>
  <si>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</si>
  <si>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</si>
  <si>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</si>
  <si>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</si>
  <si>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</si>
  <si>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</si>
  <si>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</si>
  <si>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</si>
  <si>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</si>
  <si>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</si>
  <si>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CIMS.CAN.SK.Transportation Personal.Mode</t>
  </si>
  <si>
    <t>Mode</t>
  </si>
  <si>
    <t>Fixed Ratio</t>
  </si>
  <si>
    <t>CIMS.CAN.SK.Transportation Personal.Mode.Urban</t>
  </si>
  <si>
    <t>CIMS.CAN.SK.Transportation Personal.Mode.Intercity Land</t>
  </si>
  <si>
    <t>CIMS.CAN.SK.Transportation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</si>
  <si>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</si>
  <si>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</si>
  <si>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</si>
  <si>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</si>
  <si>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</si>
  <si>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</si>
  <si>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</si>
  <si>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</si>
  <si>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</si>
  <si>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</si>
  <si>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</si>
  <si>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</si>
  <si>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</si>
  <si>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</si>
  <si>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</si>
  <si>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CIMS.CAN.SK.Transportation Personal.Passenger Vehicles</t>
  </si>
  <si>
    <t>k*vkm</t>
  </si>
  <si>
    <t>Passenger Vehicle Urban 3 Passenger</t>
  </si>
  <si>
    <t>Public Transit Urban</t>
  </si>
  <si>
    <t>FOM</t>
  </si>
  <si>
    <t>$</t>
  </si>
  <si>
    <t>CIMS.CAN.SK.Transportation Personal.Transit</t>
  </si>
  <si>
    <t>Intercity Land</t>
  </si>
  <si>
    <t>Bus Intercity</t>
  </si>
  <si>
    <t>CIMS.CAN.SK.Transportation Personal.Intercity Bus</t>
  </si>
  <si>
    <t>Rail Intercity</t>
  </si>
  <si>
    <t>CIMS.CAN.SK.Transportation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</si>
  <si>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</si>
  <si>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</si>
  <si>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</si>
  <si>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</si>
  <si>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</si>
  <si>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</si>
  <si>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</si>
  <si>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</si>
  <si>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</si>
  <si>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</si>
  <si>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</si>
  <si>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</si>
  <si>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</si>
  <si>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</si>
  <si>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</si>
  <si>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</si>
  <si>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</si>
  <si>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</si>
  <si>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CIMS.CAN.SK.Fuel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</si>
  <si>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</si>
  <si>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</si>
  <si>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</si>
  <si>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</si>
  <si>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</si>
  <si>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</si>
  <si>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</si>
  <si>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</si>
  <si>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CIMS.CAN.SK.Transportation Personal.Transit.Public Bus</t>
  </si>
  <si>
    <t>CIMS.CAN.SK.Transportation Personal.Transit.Rapid Transit</t>
  </si>
  <si>
    <t>Public Bus</t>
  </si>
  <si>
    <t>Bus Urban Diesel</t>
  </si>
  <si>
    <t>CIMS.CAN.SK.Fuel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</si>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</sst>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requestedCIMS.CAN.CAN.Fuel Blends.Gasoline_Transportation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requestedCIMS.CAN.CAN.Fuel Blends.Gasoline_Transportation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requestedCIMS.CAN.CAN.Fuel Blends.Gasoline_Transportation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requestedCIMS.CAN.CAN.Fuel Blends.Diesel_Transportation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requestedCIMS.CAN.CAN.Fuel Blends.Diesel_Transportation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requestedCIMS.CAN.CAN.Fuel Blends.Gasoline_Transportation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requestedCIMS.CAN.CAN.Fuel Blends.Diesel_Transportation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87383327.277272075</v>
          </cell>
          <cell r="N54">
            <v>90696731.113210618</v>
          </cell>
          <cell r="O54">
            <v>94036411.075839311</v>
          </cell>
          <cell r="P54">
            <v>97823264.81319584</v>
          </cell>
          <cell r="Q54">
            <v>102080978.0387622</v>
          </cell>
          <cell r="R54">
            <v>106835826.97564992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0.51342903351214142</v>
          </cell>
          <cell r="N56">
            <v>0.51029392092463399</v>
          </cell>
          <cell r="O56">
            <v>0.50945720055335897</v>
          </cell>
          <cell r="P56">
            <v>0.50860102529442019</v>
          </cell>
          <cell r="Q56">
            <v>0.50774224109370081</v>
          </cell>
          <cell r="R56">
            <v>0.50689476108053222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0.34258408142821356</v>
          </cell>
          <cell r="N57">
            <v>0.33571203662448196</v>
          </cell>
          <cell r="O57">
            <v>0.33072407364228051</v>
          </cell>
          <cell r="P57">
            <v>0.32606284276671693</v>
          </cell>
          <cell r="Q57">
            <v>0.32172700885397054</v>
          </cell>
          <cell r="R57">
            <v>0.31771166877087198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0.14398688505964502</v>
          </cell>
          <cell r="N58">
            <v>0.1494479941575689</v>
          </cell>
          <cell r="O58">
            <v>0.15528013159007684</v>
          </cell>
          <cell r="P58">
            <v>0.16080516512109511</v>
          </cell>
          <cell r="Q58">
            <v>0.16600743387332029</v>
          </cell>
          <cell r="R58">
            <v>0.17087780390288951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0.43014892054665876</v>
          </cell>
          <cell r="I78">
            <v>0.41494832827867911</v>
          </cell>
          <cell r="J78">
            <v>0.40275058131840163</v>
          </cell>
          <cell r="K78">
            <v>0.37247833560333354</v>
          </cell>
          <cell r="L78">
            <v>0.33322875581242273</v>
          </cell>
          <cell r="M78">
            <v>0.31237685573439655</v>
          </cell>
          <cell r="N78">
            <v>0.29169958504859855</v>
          </cell>
          <cell r="O78">
            <v>0.27135249002038114</v>
          </cell>
          <cell r="P78">
            <v>0.25148118717476498</v>
          </cell>
          <cell r="Q78">
            <v>0.23221740589932688</v>
          </cell>
          <cell r="R78">
            <v>0.21367586805572153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0.23985107945334116</v>
          </cell>
          <cell r="I80">
            <v>0.25505167172132082</v>
          </cell>
          <cell r="J80">
            <v>0.26724941868159829</v>
          </cell>
          <cell r="K80">
            <v>0.29752166439666633</v>
          </cell>
          <cell r="L80">
            <v>0.33677124418757726</v>
          </cell>
          <cell r="M80">
            <v>0.35762314426560338</v>
          </cell>
          <cell r="N80">
            <v>0.37830041495140143</v>
          </cell>
          <cell r="O80">
            <v>0.39864750997961884</v>
          </cell>
          <cell r="P80">
            <v>0.41851881282523495</v>
          </cell>
          <cell r="Q80">
            <v>0.43778259410067299</v>
          </cell>
          <cell r="R80">
            <v>0.45632413194427834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0.37676691016245206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0.35908448638577739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0.35136738597591116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0.90599661901290907</v>
          </cell>
          <cell r="I86">
            <v>0.88138094236522124</v>
          </cell>
          <cell r="J86">
            <v>0.85509811972318583</v>
          </cell>
          <cell r="K86">
            <v>0.84052184157975873</v>
          </cell>
          <cell r="L86">
            <v>0.83914869141545845</v>
          </cell>
          <cell r="M86">
            <v>0.83914869141545845</v>
          </cell>
          <cell r="N86">
            <v>0.83914869141545845</v>
          </cell>
          <cell r="O86">
            <v>0.83914869141545845</v>
          </cell>
          <cell r="P86">
            <v>0.83914869141545845</v>
          </cell>
          <cell r="Q86">
            <v>0.83914869141545845</v>
          </cell>
          <cell r="R86">
            <v>0.83914869141545845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9.4003380987090934E-2</v>
          </cell>
          <cell r="I87">
            <v>0.11861905763477876</v>
          </cell>
          <cell r="J87">
            <v>0.14490188027681417</v>
          </cell>
          <cell r="K87">
            <v>0.15947815842024127</v>
          </cell>
          <cell r="L87">
            <v>0.16085130858454155</v>
          </cell>
          <cell r="M87">
            <v>0.16085130858454155</v>
          </cell>
          <cell r="N87">
            <v>0.16085130858454155</v>
          </cell>
          <cell r="O87">
            <v>0.16085130858454155</v>
          </cell>
          <cell r="P87">
            <v>0.16085130858454155</v>
          </cell>
          <cell r="Q87">
            <v>0.16085130858454155</v>
          </cell>
          <cell r="R87">
            <v>0.16085130858454155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0.87156922462524367</v>
          </cell>
          <cell r="I90">
            <v>0.90417275368271421</v>
          </cell>
          <cell r="J90">
            <v>0.8900685461677601</v>
          </cell>
          <cell r="K90">
            <v>0.8720724743865591</v>
          </cell>
          <cell r="L90">
            <v>0.8534211976504873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5.4789154702528702E-2</v>
          </cell>
          <cell r="I91">
            <v>1.0755619471460772E-2</v>
          </cell>
          <cell r="J91">
            <v>2.226938700170104E-2</v>
          </cell>
          <cell r="K91">
            <v>4.1755985374027957E-2</v>
          </cell>
          <cell r="L91">
            <v>4.3910535098946248E-2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6.890952287496202E-2</v>
          </cell>
          <cell r="I92">
            <v>8.0451373111301849E-2</v>
          </cell>
          <cell r="J92">
            <v>8.2962487639349533E-2</v>
          </cell>
          <cell r="K92">
            <v>8.1551868447225673E-2</v>
          </cell>
          <cell r="L92">
            <v>9.7164202952162992E-2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4.7320977972655784E-3</v>
          </cell>
          <cell r="I93">
            <v>4.6202537345232655E-3</v>
          </cell>
          <cell r="J93">
            <v>4.6995791911892716E-3</v>
          </cell>
          <cell r="K93">
            <v>4.619671792187253E-3</v>
          </cell>
          <cell r="L93">
            <v>5.5040642984033909E-3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1.2511627298490628</v>
          </cell>
          <cell r="I94">
            <v>1.2398944819320414</v>
          </cell>
          <cell r="J94">
            <v>1.2286262340150209</v>
          </cell>
          <cell r="K94">
            <v>1.2173579860979995</v>
          </cell>
          <cell r="L94">
            <v>1.2083433877643825</v>
          </cell>
          <cell r="M94">
            <v>1.2083433877643825</v>
          </cell>
          <cell r="N94">
            <v>1.2083433877643825</v>
          </cell>
          <cell r="O94">
            <v>1.2083433877643825</v>
          </cell>
          <cell r="P94">
            <v>1.2083433877643825</v>
          </cell>
          <cell r="Q94">
            <v>1.2083433877643825</v>
          </cell>
          <cell r="R94">
            <v>1.2083433877643825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78952919.152630538</v>
          </cell>
          <cell r="N106">
            <v>82428652.878378898</v>
          </cell>
          <cell r="O106">
            <v>85916952.643066972</v>
          </cell>
          <cell r="P106">
            <v>89826480.089180797</v>
          </cell>
          <cell r="Q106">
            <v>94180385.363147452</v>
          </cell>
          <cell r="R106">
            <v>99004347.249398559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0.5515456018336049</v>
          </cell>
          <cell r="N108">
            <v>0.55001557227440712</v>
          </cell>
          <cell r="O108">
            <v>0.55101612851925941</v>
          </cell>
          <cell r="P108">
            <v>0.55187191974744443</v>
          </cell>
          <cell r="Q108">
            <v>0.55260228024655644</v>
          </cell>
          <cell r="R108">
            <v>0.55322447688307741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0.34234765377181131</v>
          </cell>
          <cell r="N109">
            <v>0.33559735176922462</v>
          </cell>
          <cell r="O109">
            <v>0.33091509382923312</v>
          </cell>
          <cell r="P109">
            <v>0.32661192653501608</v>
          </cell>
          <cell r="Q109">
            <v>0.32267069201509219</v>
          </cell>
          <cell r="R109">
            <v>0.3190725768450049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0.10610674439458391</v>
          </cell>
          <cell r="N110">
            <v>0.10948715994501512</v>
          </cell>
          <cell r="O110">
            <v>0.11315994799877462</v>
          </cell>
          <cell r="P110">
            <v>0.11659970008949994</v>
          </cell>
          <cell r="Q110">
            <v>0.11980406755798109</v>
          </cell>
          <cell r="R110">
            <v>0.12277444313710173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8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9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0.21013993129135949</v>
          </cell>
          <cell r="I129">
            <v>0.19989900393693535</v>
          </cell>
          <cell r="J129">
            <v>0.19078361921219711</v>
          </cell>
          <cell r="K129">
            <v>0.16238533792169485</v>
          </cell>
          <cell r="L129">
            <v>0.14223412098133795</v>
          </cell>
          <cell r="M129">
            <v>0.13224154976142435</v>
          </cell>
          <cell r="N129">
            <v>0.12249302171338992</v>
          </cell>
          <cell r="O129">
            <v>0.11305230882867834</v>
          </cell>
          <cell r="P129">
            <v>0.10397462518706686</v>
          </cell>
          <cell r="Q129">
            <v>9.5305636583572328E-2</v>
          </cell>
          <cell r="R129">
            <v>8.7080965439827837E-2</v>
          </cell>
        </row>
        <row r="130">
          <cell r="A130" t="str">
            <v>CIMS.CAN.AB.Transportation Personal.Passenger VehiclesCar_largeMarket share</v>
          </cell>
          <cell r="H130">
            <v>0.42664773928851768</v>
          </cell>
          <cell r="I130">
            <v>0.40585555344771718</v>
          </cell>
          <cell r="J130">
            <v>0.38734856021870318</v>
          </cell>
          <cell r="K130">
            <v>0.32969144365919861</v>
          </cell>
          <cell r="L130">
            <v>0.28877836684089825</v>
          </cell>
          <cell r="M130">
            <v>0.26849041921258876</v>
          </cell>
          <cell r="N130">
            <v>0.24869795317567042</v>
          </cell>
          <cell r="O130">
            <v>0.22953044519761961</v>
          </cell>
          <cell r="P130">
            <v>0.21109999659192361</v>
          </cell>
          <cell r="Q130">
            <v>0.19349932276058623</v>
          </cell>
          <cell r="R130">
            <v>0.17680074801419587</v>
          </cell>
        </row>
        <row r="131">
          <cell r="A131" t="str">
            <v>CIMS.CAN.AB.Transportation Personal.Passenger VehiclesLight Truck_smallMarket share</v>
          </cell>
          <cell r="H131">
            <v>0.11986006870864054</v>
          </cell>
          <cell r="I131">
            <v>0.13010099606306466</v>
          </cell>
          <cell r="J131">
            <v>0.13921638078780288</v>
          </cell>
          <cell r="K131">
            <v>0.16761466207830519</v>
          </cell>
          <cell r="L131">
            <v>0.1877658790186621</v>
          </cell>
          <cell r="M131">
            <v>0.19775845023857569</v>
          </cell>
          <cell r="N131">
            <v>0.20750697828661011</v>
          </cell>
          <cell r="O131">
            <v>0.21694769117132168</v>
          </cell>
          <cell r="P131">
            <v>0.22602537481293317</v>
          </cell>
          <cell r="Q131">
            <v>0.23469436341642771</v>
          </cell>
          <cell r="R131">
            <v>0.24291903456017216</v>
          </cell>
        </row>
        <row r="132">
          <cell r="A132" t="str">
            <v>CIMS.CAN.AB.Transportation Personal.Passenger VehiclesLight Truck_largeMarket share</v>
          </cell>
          <cell r="H132">
            <v>0.24335226071148228</v>
          </cell>
          <cell r="I132">
            <v>0.26414444655228275</v>
          </cell>
          <cell r="J132">
            <v>0.2826514397812967</v>
          </cell>
          <cell r="K132">
            <v>0.34030855634080137</v>
          </cell>
          <cell r="L132">
            <v>0.38122163315910174</v>
          </cell>
          <cell r="M132">
            <v>0.40150958078741117</v>
          </cell>
          <cell r="N132">
            <v>0.42130204682432953</v>
          </cell>
          <cell r="O132">
            <v>0.44046955480238026</v>
          </cell>
          <cell r="P132">
            <v>0.45890000340807635</v>
          </cell>
          <cell r="Q132">
            <v>0.47650067723941369</v>
          </cell>
          <cell r="R132">
            <v>0.493199251985804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0.40720238109781942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0.38639410262612717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0.39642096159171192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0.9098197736215129</v>
          </cell>
          <cell r="I138">
            <v>0.91040928462211002</v>
          </cell>
          <cell r="J138">
            <v>0.91099879562270714</v>
          </cell>
          <cell r="K138">
            <v>0.89421975447639768</v>
          </cell>
          <cell r="L138">
            <v>0.88393859818827825</v>
          </cell>
          <cell r="M138">
            <v>0.88393859818827825</v>
          </cell>
          <cell r="N138">
            <v>0.88393859818827825</v>
          </cell>
          <cell r="O138">
            <v>0.88393859818827825</v>
          </cell>
          <cell r="P138">
            <v>0.88393859818827825</v>
          </cell>
          <cell r="Q138">
            <v>0.88393859818827825</v>
          </cell>
          <cell r="R138">
            <v>0.88393859818827825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9.0180226378487105E-2</v>
          </cell>
          <cell r="I139">
            <v>8.9590715377889985E-2</v>
          </cell>
          <cell r="J139">
            <v>8.9001204377292864E-2</v>
          </cell>
          <cell r="K139">
            <v>0.10578024552360232</v>
          </cell>
          <cell r="L139">
            <v>0.11606140181172175</v>
          </cell>
          <cell r="M139">
            <v>0.11606140181172175</v>
          </cell>
          <cell r="N139">
            <v>0.11606140181172175</v>
          </cell>
          <cell r="O139">
            <v>0.11606140181172175</v>
          </cell>
          <cell r="P139">
            <v>0.11606140181172175</v>
          </cell>
          <cell r="Q139">
            <v>0.11606140181172175</v>
          </cell>
          <cell r="R139">
            <v>0.11606140181172175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BusFerry UrbanOutput</v>
          </cell>
          <cell r="H141">
            <v>4152.8700000000008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ElectricMarket share</v>
          </cell>
          <cell r="H144">
            <v>0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Personal.Transit.Public BusFerry UrbanMarket share</v>
          </cell>
          <cell r="H145">
            <v>0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1.2511627298490628</v>
          </cell>
          <cell r="I146">
            <v>1.2398944819320414</v>
          </cell>
          <cell r="J146">
            <v>1.2286262340150209</v>
          </cell>
          <cell r="K146">
            <v>1.2173579860979995</v>
          </cell>
          <cell r="L146">
            <v>1.2083433877643825</v>
          </cell>
          <cell r="M146">
            <v>1.2083433877643825</v>
          </cell>
          <cell r="N146">
            <v>1.2083433877643825</v>
          </cell>
          <cell r="O146">
            <v>1.2083433877643825</v>
          </cell>
          <cell r="P146">
            <v>1.2083433877643825</v>
          </cell>
          <cell r="Q146">
            <v>1.2083433877643825</v>
          </cell>
          <cell r="R146">
            <v>1.2083433877643825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BusOutput</v>
          </cell>
          <cell r="H148">
            <v>956.73357798106247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7"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25610429.442345623</v>
          </cell>
          <cell r="N158">
            <v>26635523.455173258</v>
          </cell>
          <cell r="O158">
            <v>27658056.833042379</v>
          </cell>
          <cell r="P158">
            <v>28812871.643180564</v>
          </cell>
          <cell r="Q158">
            <v>30107043.992662571</v>
          </cell>
          <cell r="R158">
            <v>31548426.96748678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0.56325846611379371</v>
          </cell>
          <cell r="N160">
            <v>0.56231771744289227</v>
          </cell>
          <cell r="O160">
            <v>0.56403304825543465</v>
          </cell>
          <cell r="P160">
            <v>0.56560343683171321</v>
          </cell>
          <cell r="Q160">
            <v>0.56703955315140486</v>
          </cell>
          <cell r="R160">
            <v>0.56835151551549801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0.4009237437904829</v>
          </cell>
          <cell r="N161">
            <v>0.39557185538837281</v>
          </cell>
          <cell r="O161">
            <v>0.39245158284285969</v>
          </cell>
          <cell r="P161">
            <v>0.38955441953364051</v>
          </cell>
          <cell r="Q161">
            <v>0.38687255256529302</v>
          </cell>
          <cell r="R161">
            <v>0.38439721377682978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3.5817790095723376E-2</v>
          </cell>
          <cell r="N162">
            <v>3.7100915209332584E-2</v>
          </cell>
          <cell r="O162">
            <v>3.8490575598761859E-2</v>
          </cell>
          <cell r="P162">
            <v>3.9803360233027364E-2</v>
          </cell>
          <cell r="Q162">
            <v>4.1036316972376335E-2</v>
          </cell>
          <cell r="R162">
            <v>4.218800553604192E-2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VehiclesCar_smallOutput</v>
          </cell>
          <cell r="H173">
            <v>16.298245600000005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VehiclesCar_largeOutput</v>
          </cell>
          <cell r="H174">
            <v>16.298245600000005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Truck_smallOutput</v>
          </cell>
          <cell r="H175">
            <v>15.961470573349995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Truck_largeOutput</v>
          </cell>
          <cell r="H176">
            <v>15.961470573349995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9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CIMS.CAN.SK.Transportation Personal.Passenger VehiclesCar_smallMarket share</v>
          </cell>
          <cell r="H181">
            <v>0.21570891505662193</v>
          </cell>
          <cell r="I181">
            <v>0.20638666328925021</v>
          </cell>
          <cell r="J181">
            <v>0.19211910550274178</v>
          </cell>
          <cell r="K181">
            <v>0.15907553454362675</v>
          </cell>
          <cell r="L181">
            <v>0.13747192976609174</v>
          </cell>
          <cell r="M181">
            <v>0.12758658715882301</v>
          </cell>
          <cell r="N181">
            <v>0.1179764976228497</v>
          </cell>
          <cell r="O181">
            <v>0.10870153184303832</v>
          </cell>
          <cell r="P181">
            <v>9.9812471308428671E-2</v>
          </cell>
          <cell r="Q181">
            <v>9.1350253585863267E-2</v>
          </cell>
          <cell r="R181">
            <v>8.3345704930863462E-2</v>
          </cell>
        </row>
        <row r="182">
          <cell r="A182" t="str">
            <v>CIMS.CAN.SK.Transportation Personal.Passenger VehiclesCar_largeMarket share</v>
          </cell>
          <cell r="H182">
            <v>0.43795446390283843</v>
          </cell>
          <cell r="I182">
            <v>0.41902746789029582</v>
          </cell>
          <cell r="J182">
            <v>0.39006000208132419</v>
          </cell>
          <cell r="K182">
            <v>0.32297153983099969</v>
          </cell>
          <cell r="L182">
            <v>0.27910967558570138</v>
          </cell>
          <cell r="M182">
            <v>0.25903943453458</v>
          </cell>
          <cell r="N182">
            <v>0.23952804062820995</v>
          </cell>
          <cell r="O182">
            <v>0.22069704949950203</v>
          </cell>
          <cell r="P182">
            <v>0.20264956295953698</v>
          </cell>
          <cell r="Q182">
            <v>0.18546869667432844</v>
          </cell>
          <cell r="R182">
            <v>0.16921703728387427</v>
          </cell>
        </row>
        <row r="183">
          <cell r="A183" t="str">
            <v>CIMS.CAN.SK.Transportation Personal.Passenger VehiclesLight Truck_smallMarket share</v>
          </cell>
          <cell r="H183">
            <v>0.1142910849433781</v>
          </cell>
          <cell r="I183">
            <v>0.12361333671074977</v>
          </cell>
          <cell r="J183">
            <v>0.13788089449725824</v>
          </cell>
          <cell r="K183">
            <v>0.1709244654563733</v>
          </cell>
          <cell r="L183">
            <v>0.19252807023390828</v>
          </cell>
          <cell r="M183">
            <v>0.202413412841177</v>
          </cell>
          <cell r="N183">
            <v>0.21202350237715034</v>
          </cell>
          <cell r="O183">
            <v>0.22129846815696172</v>
          </cell>
          <cell r="P183">
            <v>0.23018752869157133</v>
          </cell>
          <cell r="Q183">
            <v>0.23864974641413675</v>
          </cell>
          <cell r="R183">
            <v>0.24665429506913655</v>
          </cell>
        </row>
        <row r="184">
          <cell r="A184" t="str">
            <v>CIMS.CAN.SK.Transportation Personal.Passenger VehiclesLight Truck_largeMarket share</v>
          </cell>
          <cell r="H184">
            <v>0.23204553609716153</v>
          </cell>
          <cell r="I184">
            <v>0.25097253210970405</v>
          </cell>
          <cell r="J184">
            <v>0.27993999791867574</v>
          </cell>
          <cell r="K184">
            <v>0.3470284601690003</v>
          </cell>
          <cell r="L184">
            <v>0.39089032441429861</v>
          </cell>
          <cell r="M184">
            <v>0.41096056546541998</v>
          </cell>
          <cell r="N184">
            <v>0.43047195937179</v>
          </cell>
          <cell r="O184">
            <v>0.44930295050049801</v>
          </cell>
          <cell r="P184">
            <v>0.46735043704046297</v>
          </cell>
          <cell r="Q184">
            <v>0.48453130332567151</v>
          </cell>
          <cell r="R184">
            <v>0.50078296271612566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0.41422346336129456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0.39057781272202741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0.39145632941135167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Personal.Passenger Vehicle MotorsGasoline ExistingMarket share</v>
          </cell>
          <cell r="H189">
            <v>1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BusFerry UrbanOutput</v>
          </cell>
          <cell r="H193">
            <v>4152.8700000000008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Personal.Transit.Public BusBus Urban ElectricMarket share</v>
          </cell>
          <cell r="H196">
            <v>0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Personal.Transit.Public BusFerry UrbanMarket share</v>
          </cell>
          <cell r="H197">
            <v>0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1.2511627298490628</v>
          </cell>
          <cell r="I198">
            <v>1.2398944819320414</v>
          </cell>
          <cell r="J198">
            <v>1.2286262340150209</v>
          </cell>
          <cell r="K198">
            <v>1.2173579860979995</v>
          </cell>
          <cell r="L198">
            <v>1.2083433877643825</v>
          </cell>
          <cell r="M198">
            <v>1.2083433877643825</v>
          </cell>
          <cell r="N198">
            <v>1.2083433877643825</v>
          </cell>
          <cell r="O198">
            <v>1.2083433877643825</v>
          </cell>
          <cell r="P198">
            <v>1.2083433877643825</v>
          </cell>
          <cell r="Q198">
            <v>1.2083433877643825</v>
          </cell>
          <cell r="R198">
            <v>1.2083433877643825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BusOutput</v>
          </cell>
          <cell r="H200">
            <v>956.73357798106247</v>
          </cell>
          <cell r="I200"/>
          <cell r="J200"/>
          <cell r="K200"/>
          <cell r="L200"/>
          <cell r="M200"/>
          <cell r="N200"/>
          <cell r="O200"/>
          <cell r="P200"/>
          <cell r="Q200"/>
          <cell r="R200"/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09"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26078887.02103205</v>
          </cell>
          <cell r="N210">
            <v>27130228.748738062</v>
          </cell>
          <cell r="O210">
            <v>28192502.514423497</v>
          </cell>
          <cell r="P210">
            <v>29388836.255966559</v>
          </cell>
          <cell r="Q210">
            <v>30726681.437309362</v>
          </cell>
          <cell r="R210">
            <v>32214259.193308778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0.50105073271146472</v>
          </cell>
          <cell r="N212">
            <v>0.49757981047792138</v>
          </cell>
          <cell r="O212">
            <v>0.4963465651227878</v>
          </cell>
          <cell r="P212">
            <v>0.49514064084378273</v>
          </cell>
          <cell r="Q212">
            <v>0.49397511623250889</v>
          </cell>
          <cell r="R212">
            <v>0.49286009699762878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0.37250948346113921</v>
          </cell>
          <cell r="N213">
            <v>0.36705427624692571</v>
          </cell>
          <cell r="O213">
            <v>0.36349421856020164</v>
          </cell>
          <cell r="P213">
            <v>0.36017305965827834</v>
          </cell>
          <cell r="Q213">
            <v>0.35708756455692003</v>
          </cell>
          <cell r="R213">
            <v>0.35423232546786149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0.12643978382739612</v>
          </cell>
          <cell r="N214">
            <v>0.13093313099918022</v>
          </cell>
          <cell r="O214">
            <v>0.13573742063662927</v>
          </cell>
          <cell r="P214">
            <v>0.14027524701826152</v>
          </cell>
          <cell r="Q214">
            <v>0.14453665002364444</v>
          </cell>
          <cell r="R214">
            <v>0.14851684170379598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VehiclesCar_smallOutput</v>
          </cell>
          <cell r="H225">
            <v>15.081323099999999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VehiclesCar_largeOutput</v>
          </cell>
          <cell r="H226">
            <v>15.081323099999999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Truck_smallOutput</v>
          </cell>
          <cell r="H227">
            <v>14.412391423950002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Truck_largeOutput</v>
          </cell>
          <cell r="H228">
            <v>14.412391423950002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8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9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VehiclesCar_smallMarket share</v>
          </cell>
          <cell r="H233">
            <v>0.21811819162485913</v>
          </cell>
          <cell r="I233">
            <v>0.2036009322222736</v>
          </cell>
          <cell r="J233">
            <v>0.1952040455240639</v>
          </cell>
          <cell r="K233">
            <v>0.16892464488430839</v>
          </cell>
          <cell r="L233">
            <v>0.14422964926110129</v>
          </cell>
          <cell r="M233">
            <v>0.13419708111910272</v>
          </cell>
          <cell r="N233">
            <v>0.12439507445539122</v>
          </cell>
          <cell r="O233">
            <v>0.11488893127094191</v>
          </cell>
          <cell r="P233">
            <v>0.10573564928641721</v>
          </cell>
          <cell r="Q233">
            <v>9.6982834039761309E-2</v>
          </cell>
          <cell r="R233">
            <v>8.8668106939581326E-2</v>
          </cell>
        </row>
        <row r="234">
          <cell r="A234" t="str">
            <v>CIMS.CAN.MB.Transportation Personal.Passenger VehiclesCar_largeMarket share</v>
          </cell>
          <cell r="H234">
            <v>0.44284602542016843</v>
          </cell>
          <cell r="I234">
            <v>0.41337158966340387</v>
          </cell>
          <cell r="J234">
            <v>0.39632336515491756</v>
          </cell>
          <cell r="K234">
            <v>0.34296821840147457</v>
          </cell>
          <cell r="L234">
            <v>0.2928298939543571</v>
          </cell>
          <cell r="M234">
            <v>0.27246074045393576</v>
          </cell>
          <cell r="N234">
            <v>0.25255969662155181</v>
          </cell>
          <cell r="O234">
            <v>0.2332593453076699</v>
          </cell>
          <cell r="P234">
            <v>0.21467540915727126</v>
          </cell>
          <cell r="Q234">
            <v>0.19690454183830325</v>
          </cell>
          <cell r="R234">
            <v>0.18002312621066507</v>
          </cell>
        </row>
        <row r="235">
          <cell r="A235" t="str">
            <v>CIMS.CAN.MB.Transportation Personal.Passenger VehiclesLight Truck_smallMarket share</v>
          </cell>
          <cell r="H235">
            <v>0.11188180837514088</v>
          </cell>
          <cell r="I235">
            <v>0.12639906777772641</v>
          </cell>
          <cell r="J235">
            <v>0.13479595447593606</v>
          </cell>
          <cell r="K235">
            <v>0.16107535511569165</v>
          </cell>
          <cell r="L235">
            <v>0.18577035073889872</v>
          </cell>
          <cell r="M235">
            <v>0.19580291888089729</v>
          </cell>
          <cell r="N235">
            <v>0.20560492554460882</v>
          </cell>
          <cell r="O235">
            <v>0.21511106872905811</v>
          </cell>
          <cell r="P235">
            <v>0.22426435071358278</v>
          </cell>
          <cell r="Q235">
            <v>0.23301716596023866</v>
          </cell>
          <cell r="R235">
            <v>0.24133189306041869</v>
          </cell>
        </row>
        <row r="236">
          <cell r="A236" t="str">
            <v>CIMS.CAN.MB.Transportation Personal.Passenger VehiclesLight Truck_largeMarket share</v>
          </cell>
          <cell r="H236">
            <v>0.22715397457983144</v>
          </cell>
          <cell r="I236">
            <v>0.256628410336596</v>
          </cell>
          <cell r="J236">
            <v>0.27367663484508231</v>
          </cell>
          <cell r="K236">
            <v>0.32703178159852547</v>
          </cell>
          <cell r="L236">
            <v>0.37717010604564277</v>
          </cell>
          <cell r="M236">
            <v>0.39753925954606417</v>
          </cell>
          <cell r="N236">
            <v>0.41744030337844817</v>
          </cell>
          <cell r="O236">
            <v>0.43674065469233003</v>
          </cell>
          <cell r="P236">
            <v>0.45532459084272864</v>
          </cell>
          <cell r="Q236">
            <v>0.47309545816169662</v>
          </cell>
          <cell r="R236">
            <v>0.4899768737893348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0.41708338483068524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0.40616944226751761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0.40361059903455676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Personal.Passenger Vehicle MotorsGasoline ExistingMarket share</v>
          </cell>
          <cell r="H241">
            <v>1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Personal.Transit.Public BusFerry UrbanOutput</v>
          </cell>
          <cell r="H245">
            <v>4152.8700000000008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Personal.Transit.Public BusBus Urban ElectricMarket share</v>
          </cell>
          <cell r="H248">
            <v>0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Personal.Transit.Public BusFerry UrbanMarket share</v>
          </cell>
          <cell r="H249">
            <v>0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1.2511627298490628</v>
          </cell>
          <cell r="I250">
            <v>1.2398944819320414</v>
          </cell>
          <cell r="J250">
            <v>1.2286262340150209</v>
          </cell>
          <cell r="K250">
            <v>1.2173579860979995</v>
          </cell>
          <cell r="L250">
            <v>1.2083433877643825</v>
          </cell>
          <cell r="M250">
            <v>1.2083433877643825</v>
          </cell>
          <cell r="N250">
            <v>1.2083433877643825</v>
          </cell>
          <cell r="O250">
            <v>1.2083433877643825</v>
          </cell>
          <cell r="P250">
            <v>1.2083433877643825</v>
          </cell>
          <cell r="Q250">
            <v>1.2083433877643825</v>
          </cell>
          <cell r="R250">
            <v>1.2083433877643825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BusOutput</v>
          </cell>
          <cell r="H252">
            <v>956.73357798106247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1"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294056525.44418901</v>
          </cell>
          <cell r="N262">
            <v>303183189.18266618</v>
          </cell>
          <cell r="O262">
            <v>312279811.60047787</v>
          </cell>
          <cell r="P262">
            <v>322803241.42910326</v>
          </cell>
          <cell r="Q262">
            <v>334824511.91612744</v>
          </cell>
          <cell r="R262">
            <v>348422600.6621238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0.53189886237022332</v>
          </cell>
          <cell r="N264">
            <v>0.52892576367226141</v>
          </cell>
          <cell r="O264">
            <v>0.52841913902180848</v>
          </cell>
          <cell r="P264">
            <v>0.52788437901431207</v>
          </cell>
          <cell r="Q264">
            <v>0.52733380146041786</v>
          </cell>
          <cell r="R264">
            <v>0.52677807042940028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0.38400783172946906</v>
          </cell>
          <cell r="N265">
            <v>0.37849691386093626</v>
          </cell>
          <cell r="O265">
            <v>0.37497476921703876</v>
          </cell>
          <cell r="P265">
            <v>0.37163944528619491</v>
          </cell>
          <cell r="Q265">
            <v>0.36849749301508161</v>
          </cell>
          <cell r="R265">
            <v>0.36555279979572242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8.4093305900307544E-2</v>
          </cell>
          <cell r="N266">
            <v>8.7865288937428107E-2</v>
          </cell>
          <cell r="O266">
            <v>9.1898571591693373E-2</v>
          </cell>
          <cell r="P266">
            <v>9.57734195390091E-2</v>
          </cell>
          <cell r="Q266">
            <v>9.9470854286545757E-2</v>
          </cell>
          <cell r="R266">
            <v>0.10297622937016118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VehiclesCar_smallOutput</v>
          </cell>
          <cell r="H277">
            <v>19.365259749999996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VehiclesCar_largeOutput</v>
          </cell>
          <cell r="H278">
            <v>19.365259749999996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VehiclesLight Truck_smallOutput</v>
          </cell>
          <cell r="H279">
            <v>19.4693288279</v>
          </cell>
          <cell r="I279"/>
          <cell r="J279"/>
          <cell r="K279"/>
          <cell r="L279"/>
          <cell r="M279"/>
          <cell r="N279"/>
          <cell r="O279"/>
          <cell r="P279"/>
          <cell r="Q279"/>
          <cell r="R279"/>
        </row>
        <row r="280">
          <cell r="A280" t="str">
            <v>CIMS.CAN.ON.Transportation Personal.Passenger VehiclesLight Truck_largeOutput</v>
          </cell>
          <cell r="H280">
            <v>19.4693288279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8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9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VehiclesCar_smallMarket share</v>
          </cell>
          <cell r="H285">
            <v>0.23564070518445415</v>
          </cell>
          <cell r="I285">
            <v>0.22199852259370448</v>
          </cell>
          <cell r="J285">
            <v>0.20935734450502294</v>
          </cell>
          <cell r="K285">
            <v>0.19273135166107497</v>
          </cell>
          <cell r="L285">
            <v>0.17027450145567866</v>
          </cell>
          <cell r="M285">
            <v>0.15999052300699948</v>
          </cell>
          <cell r="N285">
            <v>0.14974535381149426</v>
          </cell>
          <cell r="O285">
            <v>0.13961746633247502</v>
          </cell>
          <cell r="P285">
            <v>0.12968176214721236</v>
          </cell>
          <cell r="Q285">
            <v>0.12000742422839052</v>
          </cell>
          <cell r="R285">
            <v>0.11065612317616787</v>
          </cell>
        </row>
        <row r="286">
          <cell r="A286" t="str">
            <v>CIMS.CAN.ON.Transportation Personal.Passenger VehiclesCar_largeMarket share</v>
          </cell>
          <cell r="H286">
            <v>0.47842203779874015</v>
          </cell>
          <cell r="I286">
            <v>0.45072427314479391</v>
          </cell>
          <cell r="J286">
            <v>0.4250588509647435</v>
          </cell>
          <cell r="K286">
            <v>0.39130304731187943</v>
          </cell>
          <cell r="L286">
            <v>0.34570883628880206</v>
          </cell>
          <cell r="M286">
            <v>0.32482924368087773</v>
          </cell>
          <cell r="N286">
            <v>0.30402844561727616</v>
          </cell>
          <cell r="O286">
            <v>0.28346576497805526</v>
          </cell>
          <cell r="P286">
            <v>0.26329327466252206</v>
          </cell>
          <cell r="Q286">
            <v>0.24365143706976253</v>
          </cell>
          <cell r="R286">
            <v>0.22466546220615896</v>
          </cell>
        </row>
        <row r="287">
          <cell r="A287" t="str">
            <v>CIMS.CAN.ON.Transportation Personal.Passenger VehiclesLight Truck_smallMarket share</v>
          </cell>
          <cell r="H287">
            <v>9.4359294815545891E-2</v>
          </cell>
          <cell r="I287">
            <v>0.10800147740629555</v>
          </cell>
          <cell r="J287">
            <v>0.12064265549497707</v>
          </cell>
          <cell r="K287">
            <v>0.13726864833892505</v>
          </cell>
          <cell r="L287">
            <v>0.15972549854432136</v>
          </cell>
          <cell r="M287">
            <v>0.17000947699300056</v>
          </cell>
          <cell r="N287">
            <v>0.18025464618850576</v>
          </cell>
          <cell r="O287">
            <v>0.19038253366752503</v>
          </cell>
          <cell r="P287">
            <v>0.20031823785278766</v>
          </cell>
          <cell r="Q287">
            <v>0.20999257577160954</v>
          </cell>
          <cell r="R287">
            <v>0.21934387682383213</v>
          </cell>
        </row>
        <row r="288">
          <cell r="A288" t="str">
            <v>CIMS.CAN.ON.Transportation Personal.Passenger VehiclesLight Truck_largeMarket share</v>
          </cell>
          <cell r="H288">
            <v>0.1915779622012598</v>
          </cell>
          <cell r="I288">
            <v>0.21927572685520608</v>
          </cell>
          <cell r="J288">
            <v>0.24494114903525646</v>
          </cell>
          <cell r="K288">
            <v>0.2786969526881205</v>
          </cell>
          <cell r="L288">
            <v>0.32429116371119787</v>
          </cell>
          <cell r="M288">
            <v>0.34517075631912225</v>
          </cell>
          <cell r="N288">
            <v>0.36597155438272377</v>
          </cell>
          <cell r="O288">
            <v>0.38653423502194467</v>
          </cell>
          <cell r="P288">
            <v>0.40670672533747787</v>
          </cell>
          <cell r="Q288">
            <v>0.42634856293023748</v>
          </cell>
          <cell r="R288">
            <v>0.44533453779384091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0.33860262992527917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0.32762568756223887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0.32006673817300557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Personal.Passenger Vehicle MotorsGasoline ExistingMarket share</v>
          </cell>
          <cell r="H293">
            <v>1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Personal.TransitService requestedCIMS.CAN.ON.Transportation Personal.Transit.Public Bus</v>
          </cell>
          <cell r="H294">
            <v>0.83315286687035794</v>
          </cell>
          <cell r="I294">
            <v>0.82661963592354193</v>
          </cell>
          <cell r="J294">
            <v>0.83152798653915438</v>
          </cell>
          <cell r="K294">
            <v>0.83643633715476684</v>
          </cell>
          <cell r="L294">
            <v>0.80835002391958155</v>
          </cell>
          <cell r="M294">
            <v>0.80835002391958155</v>
          </cell>
          <cell r="N294">
            <v>0.80835002391958155</v>
          </cell>
          <cell r="O294">
            <v>0.80835002391958155</v>
          </cell>
          <cell r="P294">
            <v>0.80835002391958155</v>
          </cell>
          <cell r="Q294">
            <v>0.80835002391958155</v>
          </cell>
          <cell r="R294">
            <v>0.80835002391958155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0.16684713312964206</v>
          </cell>
          <cell r="I295">
            <v>0.17338036407645807</v>
          </cell>
          <cell r="J295">
            <v>0.16847201346084562</v>
          </cell>
          <cell r="K295">
            <v>0.16356366284523316</v>
          </cell>
          <cell r="L295">
            <v>0.19164997608041845</v>
          </cell>
          <cell r="M295">
            <v>0.19164997608041845</v>
          </cell>
          <cell r="N295">
            <v>0.19164997608041845</v>
          </cell>
          <cell r="O295">
            <v>0.19164997608041845</v>
          </cell>
          <cell r="P295">
            <v>0.19164997608041845</v>
          </cell>
          <cell r="Q295">
            <v>0.19164997608041845</v>
          </cell>
          <cell r="R295">
            <v>0.19164997608041845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Personal.Transit.Public BusFerry UrbanOutput</v>
          </cell>
          <cell r="H297">
            <v>4152.8700000000008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0.95105463213823971</v>
          </cell>
          <cell r="J298">
            <v>0.9677346243529743</v>
          </cell>
          <cell r="K298">
            <v>0.97494977894672441</v>
          </cell>
          <cell r="L298">
            <v>0.97082231029585531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Personal.Transit.Public BusBus Urban NGMarket share</v>
          </cell>
          <cell r="H299">
            <v>8.4607446850121906E-2</v>
          </cell>
          <cell r="I299">
            <v>4.8945367861760236E-2</v>
          </cell>
          <cell r="J299">
            <v>3.2265375647025744E-2</v>
          </cell>
          <cell r="K299">
            <v>2.5050221053275604E-2</v>
          </cell>
          <cell r="L299">
            <v>2.917768970414461E-2</v>
          </cell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/>
          <cell r="N300"/>
          <cell r="O300"/>
          <cell r="P300"/>
          <cell r="Q300"/>
          <cell r="R300"/>
        </row>
        <row r="301">
          <cell r="A301" t="str">
            <v>CIMS.CAN.ON.Transportation Personal.Transit.Public BusFerry UrbanMarket share</v>
          </cell>
          <cell r="H301">
            <v>0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1.2511627298490628</v>
          </cell>
          <cell r="I302">
            <v>1.2398944819320414</v>
          </cell>
          <cell r="J302">
            <v>1.2286262340150209</v>
          </cell>
          <cell r="K302">
            <v>1.2173579860979995</v>
          </cell>
          <cell r="L302">
            <v>1.2083433877643825</v>
          </cell>
          <cell r="M302">
            <v>1.2083433877643825</v>
          </cell>
          <cell r="N302">
            <v>1.2083433877643825</v>
          </cell>
          <cell r="O302">
            <v>1.2083433877643825</v>
          </cell>
          <cell r="P302">
            <v>1.2083433877643825</v>
          </cell>
          <cell r="Q302">
            <v>1.2083433877643825</v>
          </cell>
          <cell r="R302">
            <v>1.2083433877643825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Personal.Intercity BusOutput</v>
          </cell>
          <cell r="H304">
            <v>956.73357798106247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  <cell r="M305"/>
          <cell r="N305"/>
          <cell r="O305"/>
          <cell r="P305"/>
          <cell r="Q305"/>
          <cell r="R305"/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  <cell r="M306"/>
          <cell r="N306"/>
          <cell r="O306"/>
          <cell r="P306"/>
          <cell r="Q306"/>
          <cell r="R306"/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/>
          <cell r="N309"/>
          <cell r="O309"/>
          <cell r="P309"/>
          <cell r="Q309"/>
          <cell r="R309"/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/>
          <cell r="N311"/>
          <cell r="O311"/>
          <cell r="P311"/>
          <cell r="Q311"/>
          <cell r="R311"/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3"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155388962.00497836</v>
          </cell>
          <cell r="N314">
            <v>159343158.91119462</v>
          </cell>
          <cell r="O314">
            <v>163270692.55276012</v>
          </cell>
          <cell r="P314">
            <v>167922698.28400832</v>
          </cell>
          <cell r="Q314">
            <v>173332573.78091496</v>
          </cell>
          <cell r="R314">
            <v>179537682.29230934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0.52121904940084263</v>
          </cell>
          <cell r="N316">
            <v>0.51755541969340879</v>
          </cell>
          <cell r="O316">
            <v>0.51626686704735913</v>
          </cell>
          <cell r="P316">
            <v>0.51496337933604885</v>
          </cell>
          <cell r="Q316">
            <v>0.51366215434539408</v>
          </cell>
          <cell r="R316">
            <v>0.51237834682035077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0.36347186768539091</v>
          </cell>
          <cell r="N317">
            <v>0.35669582118734611</v>
          </cell>
          <cell r="O317">
            <v>0.35177304631160905</v>
          </cell>
          <cell r="P317">
            <v>0.34704618340245569</v>
          </cell>
          <cell r="Q317">
            <v>0.34253450948127856</v>
          </cell>
          <cell r="R317">
            <v>0.33825351328176351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0.1153090829137665</v>
          </cell>
          <cell r="N318">
            <v>0.12113802041373581</v>
          </cell>
          <cell r="O318">
            <v>0.12736082724640074</v>
          </cell>
          <cell r="P318">
            <v>0.13340279022954851</v>
          </cell>
          <cell r="Q318">
            <v>0.13922728134619697</v>
          </cell>
          <cell r="R318">
            <v>0.14480352210884026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VehiclesCar_smallOutput</v>
          </cell>
          <cell r="H329">
            <v>15.118626850000004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CIMS.CAN.QC.Transportation Personal.Passenger VehiclesCar_largeOutput</v>
          </cell>
          <cell r="H330">
            <v>15.118626850000004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CIMS.CAN.QC.Transportation Personal.Passenger VehiclesLight Truck_smallOutput</v>
          </cell>
          <cell r="H331">
            <v>16.272463684599998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VehiclesLight Truck_largeOutput</v>
          </cell>
          <cell r="H332">
            <v>16.272463684599998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8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VehiclesCar_smallMarket share</v>
          </cell>
          <cell r="H337">
            <v>0.24939271669066215</v>
          </cell>
          <cell r="I337">
            <v>0.24232770922558541</v>
          </cell>
          <cell r="J337">
            <v>0.20668651820204467</v>
          </cell>
          <cell r="K337">
            <v>0.21933688954485922</v>
          </cell>
          <cell r="L337">
            <v>0.1960767775733217</v>
          </cell>
          <cell r="M337">
            <v>0.18604963126932508</v>
          </cell>
          <cell r="N337">
            <v>0.17586190644542674</v>
          </cell>
          <cell r="O337">
            <v>0.16559031887676159</v>
          </cell>
          <cell r="P337">
            <v>0.15531415386473191</v>
          </cell>
          <cell r="Q337">
            <v>0.14511283786582993</v>
          </cell>
          <cell r="R337">
            <v>0.1350635009519349</v>
          </cell>
        </row>
        <row r="338">
          <cell r="A338" t="str">
            <v>CIMS.CAN.QC.Transportation Personal.Passenger VehiclesCar_largeMarket share</v>
          </cell>
          <cell r="H338">
            <v>0.50634278843255642</v>
          </cell>
          <cell r="I338">
            <v>0.49199868236709765</v>
          </cell>
          <cell r="J338">
            <v>0.41963626422839367</v>
          </cell>
          <cell r="K338">
            <v>0.44532035150016863</v>
          </cell>
          <cell r="L338">
            <v>0.39809527567916825</v>
          </cell>
          <cell r="M338">
            <v>0.37773713015287208</v>
          </cell>
          <cell r="N338">
            <v>0.3570529615710179</v>
          </cell>
          <cell r="O338">
            <v>0.3361985262043341</v>
          </cell>
          <cell r="P338">
            <v>0.31533479724051622</v>
          </cell>
          <cell r="Q338">
            <v>0.29462303445486676</v>
          </cell>
          <cell r="R338">
            <v>0.27421983526604959</v>
          </cell>
        </row>
        <row r="339">
          <cell r="A339" t="str">
            <v>CIMS.CAN.QC.Transportation Personal.Passenger VehiclesLight Truck_smallMarket share</v>
          </cell>
          <cell r="H339">
            <v>8.0607283309337863E-2</v>
          </cell>
          <cell r="I339">
            <v>8.7672290774414602E-2</v>
          </cell>
          <cell r="J339">
            <v>0.12331348179795534</v>
          </cell>
          <cell r="K339">
            <v>0.11066311045514075</v>
          </cell>
          <cell r="L339">
            <v>0.13392322242667828</v>
          </cell>
          <cell r="M339">
            <v>0.14395036873067493</v>
          </cell>
          <cell r="N339">
            <v>0.15413809355457331</v>
          </cell>
          <cell r="O339">
            <v>0.16440968112323839</v>
          </cell>
          <cell r="P339">
            <v>0.17468584613526811</v>
          </cell>
          <cell r="Q339">
            <v>0.18488716213417014</v>
          </cell>
          <cell r="R339">
            <v>0.19493649904806509</v>
          </cell>
        </row>
        <row r="340">
          <cell r="A340" t="str">
            <v>CIMS.CAN.QC.Transportation Personal.Passenger VehiclesLight Truck_largeMarket share</v>
          </cell>
          <cell r="H340">
            <v>0.16365721156744353</v>
          </cell>
          <cell r="I340">
            <v>0.17800131763290233</v>
          </cell>
          <cell r="J340">
            <v>0.25036373577160626</v>
          </cell>
          <cell r="K340">
            <v>0.22467964849983121</v>
          </cell>
          <cell r="L340">
            <v>0.27190472432083163</v>
          </cell>
          <cell r="M340">
            <v>0.2922628698471279</v>
          </cell>
          <cell r="N340">
            <v>0.31294703842898214</v>
          </cell>
          <cell r="O340">
            <v>0.33380147379566577</v>
          </cell>
          <cell r="P340">
            <v>0.35466520275948371</v>
          </cell>
          <cell r="Q340">
            <v>0.37537696554513322</v>
          </cell>
          <cell r="R340">
            <v>0.39578016473395022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0.35414524103715861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0.27242686991341741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0.332593739407616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Personal.Passenger Vehicle MotorsGasoline ExistingMarket share</v>
          </cell>
          <cell r="H345">
            <v>1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Personal.TransitService requestedCIMS.CAN.QC.Transportation Personal.Transit.Public Bus</v>
          </cell>
          <cell r="H346">
            <v>0.81870759118293823</v>
          </cell>
          <cell r="I346">
            <v>0.81040424251954613</v>
          </cell>
          <cell r="J346">
            <v>0.79929911707270684</v>
          </cell>
          <cell r="K346">
            <v>0.78819399162586756</v>
          </cell>
          <cell r="L346">
            <v>0.76192076614927118</v>
          </cell>
          <cell r="M346">
            <v>0.76192076614927118</v>
          </cell>
          <cell r="N346">
            <v>0.76192076614927118</v>
          </cell>
          <cell r="O346">
            <v>0.76192076614927118</v>
          </cell>
          <cell r="P346">
            <v>0.76192076614927118</v>
          </cell>
          <cell r="Q346">
            <v>0.76192076614927118</v>
          </cell>
          <cell r="R346">
            <v>0.76192076614927118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0.18129240881706177</v>
          </cell>
          <cell r="I347">
            <v>0.18959575748045387</v>
          </cell>
          <cell r="J347">
            <v>0.20070088292729316</v>
          </cell>
          <cell r="K347">
            <v>0.21180600837413244</v>
          </cell>
          <cell r="L347">
            <v>0.23807923385072882</v>
          </cell>
          <cell r="M347">
            <v>0.23807923385072882</v>
          </cell>
          <cell r="N347">
            <v>0.23807923385072882</v>
          </cell>
          <cell r="O347">
            <v>0.23807923385072882</v>
          </cell>
          <cell r="P347">
            <v>0.23807923385072882</v>
          </cell>
          <cell r="Q347">
            <v>0.23807923385072882</v>
          </cell>
          <cell r="R347">
            <v>0.23807923385072882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Personal.Transit.Public BusFerry UrbanOutput</v>
          </cell>
          <cell r="H349">
            <v>4152.8700000000008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  <cell r="I350"/>
          <cell r="J350"/>
          <cell r="K350"/>
          <cell r="L350"/>
          <cell r="M350"/>
          <cell r="N350"/>
          <cell r="O350"/>
          <cell r="P350"/>
          <cell r="Q350"/>
          <cell r="R350"/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Personal.Transit.Public BusBus Urban ElectricMarket share</v>
          </cell>
          <cell r="H352">
            <v>0</v>
          </cell>
          <cell r="I352"/>
          <cell r="J352"/>
          <cell r="K352"/>
          <cell r="L352"/>
          <cell r="M352"/>
          <cell r="N352"/>
          <cell r="O352"/>
          <cell r="P352"/>
          <cell r="Q352"/>
          <cell r="R352"/>
        </row>
        <row r="353">
          <cell r="A353" t="str">
            <v>CIMS.CAN.QC.Transportation Personal.Transit.Public BusFerry UrbanMarket share</v>
          </cell>
          <cell r="H353">
            <v>0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1.2511627298490628</v>
          </cell>
          <cell r="I354">
            <v>1.2398944819320414</v>
          </cell>
          <cell r="J354">
            <v>1.2286262340150209</v>
          </cell>
          <cell r="K354">
            <v>1.2173579860979995</v>
          </cell>
          <cell r="L354">
            <v>1.2083433877643825</v>
          </cell>
          <cell r="M354">
            <v>1.2083433877643825</v>
          </cell>
          <cell r="N354">
            <v>1.2083433877643825</v>
          </cell>
          <cell r="O354">
            <v>1.2083433877643825</v>
          </cell>
          <cell r="P354">
            <v>1.2083433877643825</v>
          </cell>
          <cell r="Q354">
            <v>1.2083433877643825</v>
          </cell>
          <cell r="R354">
            <v>1.2083433877643825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CIMS.CAN.QC.Transportation Personal.Intercity BusOutput</v>
          </cell>
          <cell r="H356">
            <v>956.73357798106247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5"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17095746.652918622</v>
          </cell>
          <cell r="N366">
            <v>17625387.486383799</v>
          </cell>
          <cell r="O366">
            <v>18145493.839108288</v>
          </cell>
          <cell r="P366">
            <v>18749849.486939114</v>
          </cell>
          <cell r="Q366">
            <v>19442343.245265756</v>
          </cell>
          <cell r="R366">
            <v>20227358.433721919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0.59339065898542442</v>
          </cell>
          <cell r="N368">
            <v>0.59351126218242067</v>
          </cell>
          <cell r="O368">
            <v>0.59652732151232091</v>
          </cell>
          <cell r="P368">
            <v>0.59932398483883076</v>
          </cell>
          <cell r="Q368">
            <v>0.60190779996074895</v>
          </cell>
          <cell r="R368">
            <v>0.60428635278674425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0.39197375295663905</v>
          </cell>
          <cell r="N369">
            <v>0.38590843449968665</v>
          </cell>
          <cell r="O369">
            <v>0.38215582856666336</v>
          </cell>
          <cell r="P369">
            <v>0.37865317491512113</v>
          </cell>
          <cell r="Q369">
            <v>0.37539712208961279</v>
          </cell>
          <cell r="R369">
            <v>0.37238249470541146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1.4635588057936414E-2</v>
          </cell>
          <cell r="N370">
            <v>1.5292897864151811E-2</v>
          </cell>
          <cell r="O370">
            <v>1.6002575341841452E-2</v>
          </cell>
          <cell r="P370">
            <v>1.668365107153728E-2</v>
          </cell>
          <cell r="Q370">
            <v>1.7332870377604875E-2</v>
          </cell>
          <cell r="R370">
            <v>1.7947755155624041E-2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CIMS.CAN.NB.Transportation Personal.Passenger VehiclesCar_smallOutput</v>
          </cell>
          <cell r="H381">
            <v>18.053120549999999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VehiclesCar_largeOutput</v>
          </cell>
          <cell r="H382">
            <v>18.053120549999999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VehiclesLight Truck_smallOutput</v>
          </cell>
          <cell r="H383">
            <v>17.815317326700001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VehiclesLight Truck_largeOutput</v>
          </cell>
          <cell r="H384">
            <v>17.815317326700001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8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9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Personal.Passenger VehiclesCar_smallMarket share</v>
          </cell>
          <cell r="H389">
            <v>0.22351404629366772</v>
          </cell>
          <cell r="I389">
            <v>0.21933982347540862</v>
          </cell>
          <cell r="J389">
            <v>0.20948880896881</v>
          </cell>
          <cell r="K389">
            <v>0.19226880149835091</v>
          </cell>
          <cell r="L389">
            <v>0.16711652570689969</v>
          </cell>
          <cell r="M389">
            <v>0.1568359976539794</v>
          </cell>
          <cell r="N389">
            <v>0.14661862123137073</v>
          </cell>
          <cell r="O389">
            <v>0.13654201714049141</v>
          </cell>
          <cell r="P389">
            <v>0.12667954483193219</v>
          </cell>
          <cell r="Q389">
            <v>0.11709825160962892</v>
          </cell>
          <cell r="R389">
            <v>0.10785720742107853</v>
          </cell>
        </row>
        <row r="390">
          <cell r="A390" t="str">
            <v>CIMS.CAN.NB.Transportation Personal.Passenger VehiclesCar_largeMarket share</v>
          </cell>
          <cell r="H390">
            <v>0.4538012455053253</v>
          </cell>
          <cell r="I390">
            <v>0.44532630826825376</v>
          </cell>
          <cell r="J390">
            <v>0.42532576366394753</v>
          </cell>
          <cell r="K390">
            <v>0.39036393031483357</v>
          </cell>
          <cell r="L390">
            <v>0.33929718855643265</v>
          </cell>
          <cell r="M390">
            <v>0.3184246012974733</v>
          </cell>
          <cell r="N390">
            <v>0.29768023098490409</v>
          </cell>
          <cell r="O390">
            <v>0.27722167116402802</v>
          </cell>
          <cell r="P390">
            <v>0.25719786374968046</v>
          </cell>
          <cell r="Q390">
            <v>0.23774493508621627</v>
          </cell>
          <cell r="R390">
            <v>0.21898281506703821</v>
          </cell>
        </row>
        <row r="391">
          <cell r="A391" t="str">
            <v>CIMS.CAN.NB.Transportation Personal.Passenger VehiclesLight Truck_smallMarket share</v>
          </cell>
          <cell r="H391">
            <v>0.10648595370633229</v>
          </cell>
          <cell r="I391">
            <v>0.11066017652459144</v>
          </cell>
          <cell r="J391">
            <v>0.12051119103119003</v>
          </cell>
          <cell r="K391">
            <v>0.13773119850164914</v>
          </cell>
          <cell r="L391">
            <v>0.16288347429310032</v>
          </cell>
          <cell r="M391">
            <v>0.17316400234602064</v>
          </cell>
          <cell r="N391">
            <v>0.18338137876862931</v>
          </cell>
          <cell r="O391">
            <v>0.1934579828595086</v>
          </cell>
          <cell r="P391">
            <v>0.20332045516806785</v>
          </cell>
          <cell r="Q391">
            <v>0.21290174839037107</v>
          </cell>
          <cell r="R391">
            <v>0.22214279257892147</v>
          </cell>
        </row>
        <row r="392">
          <cell r="A392" t="str">
            <v>CIMS.CAN.NB.Transportation Personal.Passenger VehiclesLight Truck_largeMarket share</v>
          </cell>
          <cell r="H392">
            <v>0.21619875449467463</v>
          </cell>
          <cell r="I392">
            <v>0.22467369173174623</v>
          </cell>
          <cell r="J392">
            <v>0.24467423633605243</v>
          </cell>
          <cell r="K392">
            <v>0.27963606968516641</v>
          </cell>
          <cell r="L392">
            <v>0.33070281144356728</v>
          </cell>
          <cell r="M392">
            <v>0.35157539870252674</v>
          </cell>
          <cell r="N392">
            <v>0.37231976901509584</v>
          </cell>
          <cell r="O392">
            <v>0.39277832883597191</v>
          </cell>
          <cell r="P392">
            <v>0.41280213625031947</v>
          </cell>
          <cell r="Q392">
            <v>0.43225506491378363</v>
          </cell>
          <cell r="R392">
            <v>0.45101718493296172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0.34897473423064679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0.33102329839483785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0.32870380011043715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Personal.Passenger Vehicle MotorsGasoline ExistingMarket share</v>
          </cell>
          <cell r="H397">
            <v>1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CIMS.CAN.NB.Transportation Personal.Transit.Public BusFerry UrbanOutput</v>
          </cell>
          <cell r="H401">
            <v>4152.8700000000008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Personal.Transit.Public BusBus Urban DieselMarket share</v>
          </cell>
          <cell r="H402">
            <v>1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CIMS.CAN.NB.Transportation Personal.Transit.Public BusBus Urban NGMarket share</v>
          </cell>
          <cell r="H403">
            <v>0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Personal.Transit.Public BusBus Urban ElectricMarket share</v>
          </cell>
          <cell r="H404">
            <v>0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CIMS.CAN.NB.Transportation Personal.Transit.Public BusFerry UrbanMarket share</v>
          </cell>
          <cell r="H405">
            <v>0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1.2511627298490628</v>
          </cell>
          <cell r="I406">
            <v>1.2398944819320414</v>
          </cell>
          <cell r="J406">
            <v>1.2286262340150209</v>
          </cell>
          <cell r="K406">
            <v>1.2173579860979995</v>
          </cell>
          <cell r="L406">
            <v>1.2083433877643825</v>
          </cell>
          <cell r="M406">
            <v>1.2083433877643825</v>
          </cell>
          <cell r="N406">
            <v>1.2083433877643825</v>
          </cell>
          <cell r="O406">
            <v>1.2083433877643825</v>
          </cell>
          <cell r="P406">
            <v>1.2083433877643825</v>
          </cell>
          <cell r="Q406">
            <v>1.2083433877643825</v>
          </cell>
          <cell r="R406">
            <v>1.2083433877643825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CIMS.CAN.NB.Transportation Personal.Intercity BusOutput</v>
          </cell>
          <cell r="H408">
            <v>956.73357798106247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7"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23955902.014288343</v>
          </cell>
          <cell r="N418">
            <v>24576532.289846212</v>
          </cell>
          <cell r="O418">
            <v>25185274.732371125</v>
          </cell>
          <cell r="P418">
            <v>25905770.641419996</v>
          </cell>
          <cell r="Q418">
            <v>26743204.870176293</v>
          </cell>
          <cell r="R418">
            <v>27703371.794124648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0.55777830459268707</v>
          </cell>
          <cell r="N420">
            <v>0.55580175129502241</v>
          </cell>
          <cell r="O420">
            <v>0.55651205076744537</v>
          </cell>
          <cell r="P420">
            <v>0.55715597834638575</v>
          </cell>
          <cell r="Q420">
            <v>0.55773808100876732</v>
          </cell>
          <cell r="R420">
            <v>0.55826276320949364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0.40033848960773361</v>
          </cell>
          <cell r="N421">
            <v>0.39526609423874803</v>
          </cell>
          <cell r="O421">
            <v>0.39229565725258503</v>
          </cell>
          <cell r="P421">
            <v>0.38945806607918637</v>
          </cell>
          <cell r="Q421">
            <v>0.38676197932093931</v>
          </cell>
          <cell r="R421">
            <v>0.38421407309613465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4.1883205799579333E-2</v>
          </cell>
          <cell r="N422">
            <v>4.3980691203022275E-2</v>
          </cell>
          <cell r="O422">
            <v>4.623450088181847E-2</v>
          </cell>
          <cell r="P422">
            <v>4.8422427927689395E-2</v>
          </cell>
          <cell r="Q422">
            <v>5.0531226253734261E-2</v>
          </cell>
          <cell r="R422">
            <v>5.2549776048852637E-2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VehiclesCar_smallOutput</v>
          </cell>
          <cell r="H433">
            <v>22.020240000000001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VehiclesCar_largeOutput</v>
          </cell>
          <cell r="H434">
            <v>22.020240000000001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VehiclesLight Truck_smallOutput</v>
          </cell>
          <cell r="H435">
            <v>21.720471002549999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VehiclesLight Truck_largeOutput</v>
          </cell>
          <cell r="H436">
            <v>21.720471002549999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8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9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Personal.Passenger VehiclesCar_smallMarket share</v>
          </cell>
          <cell r="H441">
            <v>0.22849479756199839</v>
          </cell>
          <cell r="I441">
            <v>0.22661538604655387</v>
          </cell>
          <cell r="J441">
            <v>0.22109691858260191</v>
          </cell>
          <cell r="K441">
            <v>0.20541759377590529</v>
          </cell>
          <cell r="L441">
            <v>0.17977443539733715</v>
          </cell>
          <cell r="M441">
            <v>0.16952566087819909</v>
          </cell>
          <cell r="N441">
            <v>0.15924181938645587</v>
          </cell>
          <cell r="O441">
            <v>0.14900257430897715</v>
          </cell>
          <cell r="P441">
            <v>0.1388862162640874</v>
          </cell>
          <cell r="Q441">
            <v>0.12896729910751378</v>
          </cell>
          <cell r="R441">
            <v>0.11931451413312905</v>
          </cell>
        </row>
        <row r="442">
          <cell r="A442" t="str">
            <v>CIMS.CAN.NS.Transportation Personal.Passenger VehiclesCar_largeMarket share</v>
          </cell>
          <cell r="H442">
            <v>0.46391367989860272</v>
          </cell>
          <cell r="I442">
            <v>0.46009790500360931</v>
          </cell>
          <cell r="J442">
            <v>0.44889374378891894</v>
          </cell>
          <cell r="K442">
            <v>0.41705996312077737</v>
          </cell>
          <cell r="L442">
            <v>0.36499658095822995</v>
          </cell>
          <cell r="M442">
            <v>0.34418846299513145</v>
          </cell>
          <cell r="N442">
            <v>0.32330914845128922</v>
          </cell>
          <cell r="O442">
            <v>0.30252037814246874</v>
          </cell>
          <cell r="P442">
            <v>0.28198110574829865</v>
          </cell>
          <cell r="Q442">
            <v>0.2618426981879825</v>
          </cell>
          <cell r="R442">
            <v>0.24224461960362562</v>
          </cell>
        </row>
        <row r="443">
          <cell r="A443" t="str">
            <v>CIMS.CAN.NS.Transportation Personal.Passenger VehiclesLight Truck_smallMarket share</v>
          </cell>
          <cell r="H443">
            <v>0.10150520243800165</v>
          </cell>
          <cell r="I443">
            <v>0.10338461395344613</v>
          </cell>
          <cell r="J443">
            <v>0.10890308141739811</v>
          </cell>
          <cell r="K443">
            <v>0.12458240622409472</v>
          </cell>
          <cell r="L443">
            <v>0.1502255646026629</v>
          </cell>
          <cell r="M443">
            <v>0.16047433912180092</v>
          </cell>
          <cell r="N443">
            <v>0.17075818061354414</v>
          </cell>
          <cell r="O443">
            <v>0.18099742569102287</v>
          </cell>
          <cell r="P443">
            <v>0.19111378373591262</v>
          </cell>
          <cell r="Q443">
            <v>0.2010327008924862</v>
          </cell>
          <cell r="R443">
            <v>0.21068548586687097</v>
          </cell>
        </row>
        <row r="444">
          <cell r="A444" t="str">
            <v>CIMS.CAN.NS.Transportation Personal.Passenger VehiclesLight Truck_largeMarket share</v>
          </cell>
          <cell r="H444">
            <v>0.20608632010139724</v>
          </cell>
          <cell r="I444">
            <v>0.20990209499639059</v>
          </cell>
          <cell r="J444">
            <v>0.22110625621108096</v>
          </cell>
          <cell r="K444">
            <v>0.25294003687922262</v>
          </cell>
          <cell r="L444">
            <v>0.30500341904177003</v>
          </cell>
          <cell r="M444">
            <v>0.32581153700486853</v>
          </cell>
          <cell r="N444">
            <v>0.34669085154871077</v>
          </cell>
          <cell r="O444">
            <v>0.36747962185753125</v>
          </cell>
          <cell r="P444">
            <v>0.38801889425170133</v>
          </cell>
          <cell r="Q444">
            <v>0.40815730181201743</v>
          </cell>
          <cell r="R444">
            <v>0.42775538039637434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0.32295942804953448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0.30159400723518748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0.30113826251807657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Personal.Passenger Vehicle MotorsGasoline ExistingMarket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CIMS.CAN.NS.Transportation Personal.Transit.Public BusFerry UrbanOutput</v>
          </cell>
          <cell r="H453">
            <v>4152.8700000000008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Personal.Transit.Public BusBus Urban DieselMarket share</v>
          </cell>
          <cell r="H454">
            <v>1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CIMS.CAN.NS.Transportation Personal.Transit.Public BusBus Urban NGMarket share</v>
          </cell>
          <cell r="H455">
            <v>0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CIMS.CAN.NS.Transportation Personal.Transit.Public BusBus Urban ElectricMarket share</v>
          </cell>
          <cell r="H456">
            <v>0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CIMS.CAN.NS.Transportation Personal.Transit.Public BusFerry UrbanMarket share</v>
          </cell>
          <cell r="H457">
            <v>0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1.2511627298490628</v>
          </cell>
          <cell r="I458">
            <v>1.2398944819320414</v>
          </cell>
          <cell r="J458">
            <v>1.2286262340150209</v>
          </cell>
          <cell r="K458">
            <v>1.2173579860979995</v>
          </cell>
          <cell r="L458">
            <v>1.2083433877643825</v>
          </cell>
          <cell r="M458">
            <v>1.2083433877643825</v>
          </cell>
          <cell r="N458">
            <v>1.2083433877643825</v>
          </cell>
          <cell r="O458">
            <v>1.2083433877643825</v>
          </cell>
          <cell r="P458">
            <v>1.2083433877643825</v>
          </cell>
          <cell r="Q458">
            <v>1.2083433877643825</v>
          </cell>
          <cell r="R458">
            <v>1.2083433877643825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CIMS.CAN.NS.Transportation Personal.Intercity BusOutput</v>
          </cell>
          <cell r="H460">
            <v>956.73357798106247</v>
          </cell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  <cell r="I462"/>
          <cell r="J462"/>
          <cell r="K462"/>
          <cell r="L462"/>
          <cell r="M462"/>
          <cell r="N462"/>
          <cell r="O462"/>
          <cell r="P462"/>
          <cell r="Q462"/>
          <cell r="R462"/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  <cell r="I467"/>
          <cell r="J467"/>
          <cell r="K467"/>
          <cell r="L467"/>
          <cell r="M467"/>
          <cell r="N467"/>
          <cell r="O467"/>
          <cell r="P467"/>
          <cell r="Q467"/>
          <cell r="R467"/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69"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3138889.3190900707</v>
          </cell>
          <cell r="N470">
            <v>3212525.6758596981</v>
          </cell>
          <cell r="O470">
            <v>3284371.1705556242</v>
          </cell>
          <cell r="P470">
            <v>3370467.2650380409</v>
          </cell>
          <cell r="Q470">
            <v>3471473.4664477971</v>
          </cell>
          <cell r="R470">
            <v>3588124.1013768013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0.55261204471402436</v>
          </cell>
          <cell r="N472">
            <v>0.55000016479860891</v>
          </cell>
          <cell r="O472">
            <v>0.55006460188774697</v>
          </cell>
          <cell r="P472">
            <v>0.55010186766982505</v>
          </cell>
          <cell r="Q472">
            <v>0.5501155415668576</v>
          </cell>
          <cell r="R472">
            <v>0.55010902981071841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0.42676266289197884</v>
          </cell>
          <cell r="N473">
            <v>0.4233900616170766</v>
          </cell>
          <cell r="O473">
            <v>0.42215882305013502</v>
          </cell>
          <cell r="P473">
            <v>0.42098277679964879</v>
          </cell>
          <cell r="Q473">
            <v>0.41986576431846478</v>
          </cell>
          <cell r="R473">
            <v>0.4188108198924993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2.062529239399695E-2</v>
          </cell>
          <cell r="N474">
            <v>2.1709994833324683E-2</v>
          </cell>
          <cell r="O474">
            <v>2.2876222261336111E-2</v>
          </cell>
          <cell r="P474">
            <v>2.4014670740594546E-2</v>
          </cell>
          <cell r="Q474">
            <v>2.511788750829138E-2</v>
          </cell>
          <cell r="R474">
            <v>2.6179401701586415E-2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VehiclesCar_smallOutput</v>
          </cell>
          <cell r="H485">
            <v>19.361427999999993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VehiclesCar_largeOutput</v>
          </cell>
          <cell r="H486">
            <v>19.361427999999993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VehiclesLight Truck_smallOutput</v>
          </cell>
          <cell r="H487">
            <v>19.05782930705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Personal.Passenger VehiclesLight Truck_largeOutput</v>
          </cell>
          <cell r="H488">
            <v>19.05782930705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8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9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Personal.Passenger VehiclesCar_smallMarket share</v>
          </cell>
          <cell r="H493">
            <v>0.23087231455842278</v>
          </cell>
          <cell r="I493">
            <v>0.22005382283009448</v>
          </cell>
          <cell r="J493">
            <v>0.21650498019531872</v>
          </cell>
          <cell r="K493">
            <v>0.20239614763568714</v>
          </cell>
          <cell r="L493">
            <v>0.17643214174652364</v>
          </cell>
          <cell r="M493">
            <v>0.16616315252472716</v>
          </cell>
          <cell r="N493">
            <v>0.15588514433142237</v>
          </cell>
          <cell r="O493">
            <v>0.14567760048788936</v>
          </cell>
          <cell r="P493">
            <v>0.13561784118358158</v>
          </cell>
          <cell r="Q493">
            <v>0.12577872189768471</v>
          </cell>
          <cell r="R493">
            <v>0.11622661392711683</v>
          </cell>
        </row>
        <row r="494">
          <cell r="A494" t="str">
            <v>CIMS.CAN.PE.Transportation Personal.Passenger VehiclesCar_largeMarket share</v>
          </cell>
          <cell r="H494">
            <v>0.46874075986104008</v>
          </cell>
          <cell r="I494">
            <v>0.44677594332170689</v>
          </cell>
          <cell r="J494">
            <v>0.43957071736625308</v>
          </cell>
          <cell r="K494">
            <v>0.41092551186639509</v>
          </cell>
          <cell r="L494">
            <v>0.35821071203082067</v>
          </cell>
          <cell r="M494">
            <v>0.33736155209565816</v>
          </cell>
          <cell r="N494">
            <v>0.316494080915312</v>
          </cell>
          <cell r="O494">
            <v>0.29576967371783597</v>
          </cell>
          <cell r="P494">
            <v>0.27534531391818073</v>
          </cell>
          <cell r="Q494">
            <v>0.25536892021651136</v>
          </cell>
          <cell r="R494">
            <v>0.23597524645808562</v>
          </cell>
        </row>
        <row r="495">
          <cell r="A495" t="str">
            <v>CIMS.CAN.PE.Transportation Personal.Passenger VehiclesLight Truck_smallMarket share</v>
          </cell>
          <cell r="H495">
            <v>9.912768544157724E-2</v>
          </cell>
          <cell r="I495">
            <v>0.10994617716990554</v>
          </cell>
          <cell r="J495">
            <v>0.1134950198046813</v>
          </cell>
          <cell r="K495">
            <v>0.12760385236431285</v>
          </cell>
          <cell r="L495">
            <v>0.15356785825347635</v>
          </cell>
          <cell r="M495">
            <v>0.16383684747527283</v>
          </cell>
          <cell r="N495">
            <v>0.17411485566857765</v>
          </cell>
          <cell r="O495">
            <v>0.18432239951211069</v>
          </cell>
          <cell r="P495">
            <v>0.19438215881641843</v>
          </cell>
          <cell r="Q495">
            <v>0.2042212781023153</v>
          </cell>
          <cell r="R495">
            <v>0.21377338607288318</v>
          </cell>
        </row>
        <row r="496">
          <cell r="A496" t="str">
            <v>CIMS.CAN.PE.Transportation Personal.Passenger VehiclesLight Truck_largeMarket share</v>
          </cell>
          <cell r="H496">
            <v>0.20125924013895979</v>
          </cell>
          <cell r="I496">
            <v>0.22322405667829304</v>
          </cell>
          <cell r="J496">
            <v>0.23042928263374682</v>
          </cell>
          <cell r="K496">
            <v>0.2590744881336049</v>
          </cell>
          <cell r="L496">
            <v>0.31178928796917926</v>
          </cell>
          <cell r="M496">
            <v>0.33263844790434172</v>
          </cell>
          <cell r="N496">
            <v>0.35350591908468793</v>
          </cell>
          <cell r="O496">
            <v>0.37423032628216407</v>
          </cell>
          <cell r="P496">
            <v>0.39465468608181914</v>
          </cell>
          <cell r="Q496">
            <v>0.41463107978348857</v>
          </cell>
          <cell r="R496">
            <v>0.43402475354191428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0.36365411145648002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0.35379831136987006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0.35164271148260645</v>
          </cell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</row>
        <row r="501">
          <cell r="A501" t="str">
            <v>CIMS.CAN.PE.Transportation Personal.Passenger Vehicle MotorsGasoline ExistingMarket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  <cell r="I504"/>
          <cell r="J504"/>
          <cell r="K504"/>
          <cell r="L504"/>
          <cell r="M504"/>
          <cell r="N504"/>
          <cell r="O504"/>
          <cell r="P504"/>
          <cell r="Q504"/>
          <cell r="R504"/>
        </row>
        <row r="505">
          <cell r="A505" t="str">
            <v>CIMS.CAN.PE.Transportation Personal.Transit.Public BusFerry UrbanOutput</v>
          </cell>
          <cell r="H505">
            <v>4152.8700000000008</v>
          </cell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CIMS.CAN.PE.Transportation Personal.Transit.Public BusBus Urban DieselMarket share</v>
          </cell>
          <cell r="H506">
            <v>1</v>
          </cell>
          <cell r="I506"/>
          <cell r="J506"/>
          <cell r="K506"/>
          <cell r="L506"/>
          <cell r="M506"/>
          <cell r="N506"/>
          <cell r="O506"/>
          <cell r="P506"/>
          <cell r="Q506"/>
          <cell r="R506"/>
        </row>
        <row r="507">
          <cell r="A507" t="str">
            <v>CIMS.CAN.PE.Transportation Personal.Transit.Public BusBus Urban NGMarket share</v>
          </cell>
          <cell r="H507">
            <v>0</v>
          </cell>
          <cell r="I507"/>
          <cell r="J507"/>
          <cell r="K507"/>
          <cell r="L507"/>
          <cell r="M507"/>
          <cell r="N507"/>
          <cell r="O507"/>
          <cell r="P507"/>
          <cell r="Q507"/>
          <cell r="R507"/>
        </row>
        <row r="508">
          <cell r="A508" t="str">
            <v>CIMS.CAN.PE.Transportation Personal.Transit.Public BusBus Urban ElectricMarket share</v>
          </cell>
          <cell r="H508">
            <v>0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CIMS.CAN.PE.Transportation Personal.Transit.Public BusFerry UrbanMarket share</v>
          </cell>
          <cell r="H509">
            <v>0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1.2511627298490628</v>
          </cell>
          <cell r="I510">
            <v>1.2398944819320414</v>
          </cell>
          <cell r="J510">
            <v>1.2286262340150209</v>
          </cell>
          <cell r="K510">
            <v>1.2173579860979995</v>
          </cell>
          <cell r="L510">
            <v>1.2083433877643825</v>
          </cell>
          <cell r="M510">
            <v>1.2083433877643825</v>
          </cell>
          <cell r="N510">
            <v>1.2083433877643825</v>
          </cell>
          <cell r="O510">
            <v>1.2083433877643825</v>
          </cell>
          <cell r="P510">
            <v>1.2083433877643825</v>
          </cell>
          <cell r="Q510">
            <v>1.2083433877643825</v>
          </cell>
          <cell r="R510">
            <v>1.2083433877643825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CIMS.CAN.PE.Transportation Personal.Intercity BusOutput</v>
          </cell>
          <cell r="H512">
            <v>956.73357798106247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1"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14939237.26411861</v>
          </cell>
          <cell r="N522">
            <v>15580662.472303957</v>
          </cell>
          <cell r="O522">
            <v>16229413.542056678</v>
          </cell>
          <cell r="P522">
            <v>16957292.907427136</v>
          </cell>
          <cell r="Q522">
            <v>17768703.306117564</v>
          </cell>
          <cell r="R522">
            <v>18668512.894233201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0.50976674138231182</v>
          </cell>
          <cell r="N524">
            <v>0.50662916859551976</v>
          </cell>
          <cell r="O524">
            <v>0.5057561456341757</v>
          </cell>
          <cell r="P524">
            <v>0.50486430734779075</v>
          </cell>
          <cell r="Q524">
            <v>0.50397131343684276</v>
          </cell>
          <cell r="R524">
            <v>0.50309149730840153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0.34333334933430448</v>
          </cell>
          <cell r="N525">
            <v>0.33711947013995647</v>
          </cell>
          <cell r="O525">
            <v>0.33280766313308141</v>
          </cell>
          <cell r="P525">
            <v>0.32883594852039788</v>
          </cell>
          <cell r="Q525">
            <v>0.32519193044982464</v>
          </cell>
          <cell r="R525">
            <v>0.32186108207620395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0.14689990928338362</v>
          </cell>
          <cell r="N526">
            <v>0.15173796109886206</v>
          </cell>
          <cell r="O526">
            <v>0.15693056855448745</v>
          </cell>
          <cell r="P526">
            <v>0.16180206656078444</v>
          </cell>
          <cell r="Q526">
            <v>0.16634703394463018</v>
          </cell>
          <cell r="R526">
            <v>0.17056553645229083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VehiclesCar_smallOutput</v>
          </cell>
          <cell r="H537">
            <v>18.484377649999999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Personal.Passenger VehiclesCar_largeOutput</v>
          </cell>
          <cell r="H538">
            <v>18.484377649999999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Personal.Passenger VehiclesLight Truck_smallOutput</v>
          </cell>
          <cell r="H539">
            <v>18.213782906100001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Personal.Passenger VehiclesLight Truck_largeOutput</v>
          </cell>
          <cell r="H540">
            <v>18.213782906100001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8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9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Personal.Passenger VehiclesCar_smallMarket share</v>
          </cell>
          <cell r="H545">
            <v>0.22153763413917429</v>
          </cell>
          <cell r="I545">
            <v>0.21122630311457624</v>
          </cell>
          <cell r="J545">
            <v>0.19643481064907431</v>
          </cell>
          <cell r="K545">
            <v>0.16947735243642104</v>
          </cell>
          <cell r="L545">
            <v>0.14491397953993873</v>
          </cell>
          <cell r="M545">
            <v>0.13486836827394549</v>
          </cell>
          <cell r="N545">
            <v>0.12504864364742668</v>
          </cell>
          <cell r="O545">
            <v>0.11552061738679402</v>
          </cell>
          <cell r="P545">
            <v>0.10634188802180264</v>
          </cell>
          <cell r="Q545">
            <v>9.7560719787776834E-2</v>
          </cell>
          <cell r="R545">
            <v>8.9215417342761255E-2</v>
          </cell>
        </row>
        <row r="546">
          <cell r="A546" t="str">
            <v>CIMS.CAN.NL.Transportation Personal.Passenger VehiclesCar_largeMarket share</v>
          </cell>
          <cell r="H546">
            <v>0.44978852991892959</v>
          </cell>
          <cell r="I546">
            <v>0.42885340329323052</v>
          </cell>
          <cell r="J546">
            <v>0.39882219131781749</v>
          </cell>
          <cell r="K546">
            <v>0.34409038221940019</v>
          </cell>
          <cell r="L546">
            <v>0.29421929179320888</v>
          </cell>
          <cell r="M546">
            <v>0.27382365679861659</v>
          </cell>
          <cell r="N546">
            <v>0.25388664013265416</v>
          </cell>
          <cell r="O546">
            <v>0.23454185954288478</v>
          </cell>
          <cell r="P546">
            <v>0.2159062574988114</v>
          </cell>
          <cell r="Q546">
            <v>0.19807782502366808</v>
          </cell>
          <cell r="R546">
            <v>0.18113433218075767</v>
          </cell>
        </row>
        <row r="547">
          <cell r="A547" t="str">
            <v>CIMS.CAN.NL.Transportation Personal.Passenger VehiclesLight Truck_smallMarket share</v>
          </cell>
          <cell r="H547">
            <v>0.10846236586082571</v>
          </cell>
          <cell r="I547">
            <v>0.11877369688542377</v>
          </cell>
          <cell r="J547">
            <v>0.13356518935092568</v>
          </cell>
          <cell r="K547">
            <v>0.16052264756357901</v>
          </cell>
          <cell r="L547">
            <v>0.18508602046006128</v>
          </cell>
          <cell r="M547">
            <v>0.19513163172605452</v>
          </cell>
          <cell r="N547">
            <v>0.20495135635257336</v>
          </cell>
          <cell r="O547">
            <v>0.21447938261320598</v>
          </cell>
          <cell r="P547">
            <v>0.22365811197819735</v>
          </cell>
          <cell r="Q547">
            <v>0.23243928021222318</v>
          </cell>
          <cell r="R547">
            <v>0.24078458265723876</v>
          </cell>
        </row>
        <row r="548">
          <cell r="A548" t="str">
            <v>CIMS.CAN.NL.Transportation Personal.Passenger VehiclesLight Truck_largeMarket share</v>
          </cell>
          <cell r="H548">
            <v>0.22021147008107034</v>
          </cell>
          <cell r="I548">
            <v>0.24114659670676941</v>
          </cell>
          <cell r="J548">
            <v>0.27117780868218244</v>
          </cell>
          <cell r="K548">
            <v>0.32590961778059974</v>
          </cell>
          <cell r="L548">
            <v>0.37578070820679105</v>
          </cell>
          <cell r="M548">
            <v>0.3961763432013834</v>
          </cell>
          <cell r="N548">
            <v>0.41611335986734588</v>
          </cell>
          <cell r="O548">
            <v>0.43545814045711517</v>
          </cell>
          <cell r="P548">
            <v>0.45409374250118856</v>
          </cell>
          <cell r="Q548">
            <v>0.47192217497633182</v>
          </cell>
          <cell r="R548">
            <v>0.48886566781924234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0.37564764375399951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0.35961516611456795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0.36365959193753267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CIMS.CAN.NL.Transportation Personal.Passenger Vehicle MotorsGasoline ExistingMarket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CIMS.CAN.NL.Transportation Personal.Transit.Public BusFerry UrbanOutput</v>
          </cell>
          <cell r="H557">
            <v>4152.8700000000008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CIMS.CAN.NL.Transportation Personal.Transit.Public BusBus Urban DieselMarket share</v>
          </cell>
          <cell r="H558">
            <v>1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CIMS.CAN.NL.Transportation Personal.Transit.Public BusBus Urban NGMarket share</v>
          </cell>
          <cell r="H559">
            <v>0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CIMS.CAN.NL.Transportation Personal.Transit.Public BusBus Urban ElectricMarket share</v>
          </cell>
          <cell r="H560">
            <v>0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CIMS.CAN.NL.Transportation Personal.Transit.Public BusFerry UrbanMarket share</v>
          </cell>
          <cell r="H561">
            <v>0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1.2511627298490628</v>
          </cell>
          <cell r="I562">
            <v>1.2398944819320414</v>
          </cell>
          <cell r="J562">
            <v>1.2286262340150209</v>
          </cell>
          <cell r="K562">
            <v>1.2173579860979995</v>
          </cell>
          <cell r="L562">
            <v>1.2083433877643825</v>
          </cell>
          <cell r="M562">
            <v>1.2083433877643825</v>
          </cell>
          <cell r="N562">
            <v>1.2083433877643825</v>
          </cell>
          <cell r="O562">
            <v>1.2083433877643825</v>
          </cell>
          <cell r="P562">
            <v>1.2083433877643825</v>
          </cell>
          <cell r="Q562">
            <v>1.2083433877643825</v>
          </cell>
          <cell r="R562">
            <v>1.2083433877643825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CIMS.CAN.NL.Transportation Personal.Intercity BusOutput</v>
          </cell>
          <cell r="H564">
            <v>956.73357798106247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112547433.47887592</v>
          </cell>
          <cell r="N574">
            <v>117805620.19624603</v>
          </cell>
          <cell r="O574">
            <v>123240383.6480691</v>
          </cell>
          <cell r="P574">
            <v>129284237.31513698</v>
          </cell>
          <cell r="Q574">
            <v>135973380.46174955</v>
          </cell>
          <cell r="R574">
            <v>143347569.9591462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0.3986331441086633</v>
          </cell>
          <cell r="N576">
            <v>0.39286742396253105</v>
          </cell>
          <cell r="O576">
            <v>0.38873237260920013</v>
          </cell>
          <cell r="P576">
            <v>0.38483432949651442</v>
          </cell>
          <cell r="Q576">
            <v>0.38118361392815719</v>
          </cell>
          <cell r="R576">
            <v>0.37778471588389734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0.26598684645300186</v>
          </cell>
          <cell r="N577">
            <v>0.25845952227472085</v>
          </cell>
          <cell r="O577">
            <v>0.25235319804352874</v>
          </cell>
          <cell r="P577">
            <v>0.24671632424889159</v>
          </cell>
          <cell r="Q577">
            <v>0.24153409743709067</v>
          </cell>
          <cell r="R577">
            <v>0.23678803123501546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0.33538000943833474</v>
          </cell>
          <cell r="N578">
            <v>0.34517312125528687</v>
          </cell>
          <cell r="O578">
            <v>0.3554513347137816</v>
          </cell>
          <cell r="P578">
            <v>0.36502097806308831</v>
          </cell>
          <cell r="Q578">
            <v>0.3738864435218065</v>
          </cell>
          <cell r="R578">
            <v>0.38206168748345787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Personal.Passenger VehiclesCar_smallOutput</v>
          </cell>
          <cell r="H589">
            <v>13.590817250000002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Personal.Passenger VehiclesCar_largeOutput</v>
          </cell>
          <cell r="H590">
            <v>13.590817250000002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Personal.Passenger VehiclesLight Truck_smallOutput</v>
          </cell>
          <cell r="H591">
            <v>15.063131511599998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Personal.Passenger VehiclesLight Truck_largeOutput</v>
          </cell>
          <cell r="H592">
            <v>15.063131511599998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8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9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Personal.Passenger VehiclesCar_smallMarket share</v>
          </cell>
          <cell r="H597">
            <v>0.21186439370208571</v>
          </cell>
          <cell r="I597">
            <v>0.20437753482382706</v>
          </cell>
          <cell r="J597">
            <v>0.19836968930607843</v>
          </cell>
          <cell r="K597">
            <v>0.18345947873000013</v>
          </cell>
          <cell r="L597">
            <v>0.1641275961464172</v>
          </cell>
          <cell r="M597">
            <v>0.15385725730201621</v>
          </cell>
          <cell r="N597">
            <v>0.14367292994930977</v>
          </cell>
          <cell r="O597">
            <v>0.13365122642794894</v>
          </cell>
          <cell r="P597">
            <v>0.12386386830995889</v>
          </cell>
          <cell r="Q597">
            <v>0.11437573723399685</v>
          </cell>
          <cell r="R597">
            <v>0.10524333799759421</v>
          </cell>
        </row>
        <row r="598">
          <cell r="A598" t="str">
            <v>CIMS.CAN.YT.Transportation Personal.Passenger VehiclesCar_largeMarket share</v>
          </cell>
          <cell r="H598">
            <v>0.43014892054665876</v>
          </cell>
          <cell r="I598">
            <v>0.41494832827867911</v>
          </cell>
          <cell r="J598">
            <v>0.40275058131840163</v>
          </cell>
          <cell r="K598">
            <v>0.37247833560333354</v>
          </cell>
          <cell r="L598">
            <v>0.33322875581242273</v>
          </cell>
          <cell r="M598">
            <v>0.31237685573439655</v>
          </cell>
          <cell r="N598">
            <v>0.29169958504859855</v>
          </cell>
          <cell r="O598">
            <v>0.27135249002038114</v>
          </cell>
          <cell r="P598">
            <v>0.25148118717476498</v>
          </cell>
          <cell r="Q598">
            <v>0.23221740589932688</v>
          </cell>
          <cell r="R598">
            <v>0.21367586805572153</v>
          </cell>
        </row>
        <row r="599">
          <cell r="A599" t="str">
            <v>CIMS.CAN.YT.Transportation Personal.Passenger VehiclesLight Truck_smallMarket share</v>
          </cell>
          <cell r="H599">
            <v>0.11813560629791432</v>
          </cell>
          <cell r="I599">
            <v>0.12562246517617295</v>
          </cell>
          <cell r="J599">
            <v>0.13163031069392156</v>
          </cell>
          <cell r="K599">
            <v>0.14654052126999983</v>
          </cell>
          <cell r="L599">
            <v>0.16587240385358284</v>
          </cell>
          <cell r="M599">
            <v>0.17614274269798377</v>
          </cell>
          <cell r="N599">
            <v>0.18632707005069027</v>
          </cell>
          <cell r="O599">
            <v>0.19634877357205111</v>
          </cell>
          <cell r="P599">
            <v>0.20613613169004111</v>
          </cell>
          <cell r="Q599">
            <v>0.21562426276600316</v>
          </cell>
          <cell r="R599">
            <v>0.22475666200240582</v>
          </cell>
        </row>
        <row r="600">
          <cell r="A600" t="str">
            <v>CIMS.CAN.YT.Transportation Personal.Passenger VehiclesLight Truck_largeMarket share</v>
          </cell>
          <cell r="H600">
            <v>0.23985107945334116</v>
          </cell>
          <cell r="I600">
            <v>0.25505167172132082</v>
          </cell>
          <cell r="J600">
            <v>0.26724941868159829</v>
          </cell>
          <cell r="K600">
            <v>0.29752166439666633</v>
          </cell>
          <cell r="L600">
            <v>0.33677124418757726</v>
          </cell>
          <cell r="M600">
            <v>0.35762314426560338</v>
          </cell>
          <cell r="N600">
            <v>0.37830041495140143</v>
          </cell>
          <cell r="O600">
            <v>0.39864750997961884</v>
          </cell>
          <cell r="P600">
            <v>0.41851881282523495</v>
          </cell>
          <cell r="Q600">
            <v>0.43778259410067299</v>
          </cell>
          <cell r="R600">
            <v>0.45632413194427834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0.37676691016245206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0.35908448638577739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0.35136738597591116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CIMS.CAN.YT.Transportation Personal.Passenger Vehicle MotorsGasoline ExistingMarket share</v>
          </cell>
          <cell r="H605">
            <v>1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CIMS.CAN.YT.Transportation Personal.Transit.Public BusFerry UrbanOutput</v>
          </cell>
          <cell r="H609">
            <v>4152.8700000000008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</row>
        <row r="612">
          <cell r="A612" t="str">
            <v>CIMS.CAN.YT.Transportation Personal.Transit.Public BusBus Urban ElectricMarket share</v>
          </cell>
          <cell r="H612">
            <v>0</v>
          </cell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</row>
        <row r="613">
          <cell r="A613" t="str">
            <v>CIMS.CAN.YT.Transportation Personal.Transit.Public BusFerry UrbanMarket share</v>
          </cell>
          <cell r="H613">
            <v>0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1.2511627298490628</v>
          </cell>
          <cell r="I614">
            <v>1.2398944819320414</v>
          </cell>
          <cell r="J614">
            <v>1.2286262340150209</v>
          </cell>
          <cell r="K614">
            <v>1.2173579860979995</v>
          </cell>
          <cell r="L614">
            <v>1.2083433877643825</v>
          </cell>
          <cell r="M614">
            <v>1.2083433877643825</v>
          </cell>
          <cell r="N614">
            <v>1.2083433877643825</v>
          </cell>
          <cell r="O614">
            <v>1.2083433877643825</v>
          </cell>
          <cell r="P614">
            <v>1.2083433877643825</v>
          </cell>
          <cell r="Q614">
            <v>1.2083433877643825</v>
          </cell>
          <cell r="R614">
            <v>1.2083433877643825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CIMS.CAN.YT.Transportation Personal.Intercity BusOutput</v>
          </cell>
          <cell r="H616">
            <v>956.73357798106247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  <cell r="I617"/>
          <cell r="J617"/>
          <cell r="K617"/>
          <cell r="L617"/>
          <cell r="M617"/>
          <cell r="N617"/>
          <cell r="O617"/>
          <cell r="P617"/>
          <cell r="Q617"/>
          <cell r="R617"/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5"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112547433.47887592</v>
          </cell>
          <cell r="N626">
            <v>117805620.19624603</v>
          </cell>
          <cell r="O626">
            <v>123240383.6480691</v>
          </cell>
          <cell r="P626">
            <v>129284237.31513698</v>
          </cell>
          <cell r="Q626">
            <v>135973380.46174955</v>
          </cell>
          <cell r="R626">
            <v>143347569.9591462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0.3986331441086633</v>
          </cell>
          <cell r="N628">
            <v>0.39286742396253105</v>
          </cell>
          <cell r="O628">
            <v>0.38873237260920013</v>
          </cell>
          <cell r="P628">
            <v>0.38483432949651442</v>
          </cell>
          <cell r="Q628">
            <v>0.38118361392815719</v>
          </cell>
          <cell r="R628">
            <v>0.37778471588389734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0.26598684645300186</v>
          </cell>
          <cell r="N629">
            <v>0.25845952227472085</v>
          </cell>
          <cell r="O629">
            <v>0.25235319804352874</v>
          </cell>
          <cell r="P629">
            <v>0.24671632424889159</v>
          </cell>
          <cell r="Q629">
            <v>0.24153409743709067</v>
          </cell>
          <cell r="R629">
            <v>0.23678803123501546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0.33538000943833474</v>
          </cell>
          <cell r="N630">
            <v>0.34517312125528687</v>
          </cell>
          <cell r="O630">
            <v>0.3554513347137816</v>
          </cell>
          <cell r="P630">
            <v>0.36502097806308831</v>
          </cell>
          <cell r="Q630">
            <v>0.3738864435218065</v>
          </cell>
          <cell r="R630">
            <v>0.38206168748345787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Personal.Passenger VehiclesCar_smallOutput</v>
          </cell>
          <cell r="H641">
            <v>13.590817250000002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Personal.Passenger VehiclesCar_largeOutput</v>
          </cell>
          <cell r="H642">
            <v>13.590817250000002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Personal.Passenger VehiclesLight Truck_smallOutput</v>
          </cell>
          <cell r="H643">
            <v>15.063131511599998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Personal.Passenger VehiclesLight Truck_largeOutput</v>
          </cell>
          <cell r="H644">
            <v>15.063131511599998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9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Personal.Passenger VehiclesCar_smallMarket share</v>
          </cell>
          <cell r="H649">
            <v>0.21186439370208571</v>
          </cell>
          <cell r="I649">
            <v>0.20437753482382706</v>
          </cell>
          <cell r="J649">
            <v>0.19836968930607843</v>
          </cell>
          <cell r="K649">
            <v>0.18345947873000013</v>
          </cell>
          <cell r="L649">
            <v>0.1641275961464172</v>
          </cell>
          <cell r="M649">
            <v>0.15385725730201621</v>
          </cell>
          <cell r="N649">
            <v>0.14367292994930977</v>
          </cell>
          <cell r="O649">
            <v>0.13365122642794894</v>
          </cell>
          <cell r="P649">
            <v>0.12386386830995889</v>
          </cell>
          <cell r="Q649">
            <v>0.11437573723399685</v>
          </cell>
          <cell r="R649">
            <v>0.10524333799759421</v>
          </cell>
        </row>
        <row r="650">
          <cell r="A650" t="str">
            <v>CIMS.CAN.NT.Transportation Personal.Passenger VehiclesCar_largeMarket share</v>
          </cell>
          <cell r="H650">
            <v>0.43014892054665876</v>
          </cell>
          <cell r="I650">
            <v>0.41494832827867911</v>
          </cell>
          <cell r="J650">
            <v>0.40275058131840163</v>
          </cell>
          <cell r="K650">
            <v>0.37247833560333354</v>
          </cell>
          <cell r="L650">
            <v>0.33322875581242273</v>
          </cell>
          <cell r="M650">
            <v>0.31237685573439655</v>
          </cell>
          <cell r="N650">
            <v>0.29169958504859855</v>
          </cell>
          <cell r="O650">
            <v>0.27135249002038114</v>
          </cell>
          <cell r="P650">
            <v>0.25148118717476498</v>
          </cell>
          <cell r="Q650">
            <v>0.23221740589932688</v>
          </cell>
          <cell r="R650">
            <v>0.21367586805572153</v>
          </cell>
        </row>
        <row r="651">
          <cell r="A651" t="str">
            <v>CIMS.CAN.NT.Transportation Personal.Passenger VehiclesLight Truck_smallMarket share</v>
          </cell>
          <cell r="H651">
            <v>0.11813560629791432</v>
          </cell>
          <cell r="I651">
            <v>0.12562246517617295</v>
          </cell>
          <cell r="J651">
            <v>0.13163031069392156</v>
          </cell>
          <cell r="K651">
            <v>0.14654052126999983</v>
          </cell>
          <cell r="L651">
            <v>0.16587240385358284</v>
          </cell>
          <cell r="M651">
            <v>0.17614274269798377</v>
          </cell>
          <cell r="N651">
            <v>0.18632707005069027</v>
          </cell>
          <cell r="O651">
            <v>0.19634877357205111</v>
          </cell>
          <cell r="P651">
            <v>0.20613613169004111</v>
          </cell>
          <cell r="Q651">
            <v>0.21562426276600316</v>
          </cell>
          <cell r="R651">
            <v>0.22475666200240582</v>
          </cell>
        </row>
        <row r="652">
          <cell r="A652" t="str">
            <v>CIMS.CAN.NT.Transportation Personal.Passenger VehiclesLight Truck_largeMarket share</v>
          </cell>
          <cell r="H652">
            <v>0.23985107945334116</v>
          </cell>
          <cell r="I652">
            <v>0.25505167172132082</v>
          </cell>
          <cell r="J652">
            <v>0.26724941868159829</v>
          </cell>
          <cell r="K652">
            <v>0.29752166439666633</v>
          </cell>
          <cell r="L652">
            <v>0.33677124418757726</v>
          </cell>
          <cell r="M652">
            <v>0.35762314426560338</v>
          </cell>
          <cell r="N652">
            <v>0.37830041495140143</v>
          </cell>
          <cell r="O652">
            <v>0.39864750997961884</v>
          </cell>
          <cell r="P652">
            <v>0.41851881282523495</v>
          </cell>
          <cell r="Q652">
            <v>0.43778259410067299</v>
          </cell>
          <cell r="R652">
            <v>0.45632413194427834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0.37676691016245206</v>
          </cell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0.35908448638577739</v>
          </cell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0.35136738597591116</v>
          </cell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</row>
        <row r="657">
          <cell r="A657" t="str">
            <v>CIMS.CAN.NT.Transportation Personal.Passenger Vehicle MotorsGasoline ExistingMarket share</v>
          </cell>
          <cell r="H657">
            <v>1</v>
          </cell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</row>
        <row r="661">
          <cell r="A661" t="str">
            <v>CIMS.CAN.NT.Transportation Personal.Transit.Public BusFerry UrbanOutput</v>
          </cell>
          <cell r="H661">
            <v>4152.8700000000008</v>
          </cell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CIMS.CAN.NT.Transportation Personal.Transit.Public BusBus Urban ElectricMarket share</v>
          </cell>
          <cell r="H664">
            <v>0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CIMS.CAN.NT.Transportation Personal.Transit.Public BusFerry UrbanMarket share</v>
          </cell>
          <cell r="H665">
            <v>0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1.2511627298490628</v>
          </cell>
          <cell r="I666">
            <v>1.2398944819320414</v>
          </cell>
          <cell r="J666">
            <v>1.2286262340150209</v>
          </cell>
          <cell r="K666">
            <v>1.2173579860979995</v>
          </cell>
          <cell r="L666">
            <v>1.2083433877643825</v>
          </cell>
          <cell r="M666">
            <v>1.2083433877643825</v>
          </cell>
          <cell r="N666">
            <v>1.2083433877643825</v>
          </cell>
          <cell r="O666">
            <v>1.2083433877643825</v>
          </cell>
          <cell r="P666">
            <v>1.2083433877643825</v>
          </cell>
          <cell r="Q666">
            <v>1.2083433877643825</v>
          </cell>
          <cell r="R666">
            <v>1.2083433877643825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</row>
        <row r="668">
          <cell r="A668" t="str">
            <v>CIMS.CAN.NT.Transportation Personal.Intercity BusOutput</v>
          </cell>
          <cell r="H668">
            <v>956.73357798106247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7"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112547433.47887592</v>
          </cell>
          <cell r="N678">
            <v>117805620.19624603</v>
          </cell>
          <cell r="O678">
            <v>123240383.6480691</v>
          </cell>
          <cell r="P678">
            <v>129284237.31513698</v>
          </cell>
          <cell r="Q678">
            <v>135973380.46174955</v>
          </cell>
          <cell r="R678">
            <v>143347569.9591462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0.3986331441086633</v>
          </cell>
          <cell r="N680">
            <v>0.39286742396253105</v>
          </cell>
          <cell r="O680">
            <v>0.38873237260920013</v>
          </cell>
          <cell r="P680">
            <v>0.38483432949651442</v>
          </cell>
          <cell r="Q680">
            <v>0.38118361392815719</v>
          </cell>
          <cell r="R680">
            <v>0.37778471588389734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0.26598684645300186</v>
          </cell>
          <cell r="N681">
            <v>0.25845952227472085</v>
          </cell>
          <cell r="O681">
            <v>0.25235319804352874</v>
          </cell>
          <cell r="P681">
            <v>0.24671632424889159</v>
          </cell>
          <cell r="Q681">
            <v>0.24153409743709067</v>
          </cell>
          <cell r="R681">
            <v>0.23678803123501546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0.33538000943833474</v>
          </cell>
          <cell r="N682">
            <v>0.34517312125528687</v>
          </cell>
          <cell r="O682">
            <v>0.3554513347137816</v>
          </cell>
          <cell r="P682">
            <v>0.36502097806308831</v>
          </cell>
          <cell r="Q682">
            <v>0.3738864435218065</v>
          </cell>
          <cell r="R682">
            <v>0.38206168748345787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Personal.Passenger VehiclesCar_smallOutput</v>
          </cell>
          <cell r="H693">
            <v>13.590817250000002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Personal.Passenger VehiclesCar_largeOutput</v>
          </cell>
          <cell r="H694">
            <v>13.590817250000002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Personal.Passenger VehiclesLight Truck_smallOutput</v>
          </cell>
          <cell r="H695">
            <v>15.063131511599998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Personal.Passenger VehiclesLight Truck_largeOutput</v>
          </cell>
          <cell r="H696">
            <v>15.063131511599998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9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</row>
        <row r="701">
          <cell r="A701" t="str">
            <v>CIMS.CAN.NU.Transportation Personal.Passenger VehiclesCar_smallMarket share</v>
          </cell>
          <cell r="H701">
            <v>0.21186439370208571</v>
          </cell>
          <cell r="I701">
            <v>0.20437753482382706</v>
          </cell>
          <cell r="J701">
            <v>0.19836968930607843</v>
          </cell>
          <cell r="K701">
            <v>0.18345947873000013</v>
          </cell>
          <cell r="L701">
            <v>0.1641275961464172</v>
          </cell>
          <cell r="M701">
            <v>0.15385725730201621</v>
          </cell>
          <cell r="N701">
            <v>0.14367292994930977</v>
          </cell>
          <cell r="O701">
            <v>0.13365122642794894</v>
          </cell>
          <cell r="P701">
            <v>0.12386386830995889</v>
          </cell>
          <cell r="Q701">
            <v>0.11437573723399685</v>
          </cell>
          <cell r="R701">
            <v>0.10524333799759421</v>
          </cell>
        </row>
        <row r="702">
          <cell r="A702" t="str">
            <v>CIMS.CAN.NU.Transportation Personal.Passenger VehiclesCar_largeMarket share</v>
          </cell>
          <cell r="H702">
            <v>0.43014892054665876</v>
          </cell>
          <cell r="I702">
            <v>0.41494832827867911</v>
          </cell>
          <cell r="J702">
            <v>0.40275058131840163</v>
          </cell>
          <cell r="K702">
            <v>0.37247833560333354</v>
          </cell>
          <cell r="L702">
            <v>0.33322875581242273</v>
          </cell>
          <cell r="M702">
            <v>0.31237685573439655</v>
          </cell>
          <cell r="N702">
            <v>0.29169958504859855</v>
          </cell>
          <cell r="O702">
            <v>0.27135249002038114</v>
          </cell>
          <cell r="P702">
            <v>0.25148118717476498</v>
          </cell>
          <cell r="Q702">
            <v>0.23221740589932688</v>
          </cell>
          <cell r="R702">
            <v>0.21367586805572153</v>
          </cell>
        </row>
        <row r="703">
          <cell r="A703" t="str">
            <v>CIMS.CAN.NU.Transportation Personal.Passenger VehiclesLight Truck_smallMarket share</v>
          </cell>
          <cell r="H703">
            <v>0.11813560629791432</v>
          </cell>
          <cell r="I703">
            <v>0.12562246517617295</v>
          </cell>
          <cell r="J703">
            <v>0.13163031069392156</v>
          </cell>
          <cell r="K703">
            <v>0.14654052126999983</v>
          </cell>
          <cell r="L703">
            <v>0.16587240385358284</v>
          </cell>
          <cell r="M703">
            <v>0.17614274269798377</v>
          </cell>
          <cell r="N703">
            <v>0.18632707005069027</v>
          </cell>
          <cell r="O703">
            <v>0.19634877357205111</v>
          </cell>
          <cell r="P703">
            <v>0.20613613169004111</v>
          </cell>
          <cell r="Q703">
            <v>0.21562426276600316</v>
          </cell>
          <cell r="R703">
            <v>0.22475666200240582</v>
          </cell>
        </row>
        <row r="704">
          <cell r="A704" t="str">
            <v>CIMS.CAN.NU.Transportation Personal.Passenger VehiclesLight Truck_largeMarket share</v>
          </cell>
          <cell r="H704">
            <v>0.23985107945334116</v>
          </cell>
          <cell r="I704">
            <v>0.25505167172132082</v>
          </cell>
          <cell r="J704">
            <v>0.26724941868159829</v>
          </cell>
          <cell r="K704">
            <v>0.29752166439666633</v>
          </cell>
          <cell r="L704">
            <v>0.33677124418757726</v>
          </cell>
          <cell r="M704">
            <v>0.35762314426560338</v>
          </cell>
          <cell r="N704">
            <v>0.37830041495140143</v>
          </cell>
          <cell r="O704">
            <v>0.39864750997961884</v>
          </cell>
          <cell r="P704">
            <v>0.41851881282523495</v>
          </cell>
          <cell r="Q704">
            <v>0.43778259410067299</v>
          </cell>
          <cell r="R704">
            <v>0.45632413194427834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0.37676691016245206</v>
          </cell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0.35908448638577739</v>
          </cell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0.35136738597591116</v>
          </cell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</row>
        <row r="709">
          <cell r="A709" t="str">
            <v>CIMS.CAN.NU.Transportation Personal.Passenger Vehicle MotorsGasoline ExistingMarket share</v>
          </cell>
          <cell r="H709">
            <v>1</v>
          </cell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</row>
        <row r="713">
          <cell r="A713" t="str">
            <v>CIMS.CAN.NU.Transportation Personal.Transit.Public BusFerry UrbanOutput</v>
          </cell>
          <cell r="H713">
            <v>4152.8700000000008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CIMS.CAN.NU.Transportation Personal.Transit.Public BusBus Urban ElectricMarket share</v>
          </cell>
          <cell r="H716">
            <v>0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CIMS.CAN.NU.Transportation Personal.Transit.Public BusFerry UrbanMarket share</v>
          </cell>
          <cell r="H717">
            <v>0</v>
          </cell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1.2511627298490628</v>
          </cell>
          <cell r="I718">
            <v>1.2398944819320414</v>
          </cell>
          <cell r="J718">
            <v>1.2286262340150209</v>
          </cell>
          <cell r="K718">
            <v>1.2173579860979995</v>
          </cell>
          <cell r="L718">
            <v>1.2083433877643825</v>
          </cell>
          <cell r="M718">
            <v>1.2083433877643825</v>
          </cell>
          <cell r="N718">
            <v>1.2083433877643825</v>
          </cell>
          <cell r="O718">
            <v>1.2083433877643825</v>
          </cell>
          <cell r="P718">
            <v>1.2083433877643825</v>
          </cell>
          <cell r="Q718">
            <v>1.2083433877643825</v>
          </cell>
          <cell r="R718">
            <v>1.2083433877643825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CIMS.CAN.NU.Transportation Personal.Intercity BusOutput</v>
          </cell>
          <cell r="H720">
            <v>956.73357798106247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29"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59129808.62770696</v>
          </cell>
          <cell r="N730">
            <v>60995144.07337112</v>
          </cell>
          <cell r="O730">
            <v>62844592.241302915</v>
          </cell>
          <cell r="P730">
            <v>64983422.282575481</v>
          </cell>
          <cell r="Q730">
            <v>67425770.127359495</v>
          </cell>
          <cell r="R730">
            <v>70187415.971517801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0.55567018261649093</v>
          </cell>
          <cell r="N732">
            <v>0.55383217409270413</v>
          </cell>
          <cell r="O732">
            <v>0.55462138987302412</v>
          </cell>
          <cell r="P732">
            <v>0.55531154829904272</v>
          </cell>
          <cell r="Q732">
            <v>0.55591289282113576</v>
          </cell>
          <cell r="R732">
            <v>0.5564349871321681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0.38492036773160382</v>
          </cell>
          <cell r="N733">
            <v>0.37919031424769745</v>
          </cell>
          <cell r="O733">
            <v>0.37556607683856363</v>
          </cell>
          <cell r="P733">
            <v>0.37215639611848306</v>
          </cell>
          <cell r="Q733">
            <v>0.36896377232434235</v>
          </cell>
          <cell r="R733">
            <v>0.36598831619736194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5.9409449651905311E-2</v>
          </cell>
          <cell r="N734">
            <v>6.2043594741177856E-2</v>
          </cell>
          <cell r="O734">
            <v>6.4871585494443329E-2</v>
          </cell>
          <cell r="P734">
            <v>6.7584959383819129E-2</v>
          </cell>
          <cell r="Q734">
            <v>7.0170881466360219E-2</v>
          </cell>
          <cell r="R734">
            <v>7.2619592108045208E-2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Personal.Passenger VehiclesCar_smallOutput</v>
          </cell>
          <cell r="H745">
            <v>19.745559499999995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Personal.Passenger VehiclesCar_largeOutput</v>
          </cell>
          <cell r="H746">
            <v>19.745559499999995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Personal.Passenger VehiclesLight Truck_smallOutput</v>
          </cell>
          <cell r="H747">
            <v>19.357985104000001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Personal.Passenger VehiclesLight Truck_largeOutput</v>
          </cell>
          <cell r="H748">
            <v>19.357985104000001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8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9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</row>
        <row r="753">
          <cell r="A753" t="str">
            <v>CIMS.CAN.AT.Transportation Personal.Passenger VehiclesCar_smallMarket share</v>
          </cell>
          <cell r="H753">
            <v>0.22578751773285094</v>
          </cell>
          <cell r="I753">
            <v>0.22110099866280378</v>
          </cell>
          <cell r="J753">
            <v>0.21201423393341104</v>
          </cell>
          <cell r="K753">
            <v>0.19270702727079023</v>
          </cell>
          <cell r="L753">
            <v>0.16815635394086906</v>
          </cell>
          <cell r="M753">
            <v>0.15787385852257707</v>
          </cell>
          <cell r="N753">
            <v>0.14764651857502004</v>
          </cell>
          <cell r="O753">
            <v>0.13755225975401902</v>
          </cell>
          <cell r="P753">
            <v>0.12766497107415944</v>
          </cell>
          <cell r="Q753">
            <v>0.11805242087735193</v>
          </cell>
          <cell r="R753">
            <v>0.10877454844386586</v>
          </cell>
        </row>
        <row r="754">
          <cell r="A754" t="str">
            <v>CIMS.CAN.AT.Transportation Personal.Passenger VehiclesCar_largeMarket share</v>
          </cell>
          <cell r="H754">
            <v>0.45841708145760635</v>
          </cell>
          <cell r="I754">
            <v>0.4489020275881167</v>
          </cell>
          <cell r="J754">
            <v>0.43045314162237996</v>
          </cell>
          <cell r="K754">
            <v>0.39125366142857404</v>
          </cell>
          <cell r="L754">
            <v>0.34140835497085531</v>
          </cell>
          <cell r="M754">
            <v>0.32053177336402011</v>
          </cell>
          <cell r="N754">
            <v>0.29976717407655573</v>
          </cell>
          <cell r="O754">
            <v>0.27927276980361432</v>
          </cell>
          <cell r="P754">
            <v>0.2591985776354146</v>
          </cell>
          <cell r="Q754">
            <v>0.23968218784189632</v>
          </cell>
          <cell r="R754">
            <v>0.22084529532542457</v>
          </cell>
        </row>
        <row r="755">
          <cell r="A755" t="str">
            <v>CIMS.CAN.AT.Transportation Personal.Passenger VehiclesLight Truck_smallMarket share</v>
          </cell>
          <cell r="H755">
            <v>0.10421248226714908</v>
          </cell>
          <cell r="I755">
            <v>0.10889900133719621</v>
          </cell>
          <cell r="J755">
            <v>0.11798576606658893</v>
          </cell>
          <cell r="K755">
            <v>0.13729297272920979</v>
          </cell>
          <cell r="L755">
            <v>0.16184364605913099</v>
          </cell>
          <cell r="M755">
            <v>0.17212614147742294</v>
          </cell>
          <cell r="N755">
            <v>0.18235348142498001</v>
          </cell>
          <cell r="O755">
            <v>0.19244774024598105</v>
          </cell>
          <cell r="P755">
            <v>0.2023350289258406</v>
          </cell>
          <cell r="Q755">
            <v>0.21194757912264808</v>
          </cell>
          <cell r="R755">
            <v>0.22122545155613418</v>
          </cell>
        </row>
        <row r="756">
          <cell r="A756" t="str">
            <v>CIMS.CAN.AT.Transportation Personal.Passenger VehiclesLight Truck_largeMarket share</v>
          </cell>
          <cell r="H756">
            <v>0.21158291854239353</v>
          </cell>
          <cell r="I756">
            <v>0.2210979724118832</v>
          </cell>
          <cell r="J756">
            <v>0.23954685837761994</v>
          </cell>
          <cell r="K756">
            <v>0.27874633857142589</v>
          </cell>
          <cell r="L756">
            <v>0.32859164502914467</v>
          </cell>
          <cell r="M756">
            <v>0.34946822663597987</v>
          </cell>
          <cell r="N756">
            <v>0.3702328259234442</v>
          </cell>
          <cell r="O756">
            <v>0.39072723019638567</v>
          </cell>
          <cell r="P756">
            <v>0.41080142236458533</v>
          </cell>
          <cell r="Q756">
            <v>0.43031781215810361</v>
          </cell>
          <cell r="R756">
            <v>0.44915470467457541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0.34335575347159608</v>
          </cell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0.32648047734069985</v>
          </cell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0.32606832187192725</v>
          </cell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</row>
        <row r="761">
          <cell r="A761" t="str">
            <v>CIMS.CAN.AT.Transportation Personal.Passenger Vehicle MotorsGasoline ExistingMarket share</v>
          </cell>
          <cell r="H761">
            <v>1</v>
          </cell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CIMS.CAN.AT.Transportation Personal.Transit.Public BusFerry UrbanOutput</v>
          </cell>
          <cell r="H765">
            <v>4152.8700000000008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CIMS.CAN.AT.Transportation Personal.Transit.Public BusBus Urban DieselMarket share</v>
          </cell>
          <cell r="H766">
            <v>1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CIMS.CAN.AT.Transportation Personal.Transit.Public BusBus Urban NGMarket share</v>
          </cell>
          <cell r="H767">
            <v>0</v>
          </cell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</row>
        <row r="768">
          <cell r="A768" t="str">
            <v>CIMS.CAN.AT.Transportation Personal.Transit.Public BusBus Urban ElectricMarket share</v>
          </cell>
          <cell r="H768">
            <v>0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CIMS.CAN.AT.Transportation Personal.Transit.Public BusFerry UrbanMarket share</v>
          </cell>
          <cell r="H769">
            <v>0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1.2511627298490628</v>
          </cell>
          <cell r="I770">
            <v>1.2398944819320414</v>
          </cell>
          <cell r="J770">
            <v>1.2286262340150209</v>
          </cell>
          <cell r="K770">
            <v>1.2173579860979995</v>
          </cell>
          <cell r="L770">
            <v>1.2083433877643825</v>
          </cell>
          <cell r="M770">
            <v>1.2083433877643825</v>
          </cell>
          <cell r="N770">
            <v>1.2083433877643825</v>
          </cell>
          <cell r="O770">
            <v>1.2083433877643825</v>
          </cell>
          <cell r="P770">
            <v>1.2083433877643825</v>
          </cell>
          <cell r="Q770">
            <v>1.2083433877643825</v>
          </cell>
          <cell r="R770">
            <v>1.2083433877643825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CIMS.CAN.AT.Transportation Personal.Intercity BusOutput</v>
          </cell>
          <cell r="H772">
            <v>956.73357798106247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1"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112547433.47887592</v>
          </cell>
          <cell r="N782">
            <v>117805620.19624603</v>
          </cell>
          <cell r="O782">
            <v>123240383.6480691</v>
          </cell>
          <cell r="P782">
            <v>129284237.31513698</v>
          </cell>
          <cell r="Q782">
            <v>135973380.46174955</v>
          </cell>
          <cell r="R782">
            <v>143347569.9591462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0.3986331441086633</v>
          </cell>
          <cell r="N784">
            <v>0.39286742396253105</v>
          </cell>
          <cell r="O784">
            <v>0.38873237260920013</v>
          </cell>
          <cell r="P784">
            <v>0.38483432949651442</v>
          </cell>
          <cell r="Q784">
            <v>0.38118361392815719</v>
          </cell>
          <cell r="R784">
            <v>0.37778471588389734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0.26598684645300186</v>
          </cell>
          <cell r="N785">
            <v>0.25845952227472085</v>
          </cell>
          <cell r="O785">
            <v>0.25235319804352874</v>
          </cell>
          <cell r="P785">
            <v>0.24671632424889159</v>
          </cell>
          <cell r="Q785">
            <v>0.24153409743709067</v>
          </cell>
          <cell r="R785">
            <v>0.23678803123501546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0.33538000943833474</v>
          </cell>
          <cell r="N786">
            <v>0.34517312125528687</v>
          </cell>
          <cell r="O786">
            <v>0.3554513347137816</v>
          </cell>
          <cell r="P786">
            <v>0.36502097806308831</v>
          </cell>
          <cell r="Q786">
            <v>0.3738864435218065</v>
          </cell>
          <cell r="R786">
            <v>0.38206168748345787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Personal.Passenger VehiclesCar_smallOutput</v>
          </cell>
          <cell r="H797">
            <v>13.590817250000002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Personal.Passenger VehiclesCar_largeOutput</v>
          </cell>
          <cell r="H798">
            <v>13.590817250000002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Personal.Passenger VehiclesLight Truck_smallOutput</v>
          </cell>
          <cell r="H799">
            <v>15.063131511599998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Personal.Passenger VehiclesLight Truck_largeOutput</v>
          </cell>
          <cell r="H800">
            <v>15.063131511599998</v>
          </cell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8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9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</row>
        <row r="805">
          <cell r="A805" t="str">
            <v>CIMS.CAN.TR.Transportation Personal.Passenger VehiclesCar_smallMarket share</v>
          </cell>
          <cell r="H805">
            <v>0.21186439370208571</v>
          </cell>
          <cell r="I805">
            <v>0.20437753482382706</v>
          </cell>
          <cell r="J805">
            <v>0.19836968930607843</v>
          </cell>
          <cell r="K805">
            <v>0.18345947873000013</v>
          </cell>
          <cell r="L805">
            <v>0.1641275961464172</v>
          </cell>
          <cell r="M805">
            <v>0.15385725730201621</v>
          </cell>
          <cell r="N805">
            <v>0.14367292994930977</v>
          </cell>
          <cell r="O805">
            <v>0.13365122642794894</v>
          </cell>
          <cell r="P805">
            <v>0.12386386830995889</v>
          </cell>
          <cell r="Q805">
            <v>0.11437573723399685</v>
          </cell>
          <cell r="R805">
            <v>0.10524333799759421</v>
          </cell>
        </row>
        <row r="806">
          <cell r="A806" t="str">
            <v>CIMS.CAN.TR.Transportation Personal.Passenger VehiclesCar_largeMarket share</v>
          </cell>
          <cell r="H806">
            <v>0.43014892054665876</v>
          </cell>
          <cell r="I806">
            <v>0.41494832827867911</v>
          </cell>
          <cell r="J806">
            <v>0.40275058131840163</v>
          </cell>
          <cell r="K806">
            <v>0.37247833560333354</v>
          </cell>
          <cell r="L806">
            <v>0.33322875581242273</v>
          </cell>
          <cell r="M806">
            <v>0.31237685573439655</v>
          </cell>
          <cell r="N806">
            <v>0.29169958504859855</v>
          </cell>
          <cell r="O806">
            <v>0.27135249002038114</v>
          </cell>
          <cell r="P806">
            <v>0.25148118717476498</v>
          </cell>
          <cell r="Q806">
            <v>0.23221740589932688</v>
          </cell>
          <cell r="R806">
            <v>0.21367586805572153</v>
          </cell>
        </row>
        <row r="807">
          <cell r="A807" t="str">
            <v>CIMS.CAN.TR.Transportation Personal.Passenger VehiclesLight Truck_smallMarket share</v>
          </cell>
          <cell r="H807">
            <v>0.11813560629791432</v>
          </cell>
          <cell r="I807">
            <v>0.12562246517617295</v>
          </cell>
          <cell r="J807">
            <v>0.13163031069392156</v>
          </cell>
          <cell r="K807">
            <v>0.14654052126999983</v>
          </cell>
          <cell r="L807">
            <v>0.16587240385358284</v>
          </cell>
          <cell r="M807">
            <v>0.17614274269798377</v>
          </cell>
          <cell r="N807">
            <v>0.18632707005069027</v>
          </cell>
          <cell r="O807">
            <v>0.19634877357205111</v>
          </cell>
          <cell r="P807">
            <v>0.20613613169004111</v>
          </cell>
          <cell r="Q807">
            <v>0.21562426276600316</v>
          </cell>
          <cell r="R807">
            <v>0.22475666200240582</v>
          </cell>
        </row>
        <row r="808">
          <cell r="A808" t="str">
            <v>CIMS.CAN.TR.Transportation Personal.Passenger VehiclesLight Truck_largeMarket share</v>
          </cell>
          <cell r="H808">
            <v>0.23985107945334116</v>
          </cell>
          <cell r="I808">
            <v>0.25505167172132082</v>
          </cell>
          <cell r="J808">
            <v>0.26724941868159829</v>
          </cell>
          <cell r="K808">
            <v>0.29752166439666633</v>
          </cell>
          <cell r="L808">
            <v>0.33677124418757726</v>
          </cell>
          <cell r="M808">
            <v>0.35762314426560338</v>
          </cell>
          <cell r="N808">
            <v>0.37830041495140143</v>
          </cell>
          <cell r="O808">
            <v>0.39864750997961884</v>
          </cell>
          <cell r="P808">
            <v>0.41851881282523495</v>
          </cell>
          <cell r="Q808">
            <v>0.43778259410067299</v>
          </cell>
          <cell r="R808">
            <v>0.45632413194427834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0.37676691016245206</v>
          </cell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0.35908448638577739</v>
          </cell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0.35136738597591116</v>
          </cell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</row>
        <row r="813">
          <cell r="A813" t="str">
            <v>CIMS.CAN.TR.Transportation Personal.Passenger Vehicle MotorsGasoline ExistingMarket share</v>
          </cell>
          <cell r="H813">
            <v>1</v>
          </cell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</row>
        <row r="817">
          <cell r="A817" t="str">
            <v>CIMS.CAN.TR.Transportation Personal.Transit.Public BusFerry UrbanOutput</v>
          </cell>
          <cell r="H817">
            <v>4152.8700000000008</v>
          </cell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</row>
        <row r="820">
          <cell r="A820" t="str">
            <v>CIMS.CAN.TR.Transportation Personal.Transit.Public BusBus Urban ElectricMarket share</v>
          </cell>
          <cell r="H820">
            <v>0</v>
          </cell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</row>
        <row r="821">
          <cell r="A821" t="str">
            <v>CIMS.CAN.TR.Transportation Personal.Transit.Public BusFerry UrbanMarket share</v>
          </cell>
          <cell r="H821">
            <v>0</v>
          </cell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1.2511627298490628</v>
          </cell>
          <cell r="I822">
            <v>1.2398944819320414</v>
          </cell>
          <cell r="J822">
            <v>1.2286262340150209</v>
          </cell>
          <cell r="K822">
            <v>1.2173579860979995</v>
          </cell>
          <cell r="L822">
            <v>1.2083433877643825</v>
          </cell>
          <cell r="M822">
            <v>1.2083433877643825</v>
          </cell>
          <cell r="N822">
            <v>1.2083433877643825</v>
          </cell>
          <cell r="O822">
            <v>1.2083433877643825</v>
          </cell>
          <cell r="P822">
            <v>1.2083433877643825</v>
          </cell>
          <cell r="Q822">
            <v>1.2083433877643825</v>
          </cell>
          <cell r="R822">
            <v>1.2083433877643825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</row>
        <row r="824">
          <cell r="A824" t="str">
            <v>CIMS.CAN.TR.Transportation Personal.Intercity BusOutput</v>
          </cell>
          <cell r="H824">
            <v>956.73357798106247</v>
          </cell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1A0F-F83C-48DF-AA03-A23631A799FD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INDEX([1]!passenger_data,MATCH($A3&amp;$F3&amp;$G3&amp;$J3,[1]!passenger_index,0),MATCH(M$2,[1]!passenger_year,0))</f>
        <v>17458549.888862271</v>
      </c>
      <c r="N3">
        <f>INDEX([1]!passenger_data,MATCH($A3&amp;$F3&amp;$G3&amp;$J3,[1]!passenger_index,0),MATCH(N$2,[1]!passenger_year,0))</f>
        <v>18866478.239620704</v>
      </c>
      <c r="O3">
        <f>INDEX([1]!passenger_data,MATCH($A3&amp;$F3&amp;$G3&amp;$J3,[1]!passenger_index,0),MATCH(O$2,[1]!passenger_year,0))</f>
        <v>25788830.620399628</v>
      </c>
      <c r="P3">
        <f>INDEX([1]!passenger_data,MATCH($A3&amp;$F3&amp;$G3&amp;$J3,[1]!passenger_index,0),MATCH(P$2,[1]!passenger_year,0))</f>
        <v>25835957.602179125</v>
      </c>
      <c r="Q3">
        <f>INDEX([1]!passenger_data,MATCH($A3&amp;$F3&amp;$G3&amp;$J3,[1]!passenger_index,0),MATCH(Q$2,[1]!passenger_year,0))</f>
        <v>24841484.310666498</v>
      </c>
      <c r="R3">
        <f>INDEX([1]!passenger_data,MATCH($A3&amp;$F3&amp;$G3&amp;$J3,[1]!passenger_index,0),MATCH(R$2,[1]!passenger_year,0))</f>
        <v>25610429.442345623</v>
      </c>
      <c r="S3">
        <f>INDEX([1]!passenger_data,MATCH($A3&amp;$F3&amp;$G3&amp;$J3,[1]!passenger_index,0),MATCH(S$2,[1]!passenger_year,0))</f>
        <v>26635523.455173258</v>
      </c>
      <c r="T3">
        <f>INDEX([1]!passenger_data,MATCH($A3&amp;$F3&amp;$G3&amp;$J3,[1]!passenger_index,0),MATCH(T$2,[1]!passenger_year,0))</f>
        <v>27658056.833042379</v>
      </c>
      <c r="U3">
        <f>INDEX([1]!passenger_data,MATCH($A3&amp;$F3&amp;$G3&amp;$J3,[1]!passenger_index,0),MATCH(U$2,[1]!passenger_year,0))</f>
        <v>28812871.643180564</v>
      </c>
      <c r="V3">
        <f>INDEX([1]!passenger_data,MATCH($A3&amp;$F3&amp;$G3&amp;$J3,[1]!passenger_index,0),MATCH(V$2,[1]!passenger_year,0))</f>
        <v>30107043.992662571</v>
      </c>
      <c r="W3">
        <f>INDEX([1]!passenger_data,MATCH($A3&amp;$F3&amp;$G3&amp;$J3,[1]!passenger_index,0),MATCH(W$2,[1]!passenger_year,0))</f>
        <v>31548426.96748678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1.1786993508534587</v>
      </c>
      <c r="N6">
        <f>IFERROR(INDEX([2]!FuelMult_JCIMS,MATCH($C6&amp;$D6&amp;$J6,[2]!FuelMult_JCIMS_Index,0),MATCH(N$2,$M$2:$W$2,0)),1)</f>
        <v>1.4611112775667492</v>
      </c>
      <c r="O6">
        <f>IFERROR(INDEX([2]!FuelMult_JCIMS,MATCH($C6&amp;$D6&amp;$J6,[2]!FuelMult_JCIMS_Index,0),MATCH(O$2,$M$2:$W$2,0)),1)</f>
        <v>1.8811878569017773</v>
      </c>
      <c r="P6">
        <f>IFERROR(INDEX([2]!FuelMult_JCIMS,MATCH($C6&amp;$D6&amp;$J6,[2]!FuelMult_JCIMS_Index,0),MATCH(P$2,$M$2:$W$2,0)),1)</f>
        <v>2.1105163306496721</v>
      </c>
      <c r="Q6">
        <f>IFERROR(INDEX([2]!FuelMult_JCIMS,MATCH($C6&amp;$D6&amp;$J6,[2]!FuelMult_JCIMS_Index,0),MATCH(Q$2,$M$2:$W$2,0)),1)</f>
        <v>2.2174349045465505</v>
      </c>
      <c r="R6">
        <f>IFERROR(INDEX([2]!FuelMult_JCIMS,MATCH($C6&amp;$D6&amp;$J6,[2]!FuelMult_JCIMS_Index,0),MATCH(R$2,$M$2:$W$2,0)),1)</f>
        <v>2.8895091134972604</v>
      </c>
      <c r="S6">
        <f>IFERROR(INDEX([2]!FuelMult_JCIMS,MATCH($C6&amp;$D6&amp;$J6,[2]!FuelMult_JCIMS_Index,0),MATCH(S$2,$M$2:$W$2,0)),1)</f>
        <v>2.7754982245564994</v>
      </c>
      <c r="T6">
        <f>IFERROR(INDEX([2]!FuelMult_JCIMS,MATCH($C6&amp;$D6&amp;$J6,[2]!FuelMult_JCIMS_Index,0),MATCH(T$2,$M$2:$W$2,0)),1)</f>
        <v>2.6719329095693065</v>
      </c>
      <c r="U6">
        <f>IFERROR(INDEX([2]!FuelMult_JCIMS,MATCH($C6&amp;$D6&amp;$J6,[2]!FuelMult_JCIMS_Index,0),MATCH(U$2,$M$2:$W$2,0)),1)</f>
        <v>2.5655534644401041</v>
      </c>
      <c r="V6">
        <f>IFERROR(INDEX([2]!FuelMult_JCIMS,MATCH($C6&amp;$D6&amp;$J6,[2]!FuelMult_JCIMS_Index,0),MATCH(V$2,$M$2:$W$2,0)),1)</f>
        <v>2.5636062925554088</v>
      </c>
      <c r="W6">
        <f>IFERROR(INDEX([2]!FuelMult_JCIMS,MATCH($C6&amp;$D6&amp;$J6,[2]!FuelMult_JCIMS_Index,0),MATCH(W$2,$M$2:$W$2,0)),1)</f>
        <v>2.5626605483956593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1.0641892196442628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1.0522494107339595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1.0190876635998254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0.9958968199712388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1.0268789812854344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1.0406240759013421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1.0445846694420415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1.0447418211082693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1.0439997894506237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1.0433491782481343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1.0429727314661614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1.3760605922404547</v>
      </c>
      <c r="N13">
        <f>IFERROR(INDEX([2]!FuelMult_JCIMS,MATCH($C13&amp;$D13&amp;$J13,[2]!FuelMult_JCIMS_Index,0),MATCH(N$2,$M$2:$W$2,0)),1)</f>
        <v>1.4734512867282694</v>
      </c>
      <c r="O13">
        <f>IFERROR(INDEX([2]!FuelMult_JCIMS,MATCH($C13&amp;$D13&amp;$J13,[2]!FuelMult_JCIMS_Index,0),MATCH(O$2,$M$2:$W$2,0)),1)</f>
        <v>1.6190490827988038</v>
      </c>
      <c r="P13">
        <f>IFERROR(INDEX([2]!FuelMult_JCIMS,MATCH($C13&amp;$D13&amp;$J13,[2]!FuelMult_JCIMS_Index,0),MATCH(P$2,$M$2:$W$2,0)),1)</f>
        <v>1.7437938658911474</v>
      </c>
      <c r="Q13">
        <f>IFERROR(INDEX([2]!FuelMult_JCIMS,MATCH($C13&amp;$D13&amp;$J13,[2]!FuelMult_JCIMS_Index,0),MATCH(Q$2,$M$2:$W$2,0)),1)</f>
        <v>1.626215472473221</v>
      </c>
      <c r="R13">
        <f>IFERROR(INDEX([2]!FuelMult_JCIMS,MATCH($C13&amp;$D13&amp;$J13,[2]!FuelMult_JCIMS_Index,0),MATCH(R$2,$M$2:$W$2,0)),1)</f>
        <v>1.7349961980358966</v>
      </c>
      <c r="S13">
        <f>IFERROR(INDEX([2]!FuelMult_JCIMS,MATCH($C13&amp;$D13&amp;$J13,[2]!FuelMult_JCIMS_Index,0),MATCH(S$2,$M$2:$W$2,0)),1)</f>
        <v>1.9169367707963321</v>
      </c>
      <c r="T13">
        <f>IFERROR(INDEX([2]!FuelMult_JCIMS,MATCH($C13&amp;$D13&amp;$J13,[2]!FuelMult_JCIMS_Index,0),MATCH(T$2,$M$2:$W$2,0)),1)</f>
        <v>2.1107097292790198</v>
      </c>
      <c r="U13">
        <f>IFERROR(INDEX([2]!FuelMult_JCIMS,MATCH($C13&amp;$D13&amp;$J13,[2]!FuelMult_JCIMS_Index,0),MATCH(U$2,$M$2:$W$2,0)),1)</f>
        <v>1.9996962195771655</v>
      </c>
      <c r="V13">
        <f>IFERROR(INDEX([2]!FuelMult_JCIMS,MATCH($C13&amp;$D13&amp;$J13,[2]!FuelMult_JCIMS_Index,0),MATCH(V$2,$M$2:$W$2,0)),1)</f>
        <v>1.9998122464323782</v>
      </c>
      <c r="W13">
        <f>IFERROR(INDEX([2]!FuelMult_JCIMS,MATCH($C13&amp;$D13&amp;$J13,[2]!FuelMult_JCIMS_Index,0),MATCH(W$2,$M$2:$W$2,0)),1)</f>
        <v>1.9999444510491109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1.0787101249981565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1.0816769051676203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1.0412966386965601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0.97892167878348713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0.99491329469244649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1.0137334258753821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1.0174457559849615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1.0210157135089508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1.0222571230397883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1.0232277256230531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1.0239060336087549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1.0019239041360983</v>
      </c>
      <c r="N17">
        <f>IFERROR(INDEX([2]!FuelMult_JCIMS,MATCH($C17&amp;$D17&amp;$J17,[2]!FuelMult_JCIMS_Index,0),MATCH(N$2,$M$2:$W$2,0)),1)</f>
        <v>1.0138864148204887</v>
      </c>
      <c r="O17">
        <f>IFERROR(INDEX([2]!FuelMult_JCIMS,MATCH($C17&amp;$D17&amp;$J17,[2]!FuelMult_JCIMS_Index,0),MATCH(O$2,$M$2:$W$2,0)),1)</f>
        <v>1.0154385357339621</v>
      </c>
      <c r="P17">
        <f>IFERROR(INDEX([2]!FuelMult_JCIMS,MATCH($C17&amp;$D17&amp;$J17,[2]!FuelMult_JCIMS_Index,0),MATCH(P$2,$M$2:$W$2,0)),1)</f>
        <v>1.0260017767227128</v>
      </c>
      <c r="Q17">
        <f>IFERROR(INDEX([2]!FuelMult_JCIMS,MATCH($C17&amp;$D17&amp;$J17,[2]!FuelMult_JCIMS_Index,0),MATCH(Q$2,$M$2:$W$2,0)),1)</f>
        <v>1.0239017343148424</v>
      </c>
      <c r="R17">
        <f>IFERROR(INDEX([2]!FuelMult_JCIMS,MATCH($C17&amp;$D17&amp;$J17,[2]!FuelMult_JCIMS_Index,0),MATCH(R$2,$M$2:$W$2,0)),1)</f>
        <v>1.0228390152118592</v>
      </c>
      <c r="S17">
        <f>IFERROR(INDEX([2]!FuelMult_JCIMS,MATCH($C17&amp;$D17&amp;$J17,[2]!FuelMult_JCIMS_Index,0),MATCH(S$2,$M$2:$W$2,0)),1)</f>
        <v>1.0218783780620415</v>
      </c>
      <c r="T17">
        <f>IFERROR(INDEX([2]!FuelMult_JCIMS,MATCH($C17&amp;$D17&amp;$J17,[2]!FuelMult_JCIMS_Index,0),MATCH(T$2,$M$2:$W$2,0)),1)</f>
        <v>1.0214066999111691</v>
      </c>
      <c r="U17">
        <f>IFERROR(INDEX([2]!FuelMult_JCIMS,MATCH($C17&amp;$D17&amp;$J17,[2]!FuelMult_JCIMS_Index,0),MATCH(U$2,$M$2:$W$2,0)),1)</f>
        <v>1.0211021256522066</v>
      </c>
      <c r="V17">
        <f>IFERROR(INDEX([2]!FuelMult_JCIMS,MATCH($C17&amp;$D17&amp;$J17,[2]!FuelMult_JCIMS_Index,0),MATCH(V$2,$M$2:$W$2,0)),1)</f>
        <v>1.0211021256522066</v>
      </c>
      <c r="W17">
        <f>IFERROR(INDEX([2]!FuelMult_JCIMS,MATCH($C17&amp;$D17&amp;$J17,[2]!FuelMult_JCIMS_Index,0),MATCH(W$2,$M$2:$W$2,0)),1)</f>
        <v>1.0211021256522066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0.91297792895319141</v>
      </c>
      <c r="N19">
        <f>IFERROR(INDEX([2]!FuelMult_JCIMS,MATCH($C19&amp;$D19&amp;$J19,[2]!FuelMult_JCIMS_Index,0),MATCH(N$2,$M$2:$W$2,0)),1)</f>
        <v>0.99890194757692008</v>
      </c>
      <c r="O19">
        <f>IFERROR(INDEX([2]!FuelMult_JCIMS,MATCH($C19&amp;$D19&amp;$J19,[2]!FuelMult_JCIMS_Index,0),MATCH(O$2,$M$2:$W$2,0)),1)</f>
        <v>2.2344848463258629</v>
      </c>
      <c r="P19">
        <f>IFERROR(INDEX([2]!FuelMult_JCIMS,MATCH($C19&amp;$D19&amp;$J19,[2]!FuelMult_JCIMS_Index,0),MATCH(P$2,$M$2:$W$2,0)),1)</f>
        <v>3.0314394789702135</v>
      </c>
      <c r="Q19">
        <f>IFERROR(INDEX([2]!FuelMult_JCIMS,MATCH($C19&amp;$D19&amp;$J19,[2]!FuelMult_JCIMS_Index,0),MATCH(Q$2,$M$2:$W$2,0)),1)</f>
        <v>9.4882235455759218</v>
      </c>
      <c r="R19">
        <f>IFERROR(INDEX([2]!FuelMult_JCIMS,MATCH($C19&amp;$D19&amp;$J19,[2]!FuelMult_JCIMS_Index,0),MATCH(R$2,$M$2:$W$2,0)),1)</f>
        <v>9.2364476163037121</v>
      </c>
      <c r="S19">
        <f>IFERROR(INDEX([2]!FuelMult_JCIMS,MATCH($C19&amp;$D19&amp;$J19,[2]!FuelMult_JCIMS_Index,0),MATCH(S$2,$M$2:$W$2,0)),1)</f>
        <v>9.8096079979966646</v>
      </c>
      <c r="T19">
        <f>IFERROR(INDEX([2]!FuelMult_JCIMS,MATCH($C19&amp;$D19&amp;$J19,[2]!FuelMult_JCIMS_Index,0),MATCH(T$2,$M$2:$W$2,0)),1)</f>
        <v>9.039678117618049</v>
      </c>
      <c r="U19">
        <f>IFERROR(INDEX([2]!FuelMult_JCIMS,MATCH($C19&amp;$D19&amp;$J19,[2]!FuelMult_JCIMS_Index,0),MATCH(U$2,$M$2:$W$2,0)),1)</f>
        <v>7.8113331081183812</v>
      </c>
      <c r="V19">
        <f>IFERROR(INDEX([2]!FuelMult_JCIMS,MATCH($C19&amp;$D19&amp;$J19,[2]!FuelMult_JCIMS_Index,0),MATCH(V$2,$M$2:$W$2,0)),1)</f>
        <v>6.6520539895990449</v>
      </c>
      <c r="W19">
        <f>IFERROR(INDEX([2]!FuelMult_JCIMS,MATCH($C19&amp;$D19&amp;$J19,[2]!FuelMult_JCIMS_Index,0),MATCH(W$2,$M$2:$W$2,0)),1)</f>
        <v>5.9013519719640435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2.035807369105163</v>
      </c>
      <c r="N21">
        <f>IFERROR(INDEX([2]!FuelMult_JCIMS,MATCH($C21&amp;$D21&amp;$J21,[2]!FuelMult_JCIMS_Index,0),MATCH(N$2,$M$2:$W$2,0)),1)</f>
        <v>1.143359618918786</v>
      </c>
      <c r="O21">
        <f>IFERROR(INDEX([2]!FuelMult_JCIMS,MATCH($C21&amp;$D21&amp;$J21,[2]!FuelMult_JCIMS_Index,0),MATCH(O$2,$M$2:$W$2,0)),1)</f>
        <v>0.90941345315551714</v>
      </c>
      <c r="P21">
        <f>IFERROR(INDEX([2]!FuelMult_JCIMS,MATCH($C21&amp;$D21&amp;$J21,[2]!FuelMult_JCIMS_Index,0),MATCH(P$2,$M$2:$W$2,0)),1)</f>
        <v>0.74681528072400061</v>
      </c>
      <c r="Q21">
        <f>IFERROR(INDEX([2]!FuelMult_JCIMS,MATCH($C21&amp;$D21&amp;$J21,[2]!FuelMult_JCIMS_Index,0),MATCH(Q$2,$M$2:$W$2,0)),1)</f>
        <v>0.7665380952293217</v>
      </c>
      <c r="R21">
        <f>IFERROR(INDEX([2]!FuelMult_JCIMS,MATCH($C21&amp;$D21&amp;$J21,[2]!FuelMult_JCIMS_Index,0),MATCH(R$2,$M$2:$W$2,0)),1)</f>
        <v>0.77164822393819421</v>
      </c>
      <c r="S21">
        <f>IFERROR(INDEX([2]!FuelMult_JCIMS,MATCH($C21&amp;$D21&amp;$J21,[2]!FuelMult_JCIMS_Index,0),MATCH(S$2,$M$2:$W$2,0)),1)</f>
        <v>0.77209695995729932</v>
      </c>
      <c r="T21">
        <f>IFERROR(INDEX([2]!FuelMult_JCIMS,MATCH($C21&amp;$D21&amp;$J21,[2]!FuelMult_JCIMS_Index,0),MATCH(T$2,$M$2:$W$2,0)),1)</f>
        <v>0.76983952036402725</v>
      </c>
      <c r="U21">
        <f>IFERROR(INDEX([2]!FuelMult_JCIMS,MATCH($C21&amp;$D21&amp;$J21,[2]!FuelMult_JCIMS_Index,0),MATCH(U$2,$M$2:$W$2,0)),1)</f>
        <v>0.77521959477876767</v>
      </c>
      <c r="V21">
        <f>IFERROR(INDEX([2]!FuelMult_JCIMS,MATCH($C21&amp;$D21&amp;$J21,[2]!FuelMult_JCIMS_Index,0),MATCH(V$2,$M$2:$W$2,0)),1)</f>
        <v>0.77521959477876767</v>
      </c>
      <c r="W21">
        <f>IFERROR(INDEX([2]!FuelMult_JCIMS,MATCH($C21&amp;$D21&amp;$J21,[2]!FuelMult_JCIMS_Index,0),MATCH(W$2,$M$2:$W$2,0)),1)</f>
        <v>0.77521959477876767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INDEX([1]!passenger_data,MATCH($A29&amp;$F29&amp;$G29&amp;$J29,[1]!passenger_index,0),MATCH(M$2,[1]!passenger_year,0))</f>
        <v>0.56348232652543606</v>
      </c>
      <c r="N29">
        <f>INDEX([1]!passenger_data,MATCH($A29&amp;$F29&amp;$G29&amp;$J29,[1]!passenger_index,0),MATCH(N$2,[1]!passenger_year,0))</f>
        <v>0.57326877527739861</v>
      </c>
      <c r="O29">
        <f>INDEX([1]!passenger_data,MATCH($A29&amp;$F29&amp;$G29&amp;$J29,[1]!passenger_index,0),MATCH(O$2,[1]!passenger_year,0))</f>
        <v>0.57236126600523551</v>
      </c>
      <c r="P29">
        <f>INDEX([1]!passenger_data,MATCH($A29&amp;$F29&amp;$G29&amp;$J29,[1]!passenger_index,0),MATCH(P$2,[1]!passenger_year,0))</f>
        <v>0.55455645078323057</v>
      </c>
      <c r="Q29">
        <f>INDEX([1]!passenger_data,MATCH($A29&amp;$F29&amp;$G29&amp;$J29,[1]!passenger_index,0),MATCH(Q$2,[1]!passenger_year,0))</f>
        <v>0.56132385512862393</v>
      </c>
      <c r="R29">
        <f>INDEX([1]!passenger_data,MATCH($A29&amp;$F29&amp;$G29&amp;$J29,[1]!passenger_index,0),MATCH(R$2,[1]!passenger_year,0))</f>
        <v>0.56325846611379371</v>
      </c>
      <c r="S29">
        <f>INDEX([1]!passenger_data,MATCH($A29&amp;$F29&amp;$G29&amp;$J29,[1]!passenger_index,0),MATCH(S$2,[1]!passenger_year,0))</f>
        <v>0.56231771744289227</v>
      </c>
      <c r="T29">
        <f>INDEX([1]!passenger_data,MATCH($A29&amp;$F29&amp;$G29&amp;$J29,[1]!passenger_index,0),MATCH(T$2,[1]!passenger_year,0))</f>
        <v>0.56403304825543465</v>
      </c>
      <c r="U29">
        <f>INDEX([1]!passenger_data,MATCH($A29&amp;$F29&amp;$G29&amp;$J29,[1]!passenger_index,0),MATCH(U$2,[1]!passenger_year,0))</f>
        <v>0.56560343683171321</v>
      </c>
      <c r="V29">
        <f>INDEX([1]!passenger_data,MATCH($A29&amp;$F29&amp;$G29&amp;$J29,[1]!passenger_index,0),MATCH(V$2,[1]!passenger_year,0))</f>
        <v>0.56703955315140486</v>
      </c>
      <c r="W29">
        <f>INDEX([1]!passenger_data,MATCH($A29&amp;$F29&amp;$G29&amp;$J29,[1]!passenger_index,0),MATCH(W$2,[1]!passenger_year,0))</f>
        <v>0.56835151551549801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INDEX([1]!passenger_data,MATCH($A30&amp;$F30&amp;$G30&amp;$J30,[1]!passenger_index,0),MATCH(M$2,[1]!passenger_year,0))</f>
        <v>0.40960193178814713</v>
      </c>
      <c r="N30">
        <f>INDEX([1]!passenger_data,MATCH($A30&amp;$F30&amp;$G30&amp;$J30,[1]!passenger_index,0),MATCH(N$2,[1]!passenger_year,0))</f>
        <v>0.40120892775669503</v>
      </c>
      <c r="O30">
        <f>INDEX([1]!passenger_data,MATCH($A30&amp;$F30&amp;$G30&amp;$J30,[1]!passenger_index,0),MATCH(O$2,[1]!passenger_year,0))</f>
        <v>0.39319500956741188</v>
      </c>
      <c r="P30">
        <f>INDEX([1]!passenger_data,MATCH($A30&amp;$F30&amp;$G30&amp;$J30,[1]!passenger_index,0),MATCH(P$2,[1]!passenger_year,0))</f>
        <v>0.39029988886071387</v>
      </c>
      <c r="Q30">
        <f>INDEX([1]!passenger_data,MATCH($A30&amp;$F30&amp;$G30&amp;$J30,[1]!passenger_index,0),MATCH(Q$2,[1]!passenger_year,0))</f>
        <v>0.40439874311798851</v>
      </c>
      <c r="R30">
        <f>INDEX([1]!passenger_data,MATCH($A30&amp;$F30&amp;$G30&amp;$J30,[1]!passenger_index,0),MATCH(R$2,[1]!passenger_year,0))</f>
        <v>0.4009237437904829</v>
      </c>
      <c r="S30">
        <f>INDEX([1]!passenger_data,MATCH($A30&amp;$F30&amp;$G30&amp;$J30,[1]!passenger_index,0),MATCH(S$2,[1]!passenger_year,0))</f>
        <v>0.39557185538837281</v>
      </c>
      <c r="T30">
        <f>INDEX([1]!passenger_data,MATCH($A30&amp;$F30&amp;$G30&amp;$J30,[1]!passenger_index,0),MATCH(T$2,[1]!passenger_year,0))</f>
        <v>0.39245158284285969</v>
      </c>
      <c r="U30">
        <f>INDEX([1]!passenger_data,MATCH($A30&amp;$F30&amp;$G30&amp;$J30,[1]!passenger_index,0),MATCH(U$2,[1]!passenger_year,0))</f>
        <v>0.38955441953364051</v>
      </c>
      <c r="V30">
        <f>INDEX([1]!passenger_data,MATCH($A30&amp;$F30&amp;$G30&amp;$J30,[1]!passenger_index,0),MATCH(V$2,[1]!passenger_year,0))</f>
        <v>0.38687255256529302</v>
      </c>
      <c r="W30">
        <f>INDEX([1]!passenger_data,MATCH($A30&amp;$F30&amp;$G30&amp;$J30,[1]!passenger_index,0),MATCH(W$2,[1]!passenger_year,0))</f>
        <v>0.38439721377682978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INDEX([1]!passenger_data,MATCH($A31&amp;$F31&amp;$G31&amp;$J31,[1]!passenger_index,0),MATCH(M$2,[1]!passenger_year,0))</f>
        <v>2.6915741686416656E-2</v>
      </c>
      <c r="N31">
        <f>INDEX([1]!passenger_data,MATCH($A31&amp;$F31&amp;$G31&amp;$J31,[1]!passenger_index,0),MATCH(N$2,[1]!passenger_year,0))</f>
        <v>2.5522296965906598E-2</v>
      </c>
      <c r="O31">
        <f>INDEX([1]!passenger_data,MATCH($A31&amp;$F31&amp;$G31&amp;$J31,[1]!passenger_index,0),MATCH(O$2,[1]!passenger_year,0))</f>
        <v>3.4443724427352558E-2</v>
      </c>
      <c r="P31">
        <f>INDEX([1]!passenger_data,MATCH($A31&amp;$F31&amp;$G31&amp;$J31,[1]!passenger_index,0),MATCH(P$2,[1]!passenger_year,0))</f>
        <v>5.5143660356055453E-2</v>
      </c>
      <c r="Q31">
        <f>INDEX([1]!passenger_data,MATCH($A31&amp;$F31&amp;$G31&amp;$J31,[1]!passenger_index,0),MATCH(Q$2,[1]!passenger_year,0))</f>
        <v>3.4277401753387615E-2</v>
      </c>
      <c r="R31">
        <f>INDEX([1]!passenger_data,MATCH($A31&amp;$F31&amp;$G31&amp;$J31,[1]!passenger_index,0),MATCH(R$2,[1]!passenger_year,0))</f>
        <v>3.5817790095723376E-2</v>
      </c>
      <c r="S31">
        <f>INDEX([1]!passenger_data,MATCH($A31&amp;$F31&amp;$G31&amp;$J31,[1]!passenger_index,0),MATCH(S$2,[1]!passenger_year,0))</f>
        <v>3.7100915209332584E-2</v>
      </c>
      <c r="T31">
        <f>INDEX([1]!passenger_data,MATCH($A31&amp;$F31&amp;$G31&amp;$J31,[1]!passenger_index,0),MATCH(T$2,[1]!passenger_year,0))</f>
        <v>3.8490575598761859E-2</v>
      </c>
      <c r="U31">
        <f>INDEX([1]!passenger_data,MATCH($A31&amp;$F31&amp;$G31&amp;$J31,[1]!passenger_index,0),MATCH(U$2,[1]!passenger_year,0))</f>
        <v>3.9803360233027364E-2</v>
      </c>
      <c r="V31">
        <f>INDEX([1]!passenger_data,MATCH($A31&amp;$F31&amp;$G31&amp;$J31,[1]!passenger_index,0),MATCH(V$2,[1]!passenger_year,0))</f>
        <v>4.1036316972376335E-2</v>
      </c>
      <c r="W31">
        <f>INDEX([1]!passenger_data,MATCH($A31&amp;$F31&amp;$G31&amp;$J31,[1]!passenger_index,0),MATCH(W$2,[1]!passenger_year,0))</f>
        <v>4.218800553604192E-2</v>
      </c>
    </row>
    <row r="32" spans="1:23" x14ac:dyDescent="0.25">
      <c r="A32" t="s">
        <v>49</v>
      </c>
      <c r="B32" t="s">
        <v>6</v>
      </c>
      <c r="C32" t="s">
        <v>16</v>
      </c>
      <c r="D32" t="s">
        <v>17</v>
      </c>
      <c r="E32" t="s">
        <v>52</v>
      </c>
      <c r="G32" t="s">
        <v>21</v>
      </c>
      <c r="L32" t="s">
        <v>20</v>
      </c>
    </row>
    <row r="33" spans="1:24" x14ac:dyDescent="0.25">
      <c r="A33" t="s">
        <v>49</v>
      </c>
      <c r="B33" t="s">
        <v>6</v>
      </c>
      <c r="C33" t="s">
        <v>16</v>
      </c>
      <c r="D33" t="s">
        <v>17</v>
      </c>
      <c r="E33" t="s">
        <v>52</v>
      </c>
      <c r="G33" t="s">
        <v>22</v>
      </c>
      <c r="H33" t="s">
        <v>53</v>
      </c>
    </row>
    <row r="34" spans="1:24" x14ac:dyDescent="0.25">
      <c r="A34" t="s">
        <v>49</v>
      </c>
      <c r="B34" t="s">
        <v>6</v>
      </c>
      <c r="C34" t="s">
        <v>16</v>
      </c>
      <c r="D34" t="s">
        <v>17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49</v>
      </c>
      <c r="B35" t="s">
        <v>6</v>
      </c>
      <c r="C35" t="s">
        <v>16</v>
      </c>
      <c r="D35" t="s">
        <v>17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49</v>
      </c>
      <c r="B36" t="s">
        <v>6</v>
      </c>
      <c r="C36" t="s">
        <v>16</v>
      </c>
      <c r="D36" t="s">
        <v>17</v>
      </c>
      <c r="E36" t="s">
        <v>52</v>
      </c>
      <c r="F36" t="s">
        <v>57</v>
      </c>
      <c r="G36" t="s">
        <v>7</v>
      </c>
    </row>
    <row r="37" spans="1:24" x14ac:dyDescent="0.25">
      <c r="A37" t="s">
        <v>49</v>
      </c>
      <c r="B37" t="s">
        <v>6</v>
      </c>
      <c r="C37" t="s">
        <v>16</v>
      </c>
      <c r="D37" t="s">
        <v>17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49</v>
      </c>
      <c r="B38" t="s">
        <v>6</v>
      </c>
      <c r="C38" t="s">
        <v>16</v>
      </c>
      <c r="D38" t="s">
        <v>17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49</v>
      </c>
      <c r="B39" t="s">
        <v>6</v>
      </c>
      <c r="C39" t="s">
        <v>16</v>
      </c>
      <c r="D39" t="s">
        <v>17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49</v>
      </c>
      <c r="B40" t="s">
        <v>6</v>
      </c>
      <c r="C40" t="s">
        <v>16</v>
      </c>
      <c r="D40" t="s">
        <v>17</v>
      </c>
      <c r="E40" t="s">
        <v>52</v>
      </c>
      <c r="F40" t="s">
        <v>57</v>
      </c>
      <c r="G40" t="s">
        <v>63</v>
      </c>
      <c r="L40" t="s">
        <v>55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49</v>
      </c>
      <c r="B41" t="s">
        <v>6</v>
      </c>
      <c r="C41" t="s">
        <v>16</v>
      </c>
      <c r="D41" t="s">
        <v>17</v>
      </c>
      <c r="E41" t="s">
        <v>52</v>
      </c>
      <c r="F41" t="s">
        <v>64</v>
      </c>
      <c r="G41" t="s">
        <v>7</v>
      </c>
    </row>
    <row r="42" spans="1:24" x14ac:dyDescent="0.25">
      <c r="A42" t="s">
        <v>49</v>
      </c>
      <c r="B42" t="s">
        <v>6</v>
      </c>
      <c r="C42" t="s">
        <v>16</v>
      </c>
      <c r="D42" t="s">
        <v>17</v>
      </c>
      <c r="E42" t="s">
        <v>52</v>
      </c>
      <c r="F42" t="s">
        <v>64</v>
      </c>
      <c r="G42" t="s">
        <v>58</v>
      </c>
      <c r="L42" t="s">
        <v>59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49</v>
      </c>
      <c r="B43" t="s">
        <v>6</v>
      </c>
      <c r="C43" t="s">
        <v>16</v>
      </c>
      <c r="D43" t="s">
        <v>17</v>
      </c>
      <c r="E43" t="s">
        <v>52</v>
      </c>
      <c r="F43" t="s">
        <v>64</v>
      </c>
      <c r="G43" t="s">
        <v>60</v>
      </c>
      <c r="L43" t="s">
        <v>59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49</v>
      </c>
      <c r="B44" t="s">
        <v>6</v>
      </c>
      <c r="C44" t="s">
        <v>16</v>
      </c>
      <c r="D44" t="s">
        <v>17</v>
      </c>
      <c r="E44" t="s">
        <v>52</v>
      </c>
      <c r="F44" t="s">
        <v>64</v>
      </c>
      <c r="G44" t="s">
        <v>61</v>
      </c>
      <c r="L44" t="s">
        <v>62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65</v>
      </c>
    </row>
    <row r="45" spans="1:24" x14ac:dyDescent="0.25">
      <c r="A45" t="s">
        <v>49</v>
      </c>
      <c r="B45" t="s">
        <v>6</v>
      </c>
      <c r="C45" t="s">
        <v>16</v>
      </c>
      <c r="D45" t="s">
        <v>17</v>
      </c>
      <c r="E45" t="s">
        <v>52</v>
      </c>
      <c r="F45" t="s">
        <v>64</v>
      </c>
      <c r="G45" t="s">
        <v>63</v>
      </c>
      <c r="L45" t="s">
        <v>55</v>
      </c>
      <c r="M45">
        <f>INDEX([1]!passenger_data,MATCH($A45&amp;$F45&amp;$G45&amp;$J45,[1]!passenger_index,0),MATCH(M$2,[1]!passenger_year,0))</f>
        <v>0.35373547154266211</v>
      </c>
    </row>
    <row r="46" spans="1:24" x14ac:dyDescent="0.25">
      <c r="A46" t="s">
        <v>49</v>
      </c>
      <c r="B46" t="s">
        <v>6</v>
      </c>
      <c r="C46" t="s">
        <v>16</v>
      </c>
      <c r="D46" t="s">
        <v>17</v>
      </c>
      <c r="E46" t="s">
        <v>52</v>
      </c>
      <c r="F46" t="s">
        <v>64</v>
      </c>
      <c r="G46" t="s">
        <v>66</v>
      </c>
      <c r="L46" t="s">
        <v>20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49</v>
      </c>
      <c r="B47" t="s">
        <v>6</v>
      </c>
      <c r="C47" t="s">
        <v>16</v>
      </c>
      <c r="D47" t="s">
        <v>17</v>
      </c>
      <c r="E47" t="s">
        <v>52</v>
      </c>
      <c r="F47" t="s">
        <v>64</v>
      </c>
      <c r="G47" t="s">
        <v>18</v>
      </c>
      <c r="J47" t="s">
        <v>67</v>
      </c>
      <c r="L47" t="s">
        <v>68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49</v>
      </c>
      <c r="B48" t="s">
        <v>6</v>
      </c>
      <c r="C48" t="s">
        <v>16</v>
      </c>
      <c r="D48" t="s">
        <v>17</v>
      </c>
      <c r="E48" t="s">
        <v>52</v>
      </c>
      <c r="F48" t="s">
        <v>69</v>
      </c>
      <c r="G48" t="s">
        <v>7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52</v>
      </c>
      <c r="F49" t="s">
        <v>69</v>
      </c>
      <c r="G49" t="s">
        <v>58</v>
      </c>
      <c r="L49" t="s">
        <v>59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52</v>
      </c>
      <c r="F50" t="s">
        <v>69</v>
      </c>
      <c r="G50" t="s">
        <v>60</v>
      </c>
      <c r="L50" t="s">
        <v>59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52</v>
      </c>
      <c r="F51" t="s">
        <v>69</v>
      </c>
      <c r="G51" t="s">
        <v>61</v>
      </c>
      <c r="L51" t="s">
        <v>62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49</v>
      </c>
      <c r="B52" t="s">
        <v>6</v>
      </c>
      <c r="C52" t="s">
        <v>16</v>
      </c>
      <c r="D52" t="s">
        <v>17</v>
      </c>
      <c r="E52" t="s">
        <v>52</v>
      </c>
      <c r="F52" t="s">
        <v>69</v>
      </c>
      <c r="G52" t="s">
        <v>63</v>
      </c>
      <c r="L52" t="s">
        <v>55</v>
      </c>
      <c r="M52">
        <f>INDEX([1]!passenger_data,MATCH($A52&amp;$F52&amp;$G52&amp;$J52,[1]!passenger_index,0),MATCH(M$2,[1]!passenger_year,0))</f>
        <v>0.47745626698611809</v>
      </c>
    </row>
    <row r="53" spans="1:23" x14ac:dyDescent="0.25">
      <c r="A53" t="s">
        <v>49</v>
      </c>
      <c r="B53" t="s">
        <v>6</v>
      </c>
      <c r="C53" t="s">
        <v>16</v>
      </c>
      <c r="D53" t="s">
        <v>17</v>
      </c>
      <c r="E53" t="s">
        <v>52</v>
      </c>
      <c r="F53" t="s">
        <v>69</v>
      </c>
      <c r="G53" t="s">
        <v>66</v>
      </c>
      <c r="L53" t="s">
        <v>20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49</v>
      </c>
      <c r="B54" t="s">
        <v>6</v>
      </c>
      <c r="C54" t="s">
        <v>16</v>
      </c>
      <c r="D54" t="s">
        <v>17</v>
      </c>
      <c r="E54" t="s">
        <v>52</v>
      </c>
      <c r="F54" t="s">
        <v>69</v>
      </c>
      <c r="G54" t="s">
        <v>18</v>
      </c>
      <c r="J54" t="s">
        <v>67</v>
      </c>
      <c r="L54" t="s">
        <v>68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49</v>
      </c>
      <c r="B55" t="s">
        <v>6</v>
      </c>
      <c r="C55" t="s">
        <v>16</v>
      </c>
      <c r="D55" t="s">
        <v>17</v>
      </c>
      <c r="E55" t="s">
        <v>52</v>
      </c>
      <c r="F55" t="s">
        <v>70</v>
      </c>
      <c r="G55" t="s">
        <v>7</v>
      </c>
    </row>
    <row r="56" spans="1:23" x14ac:dyDescent="0.25">
      <c r="A56" t="s">
        <v>49</v>
      </c>
      <c r="B56" t="s">
        <v>6</v>
      </c>
      <c r="C56" t="s">
        <v>16</v>
      </c>
      <c r="D56" t="s">
        <v>17</v>
      </c>
      <c r="E56" t="s">
        <v>52</v>
      </c>
      <c r="F56" t="s">
        <v>70</v>
      </c>
      <c r="G56" t="s">
        <v>58</v>
      </c>
      <c r="L56" t="s">
        <v>59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49</v>
      </c>
      <c r="B57" t="s">
        <v>6</v>
      </c>
      <c r="C57" t="s">
        <v>16</v>
      </c>
      <c r="D57" t="s">
        <v>17</v>
      </c>
      <c r="E57" t="s">
        <v>52</v>
      </c>
      <c r="F57" t="s">
        <v>70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49</v>
      </c>
      <c r="B58" t="s">
        <v>6</v>
      </c>
      <c r="C58" t="s">
        <v>16</v>
      </c>
      <c r="D58" t="s">
        <v>17</v>
      </c>
      <c r="E58" t="s">
        <v>52</v>
      </c>
      <c r="F58" t="s">
        <v>70</v>
      </c>
      <c r="G58" t="s">
        <v>61</v>
      </c>
      <c r="L58" t="s">
        <v>62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49</v>
      </c>
      <c r="B59" t="s">
        <v>6</v>
      </c>
      <c r="C59" t="s">
        <v>16</v>
      </c>
      <c r="D59" t="s">
        <v>17</v>
      </c>
      <c r="E59" t="s">
        <v>52</v>
      </c>
      <c r="F59" t="s">
        <v>70</v>
      </c>
      <c r="G59" t="s">
        <v>63</v>
      </c>
      <c r="L59" t="s">
        <v>55</v>
      </c>
      <c r="M59">
        <f>INDEX([1]!passenger_data,MATCH($A59&amp;$F59&amp;$G59&amp;$J59,[1]!passenger_index,0),MATCH(M$2,[1]!passenger_year,0))</f>
        <v>0.1613368750574779</v>
      </c>
    </row>
    <row r="60" spans="1:23" x14ac:dyDescent="0.25">
      <c r="A60" t="s">
        <v>49</v>
      </c>
      <c r="B60" t="s">
        <v>6</v>
      </c>
      <c r="C60" t="s">
        <v>16</v>
      </c>
      <c r="D60" t="s">
        <v>17</v>
      </c>
      <c r="E60" t="s">
        <v>52</v>
      </c>
      <c r="F60" t="s">
        <v>70</v>
      </c>
      <c r="G60" t="s">
        <v>66</v>
      </c>
      <c r="L60" t="s">
        <v>20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49</v>
      </c>
      <c r="B61" t="s">
        <v>6</v>
      </c>
      <c r="C61" t="s">
        <v>16</v>
      </c>
      <c r="D61" t="s">
        <v>17</v>
      </c>
      <c r="E61" t="s">
        <v>52</v>
      </c>
      <c r="F61" t="s">
        <v>70</v>
      </c>
      <c r="G61" t="s">
        <v>71</v>
      </c>
      <c r="L61" t="s">
        <v>72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49</v>
      </c>
      <c r="B62" t="s">
        <v>6</v>
      </c>
      <c r="C62" t="s">
        <v>16</v>
      </c>
      <c r="D62" t="s">
        <v>17</v>
      </c>
      <c r="E62" t="s">
        <v>52</v>
      </c>
      <c r="F62" t="s">
        <v>70</v>
      </c>
      <c r="G62" t="s">
        <v>18</v>
      </c>
      <c r="J62" t="s">
        <v>73</v>
      </c>
      <c r="L62" t="s">
        <v>20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G63" t="s">
        <v>21</v>
      </c>
      <c r="L63" t="s">
        <v>20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G64" t="s">
        <v>22</v>
      </c>
      <c r="H64" t="s">
        <v>53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G65" t="s">
        <v>54</v>
      </c>
      <c r="L65" t="s">
        <v>55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G66" t="s">
        <v>56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75</v>
      </c>
      <c r="G67" t="s">
        <v>7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75</v>
      </c>
      <c r="G68" t="s">
        <v>58</v>
      </c>
      <c r="L68" t="s">
        <v>59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75</v>
      </c>
      <c r="G69" t="s">
        <v>60</v>
      </c>
      <c r="L69" t="s">
        <v>59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75</v>
      </c>
      <c r="G70" t="s">
        <v>61</v>
      </c>
      <c r="L70" t="s">
        <v>62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75</v>
      </c>
      <c r="G71" t="s">
        <v>63</v>
      </c>
      <c r="L71" t="s">
        <v>55</v>
      </c>
      <c r="M71">
        <f>INDEX([1]!passenger_data,MATCH($A71&amp;$F71&amp;$G71&amp;$J71,[1]!passenger_index,0),MATCH(M$2,[1]!passenger_year,0))</f>
        <v>5.4608671372169251E-2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75</v>
      </c>
      <c r="G72" t="s">
        <v>18</v>
      </c>
      <c r="J72" t="s">
        <v>76</v>
      </c>
      <c r="L72" t="s">
        <v>20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7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58</v>
      </c>
      <c r="L74" t="s">
        <v>59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60</v>
      </c>
      <c r="L75" t="s">
        <v>59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61</v>
      </c>
      <c r="L76" t="s">
        <v>62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77</v>
      </c>
      <c r="G77" t="s">
        <v>63</v>
      </c>
      <c r="L77" t="s">
        <v>55</v>
      </c>
      <c r="M77">
        <f>INDEX([1]!passenger_data,MATCH($A77&amp;$F77&amp;$G77&amp;$J77,[1]!passenger_index,0),MATCH(M$2,[1]!passenger_year,0))</f>
        <v>1.3426249805313848E-2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77</v>
      </c>
      <c r="G78" t="s">
        <v>18</v>
      </c>
      <c r="J78" t="s">
        <v>78</v>
      </c>
      <c r="L78" t="s">
        <v>20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79</v>
      </c>
      <c r="G79" t="s">
        <v>7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79</v>
      </c>
      <c r="G80" t="s">
        <v>58</v>
      </c>
      <c r="L80" t="s">
        <v>59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79</v>
      </c>
      <c r="G81" t="s">
        <v>60</v>
      </c>
      <c r="L81" t="s">
        <v>59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79</v>
      </c>
      <c r="G82" t="s">
        <v>61</v>
      </c>
      <c r="L82" t="s">
        <v>62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79</v>
      </c>
      <c r="G83" t="s">
        <v>63</v>
      </c>
      <c r="L83" t="s">
        <v>55</v>
      </c>
      <c r="M83">
        <f>INDEX([1]!passenger_data,MATCH($A83&amp;$F83&amp;$G83&amp;$J83,[1]!passenger_index,0),MATCH(M$2,[1]!passenger_year,0))</f>
        <v>0.93196507882251689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79</v>
      </c>
      <c r="G84" t="s">
        <v>18</v>
      </c>
      <c r="J84" t="s">
        <v>67</v>
      </c>
      <c r="L84" t="s">
        <v>68</v>
      </c>
      <c r="M84">
        <f>INDEX([1]!passenger_data,MATCH($A84&amp;$F84&amp;$G84&amp;$J84,[1]!passenger_index,0),MATCH(M$2,[1]!passenger_year,0))</f>
        <v>0.7867662235206726</v>
      </c>
      <c r="N84">
        <f t="shared" ref="N84:W84" si="14">M84</f>
        <v>0.7867662235206726</v>
      </c>
      <c r="O84">
        <f t="shared" si="14"/>
        <v>0.7867662235206726</v>
      </c>
      <c r="P84">
        <f t="shared" si="14"/>
        <v>0.7867662235206726</v>
      </c>
      <c r="Q84">
        <f t="shared" si="14"/>
        <v>0.7867662235206726</v>
      </c>
      <c r="R84">
        <f t="shared" si="14"/>
        <v>0.7867662235206726</v>
      </c>
      <c r="S84">
        <f t="shared" si="14"/>
        <v>0.7867662235206726</v>
      </c>
      <c r="T84">
        <f t="shared" si="14"/>
        <v>0.7867662235206726</v>
      </c>
      <c r="U84">
        <f t="shared" si="14"/>
        <v>0.7867662235206726</v>
      </c>
      <c r="V84">
        <f t="shared" si="14"/>
        <v>0.7867662235206726</v>
      </c>
      <c r="W84">
        <f t="shared" si="14"/>
        <v>0.7867662235206726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G85" t="s">
        <v>21</v>
      </c>
      <c r="L85" t="s">
        <v>20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G86" t="s">
        <v>22</v>
      </c>
      <c r="H86" t="s">
        <v>53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G87" t="s">
        <v>54</v>
      </c>
      <c r="L87" t="s">
        <v>55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G88" t="s">
        <v>56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7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81</v>
      </c>
      <c r="G90" t="s">
        <v>58</v>
      </c>
      <c r="L90" t="s">
        <v>59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81</v>
      </c>
      <c r="G91" t="s">
        <v>60</v>
      </c>
      <c r="L91" t="s">
        <v>59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81</v>
      </c>
      <c r="G92" t="s">
        <v>61</v>
      </c>
      <c r="L92" t="s">
        <v>62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81</v>
      </c>
      <c r="G93" t="s">
        <v>63</v>
      </c>
      <c r="L93" t="s">
        <v>55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81</v>
      </c>
      <c r="G94" t="s">
        <v>66</v>
      </c>
      <c r="L94" t="s">
        <v>20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81</v>
      </c>
      <c r="G95" t="s">
        <v>82</v>
      </c>
      <c r="L95" t="s">
        <v>72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81</v>
      </c>
      <c r="G96" t="s">
        <v>18</v>
      </c>
      <c r="J96" t="s">
        <v>37</v>
      </c>
      <c r="L96" t="s">
        <v>83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84</v>
      </c>
      <c r="G97" t="s">
        <v>7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84</v>
      </c>
      <c r="G98" t="s">
        <v>58</v>
      </c>
      <c r="L98" t="s">
        <v>59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84</v>
      </c>
      <c r="G99" t="s">
        <v>60</v>
      </c>
      <c r="L99" t="s">
        <v>59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84</v>
      </c>
      <c r="G100" t="s">
        <v>61</v>
      </c>
      <c r="L100" t="s">
        <v>62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84</v>
      </c>
      <c r="G101" t="s">
        <v>63</v>
      </c>
      <c r="L101" t="s">
        <v>55</v>
      </c>
      <c r="M101">
        <v>0</v>
      </c>
    </row>
    <row r="102" spans="1:23" x14ac:dyDescent="0.25">
      <c r="A102" t="s">
        <v>51</v>
      </c>
      <c r="B102" t="s">
        <v>6</v>
      </c>
      <c r="C102" t="s">
        <v>16</v>
      </c>
      <c r="D102" t="s">
        <v>17</v>
      </c>
      <c r="E102" t="s">
        <v>80</v>
      </c>
      <c r="F102" t="s">
        <v>84</v>
      </c>
      <c r="G102" t="s">
        <v>66</v>
      </c>
      <c r="L102" t="s">
        <v>20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51</v>
      </c>
      <c r="B103" t="s">
        <v>6</v>
      </c>
      <c r="C103" t="s">
        <v>16</v>
      </c>
      <c r="D103" t="s">
        <v>17</v>
      </c>
      <c r="E103" t="s">
        <v>80</v>
      </c>
      <c r="F103" t="s">
        <v>84</v>
      </c>
      <c r="G103" t="s">
        <v>82</v>
      </c>
      <c r="L103" t="s">
        <v>72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51</v>
      </c>
      <c r="B104" t="s">
        <v>6</v>
      </c>
      <c r="C104" t="s">
        <v>16</v>
      </c>
      <c r="D104" t="s">
        <v>17</v>
      </c>
      <c r="E104" t="s">
        <v>80</v>
      </c>
      <c r="F104" t="s">
        <v>84</v>
      </c>
      <c r="G104" t="s">
        <v>18</v>
      </c>
      <c r="J104" t="s">
        <v>37</v>
      </c>
      <c r="L104" t="s">
        <v>83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51</v>
      </c>
      <c r="B105" t="s">
        <v>6</v>
      </c>
      <c r="C105" t="s">
        <v>16</v>
      </c>
      <c r="D105" t="s">
        <v>17</v>
      </c>
      <c r="E105" t="s">
        <v>80</v>
      </c>
      <c r="F105" t="s">
        <v>85</v>
      </c>
      <c r="G105" t="s">
        <v>7</v>
      </c>
    </row>
    <row r="106" spans="1:23" x14ac:dyDescent="0.25">
      <c r="A106" t="s">
        <v>51</v>
      </c>
      <c r="B106" t="s">
        <v>6</v>
      </c>
      <c r="C106" t="s">
        <v>16</v>
      </c>
      <c r="D106" t="s">
        <v>17</v>
      </c>
      <c r="E106" t="s">
        <v>80</v>
      </c>
      <c r="F106" t="s">
        <v>85</v>
      </c>
      <c r="G106" t="s">
        <v>58</v>
      </c>
      <c r="L106" t="s">
        <v>59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51</v>
      </c>
      <c r="B107" t="s">
        <v>6</v>
      </c>
      <c r="C107" t="s">
        <v>16</v>
      </c>
      <c r="D107" t="s">
        <v>17</v>
      </c>
      <c r="E107" t="s">
        <v>80</v>
      </c>
      <c r="F107" t="s">
        <v>85</v>
      </c>
      <c r="G107" t="s">
        <v>60</v>
      </c>
      <c r="L107" t="s">
        <v>59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51</v>
      </c>
      <c r="B108" t="s">
        <v>6</v>
      </c>
      <c r="C108" t="s">
        <v>16</v>
      </c>
      <c r="D108" t="s">
        <v>17</v>
      </c>
      <c r="E108" t="s">
        <v>80</v>
      </c>
      <c r="F108" t="s">
        <v>85</v>
      </c>
      <c r="G108" t="s">
        <v>61</v>
      </c>
      <c r="L108" t="s">
        <v>62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51</v>
      </c>
      <c r="B109" t="s">
        <v>6</v>
      </c>
      <c r="C109" t="s">
        <v>16</v>
      </c>
      <c r="D109" t="s">
        <v>17</v>
      </c>
      <c r="E109" t="s">
        <v>80</v>
      </c>
      <c r="F109" t="s">
        <v>85</v>
      </c>
      <c r="G109" t="s">
        <v>63</v>
      </c>
      <c r="L109" t="s">
        <v>55</v>
      </c>
      <c r="M109">
        <v>0</v>
      </c>
    </row>
    <row r="110" spans="1:23" x14ac:dyDescent="0.25">
      <c r="A110" t="s">
        <v>51</v>
      </c>
      <c r="B110" t="s">
        <v>6</v>
      </c>
      <c r="C110" t="s">
        <v>16</v>
      </c>
      <c r="D110" t="s">
        <v>17</v>
      </c>
      <c r="E110" t="s">
        <v>80</v>
      </c>
      <c r="F110" t="s">
        <v>85</v>
      </c>
      <c r="G110" t="s">
        <v>66</v>
      </c>
      <c r="L110" t="s">
        <v>20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51</v>
      </c>
      <c r="B111" t="s">
        <v>6</v>
      </c>
      <c r="C111" t="s">
        <v>16</v>
      </c>
      <c r="D111" t="s">
        <v>17</v>
      </c>
      <c r="E111" t="s">
        <v>80</v>
      </c>
      <c r="F111" t="s">
        <v>85</v>
      </c>
      <c r="G111" t="s">
        <v>82</v>
      </c>
      <c r="L111" t="s">
        <v>72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51</v>
      </c>
      <c r="B112" t="s">
        <v>6</v>
      </c>
      <c r="C112" t="s">
        <v>16</v>
      </c>
      <c r="D112" t="s">
        <v>17</v>
      </c>
      <c r="E112" t="s">
        <v>80</v>
      </c>
      <c r="F112" t="s">
        <v>85</v>
      </c>
      <c r="G112" t="s">
        <v>18</v>
      </c>
      <c r="J112" t="s">
        <v>37</v>
      </c>
      <c r="L112" t="s">
        <v>83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51</v>
      </c>
      <c r="B113" t="s">
        <v>6</v>
      </c>
      <c r="C113" t="s">
        <v>16</v>
      </c>
      <c r="D113" t="s">
        <v>17</v>
      </c>
      <c r="E113" t="s">
        <v>80</v>
      </c>
      <c r="F113" t="s">
        <v>85</v>
      </c>
      <c r="G113" t="s">
        <v>18</v>
      </c>
      <c r="J113" t="s">
        <v>24</v>
      </c>
      <c r="L113" t="s">
        <v>83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51</v>
      </c>
      <c r="B114" t="s">
        <v>6</v>
      </c>
      <c r="C114" t="s">
        <v>16</v>
      </c>
      <c r="D114" t="s">
        <v>17</v>
      </c>
      <c r="E114" t="s">
        <v>80</v>
      </c>
      <c r="F114" t="s">
        <v>86</v>
      </c>
      <c r="G114" t="s">
        <v>7</v>
      </c>
    </row>
    <row r="115" spans="1:23" x14ac:dyDescent="0.25">
      <c r="A115" t="s">
        <v>51</v>
      </c>
      <c r="B115" t="s">
        <v>6</v>
      </c>
      <c r="C115" t="s">
        <v>16</v>
      </c>
      <c r="D115" t="s">
        <v>17</v>
      </c>
      <c r="E115" t="s">
        <v>80</v>
      </c>
      <c r="F115" t="s">
        <v>86</v>
      </c>
      <c r="G115" t="s">
        <v>58</v>
      </c>
      <c r="L115" t="s">
        <v>59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51</v>
      </c>
      <c r="B116" t="s">
        <v>6</v>
      </c>
      <c r="C116" t="s">
        <v>16</v>
      </c>
      <c r="D116" t="s">
        <v>17</v>
      </c>
      <c r="E116" t="s">
        <v>80</v>
      </c>
      <c r="F116" t="s">
        <v>86</v>
      </c>
      <c r="G116" t="s">
        <v>60</v>
      </c>
      <c r="L116" t="s">
        <v>59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80</v>
      </c>
      <c r="F117" t="s">
        <v>86</v>
      </c>
      <c r="G117" t="s">
        <v>61</v>
      </c>
      <c r="L117" t="s">
        <v>62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80</v>
      </c>
      <c r="F118" t="s">
        <v>86</v>
      </c>
      <c r="G118" t="s">
        <v>63</v>
      </c>
      <c r="L118" t="s">
        <v>55</v>
      </c>
      <c r="M118">
        <v>0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80</v>
      </c>
      <c r="F119" t="s">
        <v>86</v>
      </c>
      <c r="G119" t="s">
        <v>66</v>
      </c>
      <c r="L119" t="s">
        <v>20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80</v>
      </c>
      <c r="F120" t="s">
        <v>86</v>
      </c>
      <c r="G120" t="s">
        <v>82</v>
      </c>
      <c r="L120" t="s">
        <v>72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80</v>
      </c>
      <c r="F121" t="s">
        <v>86</v>
      </c>
      <c r="G121" t="s">
        <v>18</v>
      </c>
      <c r="J121" t="s">
        <v>36</v>
      </c>
      <c r="L121" t="s">
        <v>83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67</v>
      </c>
      <c r="B122" t="s">
        <v>6</v>
      </c>
      <c r="C122" t="s">
        <v>16</v>
      </c>
      <c r="D122" t="s">
        <v>17</v>
      </c>
      <c r="E122" t="s">
        <v>87</v>
      </c>
      <c r="G122" t="s">
        <v>21</v>
      </c>
      <c r="L122" t="s">
        <v>68</v>
      </c>
    </row>
    <row r="123" spans="1:23" x14ac:dyDescent="0.25">
      <c r="A123" t="s">
        <v>67</v>
      </c>
      <c r="B123" t="s">
        <v>6</v>
      </c>
      <c r="C123" t="s">
        <v>16</v>
      </c>
      <c r="D123" t="s">
        <v>17</v>
      </c>
      <c r="E123" t="s">
        <v>87</v>
      </c>
      <c r="G123" t="s">
        <v>22</v>
      </c>
      <c r="H123" t="s">
        <v>53</v>
      </c>
    </row>
    <row r="124" spans="1:23" x14ac:dyDescent="0.25">
      <c r="A124" t="s">
        <v>67</v>
      </c>
      <c r="B124" t="s">
        <v>6</v>
      </c>
      <c r="C124" t="s">
        <v>16</v>
      </c>
      <c r="D124" t="s">
        <v>17</v>
      </c>
      <c r="E124" t="s">
        <v>87</v>
      </c>
      <c r="G124" t="s">
        <v>54</v>
      </c>
      <c r="L124" t="s">
        <v>55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67</v>
      </c>
      <c r="B125" t="s">
        <v>6</v>
      </c>
      <c r="C125" t="s">
        <v>16</v>
      </c>
      <c r="D125" t="s">
        <v>17</v>
      </c>
      <c r="E125" t="s">
        <v>87</v>
      </c>
      <c r="G125" t="s">
        <v>56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67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7</v>
      </c>
    </row>
    <row r="127" spans="1:23" x14ac:dyDescent="0.25">
      <c r="A127" t="s">
        <v>67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58</v>
      </c>
      <c r="L127" t="s">
        <v>59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67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60</v>
      </c>
      <c r="L128" t="s">
        <v>59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67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61</v>
      </c>
      <c r="L129" t="s">
        <v>62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67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63</v>
      </c>
      <c r="L130" t="s">
        <v>55</v>
      </c>
      <c r="M130">
        <f>INDEX([1]!passenger_data,MATCH($A130&amp;$F130&amp;$G130&amp;$J130,[1]!passenger_index,0),MATCH(M$2,[1]!passenger_year,0))</f>
        <v>0.21570891505662193</v>
      </c>
    </row>
    <row r="131" spans="1:23" x14ac:dyDescent="0.25">
      <c r="A131" t="s">
        <v>67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66</v>
      </c>
      <c r="L131" t="s">
        <v>68</v>
      </c>
      <c r="M131">
        <f>INDEX([1]!passenger_data,MATCH($A131&amp;$F131&amp;$G131&amp;$J131,[1]!passenger_index,0),MATCH(M$2,[1]!passenger_year,0))</f>
        <v>16.298245600000005</v>
      </c>
      <c r="N131">
        <f t="shared" ref="N131:W134" si="30">M131</f>
        <v>16.298245600000005</v>
      </c>
      <c r="O131">
        <f t="shared" si="30"/>
        <v>16.298245600000005</v>
      </c>
      <c r="P131">
        <f t="shared" si="30"/>
        <v>16.298245600000005</v>
      </c>
      <c r="Q131">
        <f t="shared" si="30"/>
        <v>16.298245600000005</v>
      </c>
      <c r="R131">
        <f t="shared" si="30"/>
        <v>16.298245600000005</v>
      </c>
      <c r="S131">
        <f t="shared" si="30"/>
        <v>16.298245600000005</v>
      </c>
      <c r="T131">
        <f t="shared" si="30"/>
        <v>16.298245600000005</v>
      </c>
      <c r="U131">
        <f t="shared" si="30"/>
        <v>16.298245600000005</v>
      </c>
      <c r="V131">
        <f t="shared" si="30"/>
        <v>16.298245600000005</v>
      </c>
      <c r="W131">
        <f t="shared" si="30"/>
        <v>16.298245600000005</v>
      </c>
    </row>
    <row r="132" spans="1:23" x14ac:dyDescent="0.25">
      <c r="A132" t="s">
        <v>67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82</v>
      </c>
      <c r="L132" t="s">
        <v>72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67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71</v>
      </c>
      <c r="L133" t="s">
        <v>72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67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0</v>
      </c>
      <c r="L134" t="s">
        <v>89</v>
      </c>
      <c r="M134">
        <f>INDEX([1]!passenger_data,MATCH($A134&amp;$F134&amp;$G134&amp;$J134,[1]!passenger_index,0),MATCH(M$2,[1]!passenger_year,0))</f>
        <v>8</v>
      </c>
      <c r="N134">
        <f t="shared" si="30"/>
        <v>8</v>
      </c>
      <c r="O134">
        <f t="shared" si="30"/>
        <v>8</v>
      </c>
      <c r="P134">
        <f t="shared" si="30"/>
        <v>8</v>
      </c>
      <c r="Q134">
        <f t="shared" si="30"/>
        <v>8</v>
      </c>
      <c r="R134">
        <f t="shared" si="30"/>
        <v>8</v>
      </c>
      <c r="S134">
        <f t="shared" si="30"/>
        <v>8</v>
      </c>
      <c r="T134">
        <f t="shared" si="30"/>
        <v>8</v>
      </c>
      <c r="U134">
        <f t="shared" si="30"/>
        <v>8</v>
      </c>
      <c r="V134">
        <f t="shared" si="30"/>
        <v>8</v>
      </c>
      <c r="W134">
        <f t="shared" si="30"/>
        <v>8</v>
      </c>
    </row>
    <row r="135" spans="1:23" x14ac:dyDescent="0.25">
      <c r="A135" t="s">
        <v>67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</v>
      </c>
    </row>
    <row r="136" spans="1:23" x14ac:dyDescent="0.25">
      <c r="A136" t="s">
        <v>67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58</v>
      </c>
      <c r="L136" t="s">
        <v>59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67</v>
      </c>
      <c r="B137" t="s">
        <v>6</v>
      </c>
      <c r="C137" t="s">
        <v>16</v>
      </c>
      <c r="D137" t="s">
        <v>17</v>
      </c>
      <c r="E137" t="s">
        <v>87</v>
      </c>
      <c r="F137" t="s">
        <v>90</v>
      </c>
      <c r="G137" t="s">
        <v>60</v>
      </c>
      <c r="L137" t="s">
        <v>59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67</v>
      </c>
      <c r="B138" t="s">
        <v>6</v>
      </c>
      <c r="C138" t="s">
        <v>16</v>
      </c>
      <c r="D138" t="s">
        <v>17</v>
      </c>
      <c r="E138" t="s">
        <v>87</v>
      </c>
      <c r="F138" t="s">
        <v>90</v>
      </c>
      <c r="G138" t="s">
        <v>61</v>
      </c>
      <c r="L138" t="s">
        <v>62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67</v>
      </c>
      <c r="B139" t="s">
        <v>6</v>
      </c>
      <c r="C139" t="s">
        <v>16</v>
      </c>
      <c r="D139" t="s">
        <v>17</v>
      </c>
      <c r="E139" t="s">
        <v>87</v>
      </c>
      <c r="F139" t="s">
        <v>90</v>
      </c>
      <c r="G139" t="s">
        <v>63</v>
      </c>
      <c r="L139" t="s">
        <v>55</v>
      </c>
      <c r="M139">
        <f>INDEX([1]!passenger_data,MATCH($A139&amp;$F139&amp;$G139&amp;$J139,[1]!passenger_index,0),MATCH(M$2,[1]!passenger_year,0))</f>
        <v>0.43795446390283843</v>
      </c>
    </row>
    <row r="140" spans="1:23" x14ac:dyDescent="0.25">
      <c r="A140" t="s">
        <v>67</v>
      </c>
      <c r="B140" t="s">
        <v>6</v>
      </c>
      <c r="C140" t="s">
        <v>16</v>
      </c>
      <c r="D140" t="s">
        <v>17</v>
      </c>
      <c r="E140" t="s">
        <v>87</v>
      </c>
      <c r="F140" t="s">
        <v>90</v>
      </c>
      <c r="G140" t="s">
        <v>66</v>
      </c>
      <c r="L140" t="s">
        <v>68</v>
      </c>
      <c r="M140">
        <f>INDEX([1]!passenger_data,MATCH($A140&amp;$F140&amp;$G140&amp;$J140,[1]!passenger_index,0),MATCH(M$2,[1]!passenger_year,0))</f>
        <v>16.298245600000005</v>
      </c>
      <c r="N140">
        <f t="shared" ref="N140:W143" si="32">M140</f>
        <v>16.298245600000005</v>
      </c>
      <c r="O140">
        <f t="shared" si="32"/>
        <v>16.298245600000005</v>
      </c>
      <c r="P140">
        <f t="shared" si="32"/>
        <v>16.298245600000005</v>
      </c>
      <c r="Q140">
        <f t="shared" si="32"/>
        <v>16.298245600000005</v>
      </c>
      <c r="R140">
        <f t="shared" si="32"/>
        <v>16.298245600000005</v>
      </c>
      <c r="S140">
        <f t="shared" si="32"/>
        <v>16.298245600000005</v>
      </c>
      <c r="T140">
        <f t="shared" si="32"/>
        <v>16.298245600000005</v>
      </c>
      <c r="U140">
        <f t="shared" si="32"/>
        <v>16.298245600000005</v>
      </c>
      <c r="V140">
        <f t="shared" si="32"/>
        <v>16.298245600000005</v>
      </c>
      <c r="W140">
        <f t="shared" si="32"/>
        <v>16.298245600000005</v>
      </c>
    </row>
    <row r="141" spans="1:23" x14ac:dyDescent="0.25">
      <c r="A141" t="s">
        <v>67</v>
      </c>
      <c r="B141" t="s">
        <v>6</v>
      </c>
      <c r="C141" t="s">
        <v>16</v>
      </c>
      <c r="D141" t="s">
        <v>17</v>
      </c>
      <c r="E141" t="s">
        <v>87</v>
      </c>
      <c r="F141" t="s">
        <v>90</v>
      </c>
      <c r="G141" t="s">
        <v>82</v>
      </c>
      <c r="L141" t="s">
        <v>72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67</v>
      </c>
      <c r="B142" t="s">
        <v>6</v>
      </c>
      <c r="C142" t="s">
        <v>16</v>
      </c>
      <c r="D142" t="s">
        <v>17</v>
      </c>
      <c r="E142" t="s">
        <v>87</v>
      </c>
      <c r="F142" t="s">
        <v>90</v>
      </c>
      <c r="G142" t="s">
        <v>71</v>
      </c>
      <c r="L142" t="s">
        <v>72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67</v>
      </c>
      <c r="B143" t="s">
        <v>6</v>
      </c>
      <c r="C143" t="s">
        <v>16</v>
      </c>
      <c r="D143" t="s">
        <v>17</v>
      </c>
      <c r="E143" t="s">
        <v>87</v>
      </c>
      <c r="F143" t="s">
        <v>90</v>
      </c>
      <c r="G143" t="s">
        <v>18</v>
      </c>
      <c r="J143" t="s">
        <v>0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67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</v>
      </c>
    </row>
    <row r="145" spans="1:23" x14ac:dyDescent="0.25">
      <c r="A145" t="s">
        <v>67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58</v>
      </c>
      <c r="L145" t="s">
        <v>59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67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60</v>
      </c>
      <c r="L146" t="s">
        <v>59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67</v>
      </c>
      <c r="B147" t="s">
        <v>6</v>
      </c>
      <c r="C147" t="s">
        <v>16</v>
      </c>
      <c r="D147" t="s">
        <v>17</v>
      </c>
      <c r="E147" t="s">
        <v>87</v>
      </c>
      <c r="F147" t="s">
        <v>91</v>
      </c>
      <c r="G147" t="s">
        <v>61</v>
      </c>
      <c r="L147" t="s">
        <v>62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67</v>
      </c>
      <c r="B148" t="s">
        <v>6</v>
      </c>
      <c r="C148" t="s">
        <v>16</v>
      </c>
      <c r="D148" t="s">
        <v>17</v>
      </c>
      <c r="E148" t="s">
        <v>87</v>
      </c>
      <c r="F148" t="s">
        <v>91</v>
      </c>
      <c r="G148" t="s">
        <v>63</v>
      </c>
      <c r="L148" t="s">
        <v>55</v>
      </c>
      <c r="M148">
        <f>INDEX([1]!passenger_data,MATCH($A148&amp;$F148&amp;$G148&amp;$J148,[1]!passenger_index,0),MATCH(M$2,[1]!passenger_year,0))</f>
        <v>0.1142910849433781</v>
      </c>
    </row>
    <row r="149" spans="1:23" x14ac:dyDescent="0.25">
      <c r="A149" t="s">
        <v>67</v>
      </c>
      <c r="B149" t="s">
        <v>6</v>
      </c>
      <c r="C149" t="s">
        <v>16</v>
      </c>
      <c r="D149" t="s">
        <v>17</v>
      </c>
      <c r="E149" t="s">
        <v>87</v>
      </c>
      <c r="F149" t="s">
        <v>91</v>
      </c>
      <c r="G149" t="s">
        <v>66</v>
      </c>
      <c r="L149" t="s">
        <v>68</v>
      </c>
      <c r="M149">
        <f>INDEX([1]!passenger_data,MATCH($A149&amp;$F149&amp;$G149&amp;$J149,[1]!passenger_index,0),MATCH(M$2,[1]!passenger_year,0))</f>
        <v>15.961470573349995</v>
      </c>
      <c r="N149">
        <f t="shared" ref="N149:W152" si="34">M149</f>
        <v>15.961470573349995</v>
      </c>
      <c r="O149">
        <f t="shared" si="34"/>
        <v>15.961470573349995</v>
      </c>
      <c r="P149">
        <f t="shared" si="34"/>
        <v>15.961470573349995</v>
      </c>
      <c r="Q149">
        <f t="shared" si="34"/>
        <v>15.961470573349995</v>
      </c>
      <c r="R149">
        <f t="shared" si="34"/>
        <v>15.961470573349995</v>
      </c>
      <c r="S149">
        <f t="shared" si="34"/>
        <v>15.961470573349995</v>
      </c>
      <c r="T149">
        <f t="shared" si="34"/>
        <v>15.961470573349995</v>
      </c>
      <c r="U149">
        <f t="shared" si="34"/>
        <v>15.961470573349995</v>
      </c>
      <c r="V149">
        <f t="shared" si="34"/>
        <v>15.961470573349995</v>
      </c>
      <c r="W149">
        <f t="shared" si="34"/>
        <v>15.961470573349995</v>
      </c>
    </row>
    <row r="150" spans="1:23" x14ac:dyDescent="0.25">
      <c r="A150" t="s">
        <v>67</v>
      </c>
      <c r="B150" t="s">
        <v>6</v>
      </c>
      <c r="C150" t="s">
        <v>16</v>
      </c>
      <c r="D150" t="s">
        <v>17</v>
      </c>
      <c r="E150" t="s">
        <v>87</v>
      </c>
      <c r="F150" t="s">
        <v>91</v>
      </c>
      <c r="G150" t="s">
        <v>82</v>
      </c>
      <c r="L150" t="s">
        <v>72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67</v>
      </c>
      <c r="B151" t="s">
        <v>6</v>
      </c>
      <c r="C151" t="s">
        <v>16</v>
      </c>
      <c r="D151" t="s">
        <v>17</v>
      </c>
      <c r="E151" t="s">
        <v>87</v>
      </c>
      <c r="F151" t="s">
        <v>91</v>
      </c>
      <c r="G151" t="s">
        <v>71</v>
      </c>
      <c r="L151" t="s">
        <v>72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67</v>
      </c>
      <c r="B152" t="s">
        <v>6</v>
      </c>
      <c r="C152" t="s">
        <v>16</v>
      </c>
      <c r="D152" t="s">
        <v>17</v>
      </c>
      <c r="E152" t="s">
        <v>87</v>
      </c>
      <c r="F152" t="s">
        <v>91</v>
      </c>
      <c r="G152" t="s">
        <v>18</v>
      </c>
      <c r="J152" t="s">
        <v>0</v>
      </c>
      <c r="L152" t="s">
        <v>89</v>
      </c>
      <c r="M152">
        <f>INDEX([1]!passenger_data,MATCH($A152&amp;$F152&amp;$G152&amp;$J152,[1]!passenger_index,0),MATCH(M$2,[1]!passenger_year,0))</f>
        <v>9</v>
      </c>
      <c r="N152">
        <f t="shared" si="34"/>
        <v>9</v>
      </c>
      <c r="O152">
        <f t="shared" si="34"/>
        <v>9</v>
      </c>
      <c r="P152">
        <f t="shared" si="34"/>
        <v>9</v>
      </c>
      <c r="Q152">
        <f t="shared" si="34"/>
        <v>9</v>
      </c>
      <c r="R152">
        <f t="shared" si="34"/>
        <v>9</v>
      </c>
      <c r="S152">
        <f t="shared" si="34"/>
        <v>9</v>
      </c>
      <c r="T152">
        <f t="shared" si="34"/>
        <v>9</v>
      </c>
      <c r="U152">
        <f t="shared" si="34"/>
        <v>9</v>
      </c>
      <c r="V152">
        <f t="shared" si="34"/>
        <v>9</v>
      </c>
      <c r="W152">
        <f t="shared" si="34"/>
        <v>9</v>
      </c>
    </row>
    <row r="153" spans="1:23" x14ac:dyDescent="0.25">
      <c r="A153" t="s">
        <v>67</v>
      </c>
      <c r="B153" t="s">
        <v>6</v>
      </c>
      <c r="C153" t="s">
        <v>16</v>
      </c>
      <c r="D153" t="s">
        <v>17</v>
      </c>
      <c r="E153" t="s">
        <v>87</v>
      </c>
      <c r="F153" t="s">
        <v>92</v>
      </c>
      <c r="G153" t="s">
        <v>7</v>
      </c>
    </row>
    <row r="154" spans="1:23" x14ac:dyDescent="0.25">
      <c r="A154" t="s">
        <v>67</v>
      </c>
      <c r="B154" t="s">
        <v>6</v>
      </c>
      <c r="C154" t="s">
        <v>16</v>
      </c>
      <c r="D154" t="s">
        <v>17</v>
      </c>
      <c r="E154" t="s">
        <v>87</v>
      </c>
      <c r="F154" t="s">
        <v>92</v>
      </c>
      <c r="G154" t="s">
        <v>58</v>
      </c>
      <c r="L154" t="s">
        <v>59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67</v>
      </c>
      <c r="B155" t="s">
        <v>6</v>
      </c>
      <c r="C155" t="s">
        <v>16</v>
      </c>
      <c r="D155" t="s">
        <v>17</v>
      </c>
      <c r="E155" t="s">
        <v>87</v>
      </c>
      <c r="F155" t="s">
        <v>92</v>
      </c>
      <c r="G155" t="s">
        <v>60</v>
      </c>
      <c r="L155" t="s">
        <v>59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67</v>
      </c>
      <c r="B156" t="s">
        <v>6</v>
      </c>
      <c r="C156" t="s">
        <v>16</v>
      </c>
      <c r="D156" t="s">
        <v>17</v>
      </c>
      <c r="E156" t="s">
        <v>87</v>
      </c>
      <c r="F156" t="s">
        <v>92</v>
      </c>
      <c r="G156" t="s">
        <v>61</v>
      </c>
      <c r="L156" t="s">
        <v>62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67</v>
      </c>
      <c r="B157" t="s">
        <v>6</v>
      </c>
      <c r="C157" t="s">
        <v>16</v>
      </c>
      <c r="D157" t="s">
        <v>17</v>
      </c>
      <c r="E157" t="s">
        <v>87</v>
      </c>
      <c r="F157" t="s">
        <v>92</v>
      </c>
      <c r="G157" t="s">
        <v>63</v>
      </c>
      <c r="L157" t="s">
        <v>55</v>
      </c>
      <c r="M157">
        <f>INDEX([1]!passenger_data,MATCH($A157&amp;$F157&amp;$G157&amp;$J157,[1]!passenger_index,0),MATCH(M$2,[1]!passenger_year,0))</f>
        <v>0.23204553609716153</v>
      </c>
    </row>
    <row r="158" spans="1:23" x14ac:dyDescent="0.25">
      <c r="A158" t="s">
        <v>67</v>
      </c>
      <c r="B158" t="s">
        <v>6</v>
      </c>
      <c r="C158" t="s">
        <v>16</v>
      </c>
      <c r="D158" t="s">
        <v>17</v>
      </c>
      <c r="E158" t="s">
        <v>87</v>
      </c>
      <c r="F158" t="s">
        <v>92</v>
      </c>
      <c r="G158" t="s">
        <v>66</v>
      </c>
      <c r="L158" t="s">
        <v>68</v>
      </c>
      <c r="M158">
        <f>INDEX([1]!passenger_data,MATCH($A158&amp;$F158&amp;$G158&amp;$J158,[1]!passenger_index,0),MATCH(M$2,[1]!passenger_year,0))</f>
        <v>15.961470573349995</v>
      </c>
      <c r="N158">
        <f t="shared" ref="N158:W161" si="36">M158</f>
        <v>15.961470573349995</v>
      </c>
      <c r="O158">
        <f t="shared" si="36"/>
        <v>15.961470573349995</v>
      </c>
      <c r="P158">
        <f t="shared" si="36"/>
        <v>15.961470573349995</v>
      </c>
      <c r="Q158">
        <f t="shared" si="36"/>
        <v>15.961470573349995</v>
      </c>
      <c r="R158">
        <f t="shared" si="36"/>
        <v>15.961470573349995</v>
      </c>
      <c r="S158">
        <f t="shared" si="36"/>
        <v>15.961470573349995</v>
      </c>
      <c r="T158">
        <f t="shared" si="36"/>
        <v>15.961470573349995</v>
      </c>
      <c r="U158">
        <f t="shared" si="36"/>
        <v>15.961470573349995</v>
      </c>
      <c r="V158">
        <f t="shared" si="36"/>
        <v>15.961470573349995</v>
      </c>
      <c r="W158">
        <f t="shared" si="36"/>
        <v>15.961470573349995</v>
      </c>
    </row>
    <row r="159" spans="1:23" x14ac:dyDescent="0.25">
      <c r="A159" t="s">
        <v>67</v>
      </c>
      <c r="B159" t="s">
        <v>6</v>
      </c>
      <c r="C159" t="s">
        <v>16</v>
      </c>
      <c r="D159" t="s">
        <v>17</v>
      </c>
      <c r="E159" t="s">
        <v>87</v>
      </c>
      <c r="F159" t="s">
        <v>92</v>
      </c>
      <c r="G159" t="s">
        <v>82</v>
      </c>
      <c r="L159" t="s">
        <v>72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67</v>
      </c>
      <c r="B160" t="s">
        <v>6</v>
      </c>
      <c r="C160" t="s">
        <v>16</v>
      </c>
      <c r="D160" t="s">
        <v>17</v>
      </c>
      <c r="E160" t="s">
        <v>87</v>
      </c>
      <c r="F160" t="s">
        <v>92</v>
      </c>
      <c r="G160" t="s">
        <v>71</v>
      </c>
      <c r="L160" t="s">
        <v>72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67</v>
      </c>
      <c r="B161" t="s">
        <v>6</v>
      </c>
      <c r="C161" t="s">
        <v>16</v>
      </c>
      <c r="D161" t="s">
        <v>17</v>
      </c>
      <c r="E161" t="s">
        <v>87</v>
      </c>
      <c r="F161" t="s">
        <v>92</v>
      </c>
      <c r="G161" t="s">
        <v>18</v>
      </c>
      <c r="J161" t="s">
        <v>0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93</v>
      </c>
      <c r="G162" t="s">
        <v>21</v>
      </c>
      <c r="L162" t="s">
        <v>89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93</v>
      </c>
      <c r="G163" t="s">
        <v>22</v>
      </c>
      <c r="H163" t="s">
        <v>53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93</v>
      </c>
      <c r="G164" t="s">
        <v>54</v>
      </c>
      <c r="L164" t="s">
        <v>55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93</v>
      </c>
      <c r="G165" t="s">
        <v>94</v>
      </c>
      <c r="L165" t="s">
        <v>55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93</v>
      </c>
      <c r="G166" t="s">
        <v>56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58</v>
      </c>
      <c r="L168" t="s">
        <v>59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60</v>
      </c>
      <c r="L169" t="s">
        <v>59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61</v>
      </c>
      <c r="L170" t="s">
        <v>62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63</v>
      </c>
      <c r="L171" t="s">
        <v>55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66</v>
      </c>
      <c r="L172" t="s">
        <v>89</v>
      </c>
      <c r="M172">
        <f>INDEX([1]!passenger_data,MATCH($A172&amp;$G172,[1]!passenger_index,0),MATCH(M$2,[1]!passenger_year,0))</f>
        <v>161.91200066932058</v>
      </c>
      <c r="N172">
        <f t="shared" ref="N172:W174" si="39">M172</f>
        <v>161.91200066932058</v>
      </c>
      <c r="O172">
        <f t="shared" si="39"/>
        <v>161.91200066932058</v>
      </c>
      <c r="P172">
        <f t="shared" si="39"/>
        <v>161.91200066932058</v>
      </c>
      <c r="Q172">
        <f t="shared" si="39"/>
        <v>161.91200066932058</v>
      </c>
      <c r="R172">
        <f t="shared" si="39"/>
        <v>161.91200066932058</v>
      </c>
      <c r="S172">
        <f t="shared" si="39"/>
        <v>161.91200066932058</v>
      </c>
      <c r="T172">
        <f t="shared" si="39"/>
        <v>161.91200066932058</v>
      </c>
      <c r="U172">
        <f t="shared" si="39"/>
        <v>161.91200066932058</v>
      </c>
      <c r="V172">
        <f t="shared" si="39"/>
        <v>161.91200066932058</v>
      </c>
      <c r="W172">
        <f t="shared" si="39"/>
        <v>161.91200066932058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82</v>
      </c>
      <c r="K173" t="s">
        <v>96</v>
      </c>
      <c r="L173" t="s">
        <v>72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97</v>
      </c>
      <c r="L174" t="s">
        <v>83</v>
      </c>
      <c r="M174">
        <f>INDEX([1]!passenger_data,MATCH($A174&amp;$F174&amp;$G174&amp;$J174,[1]!passenger_index,0),MATCH(M$2,[1]!passenger_year,0))</f>
        <v>0.41422346336129456</v>
      </c>
      <c r="N174">
        <f t="shared" si="39"/>
        <v>0.41422346336129456</v>
      </c>
      <c r="O174">
        <f t="shared" si="39"/>
        <v>0.41422346336129456</v>
      </c>
      <c r="P174">
        <f t="shared" si="39"/>
        <v>0.41422346336129456</v>
      </c>
      <c r="Q174">
        <f t="shared" si="39"/>
        <v>0.41422346336129456</v>
      </c>
      <c r="R174">
        <f t="shared" si="39"/>
        <v>0.41422346336129456</v>
      </c>
      <c r="S174">
        <f t="shared" si="39"/>
        <v>0.41422346336129456</v>
      </c>
      <c r="T174">
        <f t="shared" si="39"/>
        <v>0.41422346336129456</v>
      </c>
      <c r="U174">
        <f t="shared" si="39"/>
        <v>0.41422346336129456</v>
      </c>
      <c r="V174">
        <f t="shared" si="39"/>
        <v>0.41422346336129456</v>
      </c>
      <c r="W174">
        <f t="shared" si="39"/>
        <v>0.41422346336129456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93</v>
      </c>
      <c r="F175" t="s">
        <v>98</v>
      </c>
      <c r="G175" t="s">
        <v>7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93</v>
      </c>
      <c r="F176" t="s">
        <v>98</v>
      </c>
      <c r="G176" t="s">
        <v>58</v>
      </c>
      <c r="L176" t="s">
        <v>59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93</v>
      </c>
      <c r="F177" t="s">
        <v>98</v>
      </c>
      <c r="G177" t="s">
        <v>60</v>
      </c>
      <c r="L177" t="s">
        <v>59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93</v>
      </c>
      <c r="F178" t="s">
        <v>98</v>
      </c>
      <c r="G178" t="s">
        <v>61</v>
      </c>
      <c r="L178" t="s">
        <v>62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93</v>
      </c>
      <c r="F179" t="s">
        <v>98</v>
      </c>
      <c r="G179" t="s">
        <v>63</v>
      </c>
      <c r="L179" t="s">
        <v>55</v>
      </c>
      <c r="M179">
        <v>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93</v>
      </c>
      <c r="F180" t="s">
        <v>98</v>
      </c>
      <c r="G180" t="s">
        <v>66</v>
      </c>
      <c r="L180" t="s">
        <v>89</v>
      </c>
      <c r="M180">
        <f>INDEX([1]!passenger_data,MATCH($A180&amp;$G180,[1]!passenger_index,0),MATCH(M$2,[1]!passenger_year,0))</f>
        <v>161.91200066932058</v>
      </c>
      <c r="N180">
        <f t="shared" ref="N180:W182" si="41">M180</f>
        <v>161.91200066932058</v>
      </c>
      <c r="O180">
        <f t="shared" si="41"/>
        <v>161.91200066932058</v>
      </c>
      <c r="P180">
        <f t="shared" si="41"/>
        <v>161.91200066932058</v>
      </c>
      <c r="Q180">
        <f t="shared" si="41"/>
        <v>161.91200066932058</v>
      </c>
      <c r="R180">
        <f t="shared" si="41"/>
        <v>161.91200066932058</v>
      </c>
      <c r="S180">
        <f t="shared" si="41"/>
        <v>161.91200066932058</v>
      </c>
      <c r="T180">
        <f t="shared" si="41"/>
        <v>161.91200066932058</v>
      </c>
      <c r="U180">
        <f t="shared" si="41"/>
        <v>161.91200066932058</v>
      </c>
      <c r="V180">
        <f t="shared" si="41"/>
        <v>161.91200066932058</v>
      </c>
      <c r="W180">
        <f t="shared" si="41"/>
        <v>161.91200066932058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93</v>
      </c>
      <c r="F181" t="s">
        <v>98</v>
      </c>
      <c r="G181" t="s">
        <v>82</v>
      </c>
      <c r="K181" t="s">
        <v>96</v>
      </c>
      <c r="L181" t="s">
        <v>72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93</v>
      </c>
      <c r="F182" t="s">
        <v>98</v>
      </c>
      <c r="G182" t="s">
        <v>18</v>
      </c>
      <c r="J182" t="s">
        <v>97</v>
      </c>
      <c r="L182" t="s">
        <v>83</v>
      </c>
      <c r="M182">
        <f>INDEX([1]!passenger_data,MATCH($A182&amp;$F182&amp;$G182&amp;$J182,[1]!passenger_index,0),MATCH(M$2,[1]!passenger_year,0))</f>
        <v>0.39057781272202741</v>
      </c>
      <c r="N182">
        <f t="shared" si="41"/>
        <v>0.39057781272202741</v>
      </c>
      <c r="O182">
        <f t="shared" si="41"/>
        <v>0.39057781272202741</v>
      </c>
      <c r="P182">
        <f t="shared" si="41"/>
        <v>0.39057781272202741</v>
      </c>
      <c r="Q182">
        <f t="shared" si="41"/>
        <v>0.39057781272202741</v>
      </c>
      <c r="R182">
        <f t="shared" si="41"/>
        <v>0.39057781272202741</v>
      </c>
      <c r="S182">
        <f t="shared" si="41"/>
        <v>0.39057781272202741</v>
      </c>
      <c r="T182">
        <f t="shared" si="41"/>
        <v>0.39057781272202741</v>
      </c>
      <c r="U182">
        <f t="shared" si="41"/>
        <v>0.39057781272202741</v>
      </c>
      <c r="V182">
        <f t="shared" si="41"/>
        <v>0.39057781272202741</v>
      </c>
      <c r="W182">
        <f t="shared" si="41"/>
        <v>0.39057781272202741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93</v>
      </c>
      <c r="F183" t="s">
        <v>99</v>
      </c>
      <c r="G183" t="s">
        <v>7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93</v>
      </c>
      <c r="F184" t="s">
        <v>99</v>
      </c>
      <c r="G184" t="s">
        <v>58</v>
      </c>
      <c r="L184" t="s">
        <v>59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93</v>
      </c>
      <c r="F185" t="s">
        <v>99</v>
      </c>
      <c r="G185" t="s">
        <v>60</v>
      </c>
      <c r="L185" t="s">
        <v>59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93</v>
      </c>
      <c r="F186" t="s">
        <v>99</v>
      </c>
      <c r="G186" t="s">
        <v>61</v>
      </c>
      <c r="L186" t="s">
        <v>62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93</v>
      </c>
      <c r="F187" t="s">
        <v>99</v>
      </c>
      <c r="G187" t="s">
        <v>63</v>
      </c>
      <c r="L187" t="s">
        <v>55</v>
      </c>
      <c r="M187">
        <v>0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93</v>
      </c>
      <c r="F188" t="s">
        <v>99</v>
      </c>
      <c r="G188" t="s">
        <v>66</v>
      </c>
      <c r="L188" t="s">
        <v>89</v>
      </c>
      <c r="M188">
        <f>INDEX([1]!passenger_data,MATCH($A188&amp;$G188,[1]!passenger_index,0),MATCH(M$2,[1]!passenger_year,0))</f>
        <v>161.91200066932058</v>
      </c>
      <c r="N188">
        <f t="shared" ref="N188:W190" si="43">M188</f>
        <v>161.91200066932058</v>
      </c>
      <c r="O188">
        <f t="shared" si="43"/>
        <v>161.91200066932058</v>
      </c>
      <c r="P188">
        <f t="shared" si="43"/>
        <v>161.91200066932058</v>
      </c>
      <c r="Q188">
        <f t="shared" si="43"/>
        <v>161.91200066932058</v>
      </c>
      <c r="R188">
        <f t="shared" si="43"/>
        <v>161.91200066932058</v>
      </c>
      <c r="S188">
        <f t="shared" si="43"/>
        <v>161.91200066932058</v>
      </c>
      <c r="T188">
        <f t="shared" si="43"/>
        <v>161.91200066932058</v>
      </c>
      <c r="U188">
        <f t="shared" si="43"/>
        <v>161.91200066932058</v>
      </c>
      <c r="V188">
        <f t="shared" si="43"/>
        <v>161.91200066932058</v>
      </c>
      <c r="W188">
        <f t="shared" si="43"/>
        <v>161.91200066932058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93</v>
      </c>
      <c r="F189" t="s">
        <v>99</v>
      </c>
      <c r="G189" t="s">
        <v>82</v>
      </c>
      <c r="K189" t="s">
        <v>96</v>
      </c>
      <c r="L189" t="s">
        <v>72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93</v>
      </c>
      <c r="F190" t="s">
        <v>99</v>
      </c>
      <c r="G190" t="s">
        <v>18</v>
      </c>
      <c r="J190" t="s">
        <v>97</v>
      </c>
      <c r="L190" t="s">
        <v>83</v>
      </c>
      <c r="M190">
        <f>INDEX([1]!passenger_data,MATCH($A190&amp;$F190&amp;$G190&amp;$J190,[1]!passenger_index,0),MATCH(M$2,[1]!passenger_year,0))</f>
        <v>0.39145632941135167</v>
      </c>
      <c r="N190">
        <f t="shared" si="43"/>
        <v>0.39145632941135167</v>
      </c>
      <c r="O190">
        <f t="shared" si="43"/>
        <v>0.39145632941135167</v>
      </c>
      <c r="P190">
        <f t="shared" si="43"/>
        <v>0.39145632941135167</v>
      </c>
      <c r="Q190">
        <f t="shared" si="43"/>
        <v>0.39145632941135167</v>
      </c>
      <c r="R190">
        <f t="shared" si="43"/>
        <v>0.39145632941135167</v>
      </c>
      <c r="S190">
        <f t="shared" si="43"/>
        <v>0.39145632941135167</v>
      </c>
      <c r="T190">
        <f t="shared" si="43"/>
        <v>0.39145632941135167</v>
      </c>
      <c r="U190">
        <f t="shared" si="43"/>
        <v>0.39145632941135167</v>
      </c>
      <c r="V190">
        <f t="shared" si="43"/>
        <v>0.39145632941135167</v>
      </c>
      <c r="W190">
        <f t="shared" si="43"/>
        <v>0.39145632941135167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93</v>
      </c>
      <c r="F191" t="s">
        <v>100</v>
      </c>
      <c r="G191" t="s">
        <v>7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93</v>
      </c>
      <c r="F192" t="s">
        <v>100</v>
      </c>
      <c r="G192" t="s">
        <v>58</v>
      </c>
      <c r="L192" t="s">
        <v>59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93</v>
      </c>
      <c r="F193" t="s">
        <v>100</v>
      </c>
      <c r="G193" t="s">
        <v>60</v>
      </c>
      <c r="L193" t="s">
        <v>59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93</v>
      </c>
      <c r="F194" t="s">
        <v>100</v>
      </c>
      <c r="G194" t="s">
        <v>61</v>
      </c>
      <c r="L194" t="s">
        <v>62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93</v>
      </c>
      <c r="F195" t="s">
        <v>100</v>
      </c>
      <c r="G195" t="s">
        <v>63</v>
      </c>
      <c r="L195" t="s">
        <v>55</v>
      </c>
      <c r="M195">
        <v>0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93</v>
      </c>
      <c r="F196" t="s">
        <v>100</v>
      </c>
      <c r="G196" t="s">
        <v>66</v>
      </c>
      <c r="L196" t="s">
        <v>89</v>
      </c>
      <c r="M196">
        <f>INDEX([1]!passenger_data,MATCH($A196&amp;$G196,[1]!passenger_index,0),MATCH(M$2,[1]!passenger_year,0))</f>
        <v>161.91200066932058</v>
      </c>
      <c r="N196">
        <f t="shared" ref="N196:W198" si="45">M196</f>
        <v>161.91200066932058</v>
      </c>
      <c r="O196">
        <f t="shared" si="45"/>
        <v>161.91200066932058</v>
      </c>
      <c r="P196">
        <f t="shared" si="45"/>
        <v>161.91200066932058</v>
      </c>
      <c r="Q196">
        <f t="shared" si="45"/>
        <v>161.91200066932058</v>
      </c>
      <c r="R196">
        <f t="shared" si="45"/>
        <v>161.91200066932058</v>
      </c>
      <c r="S196">
        <f t="shared" si="45"/>
        <v>161.91200066932058</v>
      </c>
      <c r="T196">
        <f t="shared" si="45"/>
        <v>161.91200066932058</v>
      </c>
      <c r="U196">
        <f t="shared" si="45"/>
        <v>161.91200066932058</v>
      </c>
      <c r="V196">
        <f t="shared" si="45"/>
        <v>161.91200066932058</v>
      </c>
      <c r="W196">
        <f t="shared" si="45"/>
        <v>161.91200066932058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93</v>
      </c>
      <c r="F197" t="s">
        <v>100</v>
      </c>
      <c r="G197" t="s">
        <v>82</v>
      </c>
      <c r="K197" t="s">
        <v>96</v>
      </c>
      <c r="L197" t="s">
        <v>72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93</v>
      </c>
      <c r="F198" t="s">
        <v>100</v>
      </c>
      <c r="G198" t="s">
        <v>18</v>
      </c>
      <c r="J198" t="s">
        <v>97</v>
      </c>
      <c r="L198" t="s">
        <v>83</v>
      </c>
      <c r="M198">
        <f>M190*0.75</f>
        <v>0.29359224705851372</v>
      </c>
      <c r="N198">
        <f t="shared" si="45"/>
        <v>0.29359224705851372</v>
      </c>
      <c r="O198">
        <f t="shared" si="45"/>
        <v>0.29359224705851372</v>
      </c>
      <c r="P198">
        <f t="shared" si="45"/>
        <v>0.29359224705851372</v>
      </c>
      <c r="Q198">
        <f t="shared" si="45"/>
        <v>0.29359224705851372</v>
      </c>
      <c r="R198">
        <f t="shared" si="45"/>
        <v>0.29359224705851372</v>
      </c>
      <c r="S198">
        <f t="shared" si="45"/>
        <v>0.29359224705851372</v>
      </c>
      <c r="T198">
        <f t="shared" si="45"/>
        <v>0.29359224705851372</v>
      </c>
      <c r="U198">
        <f t="shared" si="45"/>
        <v>0.29359224705851372</v>
      </c>
      <c r="V198">
        <f t="shared" si="45"/>
        <v>0.29359224705851372</v>
      </c>
      <c r="W198">
        <f t="shared" si="45"/>
        <v>0.29359224705851372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93</v>
      </c>
      <c r="F199" t="s">
        <v>101</v>
      </c>
      <c r="G199" t="s">
        <v>7</v>
      </c>
    </row>
    <row r="200" spans="1:23" x14ac:dyDescent="0.25">
      <c r="A200" t="s">
        <v>0</v>
      </c>
      <c r="B200" t="s">
        <v>6</v>
      </c>
      <c r="C200" t="s">
        <v>16</v>
      </c>
      <c r="D200" t="s">
        <v>17</v>
      </c>
      <c r="E200" t="s">
        <v>93</v>
      </c>
      <c r="F200" t="s">
        <v>101</v>
      </c>
      <c r="G200" t="s">
        <v>58</v>
      </c>
      <c r="L200" t="s">
        <v>59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0</v>
      </c>
      <c r="B201" t="s">
        <v>6</v>
      </c>
      <c r="C201" t="s">
        <v>16</v>
      </c>
      <c r="D201" t="s">
        <v>17</v>
      </c>
      <c r="E201" t="s">
        <v>93</v>
      </c>
      <c r="F201" t="s">
        <v>101</v>
      </c>
      <c r="G201" t="s">
        <v>60</v>
      </c>
      <c r="L201" t="s">
        <v>59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0</v>
      </c>
      <c r="B202" t="s">
        <v>6</v>
      </c>
      <c r="C202" t="s">
        <v>16</v>
      </c>
      <c r="D202" t="s">
        <v>17</v>
      </c>
      <c r="E202" t="s">
        <v>93</v>
      </c>
      <c r="F202" t="s">
        <v>101</v>
      </c>
      <c r="G202" t="s">
        <v>61</v>
      </c>
      <c r="L202" t="s">
        <v>62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0</v>
      </c>
      <c r="B203" t="s">
        <v>6</v>
      </c>
      <c r="C203" t="s">
        <v>16</v>
      </c>
      <c r="D203" t="s">
        <v>17</v>
      </c>
      <c r="E203" t="s">
        <v>93</v>
      </c>
      <c r="F203" t="s">
        <v>101</v>
      </c>
      <c r="G203" t="s">
        <v>63</v>
      </c>
      <c r="L203" t="s">
        <v>55</v>
      </c>
      <c r="M203">
        <v>0</v>
      </c>
    </row>
    <row r="204" spans="1:23" x14ac:dyDescent="0.25">
      <c r="A204" t="s">
        <v>0</v>
      </c>
      <c r="B204" t="s">
        <v>6</v>
      </c>
      <c r="C204" t="s">
        <v>16</v>
      </c>
      <c r="D204" t="s">
        <v>17</v>
      </c>
      <c r="E204" t="s">
        <v>93</v>
      </c>
      <c r="F204" t="s">
        <v>101</v>
      </c>
      <c r="G204" t="s">
        <v>66</v>
      </c>
      <c r="L204" t="s">
        <v>89</v>
      </c>
      <c r="M204">
        <f>INDEX([1]!passenger_data,MATCH($A204&amp;$G204,[1]!passenger_index,0),MATCH(M$2,[1]!passenger_year,0))</f>
        <v>161.91200066932058</v>
      </c>
      <c r="N204">
        <f t="shared" ref="N204:W207" si="47">M204</f>
        <v>161.91200066932058</v>
      </c>
      <c r="O204">
        <f t="shared" si="47"/>
        <v>161.91200066932058</v>
      </c>
      <c r="P204">
        <f t="shared" si="47"/>
        <v>161.91200066932058</v>
      </c>
      <c r="Q204">
        <f t="shared" si="47"/>
        <v>161.91200066932058</v>
      </c>
      <c r="R204">
        <f t="shared" si="47"/>
        <v>161.91200066932058</v>
      </c>
      <c r="S204">
        <f t="shared" si="47"/>
        <v>161.91200066932058</v>
      </c>
      <c r="T204">
        <f t="shared" si="47"/>
        <v>161.91200066932058</v>
      </c>
      <c r="U204">
        <f t="shared" si="47"/>
        <v>161.91200066932058</v>
      </c>
      <c r="V204">
        <f t="shared" si="47"/>
        <v>161.91200066932058</v>
      </c>
      <c r="W204">
        <f t="shared" si="47"/>
        <v>161.91200066932058</v>
      </c>
    </row>
    <row r="205" spans="1:23" x14ac:dyDescent="0.25">
      <c r="A205" t="s">
        <v>0</v>
      </c>
      <c r="B205" t="s">
        <v>6</v>
      </c>
      <c r="C205" t="s">
        <v>16</v>
      </c>
      <c r="D205" t="s">
        <v>17</v>
      </c>
      <c r="E205" t="s">
        <v>93</v>
      </c>
      <c r="F205" t="s">
        <v>101</v>
      </c>
      <c r="G205" t="s">
        <v>82</v>
      </c>
      <c r="K205" t="s">
        <v>96</v>
      </c>
      <c r="L205" t="s">
        <v>72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0</v>
      </c>
      <c r="B206" t="s">
        <v>6</v>
      </c>
      <c r="C206" t="s">
        <v>16</v>
      </c>
      <c r="D206" t="s">
        <v>17</v>
      </c>
      <c r="E206" t="s">
        <v>93</v>
      </c>
      <c r="F206" t="s">
        <v>101</v>
      </c>
      <c r="G206" t="s">
        <v>18</v>
      </c>
      <c r="J206" t="s">
        <v>32</v>
      </c>
      <c r="L206" t="s">
        <v>83</v>
      </c>
      <c r="M206">
        <f>M198*0.8</f>
        <v>0.23487379764681099</v>
      </c>
      <c r="N206">
        <f t="shared" si="47"/>
        <v>0.23487379764681099</v>
      </c>
      <c r="O206">
        <f t="shared" si="47"/>
        <v>0.23487379764681099</v>
      </c>
      <c r="P206">
        <f t="shared" si="47"/>
        <v>0.23487379764681099</v>
      </c>
      <c r="Q206">
        <f t="shared" si="47"/>
        <v>0.23487379764681099</v>
      </c>
      <c r="R206">
        <f t="shared" si="47"/>
        <v>0.23487379764681099</v>
      </c>
      <c r="S206">
        <f t="shared" si="47"/>
        <v>0.23487379764681099</v>
      </c>
      <c r="T206">
        <f t="shared" si="47"/>
        <v>0.23487379764681099</v>
      </c>
      <c r="U206">
        <f t="shared" si="47"/>
        <v>0.23487379764681099</v>
      </c>
      <c r="V206">
        <f t="shared" si="47"/>
        <v>0.23487379764681099</v>
      </c>
      <c r="W206">
        <f t="shared" si="47"/>
        <v>0.23487379764681099</v>
      </c>
    </row>
    <row r="207" spans="1:23" x14ac:dyDescent="0.25">
      <c r="A207" t="s">
        <v>0</v>
      </c>
      <c r="B207" t="s">
        <v>6</v>
      </c>
      <c r="C207" t="s">
        <v>16</v>
      </c>
      <c r="D207" t="s">
        <v>17</v>
      </c>
      <c r="E207" t="s">
        <v>93</v>
      </c>
      <c r="F207" t="s">
        <v>101</v>
      </c>
      <c r="G207" t="s">
        <v>18</v>
      </c>
      <c r="J207" t="s">
        <v>97</v>
      </c>
      <c r="L207" t="s">
        <v>83</v>
      </c>
      <c r="M207">
        <f>M198*0.2</f>
        <v>5.8718449411702747E-2</v>
      </c>
      <c r="N207">
        <f t="shared" si="47"/>
        <v>5.8718449411702747E-2</v>
      </c>
      <c r="O207">
        <f t="shared" si="47"/>
        <v>5.8718449411702747E-2</v>
      </c>
      <c r="P207">
        <f t="shared" si="47"/>
        <v>5.8718449411702747E-2</v>
      </c>
      <c r="Q207">
        <f t="shared" si="47"/>
        <v>5.8718449411702747E-2</v>
      </c>
      <c r="R207">
        <f t="shared" si="47"/>
        <v>5.8718449411702747E-2</v>
      </c>
      <c r="S207">
        <f t="shared" si="47"/>
        <v>5.8718449411702747E-2</v>
      </c>
      <c r="T207">
        <f t="shared" si="47"/>
        <v>5.8718449411702747E-2</v>
      </c>
      <c r="U207">
        <f t="shared" si="47"/>
        <v>5.8718449411702747E-2</v>
      </c>
      <c r="V207">
        <f t="shared" si="47"/>
        <v>5.8718449411702747E-2</v>
      </c>
      <c r="W207">
        <f t="shared" si="47"/>
        <v>5.8718449411702747E-2</v>
      </c>
    </row>
    <row r="208" spans="1:23" x14ac:dyDescent="0.25">
      <c r="A208" t="s">
        <v>0</v>
      </c>
      <c r="B208" t="s">
        <v>6</v>
      </c>
      <c r="C208" t="s">
        <v>16</v>
      </c>
      <c r="D208" t="s">
        <v>17</v>
      </c>
      <c r="E208" t="s">
        <v>93</v>
      </c>
      <c r="F208" t="s">
        <v>102</v>
      </c>
      <c r="G208" t="s">
        <v>7</v>
      </c>
    </row>
    <row r="209" spans="1:23" x14ac:dyDescent="0.25">
      <c r="A209" t="s">
        <v>0</v>
      </c>
      <c r="B209" t="s">
        <v>6</v>
      </c>
      <c r="C209" t="s">
        <v>16</v>
      </c>
      <c r="D209" t="s">
        <v>17</v>
      </c>
      <c r="E209" t="s">
        <v>93</v>
      </c>
      <c r="F209" t="s">
        <v>102</v>
      </c>
      <c r="G209" t="s">
        <v>58</v>
      </c>
      <c r="L209" t="s">
        <v>59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0</v>
      </c>
      <c r="B210" t="s">
        <v>6</v>
      </c>
      <c r="C210" t="s">
        <v>16</v>
      </c>
      <c r="D210" t="s">
        <v>17</v>
      </c>
      <c r="E210" t="s">
        <v>93</v>
      </c>
      <c r="F210" t="s">
        <v>102</v>
      </c>
      <c r="G210" t="s">
        <v>60</v>
      </c>
      <c r="L210" t="s">
        <v>59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0</v>
      </c>
      <c r="B211" t="s">
        <v>6</v>
      </c>
      <c r="C211" t="s">
        <v>16</v>
      </c>
      <c r="D211" t="s">
        <v>17</v>
      </c>
      <c r="E211" t="s">
        <v>93</v>
      </c>
      <c r="F211" t="s">
        <v>102</v>
      </c>
      <c r="G211" t="s">
        <v>61</v>
      </c>
      <c r="L211" t="s">
        <v>62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0</v>
      </c>
      <c r="B212" t="s">
        <v>6</v>
      </c>
      <c r="C212" t="s">
        <v>16</v>
      </c>
      <c r="D212" t="s">
        <v>17</v>
      </c>
      <c r="E212" t="s">
        <v>93</v>
      </c>
      <c r="F212" t="s">
        <v>102</v>
      </c>
      <c r="G212" t="s">
        <v>63</v>
      </c>
      <c r="L212" t="s">
        <v>55</v>
      </c>
      <c r="M212">
        <v>0</v>
      </c>
    </row>
    <row r="213" spans="1:23" x14ac:dyDescent="0.25">
      <c r="A213" t="s">
        <v>0</v>
      </c>
      <c r="B213" t="s">
        <v>6</v>
      </c>
      <c r="C213" t="s">
        <v>16</v>
      </c>
      <c r="D213" t="s">
        <v>17</v>
      </c>
      <c r="E213" t="s">
        <v>93</v>
      </c>
      <c r="F213" t="s">
        <v>102</v>
      </c>
      <c r="G213" t="s">
        <v>66</v>
      </c>
      <c r="L213" t="s">
        <v>89</v>
      </c>
      <c r="M213">
        <f>INDEX([1]!passenger_data,MATCH($A213&amp;$G213,[1]!passenger_index,0),MATCH(M$2,[1]!passenger_year,0))</f>
        <v>161.91200066932058</v>
      </c>
      <c r="N213">
        <f t="shared" ref="N213:W213" si="49">M213</f>
        <v>161.91200066932058</v>
      </c>
      <c r="O213">
        <f t="shared" si="49"/>
        <v>161.91200066932058</v>
      </c>
      <c r="P213">
        <f t="shared" si="49"/>
        <v>161.91200066932058</v>
      </c>
      <c r="Q213">
        <f t="shared" si="49"/>
        <v>161.91200066932058</v>
      </c>
      <c r="R213">
        <f t="shared" si="49"/>
        <v>161.91200066932058</v>
      </c>
      <c r="S213">
        <f t="shared" si="49"/>
        <v>161.91200066932058</v>
      </c>
      <c r="T213">
        <f t="shared" si="49"/>
        <v>161.91200066932058</v>
      </c>
      <c r="U213">
        <f t="shared" si="49"/>
        <v>161.91200066932058</v>
      </c>
      <c r="V213">
        <f t="shared" si="49"/>
        <v>161.91200066932058</v>
      </c>
      <c r="W213">
        <f t="shared" si="49"/>
        <v>161.91200066932058</v>
      </c>
    </row>
    <row r="214" spans="1:23" x14ac:dyDescent="0.25">
      <c r="A214" t="s">
        <v>0</v>
      </c>
      <c r="B214" t="s">
        <v>6</v>
      </c>
      <c r="C214" t="s">
        <v>16</v>
      </c>
      <c r="D214" t="s">
        <v>17</v>
      </c>
      <c r="E214" t="s">
        <v>93</v>
      </c>
      <c r="F214" t="s">
        <v>102</v>
      </c>
      <c r="G214" t="s">
        <v>82</v>
      </c>
      <c r="K214" t="s">
        <v>96</v>
      </c>
      <c r="L214" t="s">
        <v>72</v>
      </c>
      <c r="M214">
        <v>21424.200082504001</v>
      </c>
      <c r="N214">
        <f t="shared" ref="N214:W214" si="50">M214*0.8</f>
        <v>17139.360066003203</v>
      </c>
      <c r="O214">
        <f t="shared" si="50"/>
        <v>13711.488052802562</v>
      </c>
      <c r="P214">
        <f t="shared" si="50"/>
        <v>10969.19044224205</v>
      </c>
      <c r="Q214">
        <f t="shared" si="50"/>
        <v>8775.3523537936398</v>
      </c>
      <c r="R214">
        <f t="shared" si="50"/>
        <v>7020.2818830349124</v>
      </c>
      <c r="S214">
        <f t="shared" si="50"/>
        <v>5616.2255064279307</v>
      </c>
      <c r="T214">
        <f t="shared" si="50"/>
        <v>4492.9804051423444</v>
      </c>
      <c r="U214">
        <f t="shared" si="50"/>
        <v>3594.3843241138757</v>
      </c>
      <c r="V214">
        <f t="shared" si="50"/>
        <v>2875.5074592911005</v>
      </c>
      <c r="W214">
        <f t="shared" si="50"/>
        <v>2300.4059674328805</v>
      </c>
    </row>
    <row r="215" spans="1:23" x14ac:dyDescent="0.25">
      <c r="A215" t="s">
        <v>0</v>
      </c>
      <c r="B215" t="s">
        <v>6</v>
      </c>
      <c r="C215" t="s">
        <v>16</v>
      </c>
      <c r="D215" t="s">
        <v>17</v>
      </c>
      <c r="E215" t="s">
        <v>93</v>
      </c>
      <c r="F215" t="s">
        <v>102</v>
      </c>
      <c r="G215" t="s">
        <v>18</v>
      </c>
      <c r="J215" t="s">
        <v>32</v>
      </c>
      <c r="L215" t="s">
        <v>83</v>
      </c>
      <c r="M215">
        <f>0.000360515723803732*100</f>
        <v>3.6051572380373202E-2</v>
      </c>
      <c r="N215">
        <f t="shared" ref="N215:W215" si="51">M215</f>
        <v>3.6051572380373202E-2</v>
      </c>
      <c r="O215">
        <f t="shared" si="51"/>
        <v>3.6051572380373202E-2</v>
      </c>
      <c r="P215">
        <f t="shared" si="51"/>
        <v>3.6051572380373202E-2</v>
      </c>
      <c r="Q215">
        <f t="shared" si="51"/>
        <v>3.6051572380373202E-2</v>
      </c>
      <c r="R215">
        <f t="shared" si="51"/>
        <v>3.6051572380373202E-2</v>
      </c>
      <c r="S215">
        <f t="shared" si="51"/>
        <v>3.6051572380373202E-2</v>
      </c>
      <c r="T215">
        <f t="shared" si="51"/>
        <v>3.6051572380373202E-2</v>
      </c>
      <c r="U215">
        <f t="shared" si="51"/>
        <v>3.6051572380373202E-2</v>
      </c>
      <c r="V215">
        <f t="shared" si="51"/>
        <v>3.6051572380373202E-2</v>
      </c>
      <c r="W215">
        <f t="shared" si="51"/>
        <v>3.6051572380373202E-2</v>
      </c>
    </row>
    <row r="216" spans="1:23" x14ac:dyDescent="0.25">
      <c r="A216" t="s">
        <v>0</v>
      </c>
      <c r="B216" t="s">
        <v>6</v>
      </c>
      <c r="C216" t="s">
        <v>16</v>
      </c>
      <c r="D216" t="s">
        <v>17</v>
      </c>
      <c r="E216" t="s">
        <v>93</v>
      </c>
      <c r="F216" t="s">
        <v>103</v>
      </c>
      <c r="G216" t="s">
        <v>7</v>
      </c>
    </row>
    <row r="217" spans="1:23" x14ac:dyDescent="0.25">
      <c r="A217" t="s">
        <v>0</v>
      </c>
      <c r="B217" t="s">
        <v>6</v>
      </c>
      <c r="C217" t="s">
        <v>16</v>
      </c>
      <c r="D217" t="s">
        <v>17</v>
      </c>
      <c r="E217" t="s">
        <v>93</v>
      </c>
      <c r="F217" t="s">
        <v>103</v>
      </c>
      <c r="G217" t="s">
        <v>58</v>
      </c>
      <c r="L217" t="s">
        <v>59</v>
      </c>
      <c r="M217">
        <v>2030</v>
      </c>
      <c r="N217">
        <f t="shared" ref="N217:W219" si="52">M217</f>
        <v>2030</v>
      </c>
      <c r="O217">
        <f t="shared" si="52"/>
        <v>2030</v>
      </c>
      <c r="P217">
        <f t="shared" si="52"/>
        <v>2030</v>
      </c>
      <c r="Q217">
        <f t="shared" si="52"/>
        <v>2030</v>
      </c>
      <c r="R217">
        <f t="shared" si="52"/>
        <v>2030</v>
      </c>
      <c r="S217">
        <f t="shared" si="52"/>
        <v>2030</v>
      </c>
      <c r="T217">
        <f t="shared" si="52"/>
        <v>2030</v>
      </c>
      <c r="U217">
        <f t="shared" si="52"/>
        <v>2030</v>
      </c>
      <c r="V217">
        <f t="shared" si="52"/>
        <v>2030</v>
      </c>
      <c r="W217">
        <f t="shared" si="52"/>
        <v>2030</v>
      </c>
    </row>
    <row r="218" spans="1:23" x14ac:dyDescent="0.25">
      <c r="A218" t="s">
        <v>0</v>
      </c>
      <c r="B218" t="s">
        <v>6</v>
      </c>
      <c r="C218" t="s">
        <v>16</v>
      </c>
      <c r="D218" t="s">
        <v>17</v>
      </c>
      <c r="E218" t="s">
        <v>93</v>
      </c>
      <c r="F218" t="s">
        <v>103</v>
      </c>
      <c r="G218" t="s">
        <v>60</v>
      </c>
      <c r="L218" t="s">
        <v>59</v>
      </c>
      <c r="M218">
        <v>2101</v>
      </c>
      <c r="N218">
        <f t="shared" si="52"/>
        <v>2101</v>
      </c>
      <c r="O218">
        <f t="shared" si="52"/>
        <v>2101</v>
      </c>
      <c r="P218">
        <f t="shared" si="52"/>
        <v>2101</v>
      </c>
      <c r="Q218">
        <f t="shared" si="52"/>
        <v>2101</v>
      </c>
      <c r="R218">
        <f t="shared" si="52"/>
        <v>2101</v>
      </c>
      <c r="S218">
        <f t="shared" si="52"/>
        <v>2101</v>
      </c>
      <c r="T218">
        <f t="shared" si="52"/>
        <v>2101</v>
      </c>
      <c r="U218">
        <f t="shared" si="52"/>
        <v>2101</v>
      </c>
      <c r="V218">
        <f t="shared" si="52"/>
        <v>2101</v>
      </c>
      <c r="W218">
        <f t="shared" si="52"/>
        <v>2101</v>
      </c>
    </row>
    <row r="219" spans="1:23" x14ac:dyDescent="0.25">
      <c r="A219" t="s">
        <v>0</v>
      </c>
      <c r="B219" t="s">
        <v>6</v>
      </c>
      <c r="C219" t="s">
        <v>16</v>
      </c>
      <c r="D219" t="s">
        <v>17</v>
      </c>
      <c r="E219" t="s">
        <v>93</v>
      </c>
      <c r="F219" t="s">
        <v>103</v>
      </c>
      <c r="G219" t="s">
        <v>61</v>
      </c>
      <c r="L219" t="s">
        <v>62</v>
      </c>
      <c r="M219">
        <v>16</v>
      </c>
      <c r="N219">
        <f t="shared" si="52"/>
        <v>16</v>
      </c>
      <c r="O219">
        <f t="shared" si="52"/>
        <v>16</v>
      </c>
      <c r="P219">
        <f t="shared" si="52"/>
        <v>16</v>
      </c>
      <c r="Q219">
        <f t="shared" si="52"/>
        <v>16</v>
      </c>
      <c r="R219">
        <f t="shared" si="52"/>
        <v>16</v>
      </c>
      <c r="S219">
        <f t="shared" si="52"/>
        <v>16</v>
      </c>
      <c r="T219">
        <f t="shared" si="52"/>
        <v>16</v>
      </c>
      <c r="U219">
        <f t="shared" si="52"/>
        <v>16</v>
      </c>
      <c r="V219">
        <f t="shared" si="52"/>
        <v>16</v>
      </c>
      <c r="W219">
        <f t="shared" si="52"/>
        <v>16</v>
      </c>
    </row>
    <row r="220" spans="1:23" x14ac:dyDescent="0.25">
      <c r="A220" t="s">
        <v>0</v>
      </c>
      <c r="B220" t="s">
        <v>6</v>
      </c>
      <c r="C220" t="s">
        <v>16</v>
      </c>
      <c r="D220" t="s">
        <v>17</v>
      </c>
      <c r="E220" t="s">
        <v>93</v>
      </c>
      <c r="F220" t="s">
        <v>103</v>
      </c>
      <c r="G220" t="s">
        <v>63</v>
      </c>
      <c r="L220" t="s">
        <v>55</v>
      </c>
      <c r="M220">
        <v>0</v>
      </c>
    </row>
    <row r="221" spans="1:23" x14ac:dyDescent="0.25">
      <c r="A221" t="s">
        <v>0</v>
      </c>
      <c r="B221" t="s">
        <v>6</v>
      </c>
      <c r="C221" t="s">
        <v>16</v>
      </c>
      <c r="D221" t="s">
        <v>17</v>
      </c>
      <c r="E221" t="s">
        <v>93</v>
      </c>
      <c r="F221" t="s">
        <v>103</v>
      </c>
      <c r="G221" t="s">
        <v>66</v>
      </c>
      <c r="L221" t="s">
        <v>89</v>
      </c>
      <c r="M221">
        <f>INDEX([1]!passenger_data,MATCH($A221&amp;$G221,[1]!passenger_index,0),MATCH(M$2,[1]!passenger_year,0))</f>
        <v>161.91200066932058</v>
      </c>
      <c r="N221">
        <f t="shared" ref="N221:W221" si="53">M221</f>
        <v>161.91200066932058</v>
      </c>
      <c r="O221">
        <f t="shared" si="53"/>
        <v>161.91200066932058</v>
      </c>
      <c r="P221">
        <f t="shared" si="53"/>
        <v>161.91200066932058</v>
      </c>
      <c r="Q221">
        <f t="shared" si="53"/>
        <v>161.91200066932058</v>
      </c>
      <c r="R221">
        <f t="shared" si="53"/>
        <v>161.91200066932058</v>
      </c>
      <c r="S221">
        <f t="shared" si="53"/>
        <v>161.91200066932058</v>
      </c>
      <c r="T221">
        <f t="shared" si="53"/>
        <v>161.91200066932058</v>
      </c>
      <c r="U221">
        <f t="shared" si="53"/>
        <v>161.91200066932058</v>
      </c>
      <c r="V221">
        <f t="shared" si="53"/>
        <v>161.91200066932058</v>
      </c>
      <c r="W221">
        <f t="shared" si="53"/>
        <v>161.91200066932058</v>
      </c>
    </row>
    <row r="222" spans="1:23" x14ac:dyDescent="0.25">
      <c r="A222" t="s">
        <v>0</v>
      </c>
      <c r="B222" t="s">
        <v>6</v>
      </c>
      <c r="C222" t="s">
        <v>16</v>
      </c>
      <c r="D222" t="s">
        <v>17</v>
      </c>
      <c r="E222" t="s">
        <v>93</v>
      </c>
      <c r="F222" t="s">
        <v>103</v>
      </c>
      <c r="G222" t="s">
        <v>82</v>
      </c>
      <c r="K222" t="s">
        <v>96</v>
      </c>
      <c r="L222" t="s">
        <v>72</v>
      </c>
      <c r="M222">
        <v>40358.789930715997</v>
      </c>
      <c r="N222">
        <f t="shared" ref="N222:W222" si="54">M222*0.8</f>
        <v>32287.031944572798</v>
      </c>
      <c r="O222">
        <f t="shared" si="54"/>
        <v>25829.62555565824</v>
      </c>
      <c r="P222">
        <f t="shared" si="54"/>
        <v>20663.700444526592</v>
      </c>
      <c r="Q222">
        <f t="shared" si="54"/>
        <v>16530.960355621275</v>
      </c>
      <c r="R222">
        <f t="shared" si="54"/>
        <v>13224.76828449702</v>
      </c>
      <c r="S222">
        <f t="shared" si="54"/>
        <v>10579.814627597618</v>
      </c>
      <c r="T222">
        <f t="shared" si="54"/>
        <v>8463.8517020780946</v>
      </c>
      <c r="U222">
        <f t="shared" si="54"/>
        <v>6771.0813616624764</v>
      </c>
      <c r="V222">
        <f t="shared" si="54"/>
        <v>5416.8650893299819</v>
      </c>
      <c r="W222">
        <f t="shared" si="54"/>
        <v>4333.4920714639857</v>
      </c>
    </row>
    <row r="223" spans="1:23" x14ac:dyDescent="0.25">
      <c r="A223" t="s">
        <v>0</v>
      </c>
      <c r="B223" t="s">
        <v>6</v>
      </c>
      <c r="C223" t="s">
        <v>16</v>
      </c>
      <c r="D223" t="s">
        <v>17</v>
      </c>
      <c r="E223" t="s">
        <v>93</v>
      </c>
      <c r="F223" t="s">
        <v>103</v>
      </c>
      <c r="G223" t="s">
        <v>18</v>
      </c>
      <c r="J223" t="s">
        <v>32</v>
      </c>
      <c r="L223" t="s">
        <v>83</v>
      </c>
      <c r="M223">
        <f>0.000448016766287262*100</f>
        <v>4.4801676628726202E-2</v>
      </c>
      <c r="N223">
        <f t="shared" ref="N223:W223" si="55">M223</f>
        <v>4.4801676628726202E-2</v>
      </c>
      <c r="O223">
        <f t="shared" si="55"/>
        <v>4.4801676628726202E-2</v>
      </c>
      <c r="P223">
        <f t="shared" si="55"/>
        <v>4.4801676628726202E-2</v>
      </c>
      <c r="Q223">
        <f t="shared" si="55"/>
        <v>4.4801676628726202E-2</v>
      </c>
      <c r="R223">
        <f t="shared" si="55"/>
        <v>4.4801676628726202E-2</v>
      </c>
      <c r="S223">
        <f t="shared" si="55"/>
        <v>4.4801676628726202E-2</v>
      </c>
      <c r="T223">
        <f t="shared" si="55"/>
        <v>4.4801676628726202E-2</v>
      </c>
      <c r="U223">
        <f t="shared" si="55"/>
        <v>4.4801676628726202E-2</v>
      </c>
      <c r="V223">
        <f t="shared" si="55"/>
        <v>4.4801676628726202E-2</v>
      </c>
      <c r="W223">
        <f t="shared" si="55"/>
        <v>4.4801676628726202E-2</v>
      </c>
    </row>
    <row r="224" spans="1:23" x14ac:dyDescent="0.25">
      <c r="A224" t="s">
        <v>0</v>
      </c>
      <c r="B224" t="s">
        <v>6</v>
      </c>
      <c r="C224" t="s">
        <v>16</v>
      </c>
      <c r="D224" t="s">
        <v>17</v>
      </c>
      <c r="E224" t="s">
        <v>93</v>
      </c>
      <c r="F224" t="s">
        <v>104</v>
      </c>
      <c r="G224" t="s">
        <v>7</v>
      </c>
    </row>
    <row r="225" spans="1:23" x14ac:dyDescent="0.25">
      <c r="A225" t="s">
        <v>0</v>
      </c>
      <c r="B225" t="s">
        <v>6</v>
      </c>
      <c r="C225" t="s">
        <v>16</v>
      </c>
      <c r="D225" t="s">
        <v>17</v>
      </c>
      <c r="E225" t="s">
        <v>93</v>
      </c>
      <c r="F225" t="s">
        <v>104</v>
      </c>
      <c r="G225" t="s">
        <v>58</v>
      </c>
      <c r="L225" t="s">
        <v>59</v>
      </c>
      <c r="M225">
        <v>2020</v>
      </c>
      <c r="N225">
        <f t="shared" ref="N225:W227" si="56">M225</f>
        <v>2020</v>
      </c>
      <c r="O225">
        <f t="shared" si="56"/>
        <v>2020</v>
      </c>
      <c r="P225">
        <f t="shared" si="56"/>
        <v>2020</v>
      </c>
      <c r="Q225">
        <f t="shared" si="56"/>
        <v>2020</v>
      </c>
      <c r="R225">
        <f t="shared" si="56"/>
        <v>2020</v>
      </c>
      <c r="S225">
        <f t="shared" si="56"/>
        <v>2020</v>
      </c>
      <c r="T225">
        <f t="shared" si="56"/>
        <v>2020</v>
      </c>
      <c r="U225">
        <f t="shared" si="56"/>
        <v>2020</v>
      </c>
      <c r="V225">
        <f t="shared" si="56"/>
        <v>2020</v>
      </c>
      <c r="W225">
        <f t="shared" si="56"/>
        <v>2020</v>
      </c>
    </row>
    <row r="226" spans="1:23" x14ac:dyDescent="0.25">
      <c r="A226" t="s">
        <v>0</v>
      </c>
      <c r="B226" t="s">
        <v>6</v>
      </c>
      <c r="C226" t="s">
        <v>16</v>
      </c>
      <c r="D226" t="s">
        <v>17</v>
      </c>
      <c r="E226" t="s">
        <v>93</v>
      </c>
      <c r="F226" t="s">
        <v>104</v>
      </c>
      <c r="G226" t="s">
        <v>60</v>
      </c>
      <c r="L226" t="s">
        <v>59</v>
      </c>
      <c r="M226">
        <v>2101</v>
      </c>
      <c r="N226">
        <f t="shared" si="56"/>
        <v>2101</v>
      </c>
      <c r="O226">
        <f t="shared" si="56"/>
        <v>2101</v>
      </c>
      <c r="P226">
        <f t="shared" si="56"/>
        <v>2101</v>
      </c>
      <c r="Q226">
        <f t="shared" si="56"/>
        <v>2101</v>
      </c>
      <c r="R226">
        <f t="shared" si="56"/>
        <v>2101</v>
      </c>
      <c r="S226">
        <f t="shared" si="56"/>
        <v>2101</v>
      </c>
      <c r="T226">
        <f t="shared" si="56"/>
        <v>2101</v>
      </c>
      <c r="U226">
        <f t="shared" si="56"/>
        <v>2101</v>
      </c>
      <c r="V226">
        <f t="shared" si="56"/>
        <v>2101</v>
      </c>
      <c r="W226">
        <f t="shared" si="56"/>
        <v>2101</v>
      </c>
    </row>
    <row r="227" spans="1:23" x14ac:dyDescent="0.25">
      <c r="A227" t="s">
        <v>0</v>
      </c>
      <c r="B227" t="s">
        <v>6</v>
      </c>
      <c r="C227" t="s">
        <v>16</v>
      </c>
      <c r="D227" t="s">
        <v>17</v>
      </c>
      <c r="E227" t="s">
        <v>93</v>
      </c>
      <c r="F227" t="s">
        <v>104</v>
      </c>
      <c r="G227" t="s">
        <v>61</v>
      </c>
      <c r="L227" t="s">
        <v>62</v>
      </c>
      <c r="M227">
        <v>16</v>
      </c>
      <c r="N227">
        <f t="shared" si="56"/>
        <v>16</v>
      </c>
      <c r="O227">
        <f t="shared" si="56"/>
        <v>16</v>
      </c>
      <c r="P227">
        <f t="shared" si="56"/>
        <v>16</v>
      </c>
      <c r="Q227">
        <f t="shared" si="56"/>
        <v>16</v>
      </c>
      <c r="R227">
        <f t="shared" si="56"/>
        <v>16</v>
      </c>
      <c r="S227">
        <f t="shared" si="56"/>
        <v>16</v>
      </c>
      <c r="T227">
        <f t="shared" si="56"/>
        <v>16</v>
      </c>
      <c r="U227">
        <f t="shared" si="56"/>
        <v>16</v>
      </c>
      <c r="V227">
        <f t="shared" si="56"/>
        <v>16</v>
      </c>
      <c r="W227">
        <f t="shared" si="56"/>
        <v>16</v>
      </c>
    </row>
    <row r="228" spans="1:23" x14ac:dyDescent="0.25">
      <c r="A228" t="s">
        <v>0</v>
      </c>
      <c r="B228" t="s">
        <v>6</v>
      </c>
      <c r="C228" t="s">
        <v>16</v>
      </c>
      <c r="D228" t="s">
        <v>17</v>
      </c>
      <c r="E228" t="s">
        <v>93</v>
      </c>
      <c r="F228" t="s">
        <v>104</v>
      </c>
      <c r="G228" t="s">
        <v>63</v>
      </c>
      <c r="L228" t="s">
        <v>55</v>
      </c>
      <c r="M228">
        <v>0</v>
      </c>
    </row>
    <row r="229" spans="1:23" x14ac:dyDescent="0.25">
      <c r="A229" t="s">
        <v>0</v>
      </c>
      <c r="B229" t="s">
        <v>6</v>
      </c>
      <c r="C229" t="s">
        <v>16</v>
      </c>
      <c r="D229" t="s">
        <v>17</v>
      </c>
      <c r="E229" t="s">
        <v>93</v>
      </c>
      <c r="F229" t="s">
        <v>104</v>
      </c>
      <c r="G229" t="s">
        <v>66</v>
      </c>
      <c r="L229" t="s">
        <v>89</v>
      </c>
      <c r="M229">
        <f>INDEX([1]!passenger_data,MATCH($A229&amp;$G229,[1]!passenger_index,0),MATCH(M$2,[1]!passenger_year,0))</f>
        <v>161.91200066932058</v>
      </c>
      <c r="N229">
        <f t="shared" ref="N229:W229" si="57">M229</f>
        <v>161.91200066932058</v>
      </c>
      <c r="O229">
        <f t="shared" si="57"/>
        <v>161.91200066932058</v>
      </c>
      <c r="P229">
        <f t="shared" si="57"/>
        <v>161.91200066932058</v>
      </c>
      <c r="Q229">
        <f t="shared" si="57"/>
        <v>161.91200066932058</v>
      </c>
      <c r="R229">
        <f t="shared" si="57"/>
        <v>161.91200066932058</v>
      </c>
      <c r="S229">
        <f t="shared" si="57"/>
        <v>161.91200066932058</v>
      </c>
      <c r="T229">
        <f t="shared" si="57"/>
        <v>161.91200066932058</v>
      </c>
      <c r="U229">
        <f t="shared" si="57"/>
        <v>161.91200066932058</v>
      </c>
      <c r="V229">
        <f t="shared" si="57"/>
        <v>161.91200066932058</v>
      </c>
      <c r="W229">
        <f t="shared" si="57"/>
        <v>161.91200066932058</v>
      </c>
    </row>
    <row r="230" spans="1:23" x14ac:dyDescent="0.25">
      <c r="A230" t="s">
        <v>0</v>
      </c>
      <c r="B230" t="s">
        <v>6</v>
      </c>
      <c r="C230" t="s">
        <v>16</v>
      </c>
      <c r="D230" t="s">
        <v>17</v>
      </c>
      <c r="E230" t="s">
        <v>93</v>
      </c>
      <c r="F230" t="s">
        <v>104</v>
      </c>
      <c r="G230" t="s">
        <v>82</v>
      </c>
      <c r="K230" t="s">
        <v>96</v>
      </c>
      <c r="L230" t="s">
        <v>72</v>
      </c>
      <c r="M230">
        <v>30600.732111413199</v>
      </c>
      <c r="N230">
        <f t="shared" ref="N230:W230" si="58">M230*0.8</f>
        <v>24480.585689130559</v>
      </c>
      <c r="O230">
        <f t="shared" si="58"/>
        <v>19584.46855130445</v>
      </c>
      <c r="P230">
        <f t="shared" si="58"/>
        <v>15667.574841043561</v>
      </c>
      <c r="Q230">
        <f t="shared" si="58"/>
        <v>12534.059872834849</v>
      </c>
      <c r="R230">
        <f t="shared" si="58"/>
        <v>10027.24789826788</v>
      </c>
      <c r="S230">
        <f t="shared" si="58"/>
        <v>8021.7983186143047</v>
      </c>
      <c r="T230">
        <f t="shared" si="58"/>
        <v>6417.4386548914445</v>
      </c>
      <c r="U230">
        <f t="shared" si="58"/>
        <v>5133.9509239131557</v>
      </c>
      <c r="V230">
        <f t="shared" si="58"/>
        <v>4107.1607391305251</v>
      </c>
      <c r="W230">
        <f t="shared" si="58"/>
        <v>3285.7285913044202</v>
      </c>
    </row>
    <row r="231" spans="1:23" x14ac:dyDescent="0.25">
      <c r="A231" t="s">
        <v>0</v>
      </c>
      <c r="B231" t="s">
        <v>6</v>
      </c>
      <c r="C231" t="s">
        <v>16</v>
      </c>
      <c r="D231" t="s">
        <v>17</v>
      </c>
      <c r="E231" t="s">
        <v>93</v>
      </c>
      <c r="F231" t="s">
        <v>104</v>
      </c>
      <c r="G231" t="s">
        <v>18</v>
      </c>
      <c r="J231" t="s">
        <v>36</v>
      </c>
      <c r="L231" t="s">
        <v>83</v>
      </c>
      <c r="M231">
        <f>0.000802279*1.5*100</f>
        <v>0.12034185000000001</v>
      </c>
      <c r="N231">
        <f t="shared" ref="N231:W231" si="59">M231</f>
        <v>0.12034185000000001</v>
      </c>
      <c r="O231">
        <f t="shared" si="59"/>
        <v>0.12034185000000001</v>
      </c>
      <c r="P231">
        <f t="shared" si="59"/>
        <v>0.12034185000000001</v>
      </c>
      <c r="Q231">
        <f t="shared" si="59"/>
        <v>0.12034185000000001</v>
      </c>
      <c r="R231">
        <f t="shared" si="59"/>
        <v>0.12034185000000001</v>
      </c>
      <c r="S231">
        <f t="shared" si="59"/>
        <v>0.12034185000000001</v>
      </c>
      <c r="T231">
        <f t="shared" si="59"/>
        <v>0.12034185000000001</v>
      </c>
      <c r="U231">
        <f t="shared" si="59"/>
        <v>0.12034185000000001</v>
      </c>
      <c r="V231">
        <f t="shared" si="59"/>
        <v>0.12034185000000001</v>
      </c>
      <c r="W231">
        <f t="shared" si="59"/>
        <v>0.12034185000000001</v>
      </c>
    </row>
    <row r="232" spans="1:23" x14ac:dyDescent="0.25">
      <c r="A232" t="s">
        <v>73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L232" t="s">
        <v>20</v>
      </c>
    </row>
    <row r="233" spans="1:23" x14ac:dyDescent="0.25">
      <c r="A233" t="s">
        <v>73</v>
      </c>
      <c r="B233" t="s">
        <v>6</v>
      </c>
      <c r="C233" t="s">
        <v>16</v>
      </c>
      <c r="D233" t="s">
        <v>17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73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L234" t="s">
        <v>20</v>
      </c>
      <c r="M234">
        <f>INDEX([1]!passenger_data,MATCH($A234&amp;$F234&amp;$G234&amp;$J234,[1]!passenger_index,0),MATCH(M$2,[1]!passenger_year,0))</f>
        <v>1</v>
      </c>
      <c r="N234">
        <f>INDEX([1]!passenger_data,MATCH($A234&amp;$F234&amp;$G234&amp;$J234,[1]!passenger_index,0),MATCH(N$2,[1]!passenger_year,0))</f>
        <v>1</v>
      </c>
      <c r="O234">
        <f>INDEX([1]!passenger_data,MATCH($A234&amp;$F234&amp;$G234&amp;$J234,[1]!passenger_index,0),MATCH(O$2,[1]!passenger_year,0))</f>
        <v>1</v>
      </c>
      <c r="P234">
        <f>INDEX([1]!passenger_data,MATCH($A234&amp;$F234&amp;$G234&amp;$J234,[1]!passenger_index,0),MATCH(P$2,[1]!passenger_year,0))</f>
        <v>1</v>
      </c>
      <c r="Q234">
        <f>INDEX([1]!passenger_data,MATCH($A234&amp;$F234&amp;$G234&amp;$J234,[1]!passenger_index,0),MATCH(Q$2,[1]!passenger_year,0))</f>
        <v>1</v>
      </c>
      <c r="R234">
        <f>INDEX([1]!passenger_data,MATCH($A234&amp;$F234&amp;$G234&amp;$J234,[1]!passenger_index,0),MATCH(R$2,[1]!passenger_year,0))</f>
        <v>1</v>
      </c>
      <c r="S234">
        <f>INDEX([1]!passenger_data,MATCH($A234&amp;$F234&amp;$G234&amp;$J234,[1]!passenger_index,0),MATCH(S$2,[1]!passenger_year,0))</f>
        <v>1</v>
      </c>
      <c r="T234">
        <f>INDEX([1]!passenger_data,MATCH($A234&amp;$F234&amp;$G234&amp;$J234,[1]!passenger_index,0),MATCH(T$2,[1]!passenger_year,0))</f>
        <v>1</v>
      </c>
      <c r="U234">
        <f>INDEX([1]!passenger_data,MATCH($A234&amp;$F234&amp;$G234&amp;$J234,[1]!passenger_index,0),MATCH(U$2,[1]!passenger_year,0))</f>
        <v>1</v>
      </c>
      <c r="V234">
        <f>INDEX([1]!passenger_data,MATCH($A234&amp;$F234&amp;$G234&amp;$J234,[1]!passenger_index,0),MATCH(V$2,[1]!passenger_year,0))</f>
        <v>1</v>
      </c>
      <c r="W234">
        <f>INDEX([1]!passenger_data,MATCH($A234&amp;$F234&amp;$G234&amp;$J234,[1]!passenger_index,0),MATCH(W$2,[1]!passenger_year,0))</f>
        <v>1</v>
      </c>
    </row>
    <row r="235" spans="1:23" x14ac:dyDescent="0.25">
      <c r="A235" t="s">
        <v>73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L235" t="s">
        <v>20</v>
      </c>
      <c r="M235">
        <f>INDEX([1]!passenger_data,MATCH($A235&amp;$F235&amp;$G235&amp;$J235,[1]!passenger_index,0),MATCH(M$2,[1]!passenger_year,0))</f>
        <v>0</v>
      </c>
      <c r="N235">
        <f>INDEX([1]!passenger_data,MATCH($A235&amp;$F235&amp;$G235&amp;$J235,[1]!passenger_index,0),MATCH(N$2,[1]!passenger_year,0))</f>
        <v>0</v>
      </c>
      <c r="O235">
        <f>INDEX([1]!passenger_data,MATCH($A235&amp;$F235&amp;$G235&amp;$J235,[1]!passenger_index,0),MATCH(O$2,[1]!passenger_year,0))</f>
        <v>0</v>
      </c>
      <c r="P235">
        <f>INDEX([1]!passenger_data,MATCH($A235&amp;$F235&amp;$G235&amp;$J235,[1]!passenger_index,0),MATCH(P$2,[1]!passenger_year,0))</f>
        <v>0</v>
      </c>
      <c r="Q235">
        <f>INDEX([1]!passenger_data,MATCH($A235&amp;$F235&amp;$G235&amp;$J235,[1]!passenger_index,0),MATCH(Q$2,[1]!passenger_year,0))</f>
        <v>0</v>
      </c>
      <c r="R235">
        <f>INDEX([1]!passenger_data,MATCH($A235&amp;$F235&amp;$G235&amp;$J235,[1]!passenger_index,0),MATCH(R$2,[1]!passenger_year,0))</f>
        <v>0</v>
      </c>
      <c r="S235">
        <f>INDEX([1]!passenger_data,MATCH($A235&amp;$F235&amp;$G235&amp;$J235,[1]!passenger_index,0),MATCH(S$2,[1]!passenger_year,0))</f>
        <v>0</v>
      </c>
      <c r="T235">
        <f>INDEX([1]!passenger_data,MATCH($A235&amp;$F235&amp;$G235&amp;$J235,[1]!passenger_index,0),MATCH(T$2,[1]!passenger_year,0))</f>
        <v>0</v>
      </c>
      <c r="U235">
        <f>INDEX([1]!passenger_data,MATCH($A235&amp;$F235&amp;$G235&amp;$J235,[1]!passenger_index,0),MATCH(U$2,[1]!passenger_year,0))</f>
        <v>0</v>
      </c>
      <c r="V235">
        <f>INDEX([1]!passenger_data,MATCH($A235&amp;$F235&amp;$G235&amp;$J235,[1]!passenger_index,0),MATCH(V$2,[1]!passenger_year,0))</f>
        <v>0</v>
      </c>
      <c r="W235">
        <f>INDEX([1]!passenger_data,MATCH($A235&amp;$F235&amp;$G235&amp;$J235,[1]!passenger_index,0),MATCH(W$2,[1]!passenger_year,0))</f>
        <v>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108</v>
      </c>
      <c r="G236" t="s">
        <v>21</v>
      </c>
      <c r="L236" t="s">
        <v>20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108</v>
      </c>
      <c r="G237" t="s">
        <v>22</v>
      </c>
      <c r="H237" t="s">
        <v>53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108</v>
      </c>
      <c r="G238" t="s">
        <v>54</v>
      </c>
      <c r="L238" t="s">
        <v>55</v>
      </c>
      <c r="M238">
        <v>0.25</v>
      </c>
      <c r="N238">
        <f t="shared" ref="N238:W239" si="60">M238</f>
        <v>0.25</v>
      </c>
      <c r="O238">
        <f t="shared" si="60"/>
        <v>0.25</v>
      </c>
      <c r="P238">
        <f t="shared" si="60"/>
        <v>0.25</v>
      </c>
      <c r="Q238">
        <f t="shared" si="60"/>
        <v>0.25</v>
      </c>
      <c r="R238">
        <f t="shared" si="60"/>
        <v>0.25</v>
      </c>
      <c r="S238">
        <f t="shared" si="60"/>
        <v>0.25</v>
      </c>
      <c r="T238">
        <f t="shared" si="60"/>
        <v>0.25</v>
      </c>
      <c r="U238">
        <f t="shared" si="60"/>
        <v>0.25</v>
      </c>
      <c r="V238">
        <f t="shared" si="60"/>
        <v>0.25</v>
      </c>
      <c r="W238">
        <f t="shared" si="60"/>
        <v>0.25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108</v>
      </c>
      <c r="G239" t="s">
        <v>56</v>
      </c>
      <c r="M239">
        <v>20</v>
      </c>
      <c r="N239">
        <f t="shared" si="60"/>
        <v>20</v>
      </c>
      <c r="O239">
        <f t="shared" si="60"/>
        <v>20</v>
      </c>
      <c r="P239">
        <f t="shared" si="60"/>
        <v>20</v>
      </c>
      <c r="Q239">
        <f t="shared" si="60"/>
        <v>20</v>
      </c>
      <c r="R239">
        <f t="shared" si="60"/>
        <v>20</v>
      </c>
      <c r="S239">
        <f t="shared" si="60"/>
        <v>20</v>
      </c>
      <c r="T239">
        <f t="shared" si="60"/>
        <v>20</v>
      </c>
      <c r="U239">
        <f t="shared" si="60"/>
        <v>20</v>
      </c>
      <c r="V239">
        <f t="shared" si="60"/>
        <v>20</v>
      </c>
      <c r="W239">
        <f t="shared" si="60"/>
        <v>20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108</v>
      </c>
      <c r="F240" t="s">
        <v>109</v>
      </c>
      <c r="G240" t="s">
        <v>7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108</v>
      </c>
      <c r="F241" t="s">
        <v>109</v>
      </c>
      <c r="G241" t="s">
        <v>58</v>
      </c>
      <c r="L241" t="s">
        <v>59</v>
      </c>
      <c r="M241">
        <v>1950</v>
      </c>
      <c r="N241">
        <f t="shared" ref="N241:W243" si="61">M241</f>
        <v>1950</v>
      </c>
      <c r="O241">
        <f t="shared" si="61"/>
        <v>1950</v>
      </c>
      <c r="P241">
        <f t="shared" si="61"/>
        <v>1950</v>
      </c>
      <c r="Q241">
        <f t="shared" si="61"/>
        <v>1950</v>
      </c>
      <c r="R241">
        <f t="shared" si="61"/>
        <v>1950</v>
      </c>
      <c r="S241">
        <f t="shared" si="61"/>
        <v>1950</v>
      </c>
      <c r="T241">
        <f t="shared" si="61"/>
        <v>1950</v>
      </c>
      <c r="U241">
        <f t="shared" si="61"/>
        <v>1950</v>
      </c>
      <c r="V241">
        <f t="shared" si="61"/>
        <v>1950</v>
      </c>
      <c r="W241">
        <f t="shared" si="61"/>
        <v>1950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108</v>
      </c>
      <c r="F242" t="s">
        <v>109</v>
      </c>
      <c r="G242" t="s">
        <v>60</v>
      </c>
      <c r="L242" t="s">
        <v>59</v>
      </c>
      <c r="M242">
        <v>2101</v>
      </c>
      <c r="N242">
        <f t="shared" si="61"/>
        <v>2101</v>
      </c>
      <c r="O242">
        <f t="shared" si="61"/>
        <v>2101</v>
      </c>
      <c r="P242">
        <f t="shared" si="61"/>
        <v>2101</v>
      </c>
      <c r="Q242">
        <f t="shared" si="61"/>
        <v>2101</v>
      </c>
      <c r="R242">
        <f t="shared" si="61"/>
        <v>2101</v>
      </c>
      <c r="S242">
        <f t="shared" si="61"/>
        <v>2101</v>
      </c>
      <c r="T242">
        <f t="shared" si="61"/>
        <v>2101</v>
      </c>
      <c r="U242">
        <f t="shared" si="61"/>
        <v>2101</v>
      </c>
      <c r="V242">
        <f t="shared" si="61"/>
        <v>2101</v>
      </c>
      <c r="W242">
        <f t="shared" si="61"/>
        <v>2101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108</v>
      </c>
      <c r="F243" t="s">
        <v>109</v>
      </c>
      <c r="G243" t="s">
        <v>61</v>
      </c>
      <c r="L243" t="s">
        <v>62</v>
      </c>
      <c r="M243">
        <v>16</v>
      </c>
      <c r="N243">
        <f t="shared" si="61"/>
        <v>16</v>
      </c>
      <c r="O243">
        <f t="shared" si="61"/>
        <v>16</v>
      </c>
      <c r="P243">
        <f t="shared" si="61"/>
        <v>16</v>
      </c>
      <c r="Q243">
        <f t="shared" si="61"/>
        <v>16</v>
      </c>
      <c r="R243">
        <f t="shared" si="61"/>
        <v>16</v>
      </c>
      <c r="S243">
        <f t="shared" si="61"/>
        <v>16</v>
      </c>
      <c r="T243">
        <f t="shared" si="61"/>
        <v>16</v>
      </c>
      <c r="U243">
        <f t="shared" si="61"/>
        <v>16</v>
      </c>
      <c r="V243">
        <f t="shared" si="61"/>
        <v>16</v>
      </c>
      <c r="W243">
        <f t="shared" si="61"/>
        <v>16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108</v>
      </c>
      <c r="F244" t="s">
        <v>109</v>
      </c>
      <c r="G244" t="s">
        <v>63</v>
      </c>
      <c r="L244" t="s">
        <v>55</v>
      </c>
      <c r="M244">
        <f>INDEX([1]!passenger_data,MATCH($A244&amp;$F244&amp;$G244&amp;$J244,[1]!passenger_index,0),MATCH(M$2,[1]!passenger_year,0))</f>
        <v>0.98530479758185219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108</v>
      </c>
      <c r="F245" t="s">
        <v>109</v>
      </c>
      <c r="G245" t="s">
        <v>66</v>
      </c>
      <c r="L245" t="s">
        <v>20</v>
      </c>
      <c r="M245">
        <f>INDEX([1]!passenger_data,MATCH($A245&amp;$G245,[1]!passenger_index,0),MATCH(M$2,[1]!passenger_year,0))</f>
        <v>778.19774759284121</v>
      </c>
      <c r="N245">
        <f t="shared" ref="N245:W246" si="62">M245</f>
        <v>778.19774759284121</v>
      </c>
      <c r="O245">
        <f t="shared" si="62"/>
        <v>778.19774759284121</v>
      </c>
      <c r="P245">
        <f t="shared" si="62"/>
        <v>778.19774759284121</v>
      </c>
      <c r="Q245">
        <f t="shared" si="62"/>
        <v>778.19774759284121</v>
      </c>
      <c r="R245">
        <f t="shared" si="62"/>
        <v>778.19774759284121</v>
      </c>
      <c r="S245">
        <f t="shared" si="62"/>
        <v>778.19774759284121</v>
      </c>
      <c r="T245">
        <f t="shared" si="62"/>
        <v>778.19774759284121</v>
      </c>
      <c r="U245">
        <f t="shared" si="62"/>
        <v>778.19774759284121</v>
      </c>
      <c r="V245">
        <f t="shared" si="62"/>
        <v>778.19774759284121</v>
      </c>
      <c r="W245">
        <f t="shared" si="62"/>
        <v>778.19774759284121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108</v>
      </c>
      <c r="F246" t="s">
        <v>109</v>
      </c>
      <c r="G246" t="s">
        <v>82</v>
      </c>
      <c r="L246" t="s">
        <v>72</v>
      </c>
      <c r="M246">
        <v>391054.67558792402</v>
      </c>
      <c r="N246">
        <f t="shared" si="62"/>
        <v>391054.67558792402</v>
      </c>
      <c r="O246">
        <f t="shared" si="62"/>
        <v>391054.67558792402</v>
      </c>
      <c r="P246">
        <f t="shared" si="62"/>
        <v>391054.67558792402</v>
      </c>
      <c r="Q246">
        <f t="shared" si="62"/>
        <v>391054.67558792402</v>
      </c>
      <c r="R246">
        <f t="shared" si="62"/>
        <v>391054.67558792402</v>
      </c>
      <c r="S246">
        <f t="shared" si="62"/>
        <v>391054.67558792402</v>
      </c>
      <c r="T246">
        <f t="shared" si="62"/>
        <v>391054.67558792402</v>
      </c>
      <c r="U246">
        <f t="shared" si="62"/>
        <v>391054.67558792402</v>
      </c>
      <c r="V246">
        <f t="shared" si="62"/>
        <v>391054.67558792402</v>
      </c>
      <c r="W246">
        <f t="shared" si="62"/>
        <v>391054.67558792402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108</v>
      </c>
      <c r="F247" t="s">
        <v>109</v>
      </c>
      <c r="G247" t="s">
        <v>18</v>
      </c>
      <c r="J247" t="s">
        <v>110</v>
      </c>
      <c r="L247" t="s">
        <v>83</v>
      </c>
      <c r="M247">
        <f>INDEX([1]!passenger_data,MATCH($A247&amp;$F247&amp;$G247&amp;$J247,[1]!passenger_index,0),MATCH(M$2,[1]!passenger_year,0))</f>
        <v>1.2511627298490628</v>
      </c>
      <c r="N247">
        <f>INDEX([1]!passenger_data,MATCH($A247&amp;$F247&amp;$G247&amp;$J247,[1]!passenger_index,0),MATCH(N$2,[1]!passenger_year,0))</f>
        <v>1.2398944819320414</v>
      </c>
      <c r="O247">
        <f>INDEX([1]!passenger_data,MATCH($A247&amp;$F247&amp;$G247&amp;$J247,[1]!passenger_index,0),MATCH(O$2,[1]!passenger_year,0))</f>
        <v>1.2286262340150209</v>
      </c>
      <c r="P247">
        <f>INDEX([1]!passenger_data,MATCH($A247&amp;$F247&amp;$G247&amp;$J247,[1]!passenger_index,0),MATCH(P$2,[1]!passenger_year,0))</f>
        <v>1.2173579860979995</v>
      </c>
      <c r="Q247">
        <f>INDEX([1]!passenger_data,MATCH($A247&amp;$F247&amp;$G247&amp;$J247,[1]!passenger_index,0),MATCH(Q$2,[1]!passenger_year,0))</f>
        <v>1.2083433877643825</v>
      </c>
      <c r="R247">
        <f>INDEX([1]!passenger_data,MATCH($A247&amp;$F247&amp;$G247&amp;$J247,[1]!passenger_index,0),MATCH(R$2,[1]!passenger_year,0))</f>
        <v>1.2083433877643825</v>
      </c>
      <c r="S247">
        <f>INDEX([1]!passenger_data,MATCH($A247&amp;$F247&amp;$G247&amp;$J247,[1]!passenger_index,0),MATCH(S$2,[1]!passenger_year,0))</f>
        <v>1.2083433877643825</v>
      </c>
      <c r="T247">
        <f>INDEX([1]!passenger_data,MATCH($A247&amp;$F247&amp;$G247&amp;$J247,[1]!passenger_index,0),MATCH(T$2,[1]!passenger_year,0))</f>
        <v>1.2083433877643825</v>
      </c>
      <c r="U247">
        <f>INDEX([1]!passenger_data,MATCH($A247&amp;$F247&amp;$G247&amp;$J247,[1]!passenger_index,0),MATCH(U$2,[1]!passenger_year,0))</f>
        <v>1.2083433877643825</v>
      </c>
      <c r="V247">
        <f>INDEX([1]!passenger_data,MATCH($A247&amp;$F247&amp;$G247&amp;$J247,[1]!passenger_index,0),MATCH(V$2,[1]!passenger_year,0))</f>
        <v>1.2083433877643825</v>
      </c>
      <c r="W247">
        <f>INDEX([1]!passenger_data,MATCH($A247&amp;$F247&amp;$G247&amp;$J247,[1]!passenger_index,0),MATCH(W$2,[1]!passenger_year,0))</f>
        <v>1.2083433877643825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108</v>
      </c>
      <c r="F248" t="s">
        <v>111</v>
      </c>
      <c r="G248" t="s">
        <v>7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108</v>
      </c>
      <c r="F249" t="s">
        <v>111</v>
      </c>
      <c r="G249" t="s">
        <v>58</v>
      </c>
      <c r="L249" t="s">
        <v>59</v>
      </c>
      <c r="M249">
        <v>2010</v>
      </c>
      <c r="N249">
        <f t="shared" ref="N249:W251" si="63">M249</f>
        <v>2010</v>
      </c>
      <c r="O249">
        <f t="shared" si="63"/>
        <v>2010</v>
      </c>
      <c r="P249">
        <f t="shared" si="63"/>
        <v>2010</v>
      </c>
      <c r="Q249">
        <f t="shared" si="63"/>
        <v>2010</v>
      </c>
      <c r="R249">
        <f t="shared" si="63"/>
        <v>2010</v>
      </c>
      <c r="S249">
        <f t="shared" si="63"/>
        <v>2010</v>
      </c>
      <c r="T249">
        <f t="shared" si="63"/>
        <v>2010</v>
      </c>
      <c r="U249">
        <f t="shared" si="63"/>
        <v>2010</v>
      </c>
      <c r="V249">
        <f t="shared" si="63"/>
        <v>2010</v>
      </c>
      <c r="W249">
        <f t="shared" si="63"/>
        <v>2010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108</v>
      </c>
      <c r="F250" t="s">
        <v>111</v>
      </c>
      <c r="G250" t="s">
        <v>60</v>
      </c>
      <c r="L250" t="s">
        <v>59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108</v>
      </c>
      <c r="F251" t="s">
        <v>111</v>
      </c>
      <c r="G251" t="s">
        <v>61</v>
      </c>
      <c r="L251" t="s">
        <v>62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108</v>
      </c>
      <c r="F252" t="s">
        <v>111</v>
      </c>
      <c r="G252" t="s">
        <v>63</v>
      </c>
      <c r="L252" t="s">
        <v>55</v>
      </c>
      <c r="M252">
        <v>0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108</v>
      </c>
      <c r="F253" t="s">
        <v>111</v>
      </c>
      <c r="G253" t="s">
        <v>66</v>
      </c>
      <c r="L253" t="s">
        <v>20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108</v>
      </c>
      <c r="F254" t="s">
        <v>111</v>
      </c>
      <c r="G254" t="s">
        <v>82</v>
      </c>
      <c r="L254" t="s">
        <v>72</v>
      </c>
      <c r="M254">
        <v>547476.54582309397</v>
      </c>
      <c r="N254">
        <f t="shared" si="64"/>
        <v>547476.54582309397</v>
      </c>
      <c r="O254">
        <f t="shared" si="64"/>
        <v>547476.54582309397</v>
      </c>
      <c r="P254">
        <f t="shared" si="64"/>
        <v>547476.54582309397</v>
      </c>
      <c r="Q254">
        <f t="shared" si="64"/>
        <v>547476.54582309397</v>
      </c>
      <c r="R254">
        <f t="shared" si="64"/>
        <v>547476.54582309397</v>
      </c>
      <c r="S254">
        <f t="shared" si="64"/>
        <v>547476.54582309397</v>
      </c>
      <c r="T254">
        <f t="shared" si="64"/>
        <v>547476.54582309397</v>
      </c>
      <c r="U254">
        <f t="shared" si="64"/>
        <v>547476.54582309397</v>
      </c>
      <c r="V254">
        <f t="shared" si="64"/>
        <v>547476.54582309397</v>
      </c>
      <c r="W254">
        <f t="shared" si="64"/>
        <v>547476.54582309397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108</v>
      </c>
      <c r="F255" t="s">
        <v>111</v>
      </c>
      <c r="G255" t="s">
        <v>18</v>
      </c>
      <c r="J255" t="s">
        <v>110</v>
      </c>
      <c r="L255" t="s">
        <v>83</v>
      </c>
      <c r="M255">
        <f t="shared" ref="M255:W255" si="65">M247*0.65</f>
        <v>0.8132557744018909</v>
      </c>
      <c r="N255">
        <f t="shared" si="65"/>
        <v>0.80593141325582696</v>
      </c>
      <c r="O255">
        <f t="shared" si="65"/>
        <v>0.79860705210976357</v>
      </c>
      <c r="P255">
        <f t="shared" si="65"/>
        <v>0.79128269096369974</v>
      </c>
      <c r="Q255">
        <f t="shared" si="65"/>
        <v>0.78542320204684868</v>
      </c>
      <c r="R255">
        <f t="shared" si="65"/>
        <v>0.78542320204684868</v>
      </c>
      <c r="S255">
        <f t="shared" si="65"/>
        <v>0.78542320204684868</v>
      </c>
      <c r="T255">
        <f t="shared" si="65"/>
        <v>0.78542320204684868</v>
      </c>
      <c r="U255">
        <f t="shared" si="65"/>
        <v>0.78542320204684868</v>
      </c>
      <c r="V255">
        <f t="shared" si="65"/>
        <v>0.78542320204684868</v>
      </c>
      <c r="W255">
        <f t="shared" si="65"/>
        <v>0.78542320204684868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108</v>
      </c>
      <c r="F256" t="s">
        <v>112</v>
      </c>
      <c r="G256" t="s">
        <v>7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108</v>
      </c>
      <c r="F257" t="s">
        <v>112</v>
      </c>
      <c r="G257" t="s">
        <v>58</v>
      </c>
      <c r="L257" t="s">
        <v>59</v>
      </c>
      <c r="M257">
        <v>1950</v>
      </c>
      <c r="N257">
        <f t="shared" ref="N257:W259" si="66">M257</f>
        <v>1950</v>
      </c>
      <c r="O257">
        <f t="shared" si="66"/>
        <v>1950</v>
      </c>
      <c r="P257">
        <f t="shared" si="66"/>
        <v>1950</v>
      </c>
      <c r="Q257">
        <f t="shared" si="66"/>
        <v>1950</v>
      </c>
      <c r="R257">
        <f t="shared" si="66"/>
        <v>1950</v>
      </c>
      <c r="S257">
        <f t="shared" si="66"/>
        <v>1950</v>
      </c>
      <c r="T257">
        <f t="shared" si="66"/>
        <v>1950</v>
      </c>
      <c r="U257">
        <f t="shared" si="66"/>
        <v>1950</v>
      </c>
      <c r="V257">
        <f t="shared" si="66"/>
        <v>1950</v>
      </c>
      <c r="W257">
        <f t="shared" si="66"/>
        <v>1950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108</v>
      </c>
      <c r="F258" t="s">
        <v>112</v>
      </c>
      <c r="G258" t="s">
        <v>60</v>
      </c>
      <c r="L258" t="s">
        <v>59</v>
      </c>
      <c r="M258">
        <v>2101</v>
      </c>
      <c r="N258">
        <f t="shared" si="66"/>
        <v>2101</v>
      </c>
      <c r="O258">
        <f t="shared" si="66"/>
        <v>2101</v>
      </c>
      <c r="P258">
        <f t="shared" si="66"/>
        <v>2101</v>
      </c>
      <c r="Q258">
        <f t="shared" si="66"/>
        <v>2101</v>
      </c>
      <c r="R258">
        <f t="shared" si="66"/>
        <v>2101</v>
      </c>
      <c r="S258">
        <f t="shared" si="66"/>
        <v>2101</v>
      </c>
      <c r="T258">
        <f t="shared" si="66"/>
        <v>2101</v>
      </c>
      <c r="U258">
        <f t="shared" si="66"/>
        <v>2101</v>
      </c>
      <c r="V258">
        <f t="shared" si="66"/>
        <v>2101</v>
      </c>
      <c r="W258">
        <f t="shared" si="66"/>
        <v>2101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108</v>
      </c>
      <c r="F259" t="s">
        <v>112</v>
      </c>
      <c r="G259" t="s">
        <v>61</v>
      </c>
      <c r="L259" t="s">
        <v>62</v>
      </c>
      <c r="M259">
        <v>16</v>
      </c>
      <c r="N259">
        <f t="shared" si="66"/>
        <v>16</v>
      </c>
      <c r="O259">
        <f t="shared" si="66"/>
        <v>16</v>
      </c>
      <c r="P259">
        <f t="shared" si="66"/>
        <v>16</v>
      </c>
      <c r="Q259">
        <f t="shared" si="66"/>
        <v>16</v>
      </c>
      <c r="R259">
        <f t="shared" si="66"/>
        <v>16</v>
      </c>
      <c r="S259">
        <f t="shared" si="66"/>
        <v>16</v>
      </c>
      <c r="T259">
        <f t="shared" si="66"/>
        <v>16</v>
      </c>
      <c r="U259">
        <f t="shared" si="66"/>
        <v>16</v>
      </c>
      <c r="V259">
        <f t="shared" si="66"/>
        <v>16</v>
      </c>
      <c r="W259">
        <f t="shared" si="66"/>
        <v>16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108</v>
      </c>
      <c r="F260" t="s">
        <v>112</v>
      </c>
      <c r="G260" t="s">
        <v>63</v>
      </c>
      <c r="L260" t="s">
        <v>55</v>
      </c>
      <c r="M260">
        <f>INDEX([1]!passenger_data,MATCH($A260&amp;$F260&amp;$G260&amp;$J260,[1]!passenger_index,0),MATCH(M$2,[1]!passenger_year,0))</f>
        <v>1.4695202418147788E-2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108</v>
      </c>
      <c r="F261" t="s">
        <v>112</v>
      </c>
      <c r="G261" t="s">
        <v>66</v>
      </c>
      <c r="L261" t="s">
        <v>20</v>
      </c>
      <c r="M261">
        <f>INDEX([1]!passenger_data,MATCH($A261&amp;$G261,[1]!passenger_index,0),MATCH(M$2,[1]!passenger_year,0))</f>
        <v>778.19774759284121</v>
      </c>
      <c r="N261">
        <f t="shared" ref="N261:W262" si="67">M261</f>
        <v>778.19774759284121</v>
      </c>
      <c r="O261">
        <f t="shared" si="67"/>
        <v>778.19774759284121</v>
      </c>
      <c r="P261">
        <f t="shared" si="67"/>
        <v>778.19774759284121</v>
      </c>
      <c r="Q261">
        <f t="shared" si="67"/>
        <v>778.19774759284121</v>
      </c>
      <c r="R261">
        <f t="shared" si="67"/>
        <v>778.19774759284121</v>
      </c>
      <c r="S261">
        <f t="shared" si="67"/>
        <v>778.19774759284121</v>
      </c>
      <c r="T261">
        <f t="shared" si="67"/>
        <v>778.19774759284121</v>
      </c>
      <c r="U261">
        <f t="shared" si="67"/>
        <v>778.19774759284121</v>
      </c>
      <c r="V261">
        <f t="shared" si="67"/>
        <v>778.19774759284121</v>
      </c>
      <c r="W261">
        <f t="shared" si="67"/>
        <v>778.19774759284121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108</v>
      </c>
      <c r="F262" t="s">
        <v>112</v>
      </c>
      <c r="G262" t="s">
        <v>82</v>
      </c>
      <c r="L262" t="s">
        <v>72</v>
      </c>
      <c r="M262">
        <v>547476.54582309397</v>
      </c>
      <c r="N262">
        <f t="shared" si="67"/>
        <v>547476.54582309397</v>
      </c>
      <c r="O262">
        <f t="shared" si="67"/>
        <v>547476.54582309397</v>
      </c>
      <c r="P262">
        <f t="shared" si="67"/>
        <v>547476.54582309397</v>
      </c>
      <c r="Q262">
        <f t="shared" si="67"/>
        <v>547476.54582309397</v>
      </c>
      <c r="R262">
        <f t="shared" si="67"/>
        <v>547476.54582309397</v>
      </c>
      <c r="S262">
        <f t="shared" si="67"/>
        <v>547476.54582309397</v>
      </c>
      <c r="T262">
        <f t="shared" si="67"/>
        <v>547476.54582309397</v>
      </c>
      <c r="U262">
        <f t="shared" si="67"/>
        <v>547476.54582309397</v>
      </c>
      <c r="V262">
        <f t="shared" si="67"/>
        <v>547476.54582309397</v>
      </c>
      <c r="W262">
        <f t="shared" si="67"/>
        <v>547476.54582309397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108</v>
      </c>
      <c r="F263" t="s">
        <v>112</v>
      </c>
      <c r="G263" t="s">
        <v>18</v>
      </c>
      <c r="J263" t="s">
        <v>39</v>
      </c>
      <c r="L263" t="s">
        <v>83</v>
      </c>
      <c r="M263">
        <f t="shared" ref="M263:W263" si="68">M247</f>
        <v>1.2511627298490628</v>
      </c>
      <c r="N263">
        <f t="shared" si="68"/>
        <v>1.2398944819320414</v>
      </c>
      <c r="O263">
        <f t="shared" si="68"/>
        <v>1.2286262340150209</v>
      </c>
      <c r="P263">
        <f t="shared" si="68"/>
        <v>1.2173579860979995</v>
      </c>
      <c r="Q263">
        <f t="shared" si="68"/>
        <v>1.2083433877643825</v>
      </c>
      <c r="R263">
        <f t="shared" si="68"/>
        <v>1.2083433877643825</v>
      </c>
      <c r="S263">
        <f t="shared" si="68"/>
        <v>1.2083433877643825</v>
      </c>
      <c r="T263">
        <f t="shared" si="68"/>
        <v>1.2083433877643825</v>
      </c>
      <c r="U263">
        <f t="shared" si="68"/>
        <v>1.2083433877643825</v>
      </c>
      <c r="V263">
        <f t="shared" si="68"/>
        <v>1.2083433877643825</v>
      </c>
      <c r="W263">
        <f t="shared" si="68"/>
        <v>1.2083433877643825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108</v>
      </c>
      <c r="F264" t="s">
        <v>113</v>
      </c>
      <c r="G264" t="s">
        <v>7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108</v>
      </c>
      <c r="F265" t="s">
        <v>113</v>
      </c>
      <c r="G265" t="s">
        <v>58</v>
      </c>
      <c r="L265" t="s">
        <v>59</v>
      </c>
      <c r="M265">
        <v>2010</v>
      </c>
      <c r="N265">
        <f t="shared" ref="N265:W267" si="69">M265</f>
        <v>2010</v>
      </c>
      <c r="O265">
        <f t="shared" si="69"/>
        <v>2010</v>
      </c>
      <c r="P265">
        <f t="shared" si="69"/>
        <v>2010</v>
      </c>
      <c r="Q265">
        <f t="shared" si="69"/>
        <v>2010</v>
      </c>
      <c r="R265">
        <f t="shared" si="69"/>
        <v>2010</v>
      </c>
      <c r="S265">
        <f t="shared" si="69"/>
        <v>2010</v>
      </c>
      <c r="T265">
        <f t="shared" si="69"/>
        <v>2010</v>
      </c>
      <c r="U265">
        <f t="shared" si="69"/>
        <v>2010</v>
      </c>
      <c r="V265">
        <f t="shared" si="69"/>
        <v>2010</v>
      </c>
      <c r="W265">
        <f t="shared" si="69"/>
        <v>2010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108</v>
      </c>
      <c r="F266" t="s">
        <v>113</v>
      </c>
      <c r="G266" t="s">
        <v>60</v>
      </c>
      <c r="L266" t="s">
        <v>59</v>
      </c>
      <c r="M266">
        <v>2101</v>
      </c>
      <c r="N266">
        <f t="shared" si="69"/>
        <v>2101</v>
      </c>
      <c r="O266">
        <f t="shared" si="69"/>
        <v>2101</v>
      </c>
      <c r="P266">
        <f t="shared" si="69"/>
        <v>2101</v>
      </c>
      <c r="Q266">
        <f t="shared" si="69"/>
        <v>2101</v>
      </c>
      <c r="R266">
        <f t="shared" si="69"/>
        <v>2101</v>
      </c>
      <c r="S266">
        <f t="shared" si="69"/>
        <v>2101</v>
      </c>
      <c r="T266">
        <f t="shared" si="69"/>
        <v>2101</v>
      </c>
      <c r="U266">
        <f t="shared" si="69"/>
        <v>2101</v>
      </c>
      <c r="V266">
        <f t="shared" si="69"/>
        <v>2101</v>
      </c>
      <c r="W266">
        <f t="shared" si="69"/>
        <v>2101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108</v>
      </c>
      <c r="F267" t="s">
        <v>113</v>
      </c>
      <c r="G267" t="s">
        <v>61</v>
      </c>
      <c r="L267" t="s">
        <v>62</v>
      </c>
      <c r="M267">
        <v>16</v>
      </c>
      <c r="N267">
        <f t="shared" si="69"/>
        <v>16</v>
      </c>
      <c r="O267">
        <f t="shared" si="69"/>
        <v>16</v>
      </c>
      <c r="P267">
        <f t="shared" si="69"/>
        <v>16</v>
      </c>
      <c r="Q267">
        <f t="shared" si="69"/>
        <v>16</v>
      </c>
      <c r="R267">
        <f t="shared" si="69"/>
        <v>16</v>
      </c>
      <c r="S267">
        <f t="shared" si="69"/>
        <v>16</v>
      </c>
      <c r="T267">
        <f t="shared" si="69"/>
        <v>16</v>
      </c>
      <c r="U267">
        <f t="shared" si="69"/>
        <v>16</v>
      </c>
      <c r="V267">
        <f t="shared" si="69"/>
        <v>16</v>
      </c>
      <c r="W267">
        <f t="shared" si="69"/>
        <v>16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108</v>
      </c>
      <c r="F268" t="s">
        <v>113</v>
      </c>
      <c r="G268" t="s">
        <v>63</v>
      </c>
      <c r="L268" t="s">
        <v>55</v>
      </c>
      <c r="M268">
        <v>0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108</v>
      </c>
      <c r="F269" t="s">
        <v>113</v>
      </c>
      <c r="G269" t="s">
        <v>66</v>
      </c>
      <c r="L269" t="s">
        <v>20</v>
      </c>
      <c r="M269">
        <f>INDEX([1]!passenger_data,MATCH($A269&amp;$G269,[1]!passenger_index,0),MATCH(M$2,[1]!passenger_year,0))</f>
        <v>778.19774759284121</v>
      </c>
      <c r="N269">
        <f t="shared" ref="N269:W270" si="70">M269</f>
        <v>778.19774759284121</v>
      </c>
      <c r="O269">
        <f t="shared" si="70"/>
        <v>778.19774759284121</v>
      </c>
      <c r="P269">
        <f t="shared" si="70"/>
        <v>778.19774759284121</v>
      </c>
      <c r="Q269">
        <f t="shared" si="70"/>
        <v>778.19774759284121</v>
      </c>
      <c r="R269">
        <f t="shared" si="70"/>
        <v>778.19774759284121</v>
      </c>
      <c r="S269">
        <f t="shared" si="70"/>
        <v>778.19774759284121</v>
      </c>
      <c r="T269">
        <f t="shared" si="70"/>
        <v>778.19774759284121</v>
      </c>
      <c r="U269">
        <f t="shared" si="70"/>
        <v>778.19774759284121</v>
      </c>
      <c r="V269">
        <f t="shared" si="70"/>
        <v>778.19774759284121</v>
      </c>
      <c r="W269">
        <f t="shared" si="70"/>
        <v>778.19774759284121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108</v>
      </c>
      <c r="F270" t="s">
        <v>113</v>
      </c>
      <c r="G270" t="s">
        <v>82</v>
      </c>
      <c r="L270" t="s">
        <v>72</v>
      </c>
      <c r="M270">
        <v>547476.54582309397</v>
      </c>
      <c r="N270">
        <f t="shared" si="70"/>
        <v>547476.54582309397</v>
      </c>
      <c r="O270">
        <f t="shared" si="70"/>
        <v>547476.54582309397</v>
      </c>
      <c r="P270">
        <f t="shared" si="70"/>
        <v>547476.54582309397</v>
      </c>
      <c r="Q270">
        <f t="shared" si="70"/>
        <v>547476.54582309397</v>
      </c>
      <c r="R270">
        <f t="shared" si="70"/>
        <v>547476.54582309397</v>
      </c>
      <c r="S270">
        <f t="shared" si="70"/>
        <v>547476.54582309397</v>
      </c>
      <c r="T270">
        <f t="shared" si="70"/>
        <v>547476.54582309397</v>
      </c>
      <c r="U270">
        <f t="shared" si="70"/>
        <v>547476.54582309397</v>
      </c>
      <c r="V270">
        <f t="shared" si="70"/>
        <v>547476.54582309397</v>
      </c>
      <c r="W270">
        <f t="shared" si="70"/>
        <v>547476.54582309397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108</v>
      </c>
      <c r="F271" t="s">
        <v>113</v>
      </c>
      <c r="G271" t="s">
        <v>18</v>
      </c>
      <c r="J271" t="s">
        <v>24</v>
      </c>
      <c r="L271" t="s">
        <v>83</v>
      </c>
      <c r="M271">
        <f t="shared" ref="M271:W271" si="71">M247</f>
        <v>1.2511627298490628</v>
      </c>
      <c r="N271">
        <f t="shared" si="71"/>
        <v>1.2398944819320414</v>
      </c>
      <c r="O271">
        <f t="shared" si="71"/>
        <v>1.2286262340150209</v>
      </c>
      <c r="P271">
        <f t="shared" si="71"/>
        <v>1.2173579860979995</v>
      </c>
      <c r="Q271">
        <f t="shared" si="71"/>
        <v>1.2083433877643825</v>
      </c>
      <c r="R271">
        <f t="shared" si="71"/>
        <v>1.2083433877643825</v>
      </c>
      <c r="S271">
        <f t="shared" si="71"/>
        <v>1.2083433877643825</v>
      </c>
      <c r="T271">
        <f t="shared" si="71"/>
        <v>1.2083433877643825</v>
      </c>
      <c r="U271">
        <f t="shared" si="71"/>
        <v>1.2083433877643825</v>
      </c>
      <c r="V271">
        <f t="shared" si="71"/>
        <v>1.2083433877643825</v>
      </c>
      <c r="W271">
        <f t="shared" si="71"/>
        <v>1.2083433877643825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108</v>
      </c>
      <c r="F272" t="s">
        <v>114</v>
      </c>
      <c r="G272" t="s">
        <v>7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108</v>
      </c>
      <c r="F273" t="s">
        <v>114</v>
      </c>
      <c r="G273" t="s">
        <v>58</v>
      </c>
      <c r="L273" t="s">
        <v>59</v>
      </c>
      <c r="M273">
        <v>2010</v>
      </c>
      <c r="N273">
        <f t="shared" ref="N273:W275" si="72">M273</f>
        <v>2010</v>
      </c>
      <c r="O273">
        <f t="shared" si="72"/>
        <v>2010</v>
      </c>
      <c r="P273">
        <f t="shared" si="72"/>
        <v>2010</v>
      </c>
      <c r="Q273">
        <f t="shared" si="72"/>
        <v>2010</v>
      </c>
      <c r="R273">
        <f t="shared" si="72"/>
        <v>2010</v>
      </c>
      <c r="S273">
        <f t="shared" si="72"/>
        <v>2010</v>
      </c>
      <c r="T273">
        <f t="shared" si="72"/>
        <v>2010</v>
      </c>
      <c r="U273">
        <f t="shared" si="72"/>
        <v>2010</v>
      </c>
      <c r="V273">
        <f t="shared" si="72"/>
        <v>2010</v>
      </c>
      <c r="W273">
        <f t="shared" si="72"/>
        <v>2010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108</v>
      </c>
      <c r="F274" t="s">
        <v>114</v>
      </c>
      <c r="G274" t="s">
        <v>60</v>
      </c>
      <c r="L274" t="s">
        <v>59</v>
      </c>
      <c r="M274">
        <v>2101</v>
      </c>
      <c r="N274">
        <f t="shared" si="72"/>
        <v>2101</v>
      </c>
      <c r="O274">
        <f t="shared" si="72"/>
        <v>2101</v>
      </c>
      <c r="P274">
        <f t="shared" si="72"/>
        <v>2101</v>
      </c>
      <c r="Q274">
        <f t="shared" si="72"/>
        <v>2101</v>
      </c>
      <c r="R274">
        <f t="shared" si="72"/>
        <v>2101</v>
      </c>
      <c r="S274">
        <f t="shared" si="72"/>
        <v>2101</v>
      </c>
      <c r="T274">
        <f t="shared" si="72"/>
        <v>2101</v>
      </c>
      <c r="U274">
        <f t="shared" si="72"/>
        <v>2101</v>
      </c>
      <c r="V274">
        <f t="shared" si="72"/>
        <v>2101</v>
      </c>
      <c r="W274">
        <f t="shared" si="72"/>
        <v>2101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108</v>
      </c>
      <c r="F275" t="s">
        <v>114</v>
      </c>
      <c r="G275" t="s">
        <v>61</v>
      </c>
      <c r="L275" t="s">
        <v>62</v>
      </c>
      <c r="M275">
        <v>16</v>
      </c>
      <c r="N275">
        <f t="shared" si="72"/>
        <v>16</v>
      </c>
      <c r="O275">
        <f t="shared" si="72"/>
        <v>16</v>
      </c>
      <c r="P275">
        <f t="shared" si="72"/>
        <v>16</v>
      </c>
      <c r="Q275">
        <f t="shared" si="72"/>
        <v>16</v>
      </c>
      <c r="R275">
        <f t="shared" si="72"/>
        <v>16</v>
      </c>
      <c r="S275">
        <f t="shared" si="72"/>
        <v>16</v>
      </c>
      <c r="T275">
        <f t="shared" si="72"/>
        <v>16</v>
      </c>
      <c r="U275">
        <f t="shared" si="72"/>
        <v>16</v>
      </c>
      <c r="V275">
        <f t="shared" si="72"/>
        <v>16</v>
      </c>
      <c r="W275">
        <f t="shared" si="72"/>
        <v>16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108</v>
      </c>
      <c r="F276" t="s">
        <v>114</v>
      </c>
      <c r="G276" t="s">
        <v>63</v>
      </c>
      <c r="L276" t="s">
        <v>55</v>
      </c>
      <c r="M276">
        <v>0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108</v>
      </c>
      <c r="F277" t="s">
        <v>114</v>
      </c>
      <c r="G277" t="s">
        <v>66</v>
      </c>
      <c r="L277" t="s">
        <v>20</v>
      </c>
      <c r="M277">
        <f>INDEX([1]!passenger_data,MATCH($A277&amp;$G277,[1]!passenger_index,0),MATCH(M$2,[1]!passenger_year,0))</f>
        <v>778.19774759284121</v>
      </c>
      <c r="N277">
        <f t="shared" ref="N277:W278" si="73">M277</f>
        <v>778.19774759284121</v>
      </c>
      <c r="O277">
        <f t="shared" si="73"/>
        <v>778.19774759284121</v>
      </c>
      <c r="P277">
        <f t="shared" si="73"/>
        <v>778.19774759284121</v>
      </c>
      <c r="Q277">
        <f t="shared" si="73"/>
        <v>778.19774759284121</v>
      </c>
      <c r="R277">
        <f t="shared" si="73"/>
        <v>778.19774759284121</v>
      </c>
      <c r="S277">
        <f t="shared" si="73"/>
        <v>778.19774759284121</v>
      </c>
      <c r="T277">
        <f t="shared" si="73"/>
        <v>778.19774759284121</v>
      </c>
      <c r="U277">
        <f t="shared" si="73"/>
        <v>778.19774759284121</v>
      </c>
      <c r="V277">
        <f t="shared" si="73"/>
        <v>778.19774759284121</v>
      </c>
      <c r="W277">
        <f t="shared" si="73"/>
        <v>778.19774759284121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108</v>
      </c>
      <c r="F278" t="s">
        <v>114</v>
      </c>
      <c r="G278" t="s">
        <v>82</v>
      </c>
      <c r="L278" t="s">
        <v>72</v>
      </c>
      <c r="M278">
        <v>2346328.0535275401</v>
      </c>
      <c r="N278">
        <f t="shared" si="73"/>
        <v>2346328.0535275401</v>
      </c>
      <c r="O278">
        <f t="shared" si="73"/>
        <v>2346328.0535275401</v>
      </c>
      <c r="P278">
        <f t="shared" si="73"/>
        <v>2346328.0535275401</v>
      </c>
      <c r="Q278">
        <f t="shared" si="73"/>
        <v>2346328.0535275401</v>
      </c>
      <c r="R278">
        <f t="shared" si="73"/>
        <v>2346328.0535275401</v>
      </c>
      <c r="S278">
        <f t="shared" si="73"/>
        <v>2346328.0535275401</v>
      </c>
      <c r="T278">
        <f t="shared" si="73"/>
        <v>2346328.0535275401</v>
      </c>
      <c r="U278">
        <f t="shared" si="73"/>
        <v>2346328.0535275401</v>
      </c>
      <c r="V278">
        <f t="shared" si="73"/>
        <v>2346328.0535275401</v>
      </c>
      <c r="W278">
        <f t="shared" si="73"/>
        <v>2346328.0535275401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108</v>
      </c>
      <c r="F279" t="s">
        <v>114</v>
      </c>
      <c r="G279" t="s">
        <v>18</v>
      </c>
      <c r="J279" t="s">
        <v>36</v>
      </c>
      <c r="L279" t="s">
        <v>83</v>
      </c>
      <c r="M279">
        <f t="shared" ref="M279:W279" si="74">M255</f>
        <v>0.8132557744018909</v>
      </c>
      <c r="N279">
        <f t="shared" si="74"/>
        <v>0.80593141325582696</v>
      </c>
      <c r="O279">
        <f t="shared" si="74"/>
        <v>0.79860705210976357</v>
      </c>
      <c r="P279">
        <f t="shared" si="74"/>
        <v>0.79128269096369974</v>
      </c>
      <c r="Q279">
        <f t="shared" si="74"/>
        <v>0.78542320204684868</v>
      </c>
      <c r="R279">
        <f t="shared" si="74"/>
        <v>0.78542320204684868</v>
      </c>
      <c r="S279">
        <f t="shared" si="74"/>
        <v>0.78542320204684868</v>
      </c>
      <c r="T279">
        <f t="shared" si="74"/>
        <v>0.78542320204684868</v>
      </c>
      <c r="U279">
        <f t="shared" si="74"/>
        <v>0.78542320204684868</v>
      </c>
      <c r="V279">
        <f t="shared" si="74"/>
        <v>0.78542320204684868</v>
      </c>
      <c r="W279">
        <f t="shared" si="74"/>
        <v>0.78542320204684868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108</v>
      </c>
      <c r="F280" t="s">
        <v>115</v>
      </c>
      <c r="G280" t="s">
        <v>7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108</v>
      </c>
      <c r="F281" t="s">
        <v>115</v>
      </c>
      <c r="G281" t="s">
        <v>58</v>
      </c>
      <c r="L281" t="s">
        <v>59</v>
      </c>
      <c r="M281">
        <v>2000</v>
      </c>
      <c r="N281">
        <f t="shared" ref="N281:W283" si="75">M281</f>
        <v>2000</v>
      </c>
      <c r="O281">
        <f t="shared" si="75"/>
        <v>2000</v>
      </c>
      <c r="P281">
        <f t="shared" si="75"/>
        <v>2000</v>
      </c>
      <c r="Q281">
        <f t="shared" si="75"/>
        <v>2000</v>
      </c>
      <c r="R281">
        <f t="shared" si="75"/>
        <v>2000</v>
      </c>
      <c r="S281">
        <f t="shared" si="75"/>
        <v>2000</v>
      </c>
      <c r="T281">
        <f t="shared" si="75"/>
        <v>2000</v>
      </c>
      <c r="U281">
        <f t="shared" si="75"/>
        <v>2000</v>
      </c>
      <c r="V281">
        <f t="shared" si="75"/>
        <v>2000</v>
      </c>
      <c r="W281">
        <f t="shared" si="75"/>
        <v>2000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108</v>
      </c>
      <c r="F282" t="s">
        <v>115</v>
      </c>
      <c r="G282" t="s">
        <v>60</v>
      </c>
      <c r="L282" t="s">
        <v>59</v>
      </c>
      <c r="M282">
        <v>2101</v>
      </c>
      <c r="N282">
        <f t="shared" si="75"/>
        <v>2101</v>
      </c>
      <c r="O282">
        <f t="shared" si="75"/>
        <v>2101</v>
      </c>
      <c r="P282">
        <f t="shared" si="75"/>
        <v>2101</v>
      </c>
      <c r="Q282">
        <f t="shared" si="75"/>
        <v>2101</v>
      </c>
      <c r="R282">
        <f t="shared" si="75"/>
        <v>2101</v>
      </c>
      <c r="S282">
        <f t="shared" si="75"/>
        <v>2101</v>
      </c>
      <c r="T282">
        <f t="shared" si="75"/>
        <v>2101</v>
      </c>
      <c r="U282">
        <f t="shared" si="75"/>
        <v>2101</v>
      </c>
      <c r="V282">
        <f t="shared" si="75"/>
        <v>2101</v>
      </c>
      <c r="W282">
        <f t="shared" si="75"/>
        <v>2101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108</v>
      </c>
      <c r="F283" t="s">
        <v>115</v>
      </c>
      <c r="G283" t="s">
        <v>61</v>
      </c>
      <c r="L283" t="s">
        <v>62</v>
      </c>
      <c r="M283">
        <v>16</v>
      </c>
      <c r="N283">
        <f t="shared" si="75"/>
        <v>16</v>
      </c>
      <c r="O283">
        <f t="shared" si="75"/>
        <v>16</v>
      </c>
      <c r="P283">
        <f t="shared" si="75"/>
        <v>16</v>
      </c>
      <c r="Q283">
        <f t="shared" si="75"/>
        <v>16</v>
      </c>
      <c r="R283">
        <f t="shared" si="75"/>
        <v>16</v>
      </c>
      <c r="S283">
        <f t="shared" si="75"/>
        <v>16</v>
      </c>
      <c r="T283">
        <f t="shared" si="75"/>
        <v>16</v>
      </c>
      <c r="U283">
        <f t="shared" si="75"/>
        <v>16</v>
      </c>
      <c r="V283">
        <f t="shared" si="75"/>
        <v>16</v>
      </c>
      <c r="W283">
        <f t="shared" si="75"/>
        <v>16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108</v>
      </c>
      <c r="F284" t="s">
        <v>115</v>
      </c>
      <c r="G284" t="s">
        <v>63</v>
      </c>
      <c r="L284" t="s">
        <v>55</v>
      </c>
      <c r="M284">
        <f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108</v>
      </c>
      <c r="F285" t="s">
        <v>115</v>
      </c>
      <c r="G285" t="s">
        <v>66</v>
      </c>
      <c r="L285" t="s">
        <v>20</v>
      </c>
      <c r="M285">
        <f>INDEX([1]!passenger_data,MATCH($A285&amp;$G285,[1]!passenger_index,0),MATCH(M$2,[1]!passenger_year,0))</f>
        <v>778.19774759284121</v>
      </c>
      <c r="N285">
        <f t="shared" ref="N285:W286" si="76">M285</f>
        <v>778.19774759284121</v>
      </c>
      <c r="O285">
        <f t="shared" si="76"/>
        <v>778.19774759284121</v>
      </c>
      <c r="P285">
        <f t="shared" si="76"/>
        <v>778.19774759284121</v>
      </c>
      <c r="Q285">
        <f t="shared" si="76"/>
        <v>778.19774759284121</v>
      </c>
      <c r="R285">
        <f t="shared" si="76"/>
        <v>778.19774759284121</v>
      </c>
      <c r="S285">
        <f t="shared" si="76"/>
        <v>778.19774759284121</v>
      </c>
      <c r="T285">
        <f t="shared" si="76"/>
        <v>778.19774759284121</v>
      </c>
      <c r="U285">
        <f t="shared" si="76"/>
        <v>778.19774759284121</v>
      </c>
      <c r="V285">
        <f t="shared" si="76"/>
        <v>778.19774759284121</v>
      </c>
      <c r="W285">
        <f t="shared" si="76"/>
        <v>778.19774759284121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108</v>
      </c>
      <c r="F286" t="s">
        <v>115</v>
      </c>
      <c r="G286" t="s">
        <v>82</v>
      </c>
      <c r="L286" t="s">
        <v>72</v>
      </c>
      <c r="M286">
        <v>782109.35117584805</v>
      </c>
      <c r="N286">
        <f t="shared" si="76"/>
        <v>782109.35117584805</v>
      </c>
      <c r="O286">
        <f t="shared" si="76"/>
        <v>782109.35117584805</v>
      </c>
      <c r="P286">
        <f t="shared" si="76"/>
        <v>782109.35117584805</v>
      </c>
      <c r="Q286">
        <f t="shared" si="76"/>
        <v>782109.35117584805</v>
      </c>
      <c r="R286">
        <f t="shared" si="76"/>
        <v>782109.35117584805</v>
      </c>
      <c r="S286">
        <f t="shared" si="76"/>
        <v>782109.35117584805</v>
      </c>
      <c r="T286">
        <f t="shared" si="76"/>
        <v>782109.35117584805</v>
      </c>
      <c r="U286">
        <f t="shared" si="76"/>
        <v>782109.35117584805</v>
      </c>
      <c r="V286">
        <f t="shared" si="76"/>
        <v>782109.35117584805</v>
      </c>
      <c r="W286">
        <f t="shared" si="76"/>
        <v>782109.35117584805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108</v>
      </c>
      <c r="F287" t="s">
        <v>115</v>
      </c>
      <c r="G287" t="s">
        <v>18</v>
      </c>
      <c r="J287" t="s">
        <v>32</v>
      </c>
      <c r="L287" t="s">
        <v>83</v>
      </c>
      <c r="M287">
        <f t="shared" ref="M287:W287" si="77">M255</f>
        <v>0.8132557744018909</v>
      </c>
      <c r="N287">
        <f t="shared" si="77"/>
        <v>0.80593141325582696</v>
      </c>
      <c r="O287">
        <f t="shared" si="77"/>
        <v>0.79860705210976357</v>
      </c>
      <c r="P287">
        <f t="shared" si="77"/>
        <v>0.79128269096369974</v>
      </c>
      <c r="Q287">
        <f t="shared" si="77"/>
        <v>0.78542320204684868</v>
      </c>
      <c r="R287">
        <f t="shared" si="77"/>
        <v>0.78542320204684868</v>
      </c>
      <c r="S287">
        <f t="shared" si="77"/>
        <v>0.78542320204684868</v>
      </c>
      <c r="T287">
        <f t="shared" si="77"/>
        <v>0.78542320204684868</v>
      </c>
      <c r="U287">
        <f t="shared" si="77"/>
        <v>0.78542320204684868</v>
      </c>
      <c r="V287">
        <f t="shared" si="77"/>
        <v>0.78542320204684868</v>
      </c>
      <c r="W287">
        <f t="shared" si="77"/>
        <v>0.78542320204684868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108</v>
      </c>
      <c r="F288" t="s">
        <v>116</v>
      </c>
      <c r="G288" t="s">
        <v>7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108</v>
      </c>
      <c r="F289" t="s">
        <v>116</v>
      </c>
      <c r="G289" t="s">
        <v>58</v>
      </c>
      <c r="L289" t="s">
        <v>59</v>
      </c>
      <c r="M289">
        <v>1950</v>
      </c>
      <c r="N289">
        <f t="shared" ref="N289:W291" si="78">M289</f>
        <v>1950</v>
      </c>
      <c r="O289">
        <f t="shared" si="78"/>
        <v>1950</v>
      </c>
      <c r="P289">
        <f t="shared" si="78"/>
        <v>1950</v>
      </c>
      <c r="Q289">
        <f t="shared" si="78"/>
        <v>1950</v>
      </c>
      <c r="R289">
        <f t="shared" si="78"/>
        <v>1950</v>
      </c>
      <c r="S289">
        <f t="shared" si="78"/>
        <v>1950</v>
      </c>
      <c r="T289">
        <f t="shared" si="78"/>
        <v>1950</v>
      </c>
      <c r="U289">
        <f t="shared" si="78"/>
        <v>1950</v>
      </c>
      <c r="V289">
        <f t="shared" si="78"/>
        <v>1950</v>
      </c>
      <c r="W289">
        <f t="shared" si="78"/>
        <v>1950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108</v>
      </c>
      <c r="F290" t="s">
        <v>116</v>
      </c>
      <c r="G290" t="s">
        <v>60</v>
      </c>
      <c r="L290" t="s">
        <v>59</v>
      </c>
      <c r="M290">
        <v>2101</v>
      </c>
      <c r="N290">
        <f t="shared" si="78"/>
        <v>2101</v>
      </c>
      <c r="O290">
        <f t="shared" si="78"/>
        <v>2101</v>
      </c>
      <c r="P290">
        <f t="shared" si="78"/>
        <v>2101</v>
      </c>
      <c r="Q290">
        <f t="shared" si="78"/>
        <v>2101</v>
      </c>
      <c r="R290">
        <f t="shared" si="78"/>
        <v>2101</v>
      </c>
      <c r="S290">
        <f t="shared" si="78"/>
        <v>2101</v>
      </c>
      <c r="T290">
        <f t="shared" si="78"/>
        <v>2101</v>
      </c>
      <c r="U290">
        <f t="shared" si="78"/>
        <v>2101</v>
      </c>
      <c r="V290">
        <f t="shared" si="78"/>
        <v>2101</v>
      </c>
      <c r="W290">
        <f t="shared" si="78"/>
        <v>2101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108</v>
      </c>
      <c r="F291" t="s">
        <v>116</v>
      </c>
      <c r="G291" t="s">
        <v>61</v>
      </c>
      <c r="L291" t="s">
        <v>62</v>
      </c>
      <c r="M291">
        <v>16</v>
      </c>
      <c r="N291">
        <f t="shared" si="78"/>
        <v>16</v>
      </c>
      <c r="O291">
        <f t="shared" si="78"/>
        <v>16</v>
      </c>
      <c r="P291">
        <f t="shared" si="78"/>
        <v>16</v>
      </c>
      <c r="Q291">
        <f t="shared" si="78"/>
        <v>16</v>
      </c>
      <c r="R291">
        <f t="shared" si="78"/>
        <v>16</v>
      </c>
      <c r="S291">
        <f t="shared" si="78"/>
        <v>16</v>
      </c>
      <c r="T291">
        <f t="shared" si="78"/>
        <v>16</v>
      </c>
      <c r="U291">
        <f t="shared" si="78"/>
        <v>16</v>
      </c>
      <c r="V291">
        <f t="shared" si="78"/>
        <v>16</v>
      </c>
      <c r="W291">
        <f t="shared" si="78"/>
        <v>16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108</v>
      </c>
      <c r="F292" t="s">
        <v>116</v>
      </c>
      <c r="G292" t="s">
        <v>63</v>
      </c>
      <c r="L292" t="s">
        <v>55</v>
      </c>
      <c r="M292">
        <f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108</v>
      </c>
      <c r="F293" t="s">
        <v>116</v>
      </c>
      <c r="G293" t="s">
        <v>66</v>
      </c>
      <c r="L293" t="s">
        <v>20</v>
      </c>
      <c r="M293">
        <f>INDEX([1]!passenger_data,MATCH($A293&amp;$F293&amp;$G293,[1]!passenger_index,0),MATCH(M$2,[1]!passenger_year,0))</f>
        <v>4152.8700000000008</v>
      </c>
      <c r="N293">
        <f t="shared" ref="N293:W294" si="79">M293</f>
        <v>4152.8700000000008</v>
      </c>
      <c r="O293">
        <f t="shared" si="79"/>
        <v>4152.8700000000008</v>
      </c>
      <c r="P293">
        <f t="shared" si="79"/>
        <v>4152.8700000000008</v>
      </c>
      <c r="Q293">
        <f t="shared" si="79"/>
        <v>4152.8700000000008</v>
      </c>
      <c r="R293">
        <f t="shared" si="79"/>
        <v>4152.8700000000008</v>
      </c>
      <c r="S293">
        <f t="shared" si="79"/>
        <v>4152.8700000000008</v>
      </c>
      <c r="T293">
        <f t="shared" si="79"/>
        <v>4152.8700000000008</v>
      </c>
      <c r="U293">
        <f t="shared" si="79"/>
        <v>4152.8700000000008</v>
      </c>
      <c r="V293">
        <f t="shared" si="79"/>
        <v>4152.8700000000008</v>
      </c>
      <c r="W293">
        <f t="shared" si="79"/>
        <v>4152.8700000000008</v>
      </c>
    </row>
    <row r="294" spans="1:23" x14ac:dyDescent="0.25">
      <c r="A294" t="s">
        <v>106</v>
      </c>
      <c r="B294" t="s">
        <v>6</v>
      </c>
      <c r="C294" t="s">
        <v>16</v>
      </c>
      <c r="D294" t="s">
        <v>17</v>
      </c>
      <c r="E294" t="s">
        <v>108</v>
      </c>
      <c r="F294" t="s">
        <v>116</v>
      </c>
      <c r="G294" t="s">
        <v>18</v>
      </c>
      <c r="J294" t="s">
        <v>110</v>
      </c>
      <c r="L294" t="s">
        <v>83</v>
      </c>
      <c r="M294">
        <f>0.00346046511627906*1000</f>
        <v>3.4604651162790598</v>
      </c>
      <c r="N294">
        <f t="shared" si="79"/>
        <v>3.4604651162790598</v>
      </c>
      <c r="O294">
        <f t="shared" si="79"/>
        <v>3.4604651162790598</v>
      </c>
      <c r="P294">
        <f t="shared" si="79"/>
        <v>3.4604651162790598</v>
      </c>
      <c r="Q294">
        <f t="shared" si="79"/>
        <v>3.4604651162790598</v>
      </c>
      <c r="R294">
        <f t="shared" si="79"/>
        <v>3.4604651162790598</v>
      </c>
      <c r="S294">
        <f t="shared" si="79"/>
        <v>3.4604651162790598</v>
      </c>
      <c r="T294">
        <f t="shared" si="79"/>
        <v>3.4604651162790598</v>
      </c>
      <c r="U294">
        <f t="shared" si="79"/>
        <v>3.4604651162790598</v>
      </c>
      <c r="V294">
        <f t="shared" si="79"/>
        <v>3.4604651162790598</v>
      </c>
      <c r="W294">
        <f t="shared" si="79"/>
        <v>3.4604651162790598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117</v>
      </c>
      <c r="G295" t="s">
        <v>21</v>
      </c>
      <c r="L295" t="s">
        <v>20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117</v>
      </c>
      <c r="G296" t="s">
        <v>22</v>
      </c>
      <c r="H296" t="s">
        <v>53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117</v>
      </c>
      <c r="G297" t="s">
        <v>54</v>
      </c>
      <c r="L297" t="s">
        <v>55</v>
      </c>
      <c r="M297">
        <v>0.25</v>
      </c>
      <c r="N297">
        <f t="shared" ref="N297:W298" si="80">M297</f>
        <v>0.25</v>
      </c>
      <c r="O297">
        <f t="shared" si="80"/>
        <v>0.25</v>
      </c>
      <c r="P297">
        <f t="shared" si="80"/>
        <v>0.25</v>
      </c>
      <c r="Q297">
        <f t="shared" si="80"/>
        <v>0.25</v>
      </c>
      <c r="R297">
        <f t="shared" si="80"/>
        <v>0.25</v>
      </c>
      <c r="S297">
        <f t="shared" si="80"/>
        <v>0.25</v>
      </c>
      <c r="T297">
        <f t="shared" si="80"/>
        <v>0.25</v>
      </c>
      <c r="U297">
        <f t="shared" si="80"/>
        <v>0.25</v>
      </c>
      <c r="V297">
        <f t="shared" si="80"/>
        <v>0.25</v>
      </c>
      <c r="W297">
        <f t="shared" si="80"/>
        <v>0.25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117</v>
      </c>
      <c r="G298" t="s">
        <v>56</v>
      </c>
      <c r="M298">
        <v>10</v>
      </c>
      <c r="N298">
        <f t="shared" si="80"/>
        <v>10</v>
      </c>
      <c r="O298">
        <f t="shared" si="80"/>
        <v>10</v>
      </c>
      <c r="P298">
        <f t="shared" si="80"/>
        <v>10</v>
      </c>
      <c r="Q298">
        <f t="shared" si="80"/>
        <v>10</v>
      </c>
      <c r="R298">
        <f t="shared" si="80"/>
        <v>10</v>
      </c>
      <c r="S298">
        <f t="shared" si="80"/>
        <v>10</v>
      </c>
      <c r="T298">
        <f t="shared" si="80"/>
        <v>10</v>
      </c>
      <c r="U298">
        <f t="shared" si="80"/>
        <v>10</v>
      </c>
      <c r="V298">
        <f t="shared" si="80"/>
        <v>10</v>
      </c>
      <c r="W298">
        <f t="shared" si="80"/>
        <v>10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117</v>
      </c>
      <c r="F299" t="s">
        <v>118</v>
      </c>
      <c r="G299" t="s">
        <v>7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117</v>
      </c>
      <c r="F300" t="s">
        <v>118</v>
      </c>
      <c r="G300" t="s">
        <v>58</v>
      </c>
      <c r="L300" t="s">
        <v>59</v>
      </c>
      <c r="M300">
        <v>1950</v>
      </c>
      <c r="N300">
        <f t="shared" ref="N300:W302" si="81">M300</f>
        <v>1950</v>
      </c>
      <c r="O300">
        <f t="shared" si="81"/>
        <v>1950</v>
      </c>
      <c r="P300">
        <f t="shared" si="81"/>
        <v>1950</v>
      </c>
      <c r="Q300">
        <f t="shared" si="81"/>
        <v>1950</v>
      </c>
      <c r="R300">
        <f t="shared" si="81"/>
        <v>1950</v>
      </c>
      <c r="S300">
        <f t="shared" si="81"/>
        <v>1950</v>
      </c>
      <c r="T300">
        <f t="shared" si="81"/>
        <v>1950</v>
      </c>
      <c r="U300">
        <f t="shared" si="81"/>
        <v>1950</v>
      </c>
      <c r="V300">
        <f t="shared" si="81"/>
        <v>1950</v>
      </c>
      <c r="W300">
        <f t="shared" si="81"/>
        <v>1950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117</v>
      </c>
      <c r="F301" t="s">
        <v>118</v>
      </c>
      <c r="G301" t="s">
        <v>60</v>
      </c>
      <c r="L301" t="s">
        <v>59</v>
      </c>
      <c r="M301">
        <v>2101</v>
      </c>
      <c r="N301">
        <f t="shared" si="81"/>
        <v>2101</v>
      </c>
      <c r="O301">
        <f t="shared" si="81"/>
        <v>2101</v>
      </c>
      <c r="P301">
        <f t="shared" si="81"/>
        <v>2101</v>
      </c>
      <c r="Q301">
        <f t="shared" si="81"/>
        <v>2101</v>
      </c>
      <c r="R301">
        <f t="shared" si="81"/>
        <v>2101</v>
      </c>
      <c r="S301">
        <f t="shared" si="81"/>
        <v>2101</v>
      </c>
      <c r="T301">
        <f t="shared" si="81"/>
        <v>2101</v>
      </c>
      <c r="U301">
        <f t="shared" si="81"/>
        <v>2101</v>
      </c>
      <c r="V301">
        <f t="shared" si="81"/>
        <v>2101</v>
      </c>
      <c r="W301">
        <f t="shared" si="81"/>
        <v>2101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117</v>
      </c>
      <c r="F302" t="s">
        <v>118</v>
      </c>
      <c r="G302" t="s">
        <v>61</v>
      </c>
      <c r="L302" t="s">
        <v>62</v>
      </c>
      <c r="M302">
        <v>16</v>
      </c>
      <c r="N302">
        <f t="shared" si="81"/>
        <v>16</v>
      </c>
      <c r="O302">
        <f t="shared" si="81"/>
        <v>16</v>
      </c>
      <c r="P302">
        <f t="shared" si="81"/>
        <v>16</v>
      </c>
      <c r="Q302">
        <f t="shared" si="81"/>
        <v>16</v>
      </c>
      <c r="R302">
        <f t="shared" si="81"/>
        <v>16</v>
      </c>
      <c r="S302">
        <f t="shared" si="81"/>
        <v>16</v>
      </c>
      <c r="T302">
        <f t="shared" si="81"/>
        <v>16</v>
      </c>
      <c r="U302">
        <f t="shared" si="81"/>
        <v>16</v>
      </c>
      <c r="V302">
        <f t="shared" si="81"/>
        <v>16</v>
      </c>
      <c r="W302">
        <f t="shared" si="81"/>
        <v>16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117</v>
      </c>
      <c r="F303" t="s">
        <v>118</v>
      </c>
      <c r="G303" t="s">
        <v>63</v>
      </c>
      <c r="L303" t="s">
        <v>55</v>
      </c>
      <c r="M303">
        <v>1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117</v>
      </c>
      <c r="F304" t="s">
        <v>118</v>
      </c>
      <c r="G304" t="s">
        <v>66</v>
      </c>
      <c r="L304" t="s">
        <v>20</v>
      </c>
      <c r="M304">
        <f>872023.5476/1000</f>
        <v>872.02354760000003</v>
      </c>
      <c r="N304">
        <f t="shared" ref="N304:W306" si="82">M304</f>
        <v>872.02354760000003</v>
      </c>
      <c r="O304">
        <f t="shared" si="82"/>
        <v>872.02354760000003</v>
      </c>
      <c r="P304">
        <f t="shared" si="82"/>
        <v>872.02354760000003</v>
      </c>
      <c r="Q304">
        <f t="shared" si="82"/>
        <v>872.02354760000003</v>
      </c>
      <c r="R304">
        <f t="shared" si="82"/>
        <v>872.02354760000003</v>
      </c>
      <c r="S304">
        <f t="shared" si="82"/>
        <v>872.02354760000003</v>
      </c>
      <c r="T304">
        <f t="shared" si="82"/>
        <v>872.02354760000003</v>
      </c>
      <c r="U304">
        <f t="shared" si="82"/>
        <v>872.02354760000003</v>
      </c>
      <c r="V304">
        <f t="shared" si="82"/>
        <v>872.02354760000003</v>
      </c>
      <c r="W304">
        <f t="shared" si="82"/>
        <v>872.02354760000003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117</v>
      </c>
      <c r="F305" t="s">
        <v>118</v>
      </c>
      <c r="G305" t="s">
        <v>82</v>
      </c>
      <c r="L305" t="s">
        <v>72</v>
      </c>
      <c r="M305">
        <v>667921.38590417302</v>
      </c>
      <c r="N305">
        <f t="shared" si="82"/>
        <v>667921.38590417302</v>
      </c>
      <c r="O305">
        <f t="shared" si="82"/>
        <v>667921.38590417302</v>
      </c>
      <c r="P305">
        <f t="shared" si="82"/>
        <v>667921.38590417302</v>
      </c>
      <c r="Q305">
        <f t="shared" si="82"/>
        <v>667921.38590417302</v>
      </c>
      <c r="R305">
        <f t="shared" si="82"/>
        <v>667921.38590417302</v>
      </c>
      <c r="S305">
        <f t="shared" si="82"/>
        <v>667921.38590417302</v>
      </c>
      <c r="T305">
        <f t="shared" si="82"/>
        <v>667921.38590417302</v>
      </c>
      <c r="U305">
        <f t="shared" si="82"/>
        <v>667921.38590417302</v>
      </c>
      <c r="V305">
        <f t="shared" si="82"/>
        <v>667921.38590417302</v>
      </c>
      <c r="W305">
        <f t="shared" si="82"/>
        <v>667921.38590417302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117</v>
      </c>
      <c r="F306" t="s">
        <v>118</v>
      </c>
      <c r="G306" t="s">
        <v>18</v>
      </c>
      <c r="J306" t="s">
        <v>32</v>
      </c>
      <c r="L306" t="s">
        <v>83</v>
      </c>
      <c r="M306">
        <f>INDEX([1]!passenger_data,MATCH($A306&amp;$F306&amp;$G306&amp;$J306,[1]!passenger_index,0),MATCH(M$2,[1]!passenger_year,0))</f>
        <v>0.26333333333333331</v>
      </c>
      <c r="N306">
        <f t="shared" si="82"/>
        <v>0.26333333333333331</v>
      </c>
      <c r="O306">
        <f t="shared" si="82"/>
        <v>0.26333333333333331</v>
      </c>
      <c r="P306">
        <f t="shared" si="82"/>
        <v>0.26333333333333331</v>
      </c>
      <c r="Q306">
        <f t="shared" si="82"/>
        <v>0.26333333333333331</v>
      </c>
      <c r="R306">
        <f t="shared" si="82"/>
        <v>0.26333333333333331</v>
      </c>
      <c r="S306">
        <f t="shared" si="82"/>
        <v>0.26333333333333331</v>
      </c>
      <c r="T306">
        <f t="shared" si="82"/>
        <v>0.26333333333333331</v>
      </c>
      <c r="U306">
        <f t="shared" si="82"/>
        <v>0.26333333333333331</v>
      </c>
      <c r="V306">
        <f t="shared" si="82"/>
        <v>0.26333333333333331</v>
      </c>
      <c r="W306">
        <f t="shared" si="82"/>
        <v>0.26333333333333331</v>
      </c>
    </row>
    <row r="307" spans="1:23" x14ac:dyDescent="0.25">
      <c r="A307" t="s">
        <v>76</v>
      </c>
      <c r="B307" t="s">
        <v>6</v>
      </c>
      <c r="C307" t="s">
        <v>16</v>
      </c>
      <c r="D307" t="s">
        <v>17</v>
      </c>
      <c r="E307" t="s">
        <v>119</v>
      </c>
      <c r="G307" t="s">
        <v>21</v>
      </c>
      <c r="L307" t="s">
        <v>20</v>
      </c>
    </row>
    <row r="308" spans="1:23" x14ac:dyDescent="0.25">
      <c r="A308" t="s">
        <v>76</v>
      </c>
      <c r="B308" t="s">
        <v>6</v>
      </c>
      <c r="C308" t="s">
        <v>16</v>
      </c>
      <c r="D308" t="s">
        <v>17</v>
      </c>
      <c r="E308" t="s">
        <v>119</v>
      </c>
      <c r="G308" t="s">
        <v>22</v>
      </c>
      <c r="H308" t="s">
        <v>53</v>
      </c>
    </row>
    <row r="309" spans="1:23" x14ac:dyDescent="0.25">
      <c r="A309" t="s">
        <v>76</v>
      </c>
      <c r="B309" t="s">
        <v>6</v>
      </c>
      <c r="C309" t="s">
        <v>16</v>
      </c>
      <c r="D309" t="s">
        <v>17</v>
      </c>
      <c r="E309" t="s">
        <v>119</v>
      </c>
      <c r="G309" t="s">
        <v>54</v>
      </c>
      <c r="L309" t="s">
        <v>55</v>
      </c>
      <c r="M309">
        <v>0.25</v>
      </c>
      <c r="N309">
        <f t="shared" ref="N309:W310" si="83">M309</f>
        <v>0.25</v>
      </c>
      <c r="O309">
        <f t="shared" si="83"/>
        <v>0.25</v>
      </c>
      <c r="P309">
        <f t="shared" si="83"/>
        <v>0.25</v>
      </c>
      <c r="Q309">
        <f t="shared" si="83"/>
        <v>0.25</v>
      </c>
      <c r="R309">
        <f t="shared" si="83"/>
        <v>0.25</v>
      </c>
      <c r="S309">
        <f t="shared" si="83"/>
        <v>0.25</v>
      </c>
      <c r="T309">
        <f t="shared" si="83"/>
        <v>0.25</v>
      </c>
      <c r="U309">
        <f t="shared" si="83"/>
        <v>0.25</v>
      </c>
      <c r="V309">
        <f t="shared" si="83"/>
        <v>0.25</v>
      </c>
      <c r="W309">
        <f t="shared" si="83"/>
        <v>0.25</v>
      </c>
    </row>
    <row r="310" spans="1:23" x14ac:dyDescent="0.25">
      <c r="A310" t="s">
        <v>76</v>
      </c>
      <c r="B310" t="s">
        <v>6</v>
      </c>
      <c r="C310" t="s">
        <v>16</v>
      </c>
      <c r="D310" t="s">
        <v>17</v>
      </c>
      <c r="E310" t="s">
        <v>119</v>
      </c>
      <c r="G310" t="s">
        <v>56</v>
      </c>
      <c r="M310">
        <v>10</v>
      </c>
      <c r="N310">
        <f t="shared" si="83"/>
        <v>10</v>
      </c>
      <c r="O310">
        <f t="shared" si="83"/>
        <v>10</v>
      </c>
      <c r="P310">
        <f t="shared" si="83"/>
        <v>10</v>
      </c>
      <c r="Q310">
        <f t="shared" si="83"/>
        <v>10</v>
      </c>
      <c r="R310">
        <f t="shared" si="83"/>
        <v>10</v>
      </c>
      <c r="S310">
        <f t="shared" si="83"/>
        <v>10</v>
      </c>
      <c r="T310">
        <f t="shared" si="83"/>
        <v>10</v>
      </c>
      <c r="U310">
        <f t="shared" si="83"/>
        <v>10</v>
      </c>
      <c r="V310">
        <f t="shared" si="83"/>
        <v>10</v>
      </c>
      <c r="W310">
        <f t="shared" si="83"/>
        <v>10</v>
      </c>
    </row>
    <row r="311" spans="1:23" x14ac:dyDescent="0.25">
      <c r="A311" t="s">
        <v>76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</v>
      </c>
    </row>
    <row r="312" spans="1:23" x14ac:dyDescent="0.25">
      <c r="A312" t="s">
        <v>76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58</v>
      </c>
      <c r="L312" t="s">
        <v>59</v>
      </c>
      <c r="M312">
        <v>1950</v>
      </c>
      <c r="N312">
        <f t="shared" ref="N312:W314" si="84">M312</f>
        <v>1950</v>
      </c>
      <c r="O312">
        <f t="shared" si="84"/>
        <v>1950</v>
      </c>
      <c r="P312">
        <f t="shared" si="84"/>
        <v>1950</v>
      </c>
      <c r="Q312">
        <f t="shared" si="84"/>
        <v>1950</v>
      </c>
      <c r="R312">
        <f t="shared" si="84"/>
        <v>1950</v>
      </c>
      <c r="S312">
        <f t="shared" si="84"/>
        <v>1950</v>
      </c>
      <c r="T312">
        <f t="shared" si="84"/>
        <v>1950</v>
      </c>
      <c r="U312">
        <f t="shared" si="84"/>
        <v>1950</v>
      </c>
      <c r="V312">
        <f t="shared" si="84"/>
        <v>1950</v>
      </c>
      <c r="W312">
        <f t="shared" si="84"/>
        <v>1950</v>
      </c>
    </row>
    <row r="313" spans="1:23" x14ac:dyDescent="0.25">
      <c r="A313" t="s">
        <v>76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60</v>
      </c>
      <c r="L313" t="s">
        <v>59</v>
      </c>
      <c r="M313">
        <v>2101</v>
      </c>
      <c r="N313">
        <f t="shared" si="84"/>
        <v>2101</v>
      </c>
      <c r="O313">
        <f t="shared" si="84"/>
        <v>2101</v>
      </c>
      <c r="P313">
        <f t="shared" si="84"/>
        <v>2101</v>
      </c>
      <c r="Q313">
        <f t="shared" si="84"/>
        <v>2101</v>
      </c>
      <c r="R313">
        <f t="shared" si="84"/>
        <v>2101</v>
      </c>
      <c r="S313">
        <f t="shared" si="84"/>
        <v>2101</v>
      </c>
      <c r="T313">
        <f t="shared" si="84"/>
        <v>2101</v>
      </c>
      <c r="U313">
        <f t="shared" si="84"/>
        <v>2101</v>
      </c>
      <c r="V313">
        <f t="shared" si="84"/>
        <v>2101</v>
      </c>
      <c r="W313">
        <f t="shared" si="84"/>
        <v>2101</v>
      </c>
    </row>
    <row r="314" spans="1:23" x14ac:dyDescent="0.25">
      <c r="A314" t="s">
        <v>76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61</v>
      </c>
      <c r="L314" t="s">
        <v>62</v>
      </c>
      <c r="M314">
        <v>16</v>
      </c>
      <c r="N314">
        <f t="shared" si="84"/>
        <v>16</v>
      </c>
      <c r="O314">
        <f t="shared" si="84"/>
        <v>16</v>
      </c>
      <c r="P314">
        <f t="shared" si="84"/>
        <v>16</v>
      </c>
      <c r="Q314">
        <f t="shared" si="84"/>
        <v>16</v>
      </c>
      <c r="R314">
        <f t="shared" si="84"/>
        <v>16</v>
      </c>
      <c r="S314">
        <f t="shared" si="84"/>
        <v>16</v>
      </c>
      <c r="T314">
        <f t="shared" si="84"/>
        <v>16</v>
      </c>
      <c r="U314">
        <f t="shared" si="84"/>
        <v>16</v>
      </c>
      <c r="V314">
        <f t="shared" si="84"/>
        <v>16</v>
      </c>
      <c r="W314">
        <f t="shared" si="84"/>
        <v>16</v>
      </c>
    </row>
    <row r="315" spans="1:23" x14ac:dyDescent="0.25">
      <c r="A315" t="s">
        <v>76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63</v>
      </c>
      <c r="L315" t="s">
        <v>55</v>
      </c>
      <c r="M315">
        <f>INDEX([1]!passenger_data,MATCH($A315&amp;$F315&amp;$G315&amp;$J315,[1]!passenger_index,0),MATCH(M$2,[1]!passenger_year,0))</f>
        <v>0.88042270441932902</v>
      </c>
    </row>
    <row r="316" spans="1:23" x14ac:dyDescent="0.25">
      <c r="A316" t="s">
        <v>76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66</v>
      </c>
      <c r="L316" t="s">
        <v>20</v>
      </c>
      <c r="M316">
        <f>INDEX([1]!passenger_data,MATCH($A316&amp;$G316,[1]!passenger_index,0),MATCH(M$2,[1]!passenger_year,0))</f>
        <v>956.73357798106247</v>
      </c>
      <c r="N316">
        <f t="shared" ref="N316:W317" si="85">M316</f>
        <v>956.73357798106247</v>
      </c>
      <c r="O316">
        <f t="shared" si="85"/>
        <v>956.73357798106247</v>
      </c>
      <c r="P316">
        <f t="shared" si="85"/>
        <v>956.73357798106247</v>
      </c>
      <c r="Q316">
        <f t="shared" si="85"/>
        <v>956.73357798106247</v>
      </c>
      <c r="R316">
        <f t="shared" si="85"/>
        <v>956.73357798106247</v>
      </c>
      <c r="S316">
        <f t="shared" si="85"/>
        <v>956.73357798106247</v>
      </c>
      <c r="T316">
        <f t="shared" si="85"/>
        <v>956.73357798106247</v>
      </c>
      <c r="U316">
        <f t="shared" si="85"/>
        <v>956.73357798106247</v>
      </c>
      <c r="V316">
        <f t="shared" si="85"/>
        <v>956.73357798106247</v>
      </c>
      <c r="W316">
        <f t="shared" si="85"/>
        <v>956.73357798106247</v>
      </c>
    </row>
    <row r="317" spans="1:23" x14ac:dyDescent="0.25">
      <c r="A317" t="s">
        <v>76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82</v>
      </c>
      <c r="L317" t="s">
        <v>72</v>
      </c>
      <c r="M317">
        <v>391054.67558792402</v>
      </c>
      <c r="N317">
        <f t="shared" si="85"/>
        <v>391054.67558792402</v>
      </c>
      <c r="O317">
        <f t="shared" si="85"/>
        <v>391054.67558792402</v>
      </c>
      <c r="P317">
        <f t="shared" si="85"/>
        <v>391054.67558792402</v>
      </c>
      <c r="Q317">
        <f t="shared" si="85"/>
        <v>391054.67558792402</v>
      </c>
      <c r="R317">
        <f t="shared" si="85"/>
        <v>391054.67558792402</v>
      </c>
      <c r="S317">
        <f t="shared" si="85"/>
        <v>391054.67558792402</v>
      </c>
      <c r="T317">
        <f t="shared" si="85"/>
        <v>391054.67558792402</v>
      </c>
      <c r="U317">
        <f t="shared" si="85"/>
        <v>391054.67558792402</v>
      </c>
      <c r="V317">
        <f t="shared" si="85"/>
        <v>391054.67558792402</v>
      </c>
      <c r="W317">
        <f t="shared" si="85"/>
        <v>391054.67558792402</v>
      </c>
    </row>
    <row r="318" spans="1:23" x14ac:dyDescent="0.25">
      <c r="A318" t="s">
        <v>76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110</v>
      </c>
      <c r="L318" t="s">
        <v>83</v>
      </c>
      <c r="M318">
        <f>INDEX([1]!passenger_data,MATCH($A318&amp;$F318&amp;$G318&amp;$J318,[1]!passenger_index,0),MATCH(M$2,[1]!passenger_year,0))</f>
        <v>0.84748858253660941</v>
      </c>
      <c r="N318">
        <f>INDEX([1]!passenger_data,MATCH($A318&amp;$F318&amp;$G318&amp;$J318,[1]!passenger_index,0),MATCH(N$2,[1]!passenger_year,0))</f>
        <v>0.78582707595723988</v>
      </c>
      <c r="O318">
        <f>INDEX([1]!passenger_data,MATCH($A318&amp;$F318&amp;$G318&amp;$J318,[1]!passenger_index,0),MATCH(O$2,[1]!passenger_year,0))</f>
        <v>0.72416556937787036</v>
      </c>
      <c r="P318">
        <f>INDEX([1]!passenger_data,MATCH($A318&amp;$F318&amp;$G318&amp;$J318,[1]!passenger_index,0),MATCH(P$2,[1]!passenger_year,0))</f>
        <v>0.66250406279850083</v>
      </c>
      <c r="Q318">
        <f>INDEX([1]!passenger_data,MATCH($A318&amp;$F318&amp;$G318&amp;$J318,[1]!passenger_index,0),MATCH(Q$2,[1]!passenger_year,0))</f>
        <v>0.61317485753500378</v>
      </c>
      <c r="R318">
        <f>INDEX([1]!passenger_data,MATCH($A318&amp;$F318&amp;$G318&amp;$J318,[1]!passenger_index,0),MATCH(R$2,[1]!passenger_year,0))</f>
        <v>0.61317485753500378</v>
      </c>
      <c r="S318">
        <f>INDEX([1]!passenger_data,MATCH($A318&amp;$F318&amp;$G318&amp;$J318,[1]!passenger_index,0),MATCH(S$2,[1]!passenger_year,0))</f>
        <v>0.61317485753500378</v>
      </c>
      <c r="T318">
        <f>INDEX([1]!passenger_data,MATCH($A318&amp;$F318&amp;$G318&amp;$J318,[1]!passenger_index,0),MATCH(T$2,[1]!passenger_year,0))</f>
        <v>0.61317485753500378</v>
      </c>
      <c r="U318">
        <f>INDEX([1]!passenger_data,MATCH($A318&amp;$F318&amp;$G318&amp;$J318,[1]!passenger_index,0),MATCH(U$2,[1]!passenger_year,0))</f>
        <v>0.61317485753500378</v>
      </c>
      <c r="V318">
        <f>INDEX([1]!passenger_data,MATCH($A318&amp;$F318&amp;$G318&amp;$J318,[1]!passenger_index,0),MATCH(V$2,[1]!passenger_year,0))</f>
        <v>0.61317485753500378</v>
      </c>
      <c r="W318">
        <f>INDEX([1]!passenger_data,MATCH($A318&amp;$F318&amp;$G318&amp;$J318,[1]!passenger_index,0),MATCH(W$2,[1]!passenger_year,0))</f>
        <v>0.61317485753500378</v>
      </c>
    </row>
    <row r="319" spans="1:23" x14ac:dyDescent="0.25">
      <c r="A319" t="s">
        <v>76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76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58</v>
      </c>
      <c r="L320" t="s">
        <v>59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76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60</v>
      </c>
      <c r="L321" t="s">
        <v>59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76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61</v>
      </c>
      <c r="L322" t="s">
        <v>62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76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63</v>
      </c>
      <c r="L323" t="s">
        <v>55</v>
      </c>
      <c r="M323">
        <f>INDEX([1]!passenger_data,MATCH($A323&amp;$F323&amp;$G323&amp;$J323,[1]!passenger_index,0),MATCH(M$2,[1]!passenger_year,0))</f>
        <v>0.11957729558067104</v>
      </c>
    </row>
    <row r="324" spans="1:23" x14ac:dyDescent="0.25">
      <c r="A324" t="s">
        <v>76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66</v>
      </c>
      <c r="L324" t="s">
        <v>20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76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82</v>
      </c>
      <c r="L325" t="s">
        <v>72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76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18</v>
      </c>
      <c r="J326" t="s">
        <v>97</v>
      </c>
      <c r="L326" t="s">
        <v>83</v>
      </c>
      <c r="M326">
        <f>INDEX([1]!passenger_data,MATCH($A326&amp;$F326&amp;$G326&amp;$J326,[1]!passenger_index,0),MATCH(M$2,[1]!passenger_year,0))</f>
        <v>0.84748858253660941</v>
      </c>
      <c r="N326">
        <f>INDEX([1]!passenger_data,MATCH($A326&amp;$F326&amp;$G326&amp;$J326,[1]!passenger_index,0),MATCH(N$2,[1]!passenger_year,0))</f>
        <v>0.78582707595723988</v>
      </c>
      <c r="O326">
        <f>INDEX([1]!passenger_data,MATCH($A326&amp;$F326&amp;$G326&amp;$J326,[1]!passenger_index,0),MATCH(O$2,[1]!passenger_year,0))</f>
        <v>0.72416556937787036</v>
      </c>
      <c r="P326">
        <f>INDEX([1]!passenger_data,MATCH($A326&amp;$F326&amp;$G326&amp;$J326,[1]!passenger_index,0),MATCH(P$2,[1]!passenger_year,0))</f>
        <v>0.66250406279850083</v>
      </c>
      <c r="Q326">
        <f>INDEX([1]!passenger_data,MATCH($A326&amp;$F326&amp;$G326&amp;$J326,[1]!passenger_index,0),MATCH(Q$2,[1]!passenger_year,0))</f>
        <v>0.61317485753500378</v>
      </c>
      <c r="R326">
        <f>INDEX([1]!passenger_data,MATCH($A326&amp;$F326&amp;$G326&amp;$J326,[1]!passenger_index,0),MATCH(R$2,[1]!passenger_year,0))</f>
        <v>0.61317485753500378</v>
      </c>
      <c r="S326">
        <f>INDEX([1]!passenger_data,MATCH($A326&amp;$F326&amp;$G326&amp;$J326,[1]!passenger_index,0),MATCH(S$2,[1]!passenger_year,0))</f>
        <v>0.61317485753500378</v>
      </c>
      <c r="T326">
        <f>INDEX([1]!passenger_data,MATCH($A326&amp;$F326&amp;$G326&amp;$J326,[1]!passenger_index,0),MATCH(T$2,[1]!passenger_year,0))</f>
        <v>0.61317485753500378</v>
      </c>
      <c r="U326">
        <f>INDEX([1]!passenger_data,MATCH($A326&amp;$F326&amp;$G326&amp;$J326,[1]!passenger_index,0),MATCH(U$2,[1]!passenger_year,0))</f>
        <v>0.61317485753500378</v>
      </c>
      <c r="V326">
        <f>INDEX([1]!passenger_data,MATCH($A326&amp;$F326&amp;$G326&amp;$J326,[1]!passenger_index,0),MATCH(V$2,[1]!passenger_year,0))</f>
        <v>0.61317485753500378</v>
      </c>
      <c r="W326">
        <f>INDEX([1]!passenger_data,MATCH($A326&amp;$F326&amp;$G326&amp;$J326,[1]!passenger_index,0),MATCH(W$2,[1]!passenger_year,0))</f>
        <v>0.61317485753500378</v>
      </c>
    </row>
    <row r="327" spans="1:23" x14ac:dyDescent="0.25">
      <c r="A327" t="s">
        <v>76</v>
      </c>
      <c r="B327" t="s">
        <v>6</v>
      </c>
      <c r="C327" t="s">
        <v>16</v>
      </c>
      <c r="D327" t="s">
        <v>17</v>
      </c>
      <c r="E327" t="s">
        <v>119</v>
      </c>
      <c r="F327" t="s">
        <v>122</v>
      </c>
      <c r="G327" t="s">
        <v>7</v>
      </c>
    </row>
    <row r="328" spans="1:23" x14ac:dyDescent="0.25">
      <c r="A328" t="s">
        <v>76</v>
      </c>
      <c r="B328" t="s">
        <v>6</v>
      </c>
      <c r="C328" t="s">
        <v>16</v>
      </c>
      <c r="D328" t="s">
        <v>17</v>
      </c>
      <c r="E328" t="s">
        <v>119</v>
      </c>
      <c r="F328" t="s">
        <v>122</v>
      </c>
      <c r="G328" t="s">
        <v>58</v>
      </c>
      <c r="L328" t="s">
        <v>59</v>
      </c>
      <c r="M328">
        <v>2010</v>
      </c>
      <c r="N328">
        <f t="shared" ref="N328:W330" si="88">M328</f>
        <v>2010</v>
      </c>
      <c r="O328">
        <f t="shared" si="88"/>
        <v>2010</v>
      </c>
      <c r="P328">
        <f t="shared" si="88"/>
        <v>2010</v>
      </c>
      <c r="Q328">
        <f t="shared" si="88"/>
        <v>2010</v>
      </c>
      <c r="R328">
        <f t="shared" si="88"/>
        <v>2010</v>
      </c>
      <c r="S328">
        <f t="shared" si="88"/>
        <v>2010</v>
      </c>
      <c r="T328">
        <f t="shared" si="88"/>
        <v>2010</v>
      </c>
      <c r="U328">
        <f t="shared" si="88"/>
        <v>2010</v>
      </c>
      <c r="V328">
        <f t="shared" si="88"/>
        <v>2010</v>
      </c>
      <c r="W328">
        <f t="shared" si="88"/>
        <v>2010</v>
      </c>
    </row>
    <row r="329" spans="1:23" x14ac:dyDescent="0.25">
      <c r="A329" t="s">
        <v>76</v>
      </c>
      <c r="B329" t="s">
        <v>6</v>
      </c>
      <c r="C329" t="s">
        <v>16</v>
      </c>
      <c r="D329" t="s">
        <v>17</v>
      </c>
      <c r="E329" t="s">
        <v>119</v>
      </c>
      <c r="F329" t="s">
        <v>122</v>
      </c>
      <c r="G329" t="s">
        <v>60</v>
      </c>
      <c r="L329" t="s">
        <v>59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76</v>
      </c>
      <c r="B330" t="s">
        <v>6</v>
      </c>
      <c r="C330" t="s">
        <v>16</v>
      </c>
      <c r="D330" t="s">
        <v>17</v>
      </c>
      <c r="E330" t="s">
        <v>119</v>
      </c>
      <c r="F330" t="s">
        <v>122</v>
      </c>
      <c r="G330" t="s">
        <v>61</v>
      </c>
      <c r="L330" t="s">
        <v>62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76</v>
      </c>
      <c r="B331" t="s">
        <v>6</v>
      </c>
      <c r="C331" t="s">
        <v>16</v>
      </c>
      <c r="D331" t="s">
        <v>17</v>
      </c>
      <c r="E331" t="s">
        <v>119</v>
      </c>
      <c r="F331" t="s">
        <v>122</v>
      </c>
      <c r="G331" t="s">
        <v>63</v>
      </c>
      <c r="L331" t="s">
        <v>55</v>
      </c>
      <c r="M331">
        <v>0</v>
      </c>
    </row>
    <row r="332" spans="1:23" x14ac:dyDescent="0.25">
      <c r="A332" t="s">
        <v>76</v>
      </c>
      <c r="B332" t="s">
        <v>6</v>
      </c>
      <c r="C332" t="s">
        <v>16</v>
      </c>
      <c r="D332" t="s">
        <v>17</v>
      </c>
      <c r="E332" t="s">
        <v>119</v>
      </c>
      <c r="F332" t="s">
        <v>122</v>
      </c>
      <c r="G332" t="s">
        <v>66</v>
      </c>
      <c r="L332" t="s">
        <v>20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76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82</v>
      </c>
      <c r="L333" t="s">
        <v>72</v>
      </c>
      <c r="M333">
        <v>547476.54582309397</v>
      </c>
      <c r="N333">
        <f t="shared" si="89"/>
        <v>547476.54582309397</v>
      </c>
      <c r="O333">
        <f t="shared" si="89"/>
        <v>547476.54582309397</v>
      </c>
      <c r="P333">
        <f t="shared" si="89"/>
        <v>547476.54582309397</v>
      </c>
      <c r="Q333">
        <f t="shared" si="89"/>
        <v>547476.54582309397</v>
      </c>
      <c r="R333">
        <f t="shared" si="89"/>
        <v>547476.54582309397</v>
      </c>
      <c r="S333">
        <f t="shared" si="89"/>
        <v>547476.54582309397</v>
      </c>
      <c r="T333">
        <f t="shared" si="89"/>
        <v>547476.54582309397</v>
      </c>
      <c r="U333">
        <f t="shared" si="89"/>
        <v>547476.54582309397</v>
      </c>
      <c r="V333">
        <f t="shared" si="89"/>
        <v>547476.54582309397</v>
      </c>
      <c r="W333">
        <f t="shared" si="89"/>
        <v>547476.54582309397</v>
      </c>
    </row>
    <row r="334" spans="1:23" x14ac:dyDescent="0.25">
      <c r="A334" t="s">
        <v>76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18</v>
      </c>
      <c r="J334" t="s">
        <v>110</v>
      </c>
      <c r="L334" t="s">
        <v>83</v>
      </c>
      <c r="M334">
        <f t="shared" ref="M334:W334" si="90">M318*0.65</f>
        <v>0.5508675786487961</v>
      </c>
      <c r="N334">
        <f t="shared" si="90"/>
        <v>0.51078759937220597</v>
      </c>
      <c r="O334">
        <f t="shared" si="90"/>
        <v>0.47070762009561573</v>
      </c>
      <c r="P334">
        <f t="shared" si="90"/>
        <v>0.43062764081902555</v>
      </c>
      <c r="Q334">
        <f t="shared" si="90"/>
        <v>0.39856365739775246</v>
      </c>
      <c r="R334">
        <f t="shared" si="90"/>
        <v>0.39856365739775246</v>
      </c>
      <c r="S334">
        <f t="shared" si="90"/>
        <v>0.39856365739775246</v>
      </c>
      <c r="T334">
        <f t="shared" si="90"/>
        <v>0.39856365739775246</v>
      </c>
      <c r="U334">
        <f t="shared" si="90"/>
        <v>0.39856365739775246</v>
      </c>
      <c r="V334">
        <f t="shared" si="90"/>
        <v>0.39856365739775246</v>
      </c>
      <c r="W334">
        <f t="shared" si="90"/>
        <v>0.39856365739775246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119</v>
      </c>
      <c r="F335" t="s">
        <v>123</v>
      </c>
      <c r="G335" t="s">
        <v>7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119</v>
      </c>
      <c r="F336" t="s">
        <v>123</v>
      </c>
      <c r="G336" t="s">
        <v>58</v>
      </c>
      <c r="L336" t="s">
        <v>59</v>
      </c>
      <c r="M336">
        <v>1950</v>
      </c>
      <c r="N336">
        <f t="shared" ref="N336:W338" si="91">M336</f>
        <v>1950</v>
      </c>
      <c r="O336">
        <f t="shared" si="91"/>
        <v>1950</v>
      </c>
      <c r="P336">
        <f t="shared" si="91"/>
        <v>1950</v>
      </c>
      <c r="Q336">
        <f t="shared" si="91"/>
        <v>1950</v>
      </c>
      <c r="R336">
        <f t="shared" si="91"/>
        <v>1950</v>
      </c>
      <c r="S336">
        <f t="shared" si="91"/>
        <v>1950</v>
      </c>
      <c r="T336">
        <f t="shared" si="91"/>
        <v>1950</v>
      </c>
      <c r="U336">
        <f t="shared" si="91"/>
        <v>1950</v>
      </c>
      <c r="V336">
        <f t="shared" si="91"/>
        <v>1950</v>
      </c>
      <c r="W336">
        <f t="shared" si="91"/>
        <v>1950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119</v>
      </c>
      <c r="F337" t="s">
        <v>123</v>
      </c>
      <c r="G337" t="s">
        <v>60</v>
      </c>
      <c r="L337" t="s">
        <v>59</v>
      </c>
      <c r="M337">
        <v>2101</v>
      </c>
      <c r="N337">
        <f t="shared" si="91"/>
        <v>2101</v>
      </c>
      <c r="O337">
        <f t="shared" si="91"/>
        <v>2101</v>
      </c>
      <c r="P337">
        <f t="shared" si="91"/>
        <v>2101</v>
      </c>
      <c r="Q337">
        <f t="shared" si="91"/>
        <v>2101</v>
      </c>
      <c r="R337">
        <f t="shared" si="91"/>
        <v>2101</v>
      </c>
      <c r="S337">
        <f t="shared" si="91"/>
        <v>2101</v>
      </c>
      <c r="T337">
        <f t="shared" si="91"/>
        <v>2101</v>
      </c>
      <c r="U337">
        <f t="shared" si="91"/>
        <v>2101</v>
      </c>
      <c r="V337">
        <f t="shared" si="91"/>
        <v>2101</v>
      </c>
      <c r="W337">
        <f t="shared" si="91"/>
        <v>2101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119</v>
      </c>
      <c r="F338" t="s">
        <v>123</v>
      </c>
      <c r="G338" t="s">
        <v>61</v>
      </c>
      <c r="L338" t="s">
        <v>62</v>
      </c>
      <c r="M338">
        <v>16</v>
      </c>
      <c r="N338">
        <f t="shared" si="91"/>
        <v>16</v>
      </c>
      <c r="O338">
        <f t="shared" si="91"/>
        <v>16</v>
      </c>
      <c r="P338">
        <f t="shared" si="91"/>
        <v>16</v>
      </c>
      <c r="Q338">
        <f t="shared" si="91"/>
        <v>16</v>
      </c>
      <c r="R338">
        <f t="shared" si="91"/>
        <v>16</v>
      </c>
      <c r="S338">
        <f t="shared" si="91"/>
        <v>16</v>
      </c>
      <c r="T338">
        <f t="shared" si="91"/>
        <v>16</v>
      </c>
      <c r="U338">
        <f t="shared" si="91"/>
        <v>16</v>
      </c>
      <c r="V338">
        <f t="shared" si="91"/>
        <v>16</v>
      </c>
      <c r="W338">
        <f t="shared" si="91"/>
        <v>16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119</v>
      </c>
      <c r="F339" t="s">
        <v>123</v>
      </c>
      <c r="G339" t="s">
        <v>63</v>
      </c>
      <c r="L339" t="s">
        <v>55</v>
      </c>
      <c r="M339">
        <v>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119</v>
      </c>
      <c r="F340" t="s">
        <v>123</v>
      </c>
      <c r="G340" t="s">
        <v>66</v>
      </c>
      <c r="L340" t="s">
        <v>20</v>
      </c>
      <c r="M340">
        <f>INDEX([1]!passenger_data,MATCH($A340&amp;$G340,[1]!passenger_index,0),MATCH(M$2,[1]!passenger_year,0))</f>
        <v>956.73357798106247</v>
      </c>
      <c r="N340">
        <f t="shared" ref="N340:W341" si="92">M340</f>
        <v>956.73357798106247</v>
      </c>
      <c r="O340">
        <f t="shared" si="92"/>
        <v>956.73357798106247</v>
      </c>
      <c r="P340">
        <f t="shared" si="92"/>
        <v>956.73357798106247</v>
      </c>
      <c r="Q340">
        <f t="shared" si="92"/>
        <v>956.73357798106247</v>
      </c>
      <c r="R340">
        <f t="shared" si="92"/>
        <v>956.73357798106247</v>
      </c>
      <c r="S340">
        <f t="shared" si="92"/>
        <v>956.73357798106247</v>
      </c>
      <c r="T340">
        <f t="shared" si="92"/>
        <v>956.73357798106247</v>
      </c>
      <c r="U340">
        <f t="shared" si="92"/>
        <v>956.73357798106247</v>
      </c>
      <c r="V340">
        <f t="shared" si="92"/>
        <v>956.73357798106247</v>
      </c>
      <c r="W340">
        <f t="shared" si="92"/>
        <v>956.73357798106247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119</v>
      </c>
      <c r="F341" t="s">
        <v>123</v>
      </c>
      <c r="G341" t="s">
        <v>82</v>
      </c>
      <c r="L341" t="s">
        <v>72</v>
      </c>
      <c r="M341">
        <v>547476.54582309397</v>
      </c>
      <c r="N341">
        <f t="shared" si="92"/>
        <v>547476.54582309397</v>
      </c>
      <c r="O341">
        <f t="shared" si="92"/>
        <v>547476.54582309397</v>
      </c>
      <c r="P341">
        <f t="shared" si="92"/>
        <v>547476.54582309397</v>
      </c>
      <c r="Q341">
        <f t="shared" si="92"/>
        <v>547476.54582309397</v>
      </c>
      <c r="R341">
        <f t="shared" si="92"/>
        <v>547476.54582309397</v>
      </c>
      <c r="S341">
        <f t="shared" si="92"/>
        <v>547476.54582309397</v>
      </c>
      <c r="T341">
        <f t="shared" si="92"/>
        <v>547476.54582309397</v>
      </c>
      <c r="U341">
        <f t="shared" si="92"/>
        <v>547476.54582309397</v>
      </c>
      <c r="V341">
        <f t="shared" si="92"/>
        <v>547476.54582309397</v>
      </c>
      <c r="W341">
        <f t="shared" si="92"/>
        <v>547476.54582309397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119</v>
      </c>
      <c r="F342" t="s">
        <v>123</v>
      </c>
      <c r="G342" t="s">
        <v>18</v>
      </c>
      <c r="J342" t="s">
        <v>39</v>
      </c>
      <c r="L342" t="s">
        <v>83</v>
      </c>
      <c r="M342">
        <f t="shared" ref="M342:W342" si="93">M318</f>
        <v>0.84748858253660941</v>
      </c>
      <c r="N342">
        <f t="shared" si="93"/>
        <v>0.78582707595723988</v>
      </c>
      <c r="O342">
        <f t="shared" si="93"/>
        <v>0.72416556937787036</v>
      </c>
      <c r="P342">
        <f t="shared" si="93"/>
        <v>0.66250406279850083</v>
      </c>
      <c r="Q342">
        <f t="shared" si="93"/>
        <v>0.61317485753500378</v>
      </c>
      <c r="R342">
        <f t="shared" si="93"/>
        <v>0.61317485753500378</v>
      </c>
      <c r="S342">
        <f t="shared" si="93"/>
        <v>0.61317485753500378</v>
      </c>
      <c r="T342">
        <f t="shared" si="93"/>
        <v>0.61317485753500378</v>
      </c>
      <c r="U342">
        <f t="shared" si="93"/>
        <v>0.61317485753500378</v>
      </c>
      <c r="V342">
        <f t="shared" si="93"/>
        <v>0.61317485753500378</v>
      </c>
      <c r="W342">
        <f t="shared" si="93"/>
        <v>0.61317485753500378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119</v>
      </c>
      <c r="F343" t="s">
        <v>124</v>
      </c>
      <c r="G343" t="s">
        <v>7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119</v>
      </c>
      <c r="F344" t="s">
        <v>124</v>
      </c>
      <c r="G344" t="s">
        <v>58</v>
      </c>
      <c r="L344" t="s">
        <v>59</v>
      </c>
      <c r="M344">
        <v>2010</v>
      </c>
      <c r="N344">
        <f t="shared" ref="N344:W346" si="94">M344</f>
        <v>2010</v>
      </c>
      <c r="O344">
        <f t="shared" si="94"/>
        <v>2010</v>
      </c>
      <c r="P344">
        <f t="shared" si="94"/>
        <v>2010</v>
      </c>
      <c r="Q344">
        <f t="shared" si="94"/>
        <v>2010</v>
      </c>
      <c r="R344">
        <f t="shared" si="94"/>
        <v>2010</v>
      </c>
      <c r="S344">
        <f t="shared" si="94"/>
        <v>2010</v>
      </c>
      <c r="T344">
        <f t="shared" si="94"/>
        <v>2010</v>
      </c>
      <c r="U344">
        <f t="shared" si="94"/>
        <v>2010</v>
      </c>
      <c r="V344">
        <f t="shared" si="94"/>
        <v>2010</v>
      </c>
      <c r="W344">
        <f t="shared" si="94"/>
        <v>2010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119</v>
      </c>
      <c r="F345" t="s">
        <v>124</v>
      </c>
      <c r="G345" t="s">
        <v>60</v>
      </c>
      <c r="L345" t="s">
        <v>59</v>
      </c>
      <c r="M345">
        <v>2101</v>
      </c>
      <c r="N345">
        <f t="shared" si="94"/>
        <v>2101</v>
      </c>
      <c r="O345">
        <f t="shared" si="94"/>
        <v>2101</v>
      </c>
      <c r="P345">
        <f t="shared" si="94"/>
        <v>2101</v>
      </c>
      <c r="Q345">
        <f t="shared" si="94"/>
        <v>2101</v>
      </c>
      <c r="R345">
        <f t="shared" si="94"/>
        <v>2101</v>
      </c>
      <c r="S345">
        <f t="shared" si="94"/>
        <v>2101</v>
      </c>
      <c r="T345">
        <f t="shared" si="94"/>
        <v>2101</v>
      </c>
      <c r="U345">
        <f t="shared" si="94"/>
        <v>2101</v>
      </c>
      <c r="V345">
        <f t="shared" si="94"/>
        <v>2101</v>
      </c>
      <c r="W345">
        <f t="shared" si="94"/>
        <v>2101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119</v>
      </c>
      <c r="F346" t="s">
        <v>124</v>
      </c>
      <c r="G346" t="s">
        <v>61</v>
      </c>
      <c r="L346" t="s">
        <v>62</v>
      </c>
      <c r="M346">
        <v>16</v>
      </c>
      <c r="N346">
        <f t="shared" si="94"/>
        <v>16</v>
      </c>
      <c r="O346">
        <f t="shared" si="94"/>
        <v>16</v>
      </c>
      <c r="P346">
        <f t="shared" si="94"/>
        <v>16</v>
      </c>
      <c r="Q346">
        <f t="shared" si="94"/>
        <v>16</v>
      </c>
      <c r="R346">
        <f t="shared" si="94"/>
        <v>16</v>
      </c>
      <c r="S346">
        <f t="shared" si="94"/>
        <v>16</v>
      </c>
      <c r="T346">
        <f t="shared" si="94"/>
        <v>16</v>
      </c>
      <c r="U346">
        <f t="shared" si="94"/>
        <v>16</v>
      </c>
      <c r="V346">
        <f t="shared" si="94"/>
        <v>16</v>
      </c>
      <c r="W346">
        <f t="shared" si="94"/>
        <v>16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119</v>
      </c>
      <c r="F347" t="s">
        <v>124</v>
      </c>
      <c r="G347" t="s">
        <v>63</v>
      </c>
      <c r="L347" t="s">
        <v>55</v>
      </c>
      <c r="M347">
        <v>0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119</v>
      </c>
      <c r="F348" t="s">
        <v>124</v>
      </c>
      <c r="G348" t="s">
        <v>66</v>
      </c>
      <c r="L348" t="s">
        <v>20</v>
      </c>
      <c r="M348">
        <f>INDEX([1]!passenger_data,MATCH($A348&amp;$G348,[1]!passenger_index,0),MATCH(M$2,[1]!passenger_year,0))</f>
        <v>956.73357798106247</v>
      </c>
      <c r="N348">
        <f t="shared" ref="N348:W349" si="95">M348</f>
        <v>956.73357798106247</v>
      </c>
      <c r="O348">
        <f t="shared" si="95"/>
        <v>956.73357798106247</v>
      </c>
      <c r="P348">
        <f t="shared" si="95"/>
        <v>956.73357798106247</v>
      </c>
      <c r="Q348">
        <f t="shared" si="95"/>
        <v>956.73357798106247</v>
      </c>
      <c r="R348">
        <f t="shared" si="95"/>
        <v>956.73357798106247</v>
      </c>
      <c r="S348">
        <f t="shared" si="95"/>
        <v>956.73357798106247</v>
      </c>
      <c r="T348">
        <f t="shared" si="95"/>
        <v>956.73357798106247</v>
      </c>
      <c r="U348">
        <f t="shared" si="95"/>
        <v>956.73357798106247</v>
      </c>
      <c r="V348">
        <f t="shared" si="95"/>
        <v>956.73357798106247</v>
      </c>
      <c r="W348">
        <f t="shared" si="95"/>
        <v>956.73357798106247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119</v>
      </c>
      <c r="F349" t="s">
        <v>124</v>
      </c>
      <c r="G349" t="s">
        <v>82</v>
      </c>
      <c r="L349" t="s">
        <v>72</v>
      </c>
      <c r="M349">
        <v>547476.54582309397</v>
      </c>
      <c r="N349">
        <f t="shared" si="95"/>
        <v>547476.54582309397</v>
      </c>
      <c r="O349">
        <f t="shared" si="95"/>
        <v>547476.54582309397</v>
      </c>
      <c r="P349">
        <f t="shared" si="95"/>
        <v>547476.54582309397</v>
      </c>
      <c r="Q349">
        <f t="shared" si="95"/>
        <v>547476.54582309397</v>
      </c>
      <c r="R349">
        <f t="shared" si="95"/>
        <v>547476.54582309397</v>
      </c>
      <c r="S349">
        <f t="shared" si="95"/>
        <v>547476.54582309397</v>
      </c>
      <c r="T349">
        <f t="shared" si="95"/>
        <v>547476.54582309397</v>
      </c>
      <c r="U349">
        <f t="shared" si="95"/>
        <v>547476.54582309397</v>
      </c>
      <c r="V349">
        <f t="shared" si="95"/>
        <v>547476.54582309397</v>
      </c>
      <c r="W349">
        <f t="shared" si="95"/>
        <v>547476.54582309397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119</v>
      </c>
      <c r="F350" t="s">
        <v>124</v>
      </c>
      <c r="G350" t="s">
        <v>18</v>
      </c>
      <c r="J350" t="s">
        <v>24</v>
      </c>
      <c r="L350" t="s">
        <v>83</v>
      </c>
      <c r="M350">
        <f t="shared" ref="M350:W350" si="96">M334</f>
        <v>0.5508675786487961</v>
      </c>
      <c r="N350">
        <f t="shared" si="96"/>
        <v>0.51078759937220597</v>
      </c>
      <c r="O350">
        <f t="shared" si="96"/>
        <v>0.47070762009561573</v>
      </c>
      <c r="P350">
        <f t="shared" si="96"/>
        <v>0.43062764081902555</v>
      </c>
      <c r="Q350">
        <f t="shared" si="96"/>
        <v>0.39856365739775246</v>
      </c>
      <c r="R350">
        <f t="shared" si="96"/>
        <v>0.39856365739775246</v>
      </c>
      <c r="S350">
        <f t="shared" si="96"/>
        <v>0.39856365739775246</v>
      </c>
      <c r="T350">
        <f t="shared" si="96"/>
        <v>0.39856365739775246</v>
      </c>
      <c r="U350">
        <f t="shared" si="96"/>
        <v>0.39856365739775246</v>
      </c>
      <c r="V350">
        <f t="shared" si="96"/>
        <v>0.39856365739775246</v>
      </c>
      <c r="W350">
        <f t="shared" si="96"/>
        <v>0.39856365739775246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119</v>
      </c>
      <c r="F351" t="s">
        <v>125</v>
      </c>
      <c r="G351" t="s">
        <v>7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119</v>
      </c>
      <c r="F352" t="s">
        <v>125</v>
      </c>
      <c r="G352" t="s">
        <v>58</v>
      </c>
      <c r="L352" t="s">
        <v>59</v>
      </c>
      <c r="M352">
        <v>2010</v>
      </c>
      <c r="N352">
        <f t="shared" ref="N352:W354" si="97">M352</f>
        <v>2010</v>
      </c>
      <c r="O352">
        <f t="shared" si="97"/>
        <v>2010</v>
      </c>
      <c r="P352">
        <f t="shared" si="97"/>
        <v>2010</v>
      </c>
      <c r="Q352">
        <f t="shared" si="97"/>
        <v>2010</v>
      </c>
      <c r="R352">
        <f t="shared" si="97"/>
        <v>2010</v>
      </c>
      <c r="S352">
        <f t="shared" si="97"/>
        <v>2010</v>
      </c>
      <c r="T352">
        <f t="shared" si="97"/>
        <v>2010</v>
      </c>
      <c r="U352">
        <f t="shared" si="97"/>
        <v>2010</v>
      </c>
      <c r="V352">
        <f t="shared" si="97"/>
        <v>2010</v>
      </c>
      <c r="W352">
        <f t="shared" si="97"/>
        <v>2010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119</v>
      </c>
      <c r="F353" t="s">
        <v>125</v>
      </c>
      <c r="G353" t="s">
        <v>60</v>
      </c>
      <c r="L353" t="s">
        <v>59</v>
      </c>
      <c r="M353">
        <v>2101</v>
      </c>
      <c r="N353">
        <f t="shared" si="97"/>
        <v>2101</v>
      </c>
      <c r="O353">
        <f t="shared" si="97"/>
        <v>2101</v>
      </c>
      <c r="P353">
        <f t="shared" si="97"/>
        <v>2101</v>
      </c>
      <c r="Q353">
        <f t="shared" si="97"/>
        <v>2101</v>
      </c>
      <c r="R353">
        <f t="shared" si="97"/>
        <v>2101</v>
      </c>
      <c r="S353">
        <f t="shared" si="97"/>
        <v>2101</v>
      </c>
      <c r="T353">
        <f t="shared" si="97"/>
        <v>2101</v>
      </c>
      <c r="U353">
        <f t="shared" si="97"/>
        <v>2101</v>
      </c>
      <c r="V353">
        <f t="shared" si="97"/>
        <v>2101</v>
      </c>
      <c r="W353">
        <f t="shared" si="97"/>
        <v>2101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119</v>
      </c>
      <c r="F354" t="s">
        <v>125</v>
      </c>
      <c r="G354" t="s">
        <v>61</v>
      </c>
      <c r="L354" t="s">
        <v>62</v>
      </c>
      <c r="M354">
        <v>16</v>
      </c>
      <c r="N354">
        <f t="shared" si="97"/>
        <v>16</v>
      </c>
      <c r="O354">
        <f t="shared" si="97"/>
        <v>16</v>
      </c>
      <c r="P354">
        <f t="shared" si="97"/>
        <v>16</v>
      </c>
      <c r="Q354">
        <f t="shared" si="97"/>
        <v>16</v>
      </c>
      <c r="R354">
        <f t="shared" si="97"/>
        <v>16</v>
      </c>
      <c r="S354">
        <f t="shared" si="97"/>
        <v>16</v>
      </c>
      <c r="T354">
        <f t="shared" si="97"/>
        <v>16</v>
      </c>
      <c r="U354">
        <f t="shared" si="97"/>
        <v>16</v>
      </c>
      <c r="V354">
        <f t="shared" si="97"/>
        <v>16</v>
      </c>
      <c r="W354">
        <f t="shared" si="97"/>
        <v>16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119</v>
      </c>
      <c r="F355" t="s">
        <v>125</v>
      </c>
      <c r="G355" t="s">
        <v>63</v>
      </c>
      <c r="L355" t="s">
        <v>55</v>
      </c>
      <c r="M355">
        <v>0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119</v>
      </c>
      <c r="F356" t="s">
        <v>125</v>
      </c>
      <c r="G356" t="s">
        <v>66</v>
      </c>
      <c r="L356" t="s">
        <v>20</v>
      </c>
      <c r="M356">
        <f>INDEX([1]!passenger_data,MATCH($A356&amp;$G356,[1]!passenger_index,0),MATCH(M$2,[1]!passenger_year,0))</f>
        <v>956.73357798106247</v>
      </c>
      <c r="N356">
        <f t="shared" ref="N356:W357" si="98">M356</f>
        <v>956.73357798106247</v>
      </c>
      <c r="O356">
        <f t="shared" si="98"/>
        <v>956.73357798106247</v>
      </c>
      <c r="P356">
        <f t="shared" si="98"/>
        <v>956.73357798106247</v>
      </c>
      <c r="Q356">
        <f t="shared" si="98"/>
        <v>956.73357798106247</v>
      </c>
      <c r="R356">
        <f t="shared" si="98"/>
        <v>956.73357798106247</v>
      </c>
      <c r="S356">
        <f t="shared" si="98"/>
        <v>956.73357798106247</v>
      </c>
      <c r="T356">
        <f t="shared" si="98"/>
        <v>956.73357798106247</v>
      </c>
      <c r="U356">
        <f t="shared" si="98"/>
        <v>956.73357798106247</v>
      </c>
      <c r="V356">
        <f t="shared" si="98"/>
        <v>956.73357798106247</v>
      </c>
      <c r="W356">
        <f t="shared" si="98"/>
        <v>956.73357798106247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119</v>
      </c>
      <c r="F357" t="s">
        <v>125</v>
      </c>
      <c r="G357" t="s">
        <v>82</v>
      </c>
      <c r="L357" t="s">
        <v>72</v>
      </c>
      <c r="M357">
        <v>2346328.0535275401</v>
      </c>
      <c r="N357">
        <f t="shared" si="98"/>
        <v>2346328.0535275401</v>
      </c>
      <c r="O357">
        <f t="shared" si="98"/>
        <v>2346328.0535275401</v>
      </c>
      <c r="P357">
        <f t="shared" si="98"/>
        <v>2346328.0535275401</v>
      </c>
      <c r="Q357">
        <f t="shared" si="98"/>
        <v>2346328.0535275401</v>
      </c>
      <c r="R357">
        <f t="shared" si="98"/>
        <v>2346328.0535275401</v>
      </c>
      <c r="S357">
        <f t="shared" si="98"/>
        <v>2346328.0535275401</v>
      </c>
      <c r="T357">
        <f t="shared" si="98"/>
        <v>2346328.0535275401</v>
      </c>
      <c r="U357">
        <f t="shared" si="98"/>
        <v>2346328.0535275401</v>
      </c>
      <c r="V357">
        <f t="shared" si="98"/>
        <v>2346328.0535275401</v>
      </c>
      <c r="W357">
        <f t="shared" si="98"/>
        <v>2346328.0535275401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119</v>
      </c>
      <c r="F358" t="s">
        <v>125</v>
      </c>
      <c r="G358" t="s">
        <v>18</v>
      </c>
      <c r="J358" t="s">
        <v>36</v>
      </c>
      <c r="L358" t="s">
        <v>83</v>
      </c>
      <c r="M358">
        <f t="shared" ref="M358:W358" si="99">M334</f>
        <v>0.5508675786487961</v>
      </c>
      <c r="N358">
        <f t="shared" si="99"/>
        <v>0.51078759937220597</v>
      </c>
      <c r="O358">
        <f t="shared" si="99"/>
        <v>0.47070762009561573</v>
      </c>
      <c r="P358">
        <f t="shared" si="99"/>
        <v>0.43062764081902555</v>
      </c>
      <c r="Q358">
        <f t="shared" si="99"/>
        <v>0.39856365739775246</v>
      </c>
      <c r="R358">
        <f t="shared" si="99"/>
        <v>0.39856365739775246</v>
      </c>
      <c r="S358">
        <f t="shared" si="99"/>
        <v>0.39856365739775246</v>
      </c>
      <c r="T358">
        <f t="shared" si="99"/>
        <v>0.39856365739775246</v>
      </c>
      <c r="U358">
        <f t="shared" si="99"/>
        <v>0.39856365739775246</v>
      </c>
      <c r="V358">
        <f t="shared" si="99"/>
        <v>0.39856365739775246</v>
      </c>
      <c r="W358">
        <f t="shared" si="99"/>
        <v>0.39856365739775246</v>
      </c>
    </row>
    <row r="359" spans="1:23" x14ac:dyDescent="0.25">
      <c r="A359" t="s">
        <v>78</v>
      </c>
      <c r="B359" t="s">
        <v>6</v>
      </c>
      <c r="C359" t="s">
        <v>16</v>
      </c>
      <c r="D359" t="s">
        <v>17</v>
      </c>
      <c r="E359" t="s">
        <v>126</v>
      </c>
      <c r="G359" t="s">
        <v>21</v>
      </c>
      <c r="L359" t="s">
        <v>20</v>
      </c>
    </row>
    <row r="360" spans="1:23" x14ac:dyDescent="0.25">
      <c r="A360" t="s">
        <v>78</v>
      </c>
      <c r="B360" t="s">
        <v>6</v>
      </c>
      <c r="C360" t="s">
        <v>16</v>
      </c>
      <c r="D360" t="s">
        <v>17</v>
      </c>
      <c r="E360" t="s">
        <v>126</v>
      </c>
      <c r="G360" t="s">
        <v>22</v>
      </c>
      <c r="H360" t="s">
        <v>53</v>
      </c>
    </row>
    <row r="361" spans="1:23" x14ac:dyDescent="0.25">
      <c r="A361" t="s">
        <v>78</v>
      </c>
      <c r="B361" t="s">
        <v>6</v>
      </c>
      <c r="C361" t="s">
        <v>16</v>
      </c>
      <c r="D361" t="s">
        <v>17</v>
      </c>
      <c r="E361" t="s">
        <v>126</v>
      </c>
      <c r="G361" t="s">
        <v>54</v>
      </c>
      <c r="L361" t="s">
        <v>55</v>
      </c>
      <c r="M361">
        <v>0.25</v>
      </c>
      <c r="N361">
        <f t="shared" ref="N361:W362" si="100">M361</f>
        <v>0.25</v>
      </c>
      <c r="O361">
        <f t="shared" si="100"/>
        <v>0.25</v>
      </c>
      <c r="P361">
        <f t="shared" si="100"/>
        <v>0.25</v>
      </c>
      <c r="Q361">
        <f t="shared" si="100"/>
        <v>0.25</v>
      </c>
      <c r="R361">
        <f t="shared" si="100"/>
        <v>0.25</v>
      </c>
      <c r="S361">
        <f t="shared" si="100"/>
        <v>0.25</v>
      </c>
      <c r="T361">
        <f t="shared" si="100"/>
        <v>0.25</v>
      </c>
      <c r="U361">
        <f t="shared" si="100"/>
        <v>0.25</v>
      </c>
      <c r="V361">
        <f t="shared" si="100"/>
        <v>0.25</v>
      </c>
      <c r="W361">
        <f t="shared" si="100"/>
        <v>0.25</v>
      </c>
    </row>
    <row r="362" spans="1:23" x14ac:dyDescent="0.25">
      <c r="A362" t="s">
        <v>78</v>
      </c>
      <c r="B362" t="s">
        <v>6</v>
      </c>
      <c r="C362" t="s">
        <v>16</v>
      </c>
      <c r="D362" t="s">
        <v>17</v>
      </c>
      <c r="E362" t="s">
        <v>126</v>
      </c>
      <c r="G362" t="s">
        <v>56</v>
      </c>
      <c r="M362">
        <v>10</v>
      </c>
      <c r="N362">
        <f t="shared" si="100"/>
        <v>10</v>
      </c>
      <c r="O362">
        <f t="shared" si="100"/>
        <v>10</v>
      </c>
      <c r="P362">
        <f t="shared" si="100"/>
        <v>10</v>
      </c>
      <c r="Q362">
        <f t="shared" si="100"/>
        <v>10</v>
      </c>
      <c r="R362">
        <f t="shared" si="100"/>
        <v>10</v>
      </c>
      <c r="S362">
        <f t="shared" si="100"/>
        <v>10</v>
      </c>
      <c r="T362">
        <f t="shared" si="100"/>
        <v>10</v>
      </c>
      <c r="U362">
        <f t="shared" si="100"/>
        <v>10</v>
      </c>
      <c r="V362">
        <f t="shared" si="100"/>
        <v>10</v>
      </c>
      <c r="W362">
        <f t="shared" si="100"/>
        <v>10</v>
      </c>
    </row>
    <row r="363" spans="1:23" x14ac:dyDescent="0.25">
      <c r="A363" t="s">
        <v>78</v>
      </c>
      <c r="B363" t="s">
        <v>6</v>
      </c>
      <c r="C363" t="s">
        <v>16</v>
      </c>
      <c r="D363" t="s">
        <v>17</v>
      </c>
      <c r="E363" t="s">
        <v>126</v>
      </c>
      <c r="F363" t="s">
        <v>127</v>
      </c>
      <c r="G363" t="s">
        <v>7</v>
      </c>
    </row>
    <row r="364" spans="1:23" x14ac:dyDescent="0.25">
      <c r="A364" t="s">
        <v>78</v>
      </c>
      <c r="B364" t="s">
        <v>6</v>
      </c>
      <c r="C364" t="s">
        <v>16</v>
      </c>
      <c r="D364" t="s">
        <v>17</v>
      </c>
      <c r="E364" t="s">
        <v>126</v>
      </c>
      <c r="F364" t="s">
        <v>127</v>
      </c>
      <c r="G364" t="s">
        <v>58</v>
      </c>
      <c r="L364" t="s">
        <v>59</v>
      </c>
      <c r="M364">
        <v>2000</v>
      </c>
      <c r="N364">
        <f t="shared" ref="N364:W366" si="101">M364</f>
        <v>2000</v>
      </c>
      <c r="O364">
        <f t="shared" si="101"/>
        <v>2000</v>
      </c>
      <c r="P364">
        <f t="shared" si="101"/>
        <v>2000</v>
      </c>
      <c r="Q364">
        <f t="shared" si="101"/>
        <v>2000</v>
      </c>
      <c r="R364">
        <f t="shared" si="101"/>
        <v>2000</v>
      </c>
      <c r="S364">
        <f t="shared" si="101"/>
        <v>2000</v>
      </c>
      <c r="T364">
        <f t="shared" si="101"/>
        <v>2000</v>
      </c>
      <c r="U364">
        <f t="shared" si="101"/>
        <v>2000</v>
      </c>
      <c r="V364">
        <f t="shared" si="101"/>
        <v>2000</v>
      </c>
      <c r="W364">
        <f t="shared" si="101"/>
        <v>2000</v>
      </c>
    </row>
    <row r="365" spans="1:23" x14ac:dyDescent="0.25">
      <c r="A365" t="s">
        <v>78</v>
      </c>
      <c r="B365" t="s">
        <v>6</v>
      </c>
      <c r="C365" t="s">
        <v>16</v>
      </c>
      <c r="D365" t="s">
        <v>17</v>
      </c>
      <c r="E365" t="s">
        <v>126</v>
      </c>
      <c r="F365" t="s">
        <v>127</v>
      </c>
      <c r="G365" t="s">
        <v>60</v>
      </c>
      <c r="L365" t="s">
        <v>59</v>
      </c>
      <c r="M365">
        <v>2101</v>
      </c>
      <c r="N365">
        <f t="shared" si="101"/>
        <v>2101</v>
      </c>
      <c r="O365">
        <f t="shared" si="101"/>
        <v>2101</v>
      </c>
      <c r="P365">
        <f t="shared" si="101"/>
        <v>2101</v>
      </c>
      <c r="Q365">
        <f t="shared" si="101"/>
        <v>2101</v>
      </c>
      <c r="R365">
        <f t="shared" si="101"/>
        <v>2101</v>
      </c>
      <c r="S365">
        <f t="shared" si="101"/>
        <v>2101</v>
      </c>
      <c r="T365">
        <f t="shared" si="101"/>
        <v>2101</v>
      </c>
      <c r="U365">
        <f t="shared" si="101"/>
        <v>2101</v>
      </c>
      <c r="V365">
        <f t="shared" si="101"/>
        <v>2101</v>
      </c>
      <c r="W365">
        <f t="shared" si="101"/>
        <v>2101</v>
      </c>
    </row>
    <row r="366" spans="1:23" x14ac:dyDescent="0.25">
      <c r="A366" t="s">
        <v>78</v>
      </c>
      <c r="B366" t="s">
        <v>6</v>
      </c>
      <c r="C366" t="s">
        <v>16</v>
      </c>
      <c r="D366" t="s">
        <v>17</v>
      </c>
      <c r="E366" t="s">
        <v>126</v>
      </c>
      <c r="F366" t="s">
        <v>127</v>
      </c>
      <c r="G366" t="s">
        <v>61</v>
      </c>
      <c r="L366" t="s">
        <v>62</v>
      </c>
      <c r="M366">
        <v>25</v>
      </c>
      <c r="N366">
        <f t="shared" si="101"/>
        <v>25</v>
      </c>
      <c r="O366">
        <f t="shared" si="101"/>
        <v>25</v>
      </c>
      <c r="P366">
        <f t="shared" si="101"/>
        <v>25</v>
      </c>
      <c r="Q366">
        <f t="shared" si="101"/>
        <v>25</v>
      </c>
      <c r="R366">
        <f t="shared" si="101"/>
        <v>25</v>
      </c>
      <c r="S366">
        <f t="shared" si="101"/>
        <v>25</v>
      </c>
      <c r="T366">
        <f t="shared" si="101"/>
        <v>25</v>
      </c>
      <c r="U366">
        <f t="shared" si="101"/>
        <v>25</v>
      </c>
      <c r="V366">
        <f t="shared" si="101"/>
        <v>25</v>
      </c>
      <c r="W366">
        <f t="shared" si="101"/>
        <v>25</v>
      </c>
    </row>
    <row r="367" spans="1:23" x14ac:dyDescent="0.25">
      <c r="A367" t="s">
        <v>78</v>
      </c>
      <c r="B367" t="s">
        <v>6</v>
      </c>
      <c r="C367" t="s">
        <v>16</v>
      </c>
      <c r="D367" t="s">
        <v>17</v>
      </c>
      <c r="E367" t="s">
        <v>126</v>
      </c>
      <c r="F367" t="s">
        <v>127</v>
      </c>
      <c r="G367" t="s">
        <v>63</v>
      </c>
      <c r="L367" t="s">
        <v>55</v>
      </c>
      <c r="M367">
        <f>INDEX([1]!passenger_data,MATCH($A367&amp;$F367&amp;$G367&amp;$J367,[1]!passenger_index,0),MATCH(M$2,[1]!passenger_year,0))</f>
        <v>1</v>
      </c>
    </row>
    <row r="368" spans="1:23" x14ac:dyDescent="0.25">
      <c r="A368" t="s">
        <v>78</v>
      </c>
      <c r="B368" t="s">
        <v>6</v>
      </c>
      <c r="C368" t="s">
        <v>16</v>
      </c>
      <c r="D368" t="s">
        <v>17</v>
      </c>
      <c r="E368" t="s">
        <v>126</v>
      </c>
      <c r="F368" t="s">
        <v>127</v>
      </c>
      <c r="G368" t="s">
        <v>66</v>
      </c>
      <c r="L368" t="s">
        <v>20</v>
      </c>
      <c r="M368">
        <f>79733868/1000</f>
        <v>79733.868000000002</v>
      </c>
      <c r="N368">
        <f t="shared" ref="N368:W369" si="102">M368</f>
        <v>79733.868000000002</v>
      </c>
      <c r="O368">
        <f t="shared" si="102"/>
        <v>79733.868000000002</v>
      </c>
      <c r="P368">
        <f t="shared" si="102"/>
        <v>79733.868000000002</v>
      </c>
      <c r="Q368">
        <f t="shared" si="102"/>
        <v>79733.868000000002</v>
      </c>
      <c r="R368">
        <f t="shared" si="102"/>
        <v>79733.868000000002</v>
      </c>
      <c r="S368">
        <f t="shared" si="102"/>
        <v>79733.868000000002</v>
      </c>
      <c r="T368">
        <f t="shared" si="102"/>
        <v>79733.868000000002</v>
      </c>
      <c r="U368">
        <f t="shared" si="102"/>
        <v>79733.868000000002</v>
      </c>
      <c r="V368">
        <f t="shared" si="102"/>
        <v>79733.868000000002</v>
      </c>
      <c r="W368">
        <f t="shared" si="102"/>
        <v>79733.868000000002</v>
      </c>
    </row>
    <row r="369" spans="1:23" x14ac:dyDescent="0.25">
      <c r="A369" t="s">
        <v>78</v>
      </c>
      <c r="B369" t="s">
        <v>6</v>
      </c>
      <c r="C369" t="s">
        <v>16</v>
      </c>
      <c r="D369" t="s">
        <v>17</v>
      </c>
      <c r="E369" t="s">
        <v>126</v>
      </c>
      <c r="F369" t="s">
        <v>127</v>
      </c>
      <c r="G369" t="s">
        <v>82</v>
      </c>
      <c r="L369" t="s">
        <v>72</v>
      </c>
      <c r="M369">
        <v>52328087.348878503</v>
      </c>
      <c r="N369">
        <f t="shared" si="102"/>
        <v>52328087.348878503</v>
      </c>
      <c r="O369">
        <f t="shared" si="102"/>
        <v>52328087.348878503</v>
      </c>
      <c r="P369">
        <f t="shared" si="102"/>
        <v>52328087.348878503</v>
      </c>
      <c r="Q369">
        <f t="shared" si="102"/>
        <v>52328087.348878503</v>
      </c>
      <c r="R369">
        <f t="shared" si="102"/>
        <v>52328087.348878503</v>
      </c>
      <c r="S369">
        <f t="shared" si="102"/>
        <v>52328087.348878503</v>
      </c>
      <c r="T369">
        <f t="shared" si="102"/>
        <v>52328087.348878503</v>
      </c>
      <c r="U369">
        <f t="shared" si="102"/>
        <v>52328087.348878503</v>
      </c>
      <c r="V369">
        <f t="shared" si="102"/>
        <v>52328087.348878503</v>
      </c>
      <c r="W369">
        <f t="shared" si="102"/>
        <v>52328087.348878503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126</v>
      </c>
      <c r="F370" t="s">
        <v>127</v>
      </c>
      <c r="G370" t="s">
        <v>18</v>
      </c>
      <c r="J370" t="s">
        <v>110</v>
      </c>
      <c r="L370" t="s">
        <v>83</v>
      </c>
      <c r="M370">
        <f>INDEX([1]!passenger_data,MATCH($A370&amp;$F370&amp;$G370&amp;$J370,[1]!passenger_index,0),MATCH(M$2,[1]!passenger_year,0))</f>
        <v>1.9938942624324696</v>
      </c>
      <c r="N370">
        <f>INDEX([1]!passenger_data,MATCH($A370&amp;$F370&amp;$G370&amp;$J370,[1]!passenger_index,0),MATCH(N$2,[1]!passenger_year,0))</f>
        <v>1.8539965299869507</v>
      </c>
      <c r="O370">
        <f>INDEX([1]!passenger_data,MATCH($A370&amp;$F370&amp;$G370&amp;$J370,[1]!passenger_index,0),MATCH(O$2,[1]!passenger_year,0))</f>
        <v>1.7140987975414319</v>
      </c>
      <c r="P370">
        <f>INDEX([1]!passenger_data,MATCH($A370&amp;$F370&amp;$G370&amp;$J370,[1]!passenger_index,0),MATCH(P$2,[1]!passenger_year,0))</f>
        <v>1.5742010650959131</v>
      </c>
      <c r="Q370">
        <f>INDEX([1]!passenger_data,MATCH($A370&amp;$F370&amp;$G370&amp;$J370,[1]!passenger_index,0),MATCH(Q$2,[1]!passenger_year,0))</f>
        <v>1.4622828791394937</v>
      </c>
      <c r="R370">
        <f>INDEX([1]!passenger_data,MATCH($A370&amp;$F370&amp;$G370&amp;$J370,[1]!passenger_index,0),MATCH(R$2,[1]!passenger_year,0))</f>
        <v>1.4622828791394937</v>
      </c>
      <c r="S370">
        <f>INDEX([1]!passenger_data,MATCH($A370&amp;$F370&amp;$G370&amp;$J370,[1]!passenger_index,0),MATCH(S$2,[1]!passenger_year,0))</f>
        <v>1.4622828791394937</v>
      </c>
      <c r="T370">
        <f>INDEX([1]!passenger_data,MATCH($A370&amp;$F370&amp;$G370&amp;$J370,[1]!passenger_index,0),MATCH(T$2,[1]!passenger_year,0))</f>
        <v>1.4622828791394937</v>
      </c>
      <c r="U370">
        <f>INDEX([1]!passenger_data,MATCH($A370&amp;$F370&amp;$G370&amp;$J370,[1]!passenger_index,0),MATCH(U$2,[1]!passenger_year,0))</f>
        <v>1.4622828791394937</v>
      </c>
      <c r="V370">
        <f>INDEX([1]!passenger_data,MATCH($A370&amp;$F370&amp;$G370&amp;$J370,[1]!passenger_index,0),MATCH(V$2,[1]!passenger_year,0))</f>
        <v>1.4622828791394937</v>
      </c>
      <c r="W370">
        <f>INDEX([1]!passenger_data,MATCH($A370&amp;$F370&amp;$G370&amp;$J370,[1]!passenger_index,0),MATCH(W$2,[1]!passenger_year,0))</f>
        <v>1.4622828791394937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126</v>
      </c>
      <c r="F371" t="s">
        <v>128</v>
      </c>
      <c r="G371" t="s">
        <v>7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126</v>
      </c>
      <c r="F372" t="s">
        <v>128</v>
      </c>
      <c r="G372" t="s">
        <v>58</v>
      </c>
      <c r="L372" t="s">
        <v>59</v>
      </c>
      <c r="M372">
        <v>2010</v>
      </c>
      <c r="N372">
        <f t="shared" ref="N372:W374" si="103">M372</f>
        <v>2010</v>
      </c>
      <c r="O372">
        <f t="shared" si="103"/>
        <v>2010</v>
      </c>
      <c r="P372">
        <f t="shared" si="103"/>
        <v>2010</v>
      </c>
      <c r="Q372">
        <f t="shared" si="103"/>
        <v>2010</v>
      </c>
      <c r="R372">
        <f t="shared" si="103"/>
        <v>2010</v>
      </c>
      <c r="S372">
        <f t="shared" si="103"/>
        <v>2010</v>
      </c>
      <c r="T372">
        <f t="shared" si="103"/>
        <v>2010</v>
      </c>
      <c r="U372">
        <f t="shared" si="103"/>
        <v>2010</v>
      </c>
      <c r="V372">
        <f t="shared" si="103"/>
        <v>2010</v>
      </c>
      <c r="W372">
        <f t="shared" si="103"/>
        <v>2010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126</v>
      </c>
      <c r="F373" t="s">
        <v>128</v>
      </c>
      <c r="G373" t="s">
        <v>60</v>
      </c>
      <c r="L373" t="s">
        <v>59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126</v>
      </c>
      <c r="F374" t="s">
        <v>128</v>
      </c>
      <c r="G374" t="s">
        <v>61</v>
      </c>
      <c r="L374" t="s">
        <v>62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126</v>
      </c>
      <c r="F375" t="s">
        <v>128</v>
      </c>
      <c r="G375" t="s">
        <v>63</v>
      </c>
      <c r="L375" t="s">
        <v>55</v>
      </c>
      <c r="M375">
        <v>0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126</v>
      </c>
      <c r="F376" t="s">
        <v>128</v>
      </c>
      <c r="G376" t="s">
        <v>66</v>
      </c>
      <c r="L376" t="s">
        <v>20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126</v>
      </c>
      <c r="F377" t="s">
        <v>128</v>
      </c>
      <c r="G377" t="s">
        <v>82</v>
      </c>
      <c r="L377" t="s">
        <v>72</v>
      </c>
      <c r="M377">
        <v>139541591.86261699</v>
      </c>
      <c r="N377">
        <f t="shared" si="104"/>
        <v>139541591.86261699</v>
      </c>
      <c r="O377">
        <f t="shared" si="104"/>
        <v>139541591.86261699</v>
      </c>
      <c r="P377">
        <f t="shared" si="104"/>
        <v>139541591.86261699</v>
      </c>
      <c r="Q377">
        <f t="shared" si="104"/>
        <v>139541591.86261699</v>
      </c>
      <c r="R377">
        <f t="shared" si="104"/>
        <v>139541591.86261699</v>
      </c>
      <c r="S377">
        <f t="shared" si="104"/>
        <v>139541591.86261699</v>
      </c>
      <c r="T377">
        <f t="shared" si="104"/>
        <v>139541591.86261699</v>
      </c>
      <c r="U377">
        <f t="shared" si="104"/>
        <v>139541591.86261699</v>
      </c>
      <c r="V377">
        <f t="shared" si="104"/>
        <v>139541591.86261699</v>
      </c>
      <c r="W377">
        <f t="shared" si="104"/>
        <v>139541591.86261699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126</v>
      </c>
      <c r="F378" t="s">
        <v>128</v>
      </c>
      <c r="G378" t="s">
        <v>18</v>
      </c>
      <c r="J378" t="s">
        <v>110</v>
      </c>
      <c r="L378" t="s">
        <v>83</v>
      </c>
      <c r="M378">
        <f t="shared" ref="M378:W378" si="105">M370*0.8</f>
        <v>1.5951154099459757</v>
      </c>
      <c r="N378">
        <f t="shared" si="105"/>
        <v>1.4831972239895608</v>
      </c>
      <c r="O378">
        <f t="shared" si="105"/>
        <v>1.3712790380331457</v>
      </c>
      <c r="P378">
        <f t="shared" si="105"/>
        <v>1.2593608520767305</v>
      </c>
      <c r="Q378">
        <f t="shared" si="105"/>
        <v>1.169826303311595</v>
      </c>
      <c r="R378">
        <f t="shared" si="105"/>
        <v>1.169826303311595</v>
      </c>
      <c r="S378">
        <f t="shared" si="105"/>
        <v>1.169826303311595</v>
      </c>
      <c r="T378">
        <f t="shared" si="105"/>
        <v>1.169826303311595</v>
      </c>
      <c r="U378">
        <f t="shared" si="105"/>
        <v>1.169826303311595</v>
      </c>
      <c r="V378">
        <f t="shared" si="105"/>
        <v>1.169826303311595</v>
      </c>
      <c r="W378">
        <f t="shared" si="105"/>
        <v>1.169826303311595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126</v>
      </c>
      <c r="F379" t="s">
        <v>129</v>
      </c>
      <c r="G379" t="s">
        <v>7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126</v>
      </c>
      <c r="F380" t="s">
        <v>129</v>
      </c>
      <c r="G380" t="s">
        <v>58</v>
      </c>
      <c r="L380" t="s">
        <v>59</v>
      </c>
      <c r="M380">
        <v>2000</v>
      </c>
      <c r="N380">
        <f t="shared" ref="N380:W382" si="106">M380</f>
        <v>2000</v>
      </c>
      <c r="O380">
        <f t="shared" si="106"/>
        <v>2000</v>
      </c>
      <c r="P380">
        <f t="shared" si="106"/>
        <v>2000</v>
      </c>
      <c r="Q380">
        <f t="shared" si="106"/>
        <v>2000</v>
      </c>
      <c r="R380">
        <f t="shared" si="106"/>
        <v>2000</v>
      </c>
      <c r="S380">
        <f t="shared" si="106"/>
        <v>2000</v>
      </c>
      <c r="T380">
        <f t="shared" si="106"/>
        <v>2000</v>
      </c>
      <c r="U380">
        <f t="shared" si="106"/>
        <v>2000</v>
      </c>
      <c r="V380">
        <f t="shared" si="106"/>
        <v>2000</v>
      </c>
      <c r="W380">
        <f t="shared" si="106"/>
        <v>2000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126</v>
      </c>
      <c r="F381" t="s">
        <v>129</v>
      </c>
      <c r="G381" t="s">
        <v>60</v>
      </c>
      <c r="L381" t="s">
        <v>59</v>
      </c>
      <c r="M381">
        <v>2101</v>
      </c>
      <c r="N381">
        <f t="shared" si="106"/>
        <v>2101</v>
      </c>
      <c r="O381">
        <f t="shared" si="106"/>
        <v>2101</v>
      </c>
      <c r="P381">
        <f t="shared" si="106"/>
        <v>2101</v>
      </c>
      <c r="Q381">
        <f t="shared" si="106"/>
        <v>2101</v>
      </c>
      <c r="R381">
        <f t="shared" si="106"/>
        <v>2101</v>
      </c>
      <c r="S381">
        <f t="shared" si="106"/>
        <v>2101</v>
      </c>
      <c r="T381">
        <f t="shared" si="106"/>
        <v>2101</v>
      </c>
      <c r="U381">
        <f t="shared" si="106"/>
        <v>2101</v>
      </c>
      <c r="V381">
        <f t="shared" si="106"/>
        <v>2101</v>
      </c>
      <c r="W381">
        <f t="shared" si="106"/>
        <v>2101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126</v>
      </c>
      <c r="F382" t="s">
        <v>129</v>
      </c>
      <c r="G382" t="s">
        <v>61</v>
      </c>
      <c r="L382" t="s">
        <v>62</v>
      </c>
      <c r="M382">
        <v>25</v>
      </c>
      <c r="N382">
        <f t="shared" si="106"/>
        <v>25</v>
      </c>
      <c r="O382">
        <f t="shared" si="106"/>
        <v>25</v>
      </c>
      <c r="P382">
        <f t="shared" si="106"/>
        <v>25</v>
      </c>
      <c r="Q382">
        <f t="shared" si="106"/>
        <v>25</v>
      </c>
      <c r="R382">
        <f t="shared" si="106"/>
        <v>25</v>
      </c>
      <c r="S382">
        <f t="shared" si="106"/>
        <v>25</v>
      </c>
      <c r="T382">
        <f t="shared" si="106"/>
        <v>25</v>
      </c>
      <c r="U382">
        <f t="shared" si="106"/>
        <v>25</v>
      </c>
      <c r="V382">
        <f t="shared" si="106"/>
        <v>25</v>
      </c>
      <c r="W382">
        <f t="shared" si="10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126</v>
      </c>
      <c r="F383" t="s">
        <v>129</v>
      </c>
      <c r="G383" t="s">
        <v>63</v>
      </c>
      <c r="L383" t="s">
        <v>55</v>
      </c>
      <c r="M383">
        <v>0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126</v>
      </c>
      <c r="F384" t="s">
        <v>129</v>
      </c>
      <c r="G384" t="s">
        <v>66</v>
      </c>
      <c r="L384" t="s">
        <v>20</v>
      </c>
      <c r="M384">
        <f>79733868/1000</f>
        <v>79733.868000000002</v>
      </c>
      <c r="N384">
        <f t="shared" ref="N384:W385" si="107">M384</f>
        <v>79733.868000000002</v>
      </c>
      <c r="O384">
        <f t="shared" si="107"/>
        <v>79733.868000000002</v>
      </c>
      <c r="P384">
        <f t="shared" si="107"/>
        <v>79733.868000000002</v>
      </c>
      <c r="Q384">
        <f t="shared" si="107"/>
        <v>79733.868000000002</v>
      </c>
      <c r="R384">
        <f t="shared" si="107"/>
        <v>79733.868000000002</v>
      </c>
      <c r="S384">
        <f t="shared" si="107"/>
        <v>79733.868000000002</v>
      </c>
      <c r="T384">
        <f t="shared" si="107"/>
        <v>79733.868000000002</v>
      </c>
      <c r="U384">
        <f t="shared" si="107"/>
        <v>79733.868000000002</v>
      </c>
      <c r="V384">
        <f t="shared" si="107"/>
        <v>79733.868000000002</v>
      </c>
      <c r="W384">
        <f t="shared" si="107"/>
        <v>79733.868000000002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126</v>
      </c>
      <c r="F385" t="s">
        <v>129</v>
      </c>
      <c r="G385" t="s">
        <v>82</v>
      </c>
      <c r="L385" t="s">
        <v>72</v>
      </c>
      <c r="M385">
        <v>139541591.86261699</v>
      </c>
      <c r="N385">
        <f t="shared" si="107"/>
        <v>139541591.86261699</v>
      </c>
      <c r="O385">
        <f t="shared" si="107"/>
        <v>139541591.86261699</v>
      </c>
      <c r="P385">
        <f t="shared" si="107"/>
        <v>139541591.86261699</v>
      </c>
      <c r="Q385">
        <f t="shared" si="107"/>
        <v>139541591.86261699</v>
      </c>
      <c r="R385">
        <f t="shared" si="107"/>
        <v>139541591.86261699</v>
      </c>
      <c r="S385">
        <f t="shared" si="107"/>
        <v>139541591.86261699</v>
      </c>
      <c r="T385">
        <f t="shared" si="107"/>
        <v>139541591.86261699</v>
      </c>
      <c r="U385">
        <f t="shared" si="107"/>
        <v>139541591.86261699</v>
      </c>
      <c r="V385">
        <f t="shared" si="107"/>
        <v>139541591.86261699</v>
      </c>
      <c r="W385">
        <f t="shared" si="107"/>
        <v>139541591.86261699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126</v>
      </c>
      <c r="F386" t="s">
        <v>129</v>
      </c>
      <c r="G386" t="s">
        <v>18</v>
      </c>
      <c r="J386" t="s">
        <v>24</v>
      </c>
      <c r="L386" t="s">
        <v>83</v>
      </c>
      <c r="M386">
        <f t="shared" ref="M386:W386" si="108">M378</f>
        <v>1.5951154099459757</v>
      </c>
      <c r="N386">
        <f t="shared" si="108"/>
        <v>1.4831972239895608</v>
      </c>
      <c r="O386">
        <f t="shared" si="108"/>
        <v>1.3712790380331457</v>
      </c>
      <c r="P386">
        <f t="shared" si="108"/>
        <v>1.2593608520767305</v>
      </c>
      <c r="Q386">
        <f t="shared" si="108"/>
        <v>1.169826303311595</v>
      </c>
      <c r="R386">
        <f t="shared" si="108"/>
        <v>1.169826303311595</v>
      </c>
      <c r="S386">
        <f t="shared" si="108"/>
        <v>1.169826303311595</v>
      </c>
      <c r="T386">
        <f t="shared" si="108"/>
        <v>1.169826303311595</v>
      </c>
      <c r="U386">
        <f t="shared" si="108"/>
        <v>1.169826303311595</v>
      </c>
      <c r="V386">
        <f t="shared" si="108"/>
        <v>1.169826303311595</v>
      </c>
      <c r="W386">
        <f t="shared" si="108"/>
        <v>1.169826303311595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126</v>
      </c>
      <c r="F387" t="s">
        <v>130</v>
      </c>
      <c r="G387" t="s">
        <v>7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126</v>
      </c>
      <c r="F388" t="s">
        <v>130</v>
      </c>
      <c r="G388" t="s">
        <v>58</v>
      </c>
      <c r="L388" t="s">
        <v>59</v>
      </c>
      <c r="M388">
        <v>2020</v>
      </c>
      <c r="N388">
        <f t="shared" ref="N388:W390" si="109">M388</f>
        <v>2020</v>
      </c>
      <c r="O388">
        <f t="shared" si="109"/>
        <v>2020</v>
      </c>
      <c r="P388">
        <f t="shared" si="109"/>
        <v>2020</v>
      </c>
      <c r="Q388">
        <f t="shared" si="109"/>
        <v>2020</v>
      </c>
      <c r="R388">
        <f t="shared" si="109"/>
        <v>2020</v>
      </c>
      <c r="S388">
        <f t="shared" si="109"/>
        <v>2020</v>
      </c>
      <c r="T388">
        <f t="shared" si="109"/>
        <v>2020</v>
      </c>
      <c r="U388">
        <f t="shared" si="109"/>
        <v>2020</v>
      </c>
      <c r="V388">
        <f t="shared" si="109"/>
        <v>2020</v>
      </c>
      <c r="W388">
        <f t="shared" si="109"/>
        <v>2020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126</v>
      </c>
      <c r="F389" t="s">
        <v>130</v>
      </c>
      <c r="G389" t="s">
        <v>60</v>
      </c>
      <c r="L389" t="s">
        <v>59</v>
      </c>
      <c r="M389">
        <v>2101</v>
      </c>
      <c r="N389">
        <f t="shared" si="109"/>
        <v>2101</v>
      </c>
      <c r="O389">
        <f t="shared" si="109"/>
        <v>2101</v>
      </c>
      <c r="P389">
        <f t="shared" si="109"/>
        <v>2101</v>
      </c>
      <c r="Q389">
        <f t="shared" si="109"/>
        <v>2101</v>
      </c>
      <c r="R389">
        <f t="shared" si="109"/>
        <v>2101</v>
      </c>
      <c r="S389">
        <f t="shared" si="109"/>
        <v>2101</v>
      </c>
      <c r="T389">
        <f t="shared" si="109"/>
        <v>2101</v>
      </c>
      <c r="U389">
        <f t="shared" si="109"/>
        <v>2101</v>
      </c>
      <c r="V389">
        <f t="shared" si="109"/>
        <v>2101</v>
      </c>
      <c r="W389">
        <f t="shared" si="109"/>
        <v>2101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126</v>
      </c>
      <c r="F390" t="s">
        <v>130</v>
      </c>
      <c r="G390" t="s">
        <v>61</v>
      </c>
      <c r="L390" t="s">
        <v>62</v>
      </c>
      <c r="M390">
        <v>25</v>
      </c>
      <c r="N390">
        <f t="shared" si="109"/>
        <v>25</v>
      </c>
      <c r="O390">
        <f t="shared" si="109"/>
        <v>25</v>
      </c>
      <c r="P390">
        <f t="shared" si="109"/>
        <v>25</v>
      </c>
      <c r="Q390">
        <f t="shared" si="109"/>
        <v>25</v>
      </c>
      <c r="R390">
        <f t="shared" si="109"/>
        <v>25</v>
      </c>
      <c r="S390">
        <f t="shared" si="109"/>
        <v>25</v>
      </c>
      <c r="T390">
        <f t="shared" si="109"/>
        <v>25</v>
      </c>
      <c r="U390">
        <f t="shared" si="109"/>
        <v>25</v>
      </c>
      <c r="V390">
        <f t="shared" si="109"/>
        <v>25</v>
      </c>
      <c r="W390">
        <f t="shared" si="109"/>
        <v>25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126</v>
      </c>
      <c r="F391" t="s">
        <v>130</v>
      </c>
      <c r="G391" t="s">
        <v>63</v>
      </c>
      <c r="L391" t="s">
        <v>55</v>
      </c>
      <c r="M391">
        <v>0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126</v>
      </c>
      <c r="F392" t="s">
        <v>130</v>
      </c>
      <c r="G392" t="s">
        <v>66</v>
      </c>
      <c r="L392" t="s">
        <v>20</v>
      </c>
      <c r="M392">
        <f>79733868/1000</f>
        <v>79733.868000000002</v>
      </c>
      <c r="N392">
        <f t="shared" ref="N392:W393" si="110">M392</f>
        <v>79733.868000000002</v>
      </c>
      <c r="O392">
        <f t="shared" si="110"/>
        <v>79733.868000000002</v>
      </c>
      <c r="P392">
        <f t="shared" si="110"/>
        <v>79733.868000000002</v>
      </c>
      <c r="Q392">
        <f t="shared" si="110"/>
        <v>79733.868000000002</v>
      </c>
      <c r="R392">
        <f t="shared" si="110"/>
        <v>79733.868000000002</v>
      </c>
      <c r="S392">
        <f t="shared" si="110"/>
        <v>79733.868000000002</v>
      </c>
      <c r="T392">
        <f t="shared" si="110"/>
        <v>79733.868000000002</v>
      </c>
      <c r="U392">
        <f t="shared" si="110"/>
        <v>79733.868000000002</v>
      </c>
      <c r="V392">
        <f t="shared" si="110"/>
        <v>79733.868000000002</v>
      </c>
      <c r="W392">
        <f t="shared" si="110"/>
        <v>79733.868000000002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126</v>
      </c>
      <c r="F393" t="s">
        <v>130</v>
      </c>
      <c r="G393" t="s">
        <v>82</v>
      </c>
      <c r="L393" t="s">
        <v>72</v>
      </c>
      <c r="M393">
        <v>305247256.27850503</v>
      </c>
      <c r="N393">
        <f t="shared" si="110"/>
        <v>305247256.27850503</v>
      </c>
      <c r="O393">
        <f t="shared" si="110"/>
        <v>305247256.27850503</v>
      </c>
      <c r="P393">
        <f t="shared" si="110"/>
        <v>305247256.27850503</v>
      </c>
      <c r="Q393">
        <f t="shared" si="110"/>
        <v>305247256.27850503</v>
      </c>
      <c r="R393">
        <f t="shared" si="110"/>
        <v>305247256.27850503</v>
      </c>
      <c r="S393">
        <f t="shared" si="110"/>
        <v>305247256.27850503</v>
      </c>
      <c r="T393">
        <f t="shared" si="110"/>
        <v>305247256.27850503</v>
      </c>
      <c r="U393">
        <f t="shared" si="110"/>
        <v>305247256.27850503</v>
      </c>
      <c r="V393">
        <f t="shared" si="110"/>
        <v>305247256.27850503</v>
      </c>
      <c r="W393">
        <f t="shared" si="110"/>
        <v>305247256.27850503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126</v>
      </c>
      <c r="F394" t="s">
        <v>130</v>
      </c>
      <c r="G394" t="s">
        <v>18</v>
      </c>
      <c r="J394" t="s">
        <v>36</v>
      </c>
      <c r="L394" t="s">
        <v>83</v>
      </c>
      <c r="M394">
        <f t="shared" ref="M394:W394" si="111">M378</f>
        <v>1.5951154099459757</v>
      </c>
      <c r="N394">
        <f t="shared" si="111"/>
        <v>1.4831972239895608</v>
      </c>
      <c r="O394">
        <f t="shared" si="111"/>
        <v>1.3712790380331457</v>
      </c>
      <c r="P394">
        <f t="shared" si="111"/>
        <v>1.2593608520767305</v>
      </c>
      <c r="Q394">
        <f t="shared" si="111"/>
        <v>1.169826303311595</v>
      </c>
      <c r="R394">
        <f t="shared" si="111"/>
        <v>1.169826303311595</v>
      </c>
      <c r="S394">
        <f t="shared" si="111"/>
        <v>1.169826303311595</v>
      </c>
      <c r="T394">
        <f t="shared" si="111"/>
        <v>1.169826303311595</v>
      </c>
      <c r="U394">
        <f t="shared" si="111"/>
        <v>1.169826303311595</v>
      </c>
      <c r="V394">
        <f t="shared" si="111"/>
        <v>1.169826303311595</v>
      </c>
      <c r="W394">
        <f t="shared" si="111"/>
        <v>1.169826303311595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126</v>
      </c>
      <c r="F395" t="s">
        <v>131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126</v>
      </c>
      <c r="F396" t="s">
        <v>131</v>
      </c>
      <c r="G396" t="s">
        <v>58</v>
      </c>
      <c r="L396" t="s">
        <v>59</v>
      </c>
      <c r="M396">
        <v>2000</v>
      </c>
      <c r="N396">
        <f t="shared" ref="N396:W398" si="112">M396</f>
        <v>2000</v>
      </c>
      <c r="O396">
        <f t="shared" si="112"/>
        <v>2000</v>
      </c>
      <c r="P396">
        <f t="shared" si="112"/>
        <v>2000</v>
      </c>
      <c r="Q396">
        <f t="shared" si="112"/>
        <v>2000</v>
      </c>
      <c r="R396">
        <f t="shared" si="112"/>
        <v>2000</v>
      </c>
      <c r="S396">
        <f t="shared" si="112"/>
        <v>2000</v>
      </c>
      <c r="T396">
        <f t="shared" si="112"/>
        <v>2000</v>
      </c>
      <c r="U396">
        <f t="shared" si="112"/>
        <v>2000</v>
      </c>
      <c r="V396">
        <f t="shared" si="112"/>
        <v>2000</v>
      </c>
      <c r="W396">
        <f t="shared" si="112"/>
        <v>2000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126</v>
      </c>
      <c r="F397" t="s">
        <v>131</v>
      </c>
      <c r="G397" t="s">
        <v>60</v>
      </c>
      <c r="L397" t="s">
        <v>59</v>
      </c>
      <c r="M397">
        <v>2101</v>
      </c>
      <c r="N397">
        <f t="shared" si="112"/>
        <v>2101</v>
      </c>
      <c r="O397">
        <f t="shared" si="112"/>
        <v>2101</v>
      </c>
      <c r="P397">
        <f t="shared" si="112"/>
        <v>2101</v>
      </c>
      <c r="Q397">
        <f t="shared" si="112"/>
        <v>2101</v>
      </c>
      <c r="R397">
        <f t="shared" si="112"/>
        <v>2101</v>
      </c>
      <c r="S397">
        <f t="shared" si="112"/>
        <v>2101</v>
      </c>
      <c r="T397">
        <f t="shared" si="112"/>
        <v>2101</v>
      </c>
      <c r="U397">
        <f t="shared" si="112"/>
        <v>2101</v>
      </c>
      <c r="V397">
        <f t="shared" si="112"/>
        <v>2101</v>
      </c>
      <c r="W397">
        <f t="shared" si="112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126</v>
      </c>
      <c r="F398" t="s">
        <v>131</v>
      </c>
      <c r="G398" t="s">
        <v>61</v>
      </c>
      <c r="L398" t="s">
        <v>62</v>
      </c>
      <c r="M398">
        <v>25</v>
      </c>
      <c r="N398">
        <f t="shared" si="112"/>
        <v>25</v>
      </c>
      <c r="O398">
        <f t="shared" si="112"/>
        <v>25</v>
      </c>
      <c r="P398">
        <f t="shared" si="112"/>
        <v>25</v>
      </c>
      <c r="Q398">
        <f t="shared" si="112"/>
        <v>25</v>
      </c>
      <c r="R398">
        <f t="shared" si="112"/>
        <v>25</v>
      </c>
      <c r="S398">
        <f t="shared" si="112"/>
        <v>25</v>
      </c>
      <c r="T398">
        <f t="shared" si="112"/>
        <v>25</v>
      </c>
      <c r="U398">
        <f t="shared" si="112"/>
        <v>25</v>
      </c>
      <c r="V398">
        <f t="shared" si="112"/>
        <v>25</v>
      </c>
      <c r="W398">
        <f t="shared" si="112"/>
        <v>25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126</v>
      </c>
      <c r="F399" t="s">
        <v>131</v>
      </c>
      <c r="G399" t="s">
        <v>63</v>
      </c>
      <c r="L399" t="s">
        <v>55</v>
      </c>
      <c r="M399"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126</v>
      </c>
      <c r="F400" t="s">
        <v>131</v>
      </c>
      <c r="G400" t="s">
        <v>66</v>
      </c>
      <c r="L400" t="s">
        <v>20</v>
      </c>
      <c r="M400">
        <f>79733868/1000</f>
        <v>79733.868000000002</v>
      </c>
      <c r="N400">
        <f t="shared" ref="N400:W401" si="113">M400</f>
        <v>79733.868000000002</v>
      </c>
      <c r="O400">
        <f t="shared" si="113"/>
        <v>79733.868000000002</v>
      </c>
      <c r="P400">
        <f t="shared" si="113"/>
        <v>79733.868000000002</v>
      </c>
      <c r="Q400">
        <f t="shared" si="113"/>
        <v>79733.868000000002</v>
      </c>
      <c r="R400">
        <f t="shared" si="113"/>
        <v>79733.868000000002</v>
      </c>
      <c r="S400">
        <f t="shared" si="113"/>
        <v>79733.868000000002</v>
      </c>
      <c r="T400">
        <f t="shared" si="113"/>
        <v>79733.868000000002</v>
      </c>
      <c r="U400">
        <f t="shared" si="113"/>
        <v>79733.868000000002</v>
      </c>
      <c r="V400">
        <f t="shared" si="113"/>
        <v>79733.868000000002</v>
      </c>
      <c r="W400">
        <f t="shared" si="113"/>
        <v>79733.868000000002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126</v>
      </c>
      <c r="F401" t="s">
        <v>131</v>
      </c>
      <c r="G401" t="s">
        <v>82</v>
      </c>
      <c r="L401" t="s">
        <v>72</v>
      </c>
      <c r="M401">
        <v>174426989.924299</v>
      </c>
      <c r="N401">
        <f t="shared" si="113"/>
        <v>174426989.924299</v>
      </c>
      <c r="O401">
        <f t="shared" si="113"/>
        <v>174426989.924299</v>
      </c>
      <c r="P401">
        <f t="shared" si="113"/>
        <v>174426989.924299</v>
      </c>
      <c r="Q401">
        <f t="shared" si="113"/>
        <v>174426989.924299</v>
      </c>
      <c r="R401">
        <f t="shared" si="113"/>
        <v>174426989.924299</v>
      </c>
      <c r="S401">
        <f t="shared" si="113"/>
        <v>174426989.924299</v>
      </c>
      <c r="T401">
        <f t="shared" si="113"/>
        <v>174426989.924299</v>
      </c>
      <c r="U401">
        <f t="shared" si="113"/>
        <v>174426989.924299</v>
      </c>
      <c r="V401">
        <f t="shared" si="113"/>
        <v>174426989.924299</v>
      </c>
      <c r="W401">
        <f t="shared" si="113"/>
        <v>174426989.924299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126</v>
      </c>
      <c r="F402" t="s">
        <v>131</v>
      </c>
      <c r="G402" t="s">
        <v>18</v>
      </c>
      <c r="J402" t="s">
        <v>32</v>
      </c>
      <c r="L402" t="s">
        <v>83</v>
      </c>
      <c r="M402">
        <f t="shared" ref="M402:W402" si="114">M378</f>
        <v>1.5951154099459757</v>
      </c>
      <c r="N402">
        <f t="shared" si="114"/>
        <v>1.4831972239895608</v>
      </c>
      <c r="O402">
        <f t="shared" si="114"/>
        <v>1.3712790380331457</v>
      </c>
      <c r="P402">
        <f t="shared" si="114"/>
        <v>1.2593608520767305</v>
      </c>
      <c r="Q402">
        <f t="shared" si="114"/>
        <v>1.169826303311595</v>
      </c>
      <c r="R402">
        <f t="shared" si="114"/>
        <v>1.169826303311595</v>
      </c>
      <c r="S402">
        <f t="shared" si="114"/>
        <v>1.169826303311595</v>
      </c>
      <c r="T402">
        <f t="shared" si="114"/>
        <v>1.169826303311595</v>
      </c>
      <c r="U402">
        <f t="shared" si="114"/>
        <v>1.169826303311595</v>
      </c>
      <c r="V402">
        <f t="shared" si="114"/>
        <v>1.169826303311595</v>
      </c>
      <c r="W402">
        <f t="shared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2024-12-17T23:28:49Z</dcterms:created>
  <dcterms:modified xsi:type="dcterms:W3CDTF">2024-12-17T23:28:51Z</dcterms:modified>
</cp:coreProperties>
</file>