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hydrogen\"/>
    </mc:Choice>
  </mc:AlternateContent>
  <xr:revisionPtr revIDLastSave="0" documentId="8_{8703F948-FD61-4A27-BE74-1C7B8F63BD87}" xr6:coauthVersionLast="47" xr6:coauthVersionMax="47" xr10:uidLastSave="{00000000-0000-0000-0000-000000000000}"/>
  <bookViews>
    <workbookView xWindow="-120" yWindow="-120" windowWidth="29040" windowHeight="15720" xr2:uid="{3C5E6A75-FE39-4F16-A278-D4D5E66870C9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 a="1"/>
  <c r="L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L162" i="1" a="1"/>
  <c r="L162" i="1" s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L161" i="1" a="1"/>
  <c r="L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L160" i="1" a="1"/>
  <c r="L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L159" i="1" a="1"/>
  <c r="L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M155" i="1" a="1"/>
  <c r="M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L147" i="1" a="1"/>
  <c r="L147" i="1" s="1"/>
  <c r="T146" i="1"/>
  <c r="U146" i="1" s="1"/>
  <c r="V146" i="1" s="1"/>
  <c r="W146" i="1" s="1"/>
  <c r="M146" i="1" a="1"/>
  <c r="M146" i="1" s="1"/>
  <c r="N146" i="1" s="1"/>
  <c r="O146" i="1" s="1"/>
  <c r="P146" i="1" s="1"/>
  <c r="Q146" i="1" s="1"/>
  <c r="R146" i="1" s="1"/>
  <c r="S146" i="1" s="1"/>
  <c r="L146" i="1" a="1"/>
  <c r="L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N144" i="1"/>
  <c r="O144" i="1" s="1"/>
  <c r="M144" i="1" a="1"/>
  <c r="M144" i="1" s="1"/>
  <c r="L144" i="1" a="1"/>
  <c r="L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1" i="1" a="1"/>
  <c r="M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M140" i="1" a="1"/>
  <c r="M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M138" i="1" a="1"/>
  <c r="M138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L133" i="1" a="1"/>
  <c r="L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M132" i="1" s="1"/>
  <c r="L132" i="1" a="1"/>
  <c r="L132" i="1" s="1"/>
  <c r="R131" i="1"/>
  <c r="S131" i="1" s="1"/>
  <c r="T131" i="1" s="1"/>
  <c r="U131" i="1" s="1"/>
  <c r="V131" i="1" s="1"/>
  <c r="W131" i="1" s="1"/>
  <c r="M131" i="1" a="1"/>
  <c r="M131" i="1" s="1"/>
  <c r="N131" i="1" s="1"/>
  <c r="O131" i="1" s="1"/>
  <c r="P131" i="1" s="1"/>
  <c r="Q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8" i="1" a="1"/>
  <c r="M128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T125" i="1"/>
  <c r="U125" i="1" s="1"/>
  <c r="V125" i="1" s="1"/>
  <c r="W125" i="1" s="1"/>
  <c r="R125" i="1"/>
  <c r="S125" i="1" s="1"/>
  <c r="P125" i="1"/>
  <c r="Q125" i="1" s="1"/>
  <c r="M125" i="1" a="1"/>
  <c r="M125" i="1" s="1"/>
  <c r="N125" i="1" s="1"/>
  <c r="O125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M122" i="1" a="1"/>
  <c r="M122" i="1" s="1"/>
  <c r="L122" i="1" a="1"/>
  <c r="L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8" i="1" a="1"/>
  <c r="M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M117" i="1" a="1"/>
  <c r="M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M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L112" i="1" a="1"/>
  <c r="L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M111" i="1" a="1"/>
  <c r="M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M110" i="1" a="1"/>
  <c r="M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L102" i="1" a="1"/>
  <c r="L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M98" i="1" a="1"/>
  <c r="M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M93" i="1" s="1"/>
  <c r="L93" i="1" a="1"/>
  <c r="L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L92" i="1" a="1"/>
  <c r="L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1" i="1" s="1"/>
  <c r="L91" i="1" a="1"/>
  <c r="L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L90" i="1" a="1"/>
  <c r="L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T88" i="1"/>
  <c r="U88" i="1" s="1"/>
  <c r="V88" i="1" s="1"/>
  <c r="W88" i="1" s="1"/>
  <c r="R88" i="1"/>
  <c r="S88" i="1" s="1"/>
  <c r="P88" i="1"/>
  <c r="Q88" i="1" s="1"/>
  <c r="N88" i="1"/>
  <c r="O88" i="1" s="1"/>
  <c r="M88" i="1" a="1"/>
  <c r="M88" i="1" s="1"/>
  <c r="P87" i="1"/>
  <c r="Q87" i="1" s="1"/>
  <c r="R87" i="1" s="1"/>
  <c r="S87" i="1" s="1"/>
  <c r="T87" i="1" s="1"/>
  <c r="U87" i="1" s="1"/>
  <c r="V87" i="1" s="1"/>
  <c r="W87" i="1" s="1"/>
  <c r="N87" i="1"/>
  <c r="O87" i="1" s="1"/>
  <c r="M87" i="1" a="1"/>
  <c r="M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R82" i="1"/>
  <c r="S82" i="1" s="1"/>
  <c r="T82" i="1" s="1"/>
  <c r="U82" i="1" s="1"/>
  <c r="V82" i="1" s="1"/>
  <c r="W82" i="1" s="1"/>
  <c r="P82" i="1"/>
  <c r="Q82" i="1" s="1"/>
  <c r="N82" i="1"/>
  <c r="O82" i="1" s="1"/>
  <c r="M82" i="1" a="1"/>
  <c r="M82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L80" i="1" a="1"/>
  <c r="L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L79" i="1" a="1"/>
  <c r="L79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L77" i="1" a="1"/>
  <c r="L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M74" i="1" a="1"/>
  <c r="M74" i="1" s="1"/>
  <c r="M73" i="1" a="1"/>
  <c r="M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T70" i="1"/>
  <c r="U70" i="1" s="1"/>
  <c r="V70" i="1" s="1"/>
  <c r="W70" i="1" s="1"/>
  <c r="R70" i="1"/>
  <c r="S70" i="1" s="1"/>
  <c r="P70" i="1"/>
  <c r="Q70" i="1" s="1"/>
  <c r="N70" i="1"/>
  <c r="O70" i="1" s="1"/>
  <c r="M70" i="1" a="1"/>
  <c r="M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M68" i="1" s="1"/>
  <c r="L68" i="1" a="1"/>
  <c r="L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M67" i="1" a="1"/>
  <c r="M67" i="1" s="1"/>
  <c r="L67" i="1" a="1"/>
  <c r="L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M66" i="1" s="1"/>
  <c r="L66" i="1" a="1"/>
  <c r="L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5" i="1" s="1"/>
  <c r="L65" i="1" a="1"/>
  <c r="L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P62" i="1"/>
  <c r="Q62" i="1" s="1"/>
  <c r="R62" i="1" s="1"/>
  <c r="S62" i="1" s="1"/>
  <c r="T62" i="1" s="1"/>
  <c r="U62" i="1" s="1"/>
  <c r="V62" i="1" s="1"/>
  <c r="W62" i="1" s="1"/>
  <c r="N62" i="1"/>
  <c r="O62" i="1" s="1"/>
  <c r="M62" i="1" a="1"/>
  <c r="M62" i="1" s="1"/>
  <c r="M61" i="1" a="1"/>
  <c r="M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M59" i="1" a="1"/>
  <c r="M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L56" i="1" a="1"/>
  <c r="L56" i="1" s="1"/>
  <c r="P55" i="1"/>
  <c r="Q55" i="1" s="1"/>
  <c r="R55" i="1" s="1"/>
  <c r="S55" i="1" s="1"/>
  <c r="T55" i="1" s="1"/>
  <c r="U55" i="1" s="1"/>
  <c r="V55" i="1" s="1"/>
  <c r="W55" i="1" s="1"/>
  <c r="N55" i="1"/>
  <c r="O55" i="1" s="1"/>
  <c r="M55" i="1" a="1"/>
  <c r="M55" i="1" s="1"/>
  <c r="L55" i="1" a="1"/>
  <c r="L55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 a="1"/>
  <c r="L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0" i="1" a="1"/>
  <c r="M50" i="1" s="1"/>
  <c r="R49" i="1"/>
  <c r="S49" i="1" s="1"/>
  <c r="T49" i="1" s="1"/>
  <c r="U49" i="1" s="1"/>
  <c r="V49" i="1" s="1"/>
  <c r="W49" i="1" s="1"/>
  <c r="P49" i="1"/>
  <c r="Q49" i="1" s="1"/>
  <c r="N49" i="1"/>
  <c r="O49" i="1" s="1"/>
  <c r="M49" i="1" a="1"/>
  <c r="M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M47" i="1" a="1"/>
  <c r="M47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L45" i="1" a="1"/>
  <c r="L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 a="1"/>
  <c r="L44" i="1" s="1"/>
  <c r="R43" i="1"/>
  <c r="S43" i="1" s="1"/>
  <c r="T43" i="1" s="1"/>
  <c r="U43" i="1" s="1"/>
  <c r="V43" i="1" s="1"/>
  <c r="W43" i="1" s="1"/>
  <c r="P43" i="1"/>
  <c r="Q43" i="1" s="1"/>
  <c r="N43" i="1"/>
  <c r="O43" i="1" s="1"/>
  <c r="M43" i="1" a="1"/>
  <c r="M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L42" i="1" a="1"/>
  <c r="L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M41" i="1" a="1"/>
  <c r="M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39" i="1" a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M38" i="1" a="1"/>
  <c r="M38" i="1" s="1"/>
  <c r="T37" i="1"/>
  <c r="U37" i="1" s="1"/>
  <c r="V37" i="1" s="1"/>
  <c r="W37" i="1" s="1"/>
  <c r="R37" i="1"/>
  <c r="S37" i="1" s="1"/>
  <c r="P37" i="1"/>
  <c r="Q37" i="1" s="1"/>
  <c r="N37" i="1"/>
  <c r="O37" i="1" s="1"/>
  <c r="M37" i="1" a="1"/>
  <c r="M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M36" i="1" a="1"/>
  <c r="M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M32" i="1" a="1"/>
  <c r="L30" i="1"/>
  <c r="L30" i="1" a="1"/>
  <c r="W29" i="1"/>
  <c r="W29" i="1" a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/>
  <c r="Q29" i="1" a="1"/>
  <c r="P29" i="1"/>
  <c r="P29" i="1" a="1"/>
  <c r="O29" i="1"/>
  <c r="O29" i="1" a="1"/>
  <c r="N29" i="1" a="1"/>
  <c r="N29" i="1" s="1"/>
  <c r="M29" i="1" a="1"/>
  <c r="M29" i="1" s="1"/>
  <c r="L29" i="1" a="1"/>
  <c r="L29" i="1" s="1"/>
  <c r="W25" i="1" a="1"/>
  <c r="W25" i="1" s="1"/>
  <c r="V25" i="1" a="1"/>
  <c r="V25" i="1" s="1"/>
  <c r="U25" i="1"/>
  <c r="U25" i="1" a="1"/>
  <c r="T25" i="1"/>
  <c r="T25" i="1" a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/>
  <c r="M25" i="1" a="1"/>
  <c r="W24" i="1"/>
  <c r="W24" i="1" a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/>
  <c r="P24" i="1" a="1"/>
  <c r="O24" i="1"/>
  <c r="O24" i="1" a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/>
  <c r="R23" i="1" a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/>
  <c r="U22" i="1" a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/>
  <c r="M22" i="1" a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/>
  <c r="P21" i="1" a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/>
  <c r="S20" i="1" a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/>
  <c r="V19" i="1" a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/>
  <c r="N19" i="1" a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/>
  <c r="Q18" i="1" a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/>
  <c r="T17" i="1" a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/>
  <c r="W16" i="1" a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/>
  <c r="O16" i="1" a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/>
  <c r="R15" i="1" a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/>
  <c r="U14" i="1" a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/>
  <c r="M14" i="1" a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/>
  <c r="P13" i="1" a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/>
  <c r="V11" i="1" a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/>
  <c r="N11" i="1" a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/>
  <c r="Q10" i="1" a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/>
  <c r="T9" i="1" a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/>
  <c r="W8" i="1" a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/>
  <c r="O8" i="1" a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/>
  <c r="R7" i="1" a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/>
  <c r="U6" i="1" a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/>
  <c r="M6" i="1" a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<sst xmlns="http://schemas.openxmlformats.org/spreadsheetml/2006/main" count="1480" uniqueCount="103">
  <si>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</si>
  <si>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</si>
  <si>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</si>
  <si>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</si>
  <si>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</si>
  <si>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</si>
  <si>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</si>
  <si>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</si>
  <si>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</si>
  <si>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</si>
  <si>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</si>
  <si>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</si>
  <si>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</si>
  <si>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</si>
  <si>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CIMS.CAN.ON.Hydrogen</t>
  </si>
  <si>
    <t>ON</t>
  </si>
  <si>
    <t>Hydrogen</t>
  </si>
  <si>
    <t>Service provided</t>
  </si>
  <si>
    <t>activity_data_generic</t>
  </si>
  <si>
    <t>Competition type</t>
  </si>
  <si>
    <t>Is supply</t>
  </si>
  <si>
    <t>Price multiplier</t>
  </si>
  <si>
    <t>CIMS.CAN.ON.Biodiesel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</si>
  <si>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</si>
  <si>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</si>
  <si>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</si>
  <si>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</si>
  <si>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</si>
  <si>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</si>
  <si>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</si>
  <si>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</si>
  <si>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</si>
  <si>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</si>
  <si>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</si>
  <si>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</si>
  <si>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</si>
  <si>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</si>
  <si>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</si>
  <si>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</si>
  <si>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</si>
  <si>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</si>
  <si>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</si>
  <si>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</si>
  <si>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</si>
  <si>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</si>
  <si>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</si>
  <si>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</si>
  <si>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</si>
  <si>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</si>
  <si>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</si>
  <si>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</si>
  <si>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</si>
  <si>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</si>
  <si>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CIMS.CAN.ON.Hydrogen.Production</t>
  </si>
  <si>
    <t>Production</t>
  </si>
  <si>
    <t>Tech Compete</t>
  </si>
  <si>
    <t>Discount rate_financial</t>
  </si>
  <si>
    <t>tech_data_generic</t>
  </si>
  <si>
    <t>%</t>
  </si>
  <si>
    <t>Heterogeneity</t>
  </si>
  <si>
    <t>Coal gasification_centralised_CCS</t>
  </si>
  <si>
    <t>Available</t>
  </si>
  <si>
    <t>Year</t>
  </si>
  <si>
    <t>Assumption</t>
  </si>
  <si>
    <t>Unavailable</t>
  </si>
  <si>
    <t>Lifetime</t>
  </si>
  <si>
    <t>Years</t>
  </si>
  <si>
    <t>NREL H2A model 2018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</si>
  <si>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</si>
  <si>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</si>
  <si>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</si>
  <si>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</si>
  <si>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</si>
  <si>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</si>
  <si>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</si>
  <si>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</si>
  <si>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CIMS.CAN.ON.Hydrogen.Infrastructure</t>
  </si>
  <si>
    <t>CIMS.CAN.ON.Hydrogen.CCS</t>
  </si>
  <si>
    <t>Steam methane reforming_centralised</t>
  </si>
  <si>
    <t>Steam methane reforming_centralised_CCS</t>
  </si>
  <si>
    <t>Biomass gasification_centralised</t>
  </si>
  <si>
    <t>Biomass gasification_centralised_CCS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</si>
  <si>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</si>
  <si>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</si>
  <si>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</si>
  <si>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</si>
  <si>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</si>
  <si>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</si>
  <si>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n/a</t>
  </si>
  <si>
    <t>Capital recovery</t>
  </si>
  <si>
    <t>Pipeline lifetime = 50 years, Compressors = 15 years -&gt; Use 30 years for correct payback period</t>
  </si>
  <si>
    <t>CCS</t>
  </si>
  <si>
    <t>NETL,DOE,USA 2022 Cost of Capturing CO2 from Industrial Sources</t>
  </si>
  <si>
    <t xml:space="preserve">405000 tCO2*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</si>
  <si>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</si>
  <si>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</si>
  <si>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</si>
  <si>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</si>
  <si>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 xml:space="preserve">{Natural gas for electricity generation: 4.04MW * 8760 hours  *3.6GJ/tCO2 100% Capacity Factor * 90% capture rate/0.38 natural gas to electricity efficiency} + {([2330MMBtu*365 days*85% Capacity Factor]/[tCO2* 85% Capacity Factor*90% capture rate])*1.055056 GJ/MMBtu} </t>
  </si>
  <si>
    <t>CIMS.Transmission.CCS TS ON</t>
  </si>
  <si>
    <t>1 tCO2 * 0.9 Capture rate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</si>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</sst>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activity.xlsb" TargetMode="External"/><Relationship Id="rId1" Type="http://schemas.openxmlformats.org/officeDocument/2006/relationships/externalLinkPath" Target="/CIMS/dev/cims-models/sources/sectors/hydrogen/hydroge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techs.xlsb" TargetMode="External"/><Relationship Id="rId1" Type="http://schemas.openxmlformats.org/officeDocument/2006/relationships/externalLinkPath" Target="/CIMS/dev/cims-models/sources/sectors/hydrogen/hydroge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kg</v>
          </cell>
        </row>
        <row r="6">
          <cell r="M6" t="str">
            <v>kg</v>
          </cell>
        </row>
        <row r="7">
          <cell r="M7" t="str">
            <v>tCO2</v>
          </cell>
        </row>
        <row r="10">
          <cell r="M10" t="str">
            <v>kg</v>
          </cell>
          <cell r="N10">
            <v>8.3186621044516205</v>
          </cell>
          <cell r="O10">
            <v>8.3186621044516205</v>
          </cell>
          <cell r="P10">
            <v>8.3186621044516205</v>
          </cell>
          <cell r="Q10">
            <v>8.3186621044516205</v>
          </cell>
          <cell r="R10">
            <v>8.3186621044516205</v>
          </cell>
          <cell r="S10">
            <v>8.3186621044516205</v>
          </cell>
          <cell r="T10">
            <v>8.3186621044516205</v>
          </cell>
          <cell r="U10">
            <v>8.3186621044516205</v>
          </cell>
          <cell r="V10">
            <v>8.3186621044516205</v>
          </cell>
          <cell r="W10">
            <v>8.3186621044516205</v>
          </cell>
          <cell r="X10">
            <v>8.3186621044516205</v>
          </cell>
          <cell r="Y10">
            <v>8.3186621044516205</v>
          </cell>
          <cell r="Z10">
            <v>8.3186621044516205</v>
          </cell>
          <cell r="AA10">
            <v>8.3186621044516205</v>
          </cell>
          <cell r="AB10">
            <v>8.3186621044516205</v>
          </cell>
          <cell r="AC10">
            <v>8.3186621044516205</v>
          </cell>
          <cell r="AD10">
            <v>8.3186621044516205</v>
          </cell>
          <cell r="AE10">
            <v>8.3186621044516205</v>
          </cell>
          <cell r="AF10">
            <v>8.3186621044516205</v>
          </cell>
          <cell r="AG10">
            <v>8.3186621044516205</v>
          </cell>
          <cell r="AH10">
            <v>8.3186621044516205</v>
          </cell>
          <cell r="AI10">
            <v>8.3186621044516205</v>
          </cell>
          <cell r="AJ10">
            <v>8.3186621044516205</v>
          </cell>
          <cell r="AK10">
            <v>8.3186621044516205</v>
          </cell>
          <cell r="AL10">
            <v>8.3186621044516205</v>
          </cell>
          <cell r="AM10">
            <v>8.3186621044516205</v>
          </cell>
          <cell r="AN10">
            <v>8.3186621044516205</v>
          </cell>
          <cell r="AO10">
            <v>8.3186621044516205</v>
          </cell>
          <cell r="AP10">
            <v>8.3186621044516205</v>
          </cell>
          <cell r="AQ10">
            <v>8.3186621044516205</v>
          </cell>
          <cell r="AR10">
            <v>8.3186621044516205</v>
          </cell>
          <cell r="AS10">
            <v>8.3186621044516205</v>
          </cell>
          <cell r="AT10">
            <v>8.3186621044516205</v>
          </cell>
          <cell r="AU10">
            <v>8.3186621044516205</v>
          </cell>
          <cell r="AV10">
            <v>8.3186621044516205</v>
          </cell>
          <cell r="AW10">
            <v>8.3186621044516205</v>
          </cell>
          <cell r="AX10">
            <v>8.3186621044516205</v>
          </cell>
          <cell r="AY10">
            <v>8.3186621044516205</v>
          </cell>
          <cell r="AZ10">
            <v>8.3186621044516205</v>
          </cell>
          <cell r="BA10">
            <v>8.3186621044516205</v>
          </cell>
          <cell r="BB10">
            <v>8.3186621044516205</v>
          </cell>
          <cell r="BC10">
            <v>8.3186621044516205</v>
          </cell>
          <cell r="BD10">
            <v>8.3186621044516205</v>
          </cell>
          <cell r="BE10">
            <v>8.3186621044516205</v>
          </cell>
          <cell r="BF10">
            <v>8.3186621044516205</v>
          </cell>
          <cell r="BG10">
            <v>8.3186621044516205</v>
          </cell>
          <cell r="BH10">
            <v>8.3186621044516205</v>
          </cell>
          <cell r="BI10">
            <v>8.3186621044516205</v>
          </cell>
          <cell r="BJ10">
            <v>8.3186621044516205</v>
          </cell>
          <cell r="BK10">
            <v>8.3186621044516205</v>
          </cell>
          <cell r="BL10">
            <v>8.3186621044516205</v>
          </cell>
          <cell r="BM10">
            <v>8.3186621044516205</v>
          </cell>
          <cell r="BN10">
            <v>8.3186621044516205</v>
          </cell>
          <cell r="BO10">
            <v>8.3186621044516205</v>
          </cell>
          <cell r="BP10">
            <v>8.3186621044516205</v>
          </cell>
          <cell r="BQ10">
            <v>8.3186621044516205</v>
          </cell>
          <cell r="BR10">
            <v>8.3186621044516205</v>
          </cell>
          <cell r="BS10">
            <v>8.3186621044516205</v>
          </cell>
          <cell r="BT10">
            <v>8.3186621044516205</v>
          </cell>
          <cell r="BU10">
            <v>8.3186621044516205</v>
          </cell>
          <cell r="BV10">
            <v>8.3186621044516205</v>
          </cell>
          <cell r="BW10">
            <v>8.3186621044516205</v>
          </cell>
          <cell r="BX10">
            <v>8.3186621044516205</v>
          </cell>
          <cell r="BY10">
            <v>8.3186621044516205</v>
          </cell>
          <cell r="BZ10">
            <v>8.3186621044516205</v>
          </cell>
          <cell r="CA10">
            <v>8.3186621044516205</v>
          </cell>
          <cell r="CB10">
            <v>8.3186621044516205</v>
          </cell>
          <cell r="CC10">
            <v>8.3186621044516205</v>
          </cell>
          <cell r="CD10">
            <v>8.3186621044516205</v>
          </cell>
          <cell r="CE10">
            <v>8.3186621044516205</v>
          </cell>
          <cell r="CF10">
            <v>8.3186621044516205</v>
          </cell>
          <cell r="CG10">
            <v>8.3186621044516205</v>
          </cell>
          <cell r="CH10">
            <v>8.3186621044516205</v>
          </cell>
          <cell r="CI10">
            <v>8.3186621044516205</v>
          </cell>
          <cell r="CJ10">
            <v>8.3186621044516205</v>
          </cell>
          <cell r="CK10">
            <v>8.3186621044516205</v>
          </cell>
          <cell r="CL10">
            <v>8.3186621044516205</v>
          </cell>
          <cell r="CM10">
            <v>8.3186621044516205</v>
          </cell>
          <cell r="CN10">
            <v>8.3186621044516205</v>
          </cell>
          <cell r="CO10">
            <v>8.3186621044516205</v>
          </cell>
          <cell r="CP10">
            <v>8.3186621044516205</v>
          </cell>
          <cell r="CQ10">
            <v>8.3186621044516205</v>
          </cell>
          <cell r="CR10">
            <v>8.3186621044516205</v>
          </cell>
          <cell r="CS10">
            <v>8.3186621044516205</v>
          </cell>
          <cell r="CT10">
            <v>8.3186621044516205</v>
          </cell>
          <cell r="CU10">
            <v>8.3186621044516205</v>
          </cell>
          <cell r="CV10">
            <v>8.3186621044516205</v>
          </cell>
          <cell r="CW10">
            <v>8.3186621044516205</v>
          </cell>
          <cell r="CX10">
            <v>8.3186621044516205</v>
          </cell>
          <cell r="CY10">
            <v>8.3186621044516205</v>
          </cell>
          <cell r="CZ10">
            <v>8.3186621044516205</v>
          </cell>
          <cell r="DA10">
            <v>8.3186621044516205</v>
          </cell>
          <cell r="DB10">
            <v>8.3186621044516205</v>
          </cell>
          <cell r="DC10">
            <v>8.3186621044516205</v>
          </cell>
          <cell r="DD10">
            <v>8.3186621044516205</v>
          </cell>
          <cell r="DE10">
            <v>8.3186621044516205</v>
          </cell>
          <cell r="DF10">
            <v>8.3186621044516205</v>
          </cell>
          <cell r="DG10">
            <v>8.3186621044516205</v>
          </cell>
          <cell r="DH10">
            <v>8.3186621044516205</v>
          </cell>
          <cell r="DI10">
            <v>8.3186621044516205</v>
          </cell>
          <cell r="DJ10">
            <v>8.3186621044516205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3"/>
      <definedName name="data_multi" refersTo="='data_multi_row'!$L$3:$DJ$4234"/>
      <definedName name="header" refersTo="='data'!$L$1:$AK$1"/>
      <definedName name="header_multi" refersTo="='data_multi_row'!$L$2:$DJ$2"/>
      <definedName name="index" refersTo="='data'!$AM$4:$AM$4643"/>
      <definedName name="index_multi" refersTo="='data_multi_row'!$DL$3:$DL$4234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kg</v>
          </cell>
          <cell r="N4">
            <v>0.25</v>
          </cell>
          <cell r="O4">
            <v>25</v>
          </cell>
          <cell r="AM4" t="str">
            <v>.Hydrogen.Production</v>
          </cell>
        </row>
        <row r="5">
          <cell r="M5" t="str">
            <v>kg</v>
          </cell>
          <cell r="P5">
            <v>2025</v>
          </cell>
          <cell r="Q5">
            <v>2101</v>
          </cell>
          <cell r="R5">
            <v>30</v>
          </cell>
          <cell r="AH5">
            <v>203320476</v>
          </cell>
          <cell r="AI5">
            <v>1656243074.6619599</v>
          </cell>
          <cell r="AJ5">
            <v>122829400.428146</v>
          </cell>
          <cell r="AM5" t="str">
            <v>.Hydrogen.ProductionCoal gasification_centralised_CCS</v>
          </cell>
        </row>
        <row r="6">
          <cell r="M6" t="str">
            <v>kg</v>
          </cell>
          <cell r="P6">
            <v>2025</v>
          </cell>
          <cell r="Q6">
            <v>2101</v>
          </cell>
          <cell r="R6">
            <v>40</v>
          </cell>
          <cell r="AH6">
            <v>124628629.5</v>
          </cell>
          <cell r="AI6">
            <v>279733459.60984898</v>
          </cell>
          <cell r="AJ6">
            <v>17364577.580449101</v>
          </cell>
          <cell r="AM6" t="str">
            <v>.Hydrogen.ProductionSteam methane reforming_centralised</v>
          </cell>
        </row>
        <row r="7">
          <cell r="M7" t="str">
            <v>kg</v>
          </cell>
          <cell r="P7">
            <v>2025</v>
          </cell>
          <cell r="Q7">
            <v>2101</v>
          </cell>
          <cell r="R7">
            <v>40</v>
          </cell>
          <cell r="AH7">
            <v>124628629.5</v>
          </cell>
          <cell r="AI7">
            <v>278551885.886208</v>
          </cell>
          <cell r="AJ7">
            <v>24653992.309693798</v>
          </cell>
          <cell r="AM7" t="str">
            <v>.Hydrogen.ProductionSteam methane reforming_centralised_CCS</v>
          </cell>
        </row>
        <row r="8">
          <cell r="M8" t="str">
            <v>kg</v>
          </cell>
          <cell r="P8">
            <v>2025</v>
          </cell>
          <cell r="Q8">
            <v>2101</v>
          </cell>
          <cell r="R8">
            <v>40</v>
          </cell>
          <cell r="AH8">
            <v>50995026</v>
          </cell>
          <cell r="AI8">
            <v>232095086.61176199</v>
          </cell>
          <cell r="AJ8">
            <v>33745814.827437401</v>
          </cell>
          <cell r="AM8" t="str">
            <v>.Hydrogen.ProductionBiomass gasification_centralised</v>
          </cell>
        </row>
        <row r="9">
          <cell r="M9" t="str">
            <v>kg</v>
          </cell>
          <cell r="P9">
            <v>2025</v>
          </cell>
          <cell r="Q9">
            <v>2101</v>
          </cell>
          <cell r="R9">
            <v>40</v>
          </cell>
          <cell r="AH9">
            <v>50995026</v>
          </cell>
          <cell r="AI9">
            <v>232095086.61176199</v>
          </cell>
          <cell r="AJ9">
            <v>33745814.827437401</v>
          </cell>
          <cell r="AM9" t="str">
            <v>.Hydrogen.ProductionBiomass gasification_centralised_CCS</v>
          </cell>
        </row>
        <row r="10">
          <cell r="M10" t="str">
            <v>kg</v>
          </cell>
          <cell r="P10">
            <v>2025</v>
          </cell>
          <cell r="Q10">
            <v>2101</v>
          </cell>
          <cell r="R10">
            <v>40</v>
          </cell>
          <cell r="AH10">
            <v>20003825</v>
          </cell>
          <cell r="AI10">
            <v>97205653.045310304</v>
          </cell>
          <cell r="AJ10">
            <v>6088792.5816694601</v>
          </cell>
          <cell r="AM10" t="str">
            <v>.Hydrogen.ProductionElectrolysis_centralised</v>
          </cell>
        </row>
        <row r="11">
          <cell r="M11" t="str">
            <v>kg</v>
          </cell>
          <cell r="P11">
            <v>2000</v>
          </cell>
          <cell r="Q11">
            <v>2101</v>
          </cell>
          <cell r="R11">
            <v>20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470850</v>
          </cell>
          <cell r="AI11">
            <v>1988212.1743427201</v>
          </cell>
          <cell r="AJ11">
            <v>135776.68622183101</v>
          </cell>
          <cell r="AM11" t="str">
            <v>.Hydrogen.ProductionSteam methane reforming_distributed</v>
          </cell>
        </row>
        <row r="12">
          <cell r="M12" t="str">
            <v>kg</v>
          </cell>
          <cell r="P12">
            <v>2025</v>
          </cell>
          <cell r="Q12">
            <v>2101</v>
          </cell>
          <cell r="R12">
            <v>20</v>
          </cell>
          <cell r="AH12">
            <v>470850</v>
          </cell>
          <cell r="AI12">
            <v>2507443.0466165999</v>
          </cell>
          <cell r="AJ12">
            <v>166439.26627142099</v>
          </cell>
          <cell r="AM12" t="str">
            <v>.Hydrogen.ProductionEthanol_distributed</v>
          </cell>
        </row>
        <row r="13">
          <cell r="M13" t="str">
            <v>kg</v>
          </cell>
          <cell r="P13">
            <v>2025</v>
          </cell>
          <cell r="Q13">
            <v>2101</v>
          </cell>
          <cell r="R13">
            <v>20</v>
          </cell>
          <cell r="AH13">
            <v>532060.5</v>
          </cell>
          <cell r="AI13">
            <v>3663211.1321475701</v>
          </cell>
          <cell r="AJ13">
            <v>231892.09451660901</v>
          </cell>
          <cell r="AM13" t="str">
            <v>.Hydrogen.ProductionElectrolysis_distributed</v>
          </cell>
        </row>
        <row r="14">
          <cell r="AM14" t="str">
            <v/>
          </cell>
        </row>
        <row r="15">
          <cell r="M15" t="str">
            <v>kg</v>
          </cell>
          <cell r="N15">
            <v>0.25</v>
          </cell>
          <cell r="O15">
            <v>25</v>
          </cell>
          <cell r="AM15" t="str">
            <v>.Hydrogen.Infrastructure</v>
          </cell>
        </row>
        <row r="16">
          <cell r="M16" t="str">
            <v>kg</v>
          </cell>
          <cell r="P16">
            <v>2025</v>
          </cell>
          <cell r="Q16">
            <v>2101</v>
          </cell>
          <cell r="R16">
            <v>50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1405581858</v>
          </cell>
          <cell r="AI16">
            <v>8101221865.4616404</v>
          </cell>
          <cell r="AJ16">
            <v>222751695.87772301</v>
          </cell>
          <cell r="AM16" t="str">
            <v>.Hydrogen.InfrastructureInfrastructure</v>
          </cell>
        </row>
        <row r="17">
          <cell r="AM17" t="str">
            <v/>
          </cell>
        </row>
        <row r="18">
          <cell r="M18" t="str">
            <v>tCO2</v>
          </cell>
          <cell r="N18">
            <v>0.25</v>
          </cell>
          <cell r="O18">
            <v>25</v>
          </cell>
          <cell r="AM18" t="str">
            <v>.Hydrogen.CCS</v>
          </cell>
        </row>
        <row r="19">
          <cell r="L19" t="str">
            <v>Output: 405000 tCO2* 85% Capacity Factor* 90% capture rate ; FCC: FCC *1.03068015 (2020 CPI/2018CPI)*1.3415 CAD/USD; FOM: FOM *1.03068015 (2020 CPI/2018CPI)*1.3415 CAD/USD</v>
          </cell>
          <cell r="M19" t="str">
            <v>tCO2</v>
          </cell>
          <cell r="P19">
            <v>2020</v>
          </cell>
          <cell r="Q19">
            <v>2101</v>
          </cell>
          <cell r="R19">
            <v>30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AF19">
            <v>1</v>
          </cell>
          <cell r="AH19">
            <v>309825</v>
          </cell>
          <cell r="AI19">
            <v>214281481.826608</v>
          </cell>
          <cell r="AJ19">
            <v>6666703.9816237297</v>
          </cell>
          <cell r="AM19" t="str">
            <v>.Hydrogen.CCSCCS</v>
          </cell>
        </row>
        <row r="20">
          <cell r="AM20" t="str">
            <v/>
          </cell>
        </row>
        <row r="21">
          <cell r="AM21" t="str">
            <v/>
          </cell>
        </row>
        <row r="22">
          <cell r="AM22" t="str">
            <v/>
          </cell>
        </row>
        <row r="23">
          <cell r="AM23" t="str">
            <v/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0.220464828480846</v>
          </cell>
          <cell r="DL3" t="str">
            <v>.Hydrogen.ProductionCoal gasification_centralised_CCSService requestedCIMS.Generic Fuels.Coal</v>
          </cell>
        </row>
        <row r="4">
          <cell r="M4" t="str">
            <v>GJ</v>
          </cell>
          <cell r="N4">
            <v>4.9039512970646499E-3</v>
          </cell>
          <cell r="DL4" t="str">
            <v>.Hydrogen.ProductionCoal gasification_centralised_CCSService requested.Electricity</v>
          </cell>
        </row>
        <row r="5">
          <cell r="M5" t="str">
            <v>kg</v>
          </cell>
          <cell r="N5">
            <v>1</v>
          </cell>
          <cell r="DL5" t="str">
            <v>.Hydrogen.ProductionCoal gasification_centralised_CCSService requested.Hydrogen.Infrastructure</v>
          </cell>
        </row>
        <row r="6">
          <cell r="M6" t="str">
            <v>tCO2</v>
          </cell>
          <cell r="N6">
            <v>1.7657463672073902E-2</v>
          </cell>
          <cell r="DL6" t="str">
            <v>.Hydrogen.ProductionCoal gasification_centralised_CCSService requested.Hydrogen.CCS</v>
          </cell>
        </row>
        <row r="7">
          <cell r="M7" t="str">
            <v>GJ</v>
          </cell>
          <cell r="N7">
            <v>0.16484375000000001</v>
          </cell>
          <cell r="DL7" t="str">
            <v>.Hydrogen.ProductionSteam methane reforming_centralisedService requestedCIMS.Generic Fuels.Natural Gas</v>
          </cell>
        </row>
        <row r="8">
          <cell r="M8" t="str">
            <v>GJ</v>
          </cell>
          <cell r="N8">
            <v>2.0484000000000001E-3</v>
          </cell>
          <cell r="DL8" t="str">
            <v>.Hydrogen.ProductionSteam methane reforming_centralisedService requested.Electricity</v>
          </cell>
        </row>
        <row r="9">
          <cell r="M9" t="str">
            <v>kg</v>
          </cell>
          <cell r="N9">
            <v>1</v>
          </cell>
          <cell r="DL9" t="str">
            <v>.Hydrogen.ProductionSteam methane reforming_centralisedService requested.Hydrogen.Infrastructure</v>
          </cell>
        </row>
        <row r="10">
          <cell r="M10" t="str">
            <v>GJ</v>
          </cell>
          <cell r="N10">
            <v>0.16436899999999999</v>
          </cell>
          <cell r="DL10" t="str">
            <v>.Hydrogen.ProductionSteam methane reforming_centralised_CCSService requestedCIMS.Generic Fuels.Natural Gas</v>
          </cell>
        </row>
        <row r="11">
          <cell r="M11" t="str">
            <v>GJ</v>
          </cell>
          <cell r="N11">
            <v>2.16E-3</v>
          </cell>
          <cell r="DL11" t="str">
            <v>.Hydrogen.ProductionSteam methane reforming_centralised_CCSService requested.Electricity</v>
          </cell>
        </row>
        <row r="12">
          <cell r="M12" t="str">
            <v>kg</v>
          </cell>
          <cell r="N12">
            <v>1</v>
          </cell>
          <cell r="DL12" t="str">
            <v>.Hydrogen.ProductionSteam methane reforming_centralised_CCSService requested.Hydrogen.Infrastructure</v>
          </cell>
        </row>
        <row r="13">
          <cell r="M13" t="str">
            <v>tCO2</v>
          </cell>
          <cell r="N13">
            <v>8.3268524063532297E-3</v>
          </cell>
          <cell r="DL13" t="str">
            <v>.Hydrogen.ProductionSteam methane reforming_centralised_CCSService requested.Hydrogen.CCS</v>
          </cell>
        </row>
        <row r="14">
          <cell r="M14" t="str">
            <v>GJ</v>
          </cell>
          <cell r="N14">
            <v>0.26374392401276903</v>
          </cell>
          <cell r="DL14" t="str">
            <v>.Hydrogen.ProductionBiomass gasification_centralisedService requestedCIMS.Generic Fuels.Solid Biomass</v>
          </cell>
        </row>
        <row r="15">
          <cell r="M15" t="str">
            <v>GJ</v>
          </cell>
          <cell r="N15">
            <v>6.2245E-3</v>
          </cell>
          <cell r="DL15" t="str">
            <v>.Hydrogen.ProductionBiomass gasification_centralisedService requestedCIMS.Generic Fuels.Natural Gas</v>
          </cell>
        </row>
        <row r="16">
          <cell r="M16" t="str">
            <v>GJ</v>
          </cell>
          <cell r="N16">
            <v>3.5279999999999999E-3</v>
          </cell>
          <cell r="DL16" t="str">
            <v>.Hydrogen.ProductionBiomass gasification_centralisedService requested.Electricity</v>
          </cell>
        </row>
        <row r="17">
          <cell r="M17" t="str">
            <v>kg</v>
          </cell>
          <cell r="N17">
            <v>1</v>
          </cell>
          <cell r="DL17" t="str">
            <v>.Hydrogen.ProductionBiomass gasification_centralisedService requested.Hydrogen.Infrastructure</v>
          </cell>
        </row>
        <row r="18">
          <cell r="M18" t="str">
            <v>GJ</v>
          </cell>
          <cell r="N18">
            <v>0.26374392401276903</v>
          </cell>
          <cell r="DL18" t="str">
            <v>.Hydrogen.ProductionBiomass gasification_centralised_CCSService requestedCIMS.Generic Fuels.Solid Biomass</v>
          </cell>
        </row>
        <row r="19">
          <cell r="M19" t="str">
            <v>GJ</v>
          </cell>
          <cell r="N19">
            <v>6.2245E-3</v>
          </cell>
          <cell r="DL19" t="str">
            <v>.Hydrogen.ProductionBiomass gasification_centralised_CCSService requestedCIMS.Generic Fuels.Natural Gas</v>
          </cell>
        </row>
        <row r="20">
          <cell r="M20" t="str">
            <v>GJ</v>
          </cell>
          <cell r="N20">
            <v>3.5279999999999999E-3</v>
          </cell>
          <cell r="DL20" t="str">
            <v>.Hydrogen.ProductionBiomass gasification_centralised_CCSService requested.Electricity</v>
          </cell>
        </row>
        <row r="21">
          <cell r="M21" t="str">
            <v>kg</v>
          </cell>
          <cell r="N21">
            <v>1</v>
          </cell>
          <cell r="DL21" t="str">
            <v>.Hydrogen.ProductionBiomass gasification_centralised_CCSService requested.Hydrogen.Infrastructure</v>
          </cell>
        </row>
        <row r="22">
          <cell r="M22" t="str">
            <v>tCO2</v>
          </cell>
          <cell r="N22">
            <v>2.2444529201355898E-2</v>
          </cell>
          <cell r="DL22" t="str">
            <v>.Hydrogen.ProductionBiomass gasification_centralised_CCSService requested.Hydrogen.CCS</v>
          </cell>
        </row>
        <row r="23">
          <cell r="M23" t="str">
            <v>GJ</v>
          </cell>
          <cell r="N23">
            <v>0.19980000000000001</v>
          </cell>
          <cell r="DL23" t="str">
            <v>.Hydrogen.ProductionElectrolysis_centralisedService requested.Electricity</v>
          </cell>
        </row>
        <row r="24">
          <cell r="M24" t="str">
            <v>kg</v>
          </cell>
          <cell r="N24">
            <v>1</v>
          </cell>
          <cell r="DL24" t="str">
            <v>.Hydrogen.ProductionElectrolysis_centralisedService requested.Hydrogen.Infrastructure</v>
          </cell>
        </row>
        <row r="25">
          <cell r="M25" t="str">
            <v>GJ</v>
          </cell>
          <cell r="N25">
            <v>0.16436584807933299</v>
          </cell>
          <cell r="DL25" t="str">
            <v>.Hydrogen.ProductionSteam methane reforming_distributedService requestedCIMS.Generic Fuels.Natural Gas</v>
          </cell>
        </row>
        <row r="26">
          <cell r="M26" t="str">
            <v>GJ</v>
          </cell>
          <cell r="N26">
            <v>3.9960000000000004E-3</v>
          </cell>
          <cell r="DL26" t="str">
            <v>.Hydrogen.ProductionSteam methane reforming_distributedService requested.Electricity</v>
          </cell>
        </row>
        <row r="27">
          <cell r="M27" t="str">
            <v>GJ</v>
          </cell>
          <cell r="N27">
            <v>0.17747099999999999</v>
          </cell>
          <cell r="DL27" t="str">
            <v>.Hydrogen.ProductionEthanol_distributedService requested.Ethanol</v>
          </cell>
        </row>
        <row r="28">
          <cell r="M28" t="str">
            <v>GJ</v>
          </cell>
          <cell r="N28">
            <v>1.7639999999999999E-3</v>
          </cell>
          <cell r="DL28" t="str">
            <v>.Hydrogen.ProductionEthanol_distributedService requested.Electricity</v>
          </cell>
        </row>
        <row r="29">
          <cell r="M29" t="str">
            <v>GJ</v>
          </cell>
          <cell r="N29">
            <v>0.20088</v>
          </cell>
          <cell r="DL29" t="str">
            <v>.Hydrogen.ProductionElectrolysis_distributedService requested.Electricity</v>
          </cell>
        </row>
        <row r="30">
          <cell r="DL30" t="str">
            <v/>
          </cell>
        </row>
        <row r="31">
          <cell r="M31" t="str">
            <v>GJ</v>
          </cell>
          <cell r="N31">
            <v>5.5079999999999999E-3</v>
          </cell>
          <cell r="DL31" t="str">
            <v>.Hydrogen.InfrastructureInfrastructureService requested.Electricity</v>
          </cell>
        </row>
        <row r="32">
          <cell r="M32" t="str">
            <v>Years</v>
          </cell>
          <cell r="N32">
            <v>30</v>
          </cell>
          <cell r="DL32" t="str">
            <v>.Hydrogen.InfrastructureInfrastructureCapital recovery</v>
          </cell>
        </row>
        <row r="33">
          <cell r="DL33" t="str">
            <v/>
          </cell>
        </row>
        <row r="34">
          <cell r="L34" t="str">
            <v>(Total VC / (tCO2*85% Capacity Factor* 90% capture rate)) *1.03068015 (2020 CPI/2018CPI)*1.3415 CAD/USD</v>
          </cell>
          <cell r="M34" t="str">
            <v>$</v>
          </cell>
          <cell r="N34">
            <v>7.3833906293415001</v>
          </cell>
          <cell r="DL34" t="str">
            <v>.Hydrogen.CCSCCSService requestedCIMS.Generic Fuels.VOM</v>
          </cell>
        </row>
        <row r="35">
          <cell r="M35" t="str">
            <v>GJ</v>
          </cell>
          <cell r="N35">
            <v>3.3814810668976971</v>
          </cell>
          <cell r="DL35" t="str">
            <v>.Hydrogen.CCSCCSService requestedCIMS.Generic Fuels.Natural Gas</v>
          </cell>
        </row>
        <row r="36">
          <cell r="L36" t="str">
            <v>Natural gas for electricity generation: 4.04MW * 8760 hours  *3.6GJ/(tCO2 @ 100% Capacity Factor) * 90% capture rate/0.38 natural gas to electricity efficiency</v>
          </cell>
          <cell r="M36" t="str">
            <v>GJ</v>
          </cell>
          <cell r="N36">
            <v>0.91982846003898699</v>
          </cell>
          <cell r="DL36" t="str">
            <v/>
          </cell>
        </row>
        <row r="37">
          <cell r="L37" t="str">
            <v>Natural Gas Heat: ([2330MMBtu*365 days*85% Capacity Factor]/[tCO2* 85% Capacity Factor*90% capture rate])*1.055056 GJ/MMBtu</v>
          </cell>
          <cell r="M37" t="str">
            <v>GJ</v>
          </cell>
          <cell r="N37">
            <v>2.4616526068587099</v>
          </cell>
          <cell r="DL37" t="str">
            <v/>
          </cell>
        </row>
        <row r="38">
          <cell r="L38" t="str">
            <v>1 tCO2 * 0.9 Capture rate + GJ Nat Gas*0.0489705183934989 tCO2/GJ Nat Gas *0.90 Capture rate</v>
          </cell>
          <cell r="M38" t="str">
            <v>tCO2</v>
          </cell>
          <cell r="N38">
            <v>1.0490335927054</v>
          </cell>
          <cell r="DL38" t="str">
            <v>.Hydrogen.CCSCCSService requestedCIMS.Transmission.CCS TS BC</v>
          </cell>
        </row>
        <row r="39">
          <cell r="L39" t="str">
            <v>1 tCO2 * 0.9 Capture rate + GJ Nat Gas*0.0489705183934989 tCO2/GJ Nat Gas *0.90 Capture rate</v>
          </cell>
          <cell r="M39" t="str">
            <v>tCO2</v>
          </cell>
          <cell r="N39">
            <v>1.0490335927054</v>
          </cell>
          <cell r="DL39" t="str">
            <v>.Hydrogen.CCSCCSService requestedCIMS.Transmission.CCS TS AB</v>
          </cell>
        </row>
        <row r="40">
          <cell r="L40" t="str">
            <v>1 tCO2 * 0.9 Capture rate + GJ Nat Gas*0.0489705183934989 tCO2/GJ Nat Gas *0.90 Capture rate</v>
          </cell>
          <cell r="M40" t="str">
            <v>tCO2</v>
          </cell>
          <cell r="N40">
            <v>1.0490335927054</v>
          </cell>
          <cell r="DL40" t="str">
            <v>.Hydrogen.CCSCCSService requestedCIMS.Transmission.CCS TS SK</v>
          </cell>
        </row>
        <row r="41">
          <cell r="L41" t="str">
            <v>1 tCO2 * 0.9 Capture rate + GJ Nat Gas*0.0489705183934989 tCO2/GJ Nat Gas *0.90 Capture rate</v>
          </cell>
          <cell r="M41" t="str">
            <v>tCO2</v>
          </cell>
          <cell r="N41">
            <v>1.0490335927054</v>
          </cell>
          <cell r="DL41" t="str">
            <v>.Hydrogen.CCSCCSService requestedCIMS.Transmission.CCS TS MB</v>
          </cell>
        </row>
        <row r="42">
          <cell r="L42" t="str">
            <v>1 tCO2 * 0.9 Capture rate + GJ Nat Gas*0.0489705183934989 tCO2/GJ Nat Gas *0.90 Capture rate</v>
          </cell>
          <cell r="M42" t="str">
            <v>tCO2</v>
          </cell>
          <cell r="N42">
            <v>1.0490335927054</v>
          </cell>
          <cell r="DL42" t="str">
            <v>.Hydrogen.CCSCCSService requestedCIMS.Transmission.CCS TS ON</v>
          </cell>
        </row>
        <row r="43">
          <cell r="L43" t="str">
            <v>1 tCO2 * 0.9 Capture rate + GJ Nat Gas*0.0489705183934989 tCO2/GJ Nat Gas *0.90 Capture rate</v>
          </cell>
          <cell r="M43" t="str">
            <v>tCO2</v>
          </cell>
          <cell r="N43">
            <v>1.0490335927054</v>
          </cell>
          <cell r="DL43" t="str">
            <v>.Hydrogen.CCSCCSService requestedCIMS.Transmission.CCS TS QC</v>
          </cell>
        </row>
        <row r="44">
          <cell r="L44" t="str">
            <v>1 tCO2 * 0.9 Capture rate + GJ Nat Gas*0.0489705183934989 tCO2/GJ Nat Gas *0.90 Capture rate</v>
          </cell>
          <cell r="M44" t="str">
            <v>tCO2</v>
          </cell>
          <cell r="N44">
            <v>1.0490335927054</v>
          </cell>
          <cell r="DL44" t="str">
            <v>.Hydrogen.CCSCCSService requestedCIMS.Transmission.CCS TS AT</v>
          </cell>
        </row>
        <row r="45">
          <cell r="M45" t="str">
            <v>%</v>
          </cell>
          <cell r="N45">
            <v>0.9</v>
          </cell>
          <cell r="DL45" t="str">
            <v>.Hydrogen.CCSCCSEmissions_removalCO2Combustion</v>
          </cell>
        </row>
        <row r="46">
          <cell r="M46" t="str">
            <v>%</v>
          </cell>
          <cell r="N46">
            <v>0.9</v>
          </cell>
          <cell r="DL46" t="str">
            <v>.Hydrogen.CCSCCSEmissions_removalCO2Process</v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2AC1-60F7-48E0-85E2-2CF3BFF02401}">
  <dimension ref="A1:X163"/>
  <sheetViews>
    <sheetView tabSelected="1" workbookViewId="0">
      <selection sqref="A1:X16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1.5</v>
      </c>
      <c r="N12" cm="1">
        <f t="array" ref="N12">INDEX([2]!elec_price_mult,_xlfn.XMATCH($C12,[2]!region_CIMS),_xlfn.XMATCH(INDEX([2]!sector_CER_elec,_xlfn.XMATCH($D12,[2]!sector_CIMS)),[2]!elec_price_mult_index))</f>
        <v>1.5</v>
      </c>
      <c r="O12" cm="1">
        <f t="array" ref="O12">INDEX([2]!elec_price_mult,_xlfn.XMATCH($C12,[2]!region_CIMS),_xlfn.XMATCH(INDEX([2]!sector_CER_elec,_xlfn.XMATCH($D12,[2]!sector_CIMS)),[2]!elec_price_mult_index))</f>
        <v>1.5</v>
      </c>
      <c r="P12" cm="1">
        <f t="array" ref="P12">INDEX([2]!elec_price_mult,_xlfn.XMATCH($C12,[2]!region_CIMS),_xlfn.XMATCH(INDEX([2]!sector_CER_elec,_xlfn.XMATCH($D12,[2]!sector_CIMS)),[2]!elec_price_mult_index))</f>
        <v>1.5</v>
      </c>
      <c r="Q12" cm="1">
        <f t="array" ref="Q12">INDEX([2]!elec_price_mult,_xlfn.XMATCH($C12,[2]!region_CIMS),_xlfn.XMATCH(INDEX([2]!sector_CER_elec,_xlfn.XMATCH($D12,[2]!sector_CIMS)),[2]!elec_price_mult_index))</f>
        <v>1.5</v>
      </c>
      <c r="R12" cm="1">
        <f t="array" ref="R12">INDEX([2]!elec_price_mult,_xlfn.XMATCH($C12,[2]!region_CIMS),_xlfn.XMATCH(INDEX([2]!sector_CER_elec,_xlfn.XMATCH($D12,[2]!sector_CIMS)),[2]!elec_price_mult_index))</f>
        <v>1.5</v>
      </c>
      <c r="S12" cm="1">
        <f t="array" ref="S12">INDEX([2]!elec_price_mult,_xlfn.XMATCH($C12,[2]!region_CIMS),_xlfn.XMATCH(INDEX([2]!sector_CER_elec,_xlfn.XMATCH($D12,[2]!sector_CIMS)),[2]!elec_price_mult_index))</f>
        <v>1.5</v>
      </c>
      <c r="T12" cm="1">
        <f t="array" ref="T12">INDEX([2]!elec_price_mult,_xlfn.XMATCH($C12,[2]!region_CIMS),_xlfn.XMATCH(INDEX([2]!sector_CER_elec,_xlfn.XMATCH($D12,[2]!sector_CIMS)),[2]!elec_price_mult_index))</f>
        <v>1.5</v>
      </c>
      <c r="U12" cm="1">
        <f t="array" ref="U12">INDEX([2]!elec_price_mult,_xlfn.XMATCH($C12,[2]!region_CIMS),_xlfn.XMATCH(INDEX([2]!sector_CER_elec,_xlfn.XMATCH($D12,[2]!sector_CIMS)),[2]!elec_price_mult_index))</f>
        <v>1.5</v>
      </c>
      <c r="V12" cm="1">
        <f t="array" ref="V12">INDEX([2]!elec_price_mult,_xlfn.XMATCH($C12,[2]!region_CIMS),_xlfn.XMATCH(INDEX([2]!sector_CER_elec,_xlfn.XMATCH($D12,[2]!sector_CIMS)),[2]!elec_price_mult_index))</f>
        <v>1.5</v>
      </c>
      <c r="W12" cm="1">
        <f t="array" ref="W12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1.6075761843233747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1.0835704881049377</v>
      </c>
      <c r="P21" cm="1">
        <f t="array" ref="P21">IFERROR(INDEX([2]!FuelMult_JCIMS,_xlfn.XMATCH($C21&amp;$D21&amp;$J21,[2]!FuelMult_JCIMS_Index),_xlfn.XMATCH(P$2,$M$2:$W$2)),1)</f>
        <v>0.82663016397459643</v>
      </c>
      <c r="Q21" cm="1">
        <f t="array" ref="Q21">IFERROR(INDEX([2]!FuelMult_JCIMS,_xlfn.XMATCH($C21&amp;$D21&amp;$J21,[2]!FuelMult_JCIMS_Index),_xlfn.XMATCH(Q$2,$M$2:$W$2)),1)</f>
        <v>0.95776467452567804</v>
      </c>
      <c r="R21" cm="1">
        <f t="array" ref="R21">IFERROR(INDEX([2]!FuelMult_JCIMS,_xlfn.XMATCH($C21&amp;$D21&amp;$J21,[2]!FuelMult_JCIMS_Index),_xlfn.XMATCH(R$2,$M$2:$W$2)),1)</f>
        <v>1.0053393953595899</v>
      </c>
      <c r="S21" cm="1">
        <f t="array" ref="S21">IFERROR(INDEX([2]!FuelMult_JCIMS,_xlfn.XMATCH($C21&amp;$D21&amp;$J21,[2]!FuelMult_JCIMS_Index),_xlfn.XMATCH(S$2,$M$2:$W$2)),1)</f>
        <v>1.0367643740609698</v>
      </c>
      <c r="T21" cm="1">
        <f t="array" ref="T21">IFERROR(INDEX([2]!FuelMult_JCIMS,_xlfn.XMATCH($C21&amp;$D21&amp;$J21,[2]!FuelMult_JCIMS_Index),_xlfn.XMATCH(T$2,$M$2:$W$2)),1)</f>
        <v>1.0531690573504311</v>
      </c>
      <c r="U21" cm="1">
        <f t="array" ref="U21">IFERROR(INDEX([2]!FuelMult_JCIMS,_xlfn.XMATCH($C21&amp;$D21&amp;$J21,[2]!FuelMult_JCIMS_Index),_xlfn.XMATCH(U$2,$M$2:$W$2)),1)</f>
        <v>1.0714269212557048</v>
      </c>
      <c r="V21" cm="1">
        <f t="array" ref="V21">IFERROR(INDEX([2]!FuelMult_JCIMS,_xlfn.XMATCH($C21&amp;$D21&amp;$J21,[2]!FuelMult_JCIMS_Index),_xlfn.XMATCH(V$2,$M$2:$W$2)),1)</f>
        <v>1.0714269212557048</v>
      </c>
      <c r="W21" cm="1">
        <f t="array" ref="W21">IFERROR(INDEX([2]!FuelMult_JCIMS,_xlfn.XMATCH($C21&amp;$D21&amp;$J21,[2]!FuelMult_JCIMS_Index),_xlfn.XMATCH(W$2,$M$2:$W$2)),1)</f>
        <v>1.0714269212557048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 cm="1">
        <f t="array" ref="L29">INDEX([1]!data,_xlfn.XMATCH(_xlfn.CONCAT(
SUBSTITUTE($A29,LEFT($A29,FIND($C29,$A29)+LEN($C29)-1),),
$F29:$I29,
SUBSTITUTE($J29,LEFT($A29,FIND($C29,$A29)+LEN($C29)-1),)),
[1]!index),_xlfn.XMATCH(L$2,[1]!header))</f>
        <v>kg</v>
      </c>
      <c r="M29" cm="1">
        <f t="array" ref="M29">INDEX([1]!data,_xlfn.XMATCH(_xlfn.CONCAT(
SUBSTITUTE($A29,LEFT($A29,FIND($C29,$A29)+LEN($C29)-1),),
$F29:$I29,
SUBSTITUTE($J29,LEFT($A29,FIND($C29,$A29)+LEN($C29)-1),)),
[1]!index),_xlfn.XMATCH(M$2,[1]!header))</f>
        <v>8.3186621044516205</v>
      </c>
      <c r="N29" cm="1">
        <f t="array" ref="N29">INDEX([1]!data,_xlfn.XMATCH(_xlfn.CONCAT(
SUBSTITUTE($A29,LEFT($A29,FIND($C29,$A29)+LEN($C29)-1),),
$F29:$I29,
SUBSTITUTE($J29,LEFT($A29,FIND($C29,$A29)+LEN($C29)-1),)),
[1]!index),_xlfn.XMATCH(N$2,[1]!header))</f>
        <v>8.3186621044516205</v>
      </c>
      <c r="O29" cm="1">
        <f t="array" ref="O29">INDEX([1]!data,_xlfn.XMATCH(_xlfn.CONCAT(
SUBSTITUTE($A29,LEFT($A29,FIND($C29,$A29)+LEN($C29)-1),),
$F29:$I29,
SUBSTITUTE($J29,LEFT($A29,FIND($C29,$A29)+LEN($C29)-1),)),
[1]!index),_xlfn.XMATCH(O$2,[1]!header))</f>
        <v>8.3186621044516205</v>
      </c>
      <c r="P29" cm="1">
        <f t="array" ref="P29">INDEX([1]!data,_xlfn.XMATCH(_xlfn.CONCAT(
SUBSTITUTE($A29,LEFT($A29,FIND($C29,$A29)+LEN($C29)-1),),
$F29:$I29,
SUBSTITUTE($J29,LEFT($A29,FIND($C29,$A29)+LEN($C29)-1),)),
[1]!index),_xlfn.XMATCH(P$2,[1]!header))</f>
        <v>8.3186621044516205</v>
      </c>
      <c r="Q29" cm="1">
        <f t="array" ref="Q29">INDEX([1]!data,_xlfn.XMATCH(_xlfn.CONCAT(
SUBSTITUTE($A29,LEFT($A29,FIND($C29,$A29)+LEN($C29)-1),),
$F29:$I29,
SUBSTITUTE($J29,LEFT($A29,FIND($C29,$A29)+LEN($C29)-1),)),
[1]!index),_xlfn.XMATCH(Q$2,[1]!header))</f>
        <v>8.3186621044516205</v>
      </c>
      <c r="R29" cm="1">
        <f t="array" ref="R29">INDEX([1]!data,_xlfn.XMATCH(_xlfn.CONCAT(
SUBSTITUTE($A29,LEFT($A29,FIND($C29,$A29)+LEN($C29)-1),),
$F29:$I29,
SUBSTITUTE($J29,LEFT($A29,FIND($C29,$A29)+LEN($C29)-1),)),
[1]!index),_xlfn.XMATCH(R$2,[1]!header))</f>
        <v>8.3186621044516205</v>
      </c>
      <c r="S29" cm="1">
        <f t="array" ref="S29">INDEX([1]!data,_xlfn.XMATCH(_xlfn.CONCAT(
SUBSTITUTE($A29,LEFT($A29,FIND($C29,$A29)+LEN($C29)-1),),
$F29:$I29,
SUBSTITUTE($J29,LEFT($A29,FIND($C29,$A29)+LEN($C29)-1),)),
[1]!index),_xlfn.XMATCH(S$2,[1]!header))</f>
        <v>8.3186621044516205</v>
      </c>
      <c r="T29" cm="1">
        <f t="array" ref="T29">INDEX([1]!data,_xlfn.XMATCH(_xlfn.CONCAT(
SUBSTITUTE($A29,LEFT($A29,FIND($C29,$A29)+LEN($C29)-1),),
$F29:$I29,
SUBSTITUTE($J29,LEFT($A29,FIND($C29,$A29)+LEN($C29)-1),)),
[1]!index),_xlfn.XMATCH(T$2,[1]!header))</f>
        <v>8.3186621044516205</v>
      </c>
      <c r="U29" cm="1">
        <f t="array" ref="U29">INDEX([1]!data,_xlfn.XMATCH(_xlfn.CONCAT(
SUBSTITUTE($A29,LEFT($A29,FIND($C29,$A29)+LEN($C29)-1),),
$F29:$I29,
SUBSTITUTE($J29,LEFT($A29,FIND($C29,$A29)+LEN($C29)-1),)),
[1]!index),_xlfn.XMATCH(U$2,[1]!header))</f>
        <v>8.3186621044516205</v>
      </c>
      <c r="V29" cm="1">
        <f t="array" ref="V29">INDEX([1]!data,_xlfn.XMATCH(_xlfn.CONCAT(
SUBSTITUTE($A29,LEFT($A29,FIND($C29,$A29)+LEN($C29)-1),),
$F29:$I29,
SUBSTITUTE($J29,LEFT($A29,FIND($C29,$A29)+LEN($C29)-1),)),
[1]!index),_xlfn.XMATCH(V$2,[1]!header))</f>
        <v>8.3186621044516205</v>
      </c>
      <c r="W29" cm="1">
        <f t="array" ref="W29">INDEX([1]!data,_xlfn.XMATCH(_xlfn.CONCAT(
SUBSTITUTE($A29,LEFT($A29,FIND($C29,$A29)+LEN($C29)-1),),
$F29:$I29,
SUBSTITUTE($J29,LEFT($A29,FIND($C29,$A29)+LEN($C29)-1),)),
[1]!index),_xlfn.XMATCH(W$2,[1]!header))</f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kg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56</v>
      </c>
      <c r="K32" t="s">
        <v>57</v>
      </c>
      <c r="L32" t="s">
        <v>58</v>
      </c>
      <c r="M32" cm="1">
        <f t="array" ref="M32">INDEX([3]!data,_xlfn.XMATCH(_xlfn.CONCAT(
SUBSTITUTE($A32,LEFT($A32,FIND($C32,$A32)+LEN($C32)-1),),
$F32),
[3]!index),_xlfn.XMATCH($G32,[3]!header))</f>
        <v>0.25</v>
      </c>
      <c r="N32">
        <f t="shared" ref="N32:W33" si="0">M32</f>
        <v>0.25</v>
      </c>
      <c r="O32">
        <f t="shared" si="0"/>
        <v>0.25</v>
      </c>
      <c r="P32">
        <f t="shared" si="0"/>
        <v>0.25</v>
      </c>
      <c r="Q32">
        <f t="shared" si="0"/>
        <v>0.25</v>
      </c>
      <c r="R32">
        <f t="shared" si="0"/>
        <v>0.25</v>
      </c>
      <c r="S32">
        <f t="shared" si="0"/>
        <v>0.25</v>
      </c>
      <c r="T32">
        <f t="shared" si="0"/>
        <v>0.25</v>
      </c>
      <c r="U32">
        <f t="shared" si="0"/>
        <v>0.25</v>
      </c>
      <c r="V32">
        <f t="shared" si="0"/>
        <v>0.25</v>
      </c>
      <c r="W32">
        <f t="shared" si="0"/>
        <v>0.25</v>
      </c>
    </row>
    <row r="33" spans="1:24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59</v>
      </c>
      <c r="K33" t="s">
        <v>57</v>
      </c>
      <c r="M33" cm="1">
        <f t="array" ref="M33">INDEX([3]!data,_xlfn.XMATCH(_xlfn.CONCAT(
SUBSTITUTE($A33,LEFT($A33,FIND($C33,$A33)+LEN($C33)-1),),
$F33),
[3]!index),_xlfn.XMATCH($G33,[3]!header))</f>
        <v>25</v>
      </c>
      <c r="N33">
        <f t="shared" si="0"/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F34" t="s">
        <v>60</v>
      </c>
      <c r="G34" t="s">
        <v>6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54</v>
      </c>
      <c r="F35" t="s">
        <v>60</v>
      </c>
      <c r="G35" t="s">
        <v>61</v>
      </c>
      <c r="K35" t="s">
        <v>57</v>
      </c>
      <c r="L35" t="s">
        <v>62</v>
      </c>
      <c r="M35" cm="1">
        <f t="array" ref="M35">INDEX([3]!data,_xlfn.XMATCH(_xlfn.CONCAT(
SUBSTITUTE($A35,LEFT($A35,FIND($C35,$A35)+LEN($C35)-1),),
$F35),
[3]!index),_xlfn.XMATCH($G35,[3]!header))</f>
        <v>2025</v>
      </c>
      <c r="N35">
        <f t="shared" ref="N35:W37" si="1">M35</f>
        <v>2025</v>
      </c>
      <c r="O35">
        <f t="shared" si="1"/>
        <v>2025</v>
      </c>
      <c r="P35">
        <f t="shared" si="1"/>
        <v>2025</v>
      </c>
      <c r="Q35">
        <f t="shared" si="1"/>
        <v>2025</v>
      </c>
      <c r="R35">
        <f t="shared" si="1"/>
        <v>2025</v>
      </c>
      <c r="S35">
        <f t="shared" si="1"/>
        <v>2025</v>
      </c>
      <c r="T35">
        <f t="shared" si="1"/>
        <v>2025</v>
      </c>
      <c r="U35">
        <f t="shared" si="1"/>
        <v>2025</v>
      </c>
      <c r="V35">
        <f t="shared" si="1"/>
        <v>2025</v>
      </c>
      <c r="W35">
        <f t="shared" si="1"/>
        <v>2025</v>
      </c>
      <c r="X35" t="s">
        <v>63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54</v>
      </c>
      <c r="F36" t="s">
        <v>60</v>
      </c>
      <c r="G36" t="s">
        <v>64</v>
      </c>
      <c r="K36" t="s">
        <v>57</v>
      </c>
      <c r="L36" t="s">
        <v>62</v>
      </c>
      <c r="M36" cm="1">
        <f t="array" ref="M36">INDEX([3]!data,_xlfn.XMATCH(_xlfn.CONCAT(
SUBSTITUTE($A36,LEFT($A36,FIND($C36,$A36)+LEN($C36)-1),),
$F36),
[3]!index),_xlfn.XMATCH($G36,[3]!header))</f>
        <v>2101</v>
      </c>
      <c r="N36">
        <f t="shared" si="1"/>
        <v>2101</v>
      </c>
      <c r="O36">
        <f t="shared" si="1"/>
        <v>2101</v>
      </c>
      <c r="P36">
        <f t="shared" si="1"/>
        <v>2101</v>
      </c>
      <c r="Q36">
        <f t="shared" si="1"/>
        <v>2101</v>
      </c>
      <c r="R36">
        <f t="shared" si="1"/>
        <v>2101</v>
      </c>
      <c r="S36">
        <f t="shared" si="1"/>
        <v>2101</v>
      </c>
      <c r="T36">
        <f t="shared" si="1"/>
        <v>2101</v>
      </c>
      <c r="U36">
        <f t="shared" si="1"/>
        <v>2101</v>
      </c>
      <c r="V36">
        <f t="shared" si="1"/>
        <v>2101</v>
      </c>
      <c r="W36">
        <f t="shared" si="1"/>
        <v>2101</v>
      </c>
      <c r="X36" t="s">
        <v>63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54</v>
      </c>
      <c r="F37" t="s">
        <v>60</v>
      </c>
      <c r="G37" t="s">
        <v>65</v>
      </c>
      <c r="K37" t="s">
        <v>57</v>
      </c>
      <c r="L37" t="s">
        <v>66</v>
      </c>
      <c r="M37" cm="1">
        <f t="array" ref="M37">INDEX([3]!data,_xlfn.XMATCH(_xlfn.CONCAT(
SUBSTITUTE($A37,LEFT($A37,FIND($C37,$A37)+LEN($C37)-1),),
$F37),
[3]!index),_xlfn.XMATCH($G37,[3]!header))</f>
        <v>30</v>
      </c>
      <c r="N37">
        <f t="shared" si="1"/>
        <v>30</v>
      </c>
      <c r="O37">
        <f t="shared" si="1"/>
        <v>30</v>
      </c>
      <c r="P37">
        <f t="shared" si="1"/>
        <v>30</v>
      </c>
      <c r="Q37">
        <f t="shared" si="1"/>
        <v>30</v>
      </c>
      <c r="R37">
        <f t="shared" si="1"/>
        <v>30</v>
      </c>
      <c r="S37">
        <f t="shared" si="1"/>
        <v>30</v>
      </c>
      <c r="T37">
        <f t="shared" si="1"/>
        <v>30</v>
      </c>
      <c r="U37">
        <f t="shared" si="1"/>
        <v>30</v>
      </c>
      <c r="V37">
        <f t="shared" si="1"/>
        <v>30</v>
      </c>
      <c r="W37">
        <f t="shared" si="1"/>
        <v>30</v>
      </c>
      <c r="X37" t="s">
        <v>67</v>
      </c>
    </row>
    <row r="38" spans="1:24" x14ac:dyDescent="0.25">
      <c r="A38" t="s">
        <v>53</v>
      </c>
      <c r="B38" t="s">
        <v>5</v>
      </c>
      <c r="C38" t="s">
        <v>15</v>
      </c>
      <c r="D38" t="s">
        <v>16</v>
      </c>
      <c r="E38" t="s">
        <v>54</v>
      </c>
      <c r="F38" t="s">
        <v>60</v>
      </c>
      <c r="G38" t="s">
        <v>68</v>
      </c>
      <c r="K38" t="s">
        <v>69</v>
      </c>
      <c r="L38" t="s">
        <v>58</v>
      </c>
      <c r="M38" cm="1">
        <f t="array" ref="M38">INDEX([3]!data,_xlfn.XMATCH(_xlfn.CONCAT(
SUBSTITUTE($A38,LEFT($A38,FIND($C38,$A38)+LEN($C38)-1),),
$F38),
[3]!index),_xlfn.XMATCH(_xlfn.CONCAT($C38,$G38),[3]!header))</f>
        <v>0</v>
      </c>
      <c r="X38" t="s">
        <v>63</v>
      </c>
    </row>
    <row r="39" spans="1:24" x14ac:dyDescent="0.25">
      <c r="A39" t="s">
        <v>53</v>
      </c>
      <c r="B39" t="s">
        <v>5</v>
      </c>
      <c r="C39" t="s">
        <v>15</v>
      </c>
      <c r="D39" t="s">
        <v>16</v>
      </c>
      <c r="E39" t="s">
        <v>54</v>
      </c>
      <c r="F39" t="s">
        <v>60</v>
      </c>
      <c r="G39" t="s">
        <v>70</v>
      </c>
      <c r="K39" t="s">
        <v>57</v>
      </c>
      <c r="L39" t="s">
        <v>71</v>
      </c>
      <c r="M39" cm="1">
        <f t="array" ref="M39">INDEX([3]!data,_xlfn.XMATCH(_xlfn.CONCAT(
SUBSTITUTE($A39,LEFT($A39,FIND($C39,$A39)+LEN($C39)-1),),
$F39),
[3]!index),_xlfn.XMATCH($G39,[3]!header))</f>
        <v>203320476</v>
      </c>
      <c r="N39">
        <f t="shared" ref="N39:W45" si="2">M39</f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  <c r="X39" t="s">
        <v>67</v>
      </c>
    </row>
    <row r="40" spans="1:24" x14ac:dyDescent="0.25">
      <c r="A40" t="s">
        <v>53</v>
      </c>
      <c r="B40" t="s">
        <v>5</v>
      </c>
      <c r="C40" t="s">
        <v>15</v>
      </c>
      <c r="D40" t="s">
        <v>16</v>
      </c>
      <c r="E40" t="s">
        <v>54</v>
      </c>
      <c r="F40" t="s">
        <v>60</v>
      </c>
      <c r="G40" t="s">
        <v>72</v>
      </c>
      <c r="K40" t="s">
        <v>57</v>
      </c>
      <c r="L40" t="s">
        <v>73</v>
      </c>
      <c r="M40" cm="1">
        <f t="array" ref="M40">INDEX([3]!data,_xlfn.XMATCH(_xlfn.CONCAT(
SUBSTITUTE($A40,LEFT($A40,FIND($C40,$A40)+LEN($C40)-1),),
$F40),
[3]!index),_xlfn.XMATCH($G40,[3]!header))</f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  <c r="X40" t="s">
        <v>67</v>
      </c>
    </row>
    <row r="41" spans="1:24" x14ac:dyDescent="0.25">
      <c r="A41" t="s">
        <v>53</v>
      </c>
      <c r="B41" t="s">
        <v>5</v>
      </c>
      <c r="C41" t="s">
        <v>15</v>
      </c>
      <c r="D41" t="s">
        <v>16</v>
      </c>
      <c r="E41" t="s">
        <v>54</v>
      </c>
      <c r="F41" t="s">
        <v>60</v>
      </c>
      <c r="G41" t="s">
        <v>74</v>
      </c>
      <c r="K41" t="s">
        <v>57</v>
      </c>
      <c r="L41" t="s">
        <v>73</v>
      </c>
      <c r="M41" cm="1">
        <f t="array" ref="M41">INDEX([3]!data,_xlfn.XMATCH(_xlfn.CONCAT(
SUBSTITUTE($A41,LEFT($A41,FIND($C41,$A41)+LEN($C41)-1),),
$F41),
[3]!index),_xlfn.XMATCH($G41,[3]!header))</f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  <c r="X41" t="s">
        <v>67</v>
      </c>
    </row>
    <row r="42" spans="1:24" x14ac:dyDescent="0.25">
      <c r="A42" t="s">
        <v>53</v>
      </c>
      <c r="B42" t="s">
        <v>5</v>
      </c>
      <c r="C42" t="s">
        <v>15</v>
      </c>
      <c r="D42" t="s">
        <v>16</v>
      </c>
      <c r="E42" t="s">
        <v>54</v>
      </c>
      <c r="F42" t="s">
        <v>60</v>
      </c>
      <c r="G42" t="s">
        <v>52</v>
      </c>
      <c r="J42" t="s">
        <v>26</v>
      </c>
      <c r="K42" t="s">
        <v>75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GJ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  <c r="X42" t="s">
        <v>67</v>
      </c>
    </row>
    <row r="43" spans="1:24" x14ac:dyDescent="0.25">
      <c r="A43" t="s">
        <v>53</v>
      </c>
      <c r="B43" t="s">
        <v>5</v>
      </c>
      <c r="C43" t="s">
        <v>15</v>
      </c>
      <c r="D43" t="s">
        <v>16</v>
      </c>
      <c r="E43" t="s">
        <v>54</v>
      </c>
      <c r="F43" t="s">
        <v>60</v>
      </c>
      <c r="G43" t="s">
        <v>52</v>
      </c>
      <c r="J43" t="s">
        <v>29</v>
      </c>
      <c r="K43" t="s">
        <v>75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  <c r="X43" t="s">
        <v>67</v>
      </c>
    </row>
    <row r="44" spans="1:24" x14ac:dyDescent="0.25">
      <c r="A44" t="s">
        <v>53</v>
      </c>
      <c r="B44" t="s">
        <v>5</v>
      </c>
      <c r="C44" t="s">
        <v>15</v>
      </c>
      <c r="D44" t="s">
        <v>16</v>
      </c>
      <c r="E44" t="s">
        <v>54</v>
      </c>
      <c r="F44" t="s">
        <v>60</v>
      </c>
      <c r="G44" t="s">
        <v>52</v>
      </c>
      <c r="J44" t="s">
        <v>76</v>
      </c>
      <c r="K44" t="s">
        <v>75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kg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  <c r="X44" t="s">
        <v>67</v>
      </c>
    </row>
    <row r="45" spans="1:24" x14ac:dyDescent="0.25">
      <c r="A45" t="s">
        <v>53</v>
      </c>
      <c r="B45" t="s">
        <v>5</v>
      </c>
      <c r="C45" t="s">
        <v>15</v>
      </c>
      <c r="D45" t="s">
        <v>16</v>
      </c>
      <c r="E45" t="s">
        <v>54</v>
      </c>
      <c r="F45" t="s">
        <v>60</v>
      </c>
      <c r="G45" t="s">
        <v>52</v>
      </c>
      <c r="J45" t="s">
        <v>77</v>
      </c>
      <c r="K45" t="s">
        <v>75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tCO2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  <c r="X45" t="s">
        <v>67</v>
      </c>
    </row>
    <row r="46" spans="1:24" x14ac:dyDescent="0.25">
      <c r="A46" t="s">
        <v>53</v>
      </c>
      <c r="B46" t="s">
        <v>5</v>
      </c>
      <c r="C46" t="s">
        <v>15</v>
      </c>
      <c r="D46" t="s">
        <v>16</v>
      </c>
      <c r="E46" t="s">
        <v>54</v>
      </c>
      <c r="F46" t="s">
        <v>78</v>
      </c>
      <c r="G46" t="s">
        <v>6</v>
      </c>
    </row>
    <row r="47" spans="1:24" x14ac:dyDescent="0.25">
      <c r="A47" t="s">
        <v>53</v>
      </c>
      <c r="B47" t="s">
        <v>5</v>
      </c>
      <c r="C47" t="s">
        <v>15</v>
      </c>
      <c r="D47" t="s">
        <v>16</v>
      </c>
      <c r="E47" t="s">
        <v>54</v>
      </c>
      <c r="F47" t="s">
        <v>78</v>
      </c>
      <c r="G47" t="s">
        <v>61</v>
      </c>
      <c r="K47" t="s">
        <v>57</v>
      </c>
      <c r="L47" t="s">
        <v>62</v>
      </c>
      <c r="M47" cm="1">
        <f t="array" ref="M47">INDEX([3]!data,_xlfn.XMATCH(_xlfn.CONCAT(
SUBSTITUTE($A47,LEFT($A47,FIND($C47,$A47)+LEN($C47)-1),),
$F47),
[3]!index),_xlfn.XMATCH($G47,[3]!header))</f>
        <v>2025</v>
      </c>
      <c r="N47">
        <f t="shared" ref="N47:W49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  <c r="X47" t="s">
        <v>63</v>
      </c>
    </row>
    <row r="48" spans="1:24" x14ac:dyDescent="0.25">
      <c r="A48" t="s">
        <v>53</v>
      </c>
      <c r="B48" t="s">
        <v>5</v>
      </c>
      <c r="C48" t="s">
        <v>15</v>
      </c>
      <c r="D48" t="s">
        <v>16</v>
      </c>
      <c r="E48" t="s">
        <v>54</v>
      </c>
      <c r="F48" t="s">
        <v>78</v>
      </c>
      <c r="G48" t="s">
        <v>64</v>
      </c>
      <c r="K48" t="s">
        <v>57</v>
      </c>
      <c r="L48" t="s">
        <v>62</v>
      </c>
      <c r="M48" cm="1">
        <f t="array" ref="M48">INDEX([3]!data,_xlfn.XMATCH(_xlfn.CONCAT(
SUBSTITUTE($A48,LEFT($A48,FIND($C48,$A48)+LEN($C48)-1),),
$F48),
[3]!index),_xlfn.XMATCH($G48,[3]!header))</f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  <c r="X48" t="s">
        <v>63</v>
      </c>
    </row>
    <row r="49" spans="1:24" x14ac:dyDescent="0.25">
      <c r="A49" t="s">
        <v>53</v>
      </c>
      <c r="B49" t="s">
        <v>5</v>
      </c>
      <c r="C49" t="s">
        <v>15</v>
      </c>
      <c r="D49" t="s">
        <v>16</v>
      </c>
      <c r="E49" t="s">
        <v>54</v>
      </c>
      <c r="F49" t="s">
        <v>78</v>
      </c>
      <c r="G49" t="s">
        <v>65</v>
      </c>
      <c r="K49" t="s">
        <v>57</v>
      </c>
      <c r="L49" t="s">
        <v>66</v>
      </c>
      <c r="M49" cm="1">
        <f t="array" ref="M49">INDEX([3]!data,_xlfn.XMATCH(_xlfn.CONCAT(
SUBSTITUTE($A49,LEFT($A49,FIND($C49,$A49)+LEN($C49)-1),),
$F49),
[3]!index),_xlfn.XMATCH($G49,[3]!header))</f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  <c r="X49" t="s">
        <v>67</v>
      </c>
    </row>
    <row r="50" spans="1:24" x14ac:dyDescent="0.25">
      <c r="A50" t="s">
        <v>53</v>
      </c>
      <c r="B50" t="s">
        <v>5</v>
      </c>
      <c r="C50" t="s">
        <v>15</v>
      </c>
      <c r="D50" t="s">
        <v>16</v>
      </c>
      <c r="E50" t="s">
        <v>54</v>
      </c>
      <c r="F50" t="s">
        <v>78</v>
      </c>
      <c r="G50" t="s">
        <v>68</v>
      </c>
      <c r="K50" t="s">
        <v>69</v>
      </c>
      <c r="L50" t="s">
        <v>58</v>
      </c>
      <c r="M50" cm="1">
        <f t="array" ref="M50">INDEX([3]!data,_xlfn.XMATCH(_xlfn.CONCAT(
SUBSTITUTE($A50,LEFT($A50,FIND($C50,$A50)+LEN($C50)-1),),
$F50),
[3]!index),_xlfn.XMATCH(_xlfn.CONCAT($C50,$G50),[3]!header))</f>
        <v>0</v>
      </c>
      <c r="X50" t="s">
        <v>63</v>
      </c>
    </row>
    <row r="51" spans="1:24" x14ac:dyDescent="0.25">
      <c r="A51" t="s">
        <v>53</v>
      </c>
      <c r="B51" t="s">
        <v>5</v>
      </c>
      <c r="C51" t="s">
        <v>15</v>
      </c>
      <c r="D51" t="s">
        <v>16</v>
      </c>
      <c r="E51" t="s">
        <v>54</v>
      </c>
      <c r="F51" t="s">
        <v>78</v>
      </c>
      <c r="G51" t="s">
        <v>70</v>
      </c>
      <c r="K51" t="s">
        <v>57</v>
      </c>
      <c r="L51" t="s">
        <v>71</v>
      </c>
      <c r="M51" cm="1">
        <f t="array" ref="M51">INDEX([3]!data,_xlfn.XMATCH(_xlfn.CONCAT(
SUBSTITUTE($A51,LEFT($A51,FIND($C51,$A51)+LEN($C51)-1),),
$F51),
[3]!index),_xlfn.XMATCH($G51,[3]!header))</f>
        <v>124628629.5</v>
      </c>
      <c r="N51">
        <f t="shared" ref="N51:W56" si="4">M51</f>
        <v>124628629.5</v>
      </c>
      <c r="O51">
        <f t="shared" si="4"/>
        <v>124628629.5</v>
      </c>
      <c r="P51">
        <f t="shared" si="4"/>
        <v>124628629.5</v>
      </c>
      <c r="Q51">
        <f t="shared" si="4"/>
        <v>124628629.5</v>
      </c>
      <c r="R51">
        <f t="shared" si="4"/>
        <v>124628629.5</v>
      </c>
      <c r="S51">
        <f t="shared" si="4"/>
        <v>124628629.5</v>
      </c>
      <c r="T51">
        <f t="shared" si="4"/>
        <v>124628629.5</v>
      </c>
      <c r="U51">
        <f t="shared" si="4"/>
        <v>124628629.5</v>
      </c>
      <c r="V51">
        <f t="shared" si="4"/>
        <v>124628629.5</v>
      </c>
      <c r="W51">
        <f t="shared" si="4"/>
        <v>124628629.5</v>
      </c>
      <c r="X51" t="s">
        <v>67</v>
      </c>
    </row>
    <row r="52" spans="1:24" x14ac:dyDescent="0.25">
      <c r="A52" t="s">
        <v>53</v>
      </c>
      <c r="B52" t="s">
        <v>5</v>
      </c>
      <c r="C52" t="s">
        <v>15</v>
      </c>
      <c r="D52" t="s">
        <v>16</v>
      </c>
      <c r="E52" t="s">
        <v>54</v>
      </c>
      <c r="F52" t="s">
        <v>78</v>
      </c>
      <c r="G52" t="s">
        <v>72</v>
      </c>
      <c r="K52" t="s">
        <v>57</v>
      </c>
      <c r="L52" t="s">
        <v>73</v>
      </c>
      <c r="M52" cm="1">
        <f t="array" ref="M52">INDEX([3]!data,_xlfn.XMATCH(_xlfn.CONCAT(
SUBSTITUTE($A52,LEFT($A52,FIND($C52,$A52)+LEN($C52)-1),),
$F52),
[3]!index),_xlfn.XMATCH($G52,[3]!header))</f>
        <v>279733459.60984898</v>
      </c>
      <c r="N52">
        <f t="shared" si="4"/>
        <v>279733459.60984898</v>
      </c>
      <c r="O52">
        <f t="shared" si="4"/>
        <v>279733459.60984898</v>
      </c>
      <c r="P52">
        <f t="shared" si="4"/>
        <v>279733459.60984898</v>
      </c>
      <c r="Q52">
        <f t="shared" si="4"/>
        <v>279733459.60984898</v>
      </c>
      <c r="R52">
        <f t="shared" si="4"/>
        <v>279733459.60984898</v>
      </c>
      <c r="S52">
        <f t="shared" si="4"/>
        <v>279733459.60984898</v>
      </c>
      <c r="T52">
        <f t="shared" si="4"/>
        <v>279733459.60984898</v>
      </c>
      <c r="U52">
        <f t="shared" si="4"/>
        <v>279733459.60984898</v>
      </c>
      <c r="V52">
        <f t="shared" si="4"/>
        <v>279733459.60984898</v>
      </c>
      <c r="W52">
        <f t="shared" si="4"/>
        <v>279733459.60984898</v>
      </c>
      <c r="X52" t="s">
        <v>67</v>
      </c>
    </row>
    <row r="53" spans="1:24" x14ac:dyDescent="0.25">
      <c r="A53" t="s">
        <v>53</v>
      </c>
      <c r="B53" t="s">
        <v>5</v>
      </c>
      <c r="C53" t="s">
        <v>15</v>
      </c>
      <c r="D53" t="s">
        <v>16</v>
      </c>
      <c r="E53" t="s">
        <v>54</v>
      </c>
      <c r="F53" t="s">
        <v>78</v>
      </c>
      <c r="G53" t="s">
        <v>74</v>
      </c>
      <c r="K53" t="s">
        <v>57</v>
      </c>
      <c r="L53" t="s">
        <v>73</v>
      </c>
      <c r="M53" cm="1">
        <f t="array" ref="M53">INDEX([3]!data,_xlfn.XMATCH(_xlfn.CONCAT(
SUBSTITUTE($A53,LEFT($A53,FIND($C53,$A53)+LEN($C53)-1),),
$F53),
[3]!index),_xlfn.XMATCH($G53,[3]!header))</f>
        <v>17364577.580449101</v>
      </c>
      <c r="N53">
        <f t="shared" si="4"/>
        <v>17364577.580449101</v>
      </c>
      <c r="O53">
        <f t="shared" si="4"/>
        <v>17364577.580449101</v>
      </c>
      <c r="P53">
        <f t="shared" si="4"/>
        <v>17364577.580449101</v>
      </c>
      <c r="Q53">
        <f t="shared" si="4"/>
        <v>17364577.580449101</v>
      </c>
      <c r="R53">
        <f t="shared" si="4"/>
        <v>17364577.580449101</v>
      </c>
      <c r="S53">
        <f t="shared" si="4"/>
        <v>17364577.580449101</v>
      </c>
      <c r="T53">
        <f t="shared" si="4"/>
        <v>17364577.580449101</v>
      </c>
      <c r="U53">
        <f t="shared" si="4"/>
        <v>17364577.580449101</v>
      </c>
      <c r="V53">
        <f t="shared" si="4"/>
        <v>17364577.580449101</v>
      </c>
      <c r="W53">
        <f t="shared" si="4"/>
        <v>17364577.580449101</v>
      </c>
      <c r="X53" t="s">
        <v>67</v>
      </c>
    </row>
    <row r="54" spans="1:24" x14ac:dyDescent="0.25">
      <c r="A54" t="s">
        <v>53</v>
      </c>
      <c r="B54" t="s">
        <v>5</v>
      </c>
      <c r="C54" t="s">
        <v>15</v>
      </c>
      <c r="D54" t="s">
        <v>16</v>
      </c>
      <c r="E54" t="s">
        <v>54</v>
      </c>
      <c r="F54" t="s">
        <v>78</v>
      </c>
      <c r="G54" t="s">
        <v>52</v>
      </c>
      <c r="J54" t="s">
        <v>36</v>
      </c>
      <c r="K54" t="s">
        <v>75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0.16484375000000001</v>
      </c>
      <c r="N54">
        <f t="shared" si="4"/>
        <v>0.16484375000000001</v>
      </c>
      <c r="O54">
        <f t="shared" si="4"/>
        <v>0.16484375000000001</v>
      </c>
      <c r="P54">
        <f t="shared" si="4"/>
        <v>0.16484375000000001</v>
      </c>
      <c r="Q54">
        <f t="shared" si="4"/>
        <v>0.16484375000000001</v>
      </c>
      <c r="R54">
        <f t="shared" si="4"/>
        <v>0.16484375000000001</v>
      </c>
      <c r="S54">
        <f t="shared" si="4"/>
        <v>0.16484375000000001</v>
      </c>
      <c r="T54">
        <f t="shared" si="4"/>
        <v>0.16484375000000001</v>
      </c>
      <c r="U54">
        <f t="shared" si="4"/>
        <v>0.16484375000000001</v>
      </c>
      <c r="V54">
        <f t="shared" si="4"/>
        <v>0.16484375000000001</v>
      </c>
      <c r="W54">
        <f t="shared" si="4"/>
        <v>0.16484375000000001</v>
      </c>
      <c r="X54" t="s">
        <v>67</v>
      </c>
    </row>
    <row r="55" spans="1:24" x14ac:dyDescent="0.25">
      <c r="A55" t="s">
        <v>53</v>
      </c>
      <c r="B55" t="s">
        <v>5</v>
      </c>
      <c r="C55" t="s">
        <v>15</v>
      </c>
      <c r="D55" t="s">
        <v>16</v>
      </c>
      <c r="E55" t="s">
        <v>54</v>
      </c>
      <c r="F55" t="s">
        <v>78</v>
      </c>
      <c r="G55" t="s">
        <v>52</v>
      </c>
      <c r="J55" t="s">
        <v>29</v>
      </c>
      <c r="K55" t="s">
        <v>75</v>
      </c>
      <c r="L55" t="str" cm="1">
        <f t="array" ref="L55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ref="M55">INDEX([3]!data_multi,_xlfn.XMATCH(_xlfn.CONCAT(
SUBSTITUTE($A55,LEFT($A55,FIND($C55,$A55)+LEN($C55)-1),),
$F55:$I55,
SUBSTITUTE($J55,LEFT($A55,FIND($C55,$A55)+LEN($C55)-1),)),
[3]!index_multi),_xlfn.XMATCH(M$2,[3]!header_multi))</f>
        <v>2.0484000000000001E-3</v>
      </c>
      <c r="N55">
        <f t="shared" si="4"/>
        <v>2.0484000000000001E-3</v>
      </c>
      <c r="O55">
        <f t="shared" si="4"/>
        <v>2.0484000000000001E-3</v>
      </c>
      <c r="P55">
        <f t="shared" si="4"/>
        <v>2.0484000000000001E-3</v>
      </c>
      <c r="Q55">
        <f t="shared" si="4"/>
        <v>2.0484000000000001E-3</v>
      </c>
      <c r="R55">
        <f t="shared" si="4"/>
        <v>2.0484000000000001E-3</v>
      </c>
      <c r="S55">
        <f t="shared" si="4"/>
        <v>2.0484000000000001E-3</v>
      </c>
      <c r="T55">
        <f t="shared" si="4"/>
        <v>2.0484000000000001E-3</v>
      </c>
      <c r="U55">
        <f t="shared" si="4"/>
        <v>2.0484000000000001E-3</v>
      </c>
      <c r="V55">
        <f t="shared" si="4"/>
        <v>2.0484000000000001E-3</v>
      </c>
      <c r="W55">
        <f t="shared" si="4"/>
        <v>2.0484000000000001E-3</v>
      </c>
      <c r="X55" t="s">
        <v>67</v>
      </c>
    </row>
    <row r="56" spans="1:24" x14ac:dyDescent="0.25">
      <c r="A56" t="s">
        <v>53</v>
      </c>
      <c r="B56" t="s">
        <v>5</v>
      </c>
      <c r="C56" t="s">
        <v>15</v>
      </c>
      <c r="D56" t="s">
        <v>16</v>
      </c>
      <c r="E56" t="s">
        <v>54</v>
      </c>
      <c r="F56" t="s">
        <v>78</v>
      </c>
      <c r="G56" t="s">
        <v>52</v>
      </c>
      <c r="J56" t="s">
        <v>76</v>
      </c>
      <c r="K56" t="s">
        <v>75</v>
      </c>
      <c r="L56" t="str" cm="1">
        <f t="array" ref="L56">INDEX([3]!data_multi,_xlfn.XMATCH(_xlfn.CONCAT(
SUBSTITUTE($A56,LEFT($A56,FIND($C56,$A56)+LEN($C56)-1),),
$F56:$I56,
SUBSTITUTE($J56,LEFT($A56,FIND($C56,$A56)+LEN($C56)-1),)),
[3]!index_multi),_xlfn.XMATCH(L$2,[3]!header_multi))</f>
        <v>kg</v>
      </c>
      <c r="M56" cm="1">
        <f t="array" ref="M56">INDEX([3]!data_multi,_xlfn.XMATCH(_xlfn.CONCAT(
SUBSTITUTE($A56,LEFT($A56,FIND($C56,$A56)+LEN($C56)-1),),
$F56:$I56,
SUBSTITUTE($J56,LEFT($A56,FIND($C56,$A56)+LEN($C56)-1),)),
[3]!index_multi),_xlfn.XMATCH(M$2,[3]!header_multi))</f>
        <v>1</v>
      </c>
      <c r="N56">
        <f t="shared" si="4"/>
        <v>1</v>
      </c>
      <c r="O56">
        <f t="shared" si="4"/>
        <v>1</v>
      </c>
      <c r="P56">
        <f t="shared" si="4"/>
        <v>1</v>
      </c>
      <c r="Q56">
        <f t="shared" si="4"/>
        <v>1</v>
      </c>
      <c r="R56">
        <f t="shared" si="4"/>
        <v>1</v>
      </c>
      <c r="S56">
        <f t="shared" si="4"/>
        <v>1</v>
      </c>
      <c r="T56">
        <f t="shared" si="4"/>
        <v>1</v>
      </c>
      <c r="U56">
        <f t="shared" si="4"/>
        <v>1</v>
      </c>
      <c r="V56">
        <f t="shared" si="4"/>
        <v>1</v>
      </c>
      <c r="W56">
        <f t="shared" si="4"/>
        <v>1</v>
      </c>
      <c r="X56" t="s">
        <v>67</v>
      </c>
    </row>
    <row r="57" spans="1:24" x14ac:dyDescent="0.25">
      <c r="A57" t="s">
        <v>53</v>
      </c>
      <c r="B57" t="s">
        <v>5</v>
      </c>
      <c r="C57" t="s">
        <v>15</v>
      </c>
      <c r="D57" t="s">
        <v>16</v>
      </c>
      <c r="E57" t="s">
        <v>54</v>
      </c>
      <c r="F57" t="s">
        <v>79</v>
      </c>
      <c r="G57" t="s">
        <v>6</v>
      </c>
    </row>
    <row r="58" spans="1:24" x14ac:dyDescent="0.25">
      <c r="A58" t="s">
        <v>53</v>
      </c>
      <c r="B58" t="s">
        <v>5</v>
      </c>
      <c r="C58" t="s">
        <v>15</v>
      </c>
      <c r="D58" t="s">
        <v>16</v>
      </c>
      <c r="E58" t="s">
        <v>54</v>
      </c>
      <c r="F58" t="s">
        <v>79</v>
      </c>
      <c r="G58" t="s">
        <v>61</v>
      </c>
      <c r="K58" t="s">
        <v>57</v>
      </c>
      <c r="L58" t="s">
        <v>62</v>
      </c>
      <c r="M58" cm="1">
        <f t="array" ref="M58">INDEX([3]!data,_xlfn.XMATCH(_xlfn.CONCAT(
SUBSTITUTE($A58,LEFT($A58,FIND($C58,$A58)+LEN($C58)-1),),
$F58),
[3]!index),_xlfn.XMATCH($G58,[3]!header))</f>
        <v>2025</v>
      </c>
      <c r="N58">
        <f t="shared" ref="N58:W60" si="5">M58</f>
        <v>2025</v>
      </c>
      <c r="O58">
        <f t="shared" si="5"/>
        <v>2025</v>
      </c>
      <c r="P58">
        <f t="shared" si="5"/>
        <v>2025</v>
      </c>
      <c r="Q58">
        <f t="shared" si="5"/>
        <v>2025</v>
      </c>
      <c r="R58">
        <f t="shared" si="5"/>
        <v>2025</v>
      </c>
      <c r="S58">
        <f t="shared" si="5"/>
        <v>2025</v>
      </c>
      <c r="T58">
        <f t="shared" si="5"/>
        <v>2025</v>
      </c>
      <c r="U58">
        <f t="shared" si="5"/>
        <v>2025</v>
      </c>
      <c r="V58">
        <f t="shared" si="5"/>
        <v>2025</v>
      </c>
      <c r="W58">
        <f t="shared" si="5"/>
        <v>2025</v>
      </c>
      <c r="X58" t="s">
        <v>63</v>
      </c>
    </row>
    <row r="59" spans="1:24" x14ac:dyDescent="0.25">
      <c r="A59" t="s">
        <v>53</v>
      </c>
      <c r="B59" t="s">
        <v>5</v>
      </c>
      <c r="C59" t="s">
        <v>15</v>
      </c>
      <c r="D59" t="s">
        <v>16</v>
      </c>
      <c r="E59" t="s">
        <v>54</v>
      </c>
      <c r="F59" t="s">
        <v>79</v>
      </c>
      <c r="G59" t="s">
        <v>64</v>
      </c>
      <c r="K59" t="s">
        <v>57</v>
      </c>
      <c r="L59" t="s">
        <v>62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  <c r="X59" t="s">
        <v>63</v>
      </c>
    </row>
    <row r="60" spans="1:24" x14ac:dyDescent="0.25">
      <c r="A60" t="s">
        <v>53</v>
      </c>
      <c r="B60" t="s">
        <v>5</v>
      </c>
      <c r="C60" t="s">
        <v>15</v>
      </c>
      <c r="D60" t="s">
        <v>16</v>
      </c>
      <c r="E60" t="s">
        <v>54</v>
      </c>
      <c r="F60" t="s">
        <v>79</v>
      </c>
      <c r="G60" t="s">
        <v>65</v>
      </c>
      <c r="K60" t="s">
        <v>57</v>
      </c>
      <c r="L60" t="s">
        <v>66</v>
      </c>
      <c r="M60" cm="1">
        <f t="array" ref="M60">INDEX([3]!data,_xlfn.XMATCH(_xlfn.CONCAT(
SUBSTITUTE($A60,LEFT($A60,FIND($C60,$A60)+LEN($C60)-1),),
$F60),
[3]!index),_xlfn.XMATCH($G60,[3]!header))</f>
        <v>40</v>
      </c>
      <c r="N60">
        <f t="shared" si="5"/>
        <v>40</v>
      </c>
      <c r="O60">
        <f t="shared" si="5"/>
        <v>40</v>
      </c>
      <c r="P60">
        <f t="shared" si="5"/>
        <v>40</v>
      </c>
      <c r="Q60">
        <f t="shared" si="5"/>
        <v>40</v>
      </c>
      <c r="R60">
        <f t="shared" si="5"/>
        <v>40</v>
      </c>
      <c r="S60">
        <f t="shared" si="5"/>
        <v>40</v>
      </c>
      <c r="T60">
        <f t="shared" si="5"/>
        <v>40</v>
      </c>
      <c r="U60">
        <f t="shared" si="5"/>
        <v>40</v>
      </c>
      <c r="V60">
        <f t="shared" si="5"/>
        <v>40</v>
      </c>
      <c r="W60">
        <f t="shared" si="5"/>
        <v>40</v>
      </c>
      <c r="X60" t="s">
        <v>67</v>
      </c>
    </row>
    <row r="61" spans="1:24" x14ac:dyDescent="0.25">
      <c r="A61" t="s">
        <v>53</v>
      </c>
      <c r="B61" t="s">
        <v>5</v>
      </c>
      <c r="C61" t="s">
        <v>15</v>
      </c>
      <c r="D61" t="s">
        <v>16</v>
      </c>
      <c r="E61" t="s">
        <v>54</v>
      </c>
      <c r="F61" t="s">
        <v>79</v>
      </c>
      <c r="G61" t="s">
        <v>68</v>
      </c>
      <c r="K61" t="s">
        <v>69</v>
      </c>
      <c r="L61" t="s">
        <v>58</v>
      </c>
      <c r="M61" cm="1">
        <f t="array" ref="M61">INDEX([3]!data,_xlfn.XMATCH(_xlfn.CONCAT(
SUBSTITUTE($A61,LEFT($A61,FIND($C61,$A61)+LEN($C61)-1),),
$F61),
[3]!index),_xlfn.XMATCH(_xlfn.CONCAT($C61,$G61),[3]!header))</f>
        <v>0</v>
      </c>
      <c r="X61" t="s">
        <v>63</v>
      </c>
    </row>
    <row r="62" spans="1:24" x14ac:dyDescent="0.25">
      <c r="A62" t="s">
        <v>53</v>
      </c>
      <c r="B62" t="s">
        <v>5</v>
      </c>
      <c r="C62" t="s">
        <v>15</v>
      </c>
      <c r="D62" t="s">
        <v>16</v>
      </c>
      <c r="E62" t="s">
        <v>54</v>
      </c>
      <c r="F62" t="s">
        <v>79</v>
      </c>
      <c r="G62" t="s">
        <v>70</v>
      </c>
      <c r="K62" t="s">
        <v>57</v>
      </c>
      <c r="L62" t="s">
        <v>71</v>
      </c>
      <c r="M62" cm="1">
        <f t="array" ref="M62">INDEX([3]!data,_xlfn.XMATCH(_xlfn.CONCAT(
SUBSTITUTE($A62,LEFT($A62,FIND($C62,$A62)+LEN($C62)-1),),
$F62),
[3]!index),_xlfn.XMATCH($G62,[3]!header))</f>
        <v>124628629.5</v>
      </c>
      <c r="N62">
        <f t="shared" ref="N62:W68" si="6">M62</f>
        <v>124628629.5</v>
      </c>
      <c r="O62">
        <f t="shared" si="6"/>
        <v>124628629.5</v>
      </c>
      <c r="P62">
        <f t="shared" si="6"/>
        <v>124628629.5</v>
      </c>
      <c r="Q62">
        <f t="shared" si="6"/>
        <v>124628629.5</v>
      </c>
      <c r="R62">
        <f t="shared" si="6"/>
        <v>124628629.5</v>
      </c>
      <c r="S62">
        <f t="shared" si="6"/>
        <v>124628629.5</v>
      </c>
      <c r="T62">
        <f t="shared" si="6"/>
        <v>124628629.5</v>
      </c>
      <c r="U62">
        <f t="shared" si="6"/>
        <v>124628629.5</v>
      </c>
      <c r="V62">
        <f t="shared" si="6"/>
        <v>124628629.5</v>
      </c>
      <c r="W62">
        <f t="shared" si="6"/>
        <v>124628629.5</v>
      </c>
      <c r="X62" t="s">
        <v>67</v>
      </c>
    </row>
    <row r="63" spans="1:24" x14ac:dyDescent="0.25">
      <c r="A63" t="s">
        <v>53</v>
      </c>
      <c r="B63" t="s">
        <v>5</v>
      </c>
      <c r="C63" t="s">
        <v>15</v>
      </c>
      <c r="D63" t="s">
        <v>16</v>
      </c>
      <c r="E63" t="s">
        <v>54</v>
      </c>
      <c r="F63" t="s">
        <v>79</v>
      </c>
      <c r="G63" t="s">
        <v>72</v>
      </c>
      <c r="K63" t="s">
        <v>57</v>
      </c>
      <c r="L63" t="s">
        <v>73</v>
      </c>
      <c r="M63" cm="1">
        <f t="array" ref="M63">INDEX([3]!data,_xlfn.XMATCH(_xlfn.CONCAT(
SUBSTITUTE($A63,LEFT($A63,FIND($C63,$A63)+LEN($C63)-1),),
$F63),
[3]!index),_xlfn.XMATCH($G63,[3]!header))</f>
        <v>278551885.886208</v>
      </c>
      <c r="N63">
        <f t="shared" si="6"/>
        <v>278551885.886208</v>
      </c>
      <c r="O63">
        <f t="shared" si="6"/>
        <v>278551885.886208</v>
      </c>
      <c r="P63">
        <f t="shared" si="6"/>
        <v>278551885.886208</v>
      </c>
      <c r="Q63">
        <f t="shared" si="6"/>
        <v>278551885.886208</v>
      </c>
      <c r="R63">
        <f t="shared" si="6"/>
        <v>278551885.886208</v>
      </c>
      <c r="S63">
        <f t="shared" si="6"/>
        <v>278551885.886208</v>
      </c>
      <c r="T63">
        <f t="shared" si="6"/>
        <v>278551885.886208</v>
      </c>
      <c r="U63">
        <f t="shared" si="6"/>
        <v>278551885.886208</v>
      </c>
      <c r="V63">
        <f t="shared" si="6"/>
        <v>278551885.886208</v>
      </c>
      <c r="W63">
        <f t="shared" si="6"/>
        <v>278551885.886208</v>
      </c>
      <c r="X63" t="s">
        <v>67</v>
      </c>
    </row>
    <row r="64" spans="1:24" x14ac:dyDescent="0.25">
      <c r="A64" t="s">
        <v>53</v>
      </c>
      <c r="B64" t="s">
        <v>5</v>
      </c>
      <c r="C64" t="s">
        <v>15</v>
      </c>
      <c r="D64" t="s">
        <v>16</v>
      </c>
      <c r="E64" t="s">
        <v>54</v>
      </c>
      <c r="F64" t="s">
        <v>79</v>
      </c>
      <c r="G64" t="s">
        <v>74</v>
      </c>
      <c r="K64" t="s">
        <v>57</v>
      </c>
      <c r="L64" t="s">
        <v>73</v>
      </c>
      <c r="M64" cm="1">
        <f t="array" ref="M64">INDEX([3]!data,_xlfn.XMATCH(_xlfn.CONCAT(
SUBSTITUTE($A64,LEFT($A64,FIND($C64,$A64)+LEN($C64)-1),),
$F64),
[3]!index),_xlfn.XMATCH($G64,[3]!header))</f>
        <v>24653992.309693798</v>
      </c>
      <c r="N64">
        <f t="shared" si="6"/>
        <v>24653992.309693798</v>
      </c>
      <c r="O64">
        <f t="shared" si="6"/>
        <v>24653992.309693798</v>
      </c>
      <c r="P64">
        <f t="shared" si="6"/>
        <v>24653992.309693798</v>
      </c>
      <c r="Q64">
        <f t="shared" si="6"/>
        <v>24653992.309693798</v>
      </c>
      <c r="R64">
        <f t="shared" si="6"/>
        <v>24653992.309693798</v>
      </c>
      <c r="S64">
        <f t="shared" si="6"/>
        <v>24653992.309693798</v>
      </c>
      <c r="T64">
        <f t="shared" si="6"/>
        <v>24653992.309693798</v>
      </c>
      <c r="U64">
        <f t="shared" si="6"/>
        <v>24653992.309693798</v>
      </c>
      <c r="V64">
        <f t="shared" si="6"/>
        <v>24653992.309693798</v>
      </c>
      <c r="W64">
        <f t="shared" si="6"/>
        <v>24653992.309693798</v>
      </c>
      <c r="X64" t="s">
        <v>67</v>
      </c>
    </row>
    <row r="65" spans="1:24" x14ac:dyDescent="0.25">
      <c r="A65" t="s">
        <v>53</v>
      </c>
      <c r="B65" t="s">
        <v>5</v>
      </c>
      <c r="C65" t="s">
        <v>15</v>
      </c>
      <c r="D65" t="s">
        <v>16</v>
      </c>
      <c r="E65" t="s">
        <v>54</v>
      </c>
      <c r="F65" t="s">
        <v>79</v>
      </c>
      <c r="G65" t="s">
        <v>52</v>
      </c>
      <c r="J65" t="s">
        <v>36</v>
      </c>
      <c r="K65" t="s">
        <v>75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0.16436899999999999</v>
      </c>
      <c r="N65">
        <f t="shared" si="6"/>
        <v>0.16436899999999999</v>
      </c>
      <c r="O65">
        <f t="shared" si="6"/>
        <v>0.16436899999999999</v>
      </c>
      <c r="P65">
        <f t="shared" si="6"/>
        <v>0.16436899999999999</v>
      </c>
      <c r="Q65">
        <f t="shared" si="6"/>
        <v>0.16436899999999999</v>
      </c>
      <c r="R65">
        <f t="shared" si="6"/>
        <v>0.16436899999999999</v>
      </c>
      <c r="S65">
        <f t="shared" si="6"/>
        <v>0.16436899999999999</v>
      </c>
      <c r="T65">
        <f t="shared" si="6"/>
        <v>0.16436899999999999</v>
      </c>
      <c r="U65">
        <f t="shared" si="6"/>
        <v>0.16436899999999999</v>
      </c>
      <c r="V65">
        <f t="shared" si="6"/>
        <v>0.16436899999999999</v>
      </c>
      <c r="W65">
        <f t="shared" si="6"/>
        <v>0.16436899999999999</v>
      </c>
      <c r="X65" t="s">
        <v>67</v>
      </c>
    </row>
    <row r="66" spans="1:24" x14ac:dyDescent="0.25">
      <c r="A66" t="s">
        <v>53</v>
      </c>
      <c r="B66" t="s">
        <v>5</v>
      </c>
      <c r="C66" t="s">
        <v>15</v>
      </c>
      <c r="D66" t="s">
        <v>16</v>
      </c>
      <c r="E66" t="s">
        <v>54</v>
      </c>
      <c r="F66" t="s">
        <v>79</v>
      </c>
      <c r="G66" t="s">
        <v>52</v>
      </c>
      <c r="J66" t="s">
        <v>29</v>
      </c>
      <c r="K66" t="s">
        <v>75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2.16E-3</v>
      </c>
      <c r="N66">
        <f t="shared" si="6"/>
        <v>2.16E-3</v>
      </c>
      <c r="O66">
        <f t="shared" si="6"/>
        <v>2.16E-3</v>
      </c>
      <c r="P66">
        <f t="shared" si="6"/>
        <v>2.16E-3</v>
      </c>
      <c r="Q66">
        <f t="shared" si="6"/>
        <v>2.16E-3</v>
      </c>
      <c r="R66">
        <f t="shared" si="6"/>
        <v>2.16E-3</v>
      </c>
      <c r="S66">
        <f t="shared" si="6"/>
        <v>2.16E-3</v>
      </c>
      <c r="T66">
        <f t="shared" si="6"/>
        <v>2.16E-3</v>
      </c>
      <c r="U66">
        <f t="shared" si="6"/>
        <v>2.16E-3</v>
      </c>
      <c r="V66">
        <f t="shared" si="6"/>
        <v>2.16E-3</v>
      </c>
      <c r="W66">
        <f t="shared" si="6"/>
        <v>2.16E-3</v>
      </c>
      <c r="X66" t="s">
        <v>67</v>
      </c>
    </row>
    <row r="67" spans="1:24" x14ac:dyDescent="0.25">
      <c r="A67" t="s">
        <v>53</v>
      </c>
      <c r="B67" t="s">
        <v>5</v>
      </c>
      <c r="C67" t="s">
        <v>15</v>
      </c>
      <c r="D67" t="s">
        <v>16</v>
      </c>
      <c r="E67" t="s">
        <v>54</v>
      </c>
      <c r="F67" t="s">
        <v>79</v>
      </c>
      <c r="G67" t="s">
        <v>52</v>
      </c>
      <c r="J67" t="s">
        <v>76</v>
      </c>
      <c r="K67" t="s">
        <v>75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kg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1</v>
      </c>
      <c r="N67">
        <f t="shared" si="6"/>
        <v>1</v>
      </c>
      <c r="O67">
        <f t="shared" si="6"/>
        <v>1</v>
      </c>
      <c r="P67">
        <f t="shared" si="6"/>
        <v>1</v>
      </c>
      <c r="Q67">
        <f t="shared" si="6"/>
        <v>1</v>
      </c>
      <c r="R67">
        <f t="shared" si="6"/>
        <v>1</v>
      </c>
      <c r="S67">
        <f t="shared" si="6"/>
        <v>1</v>
      </c>
      <c r="T67">
        <f t="shared" si="6"/>
        <v>1</v>
      </c>
      <c r="U67">
        <f t="shared" si="6"/>
        <v>1</v>
      </c>
      <c r="V67">
        <f t="shared" si="6"/>
        <v>1</v>
      </c>
      <c r="W67">
        <f t="shared" si="6"/>
        <v>1</v>
      </c>
      <c r="X67" t="s">
        <v>67</v>
      </c>
    </row>
    <row r="68" spans="1:24" x14ac:dyDescent="0.25">
      <c r="A68" t="s">
        <v>53</v>
      </c>
      <c r="B68" t="s">
        <v>5</v>
      </c>
      <c r="C68" t="s">
        <v>15</v>
      </c>
      <c r="D68" t="s">
        <v>16</v>
      </c>
      <c r="E68" t="s">
        <v>54</v>
      </c>
      <c r="F68" t="s">
        <v>79</v>
      </c>
      <c r="G68" t="s">
        <v>52</v>
      </c>
      <c r="J68" t="s">
        <v>77</v>
      </c>
      <c r="K68" t="s">
        <v>75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tCO2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8.3268524063532297E-3</v>
      </c>
      <c r="N68">
        <f t="shared" si="6"/>
        <v>8.3268524063532297E-3</v>
      </c>
      <c r="O68">
        <f t="shared" si="6"/>
        <v>8.3268524063532297E-3</v>
      </c>
      <c r="P68">
        <f t="shared" si="6"/>
        <v>8.3268524063532297E-3</v>
      </c>
      <c r="Q68">
        <f t="shared" si="6"/>
        <v>8.3268524063532297E-3</v>
      </c>
      <c r="R68">
        <f t="shared" si="6"/>
        <v>8.3268524063532297E-3</v>
      </c>
      <c r="S68">
        <f t="shared" si="6"/>
        <v>8.3268524063532297E-3</v>
      </c>
      <c r="T68">
        <f t="shared" si="6"/>
        <v>8.3268524063532297E-3</v>
      </c>
      <c r="U68">
        <f t="shared" si="6"/>
        <v>8.3268524063532297E-3</v>
      </c>
      <c r="V68">
        <f t="shared" si="6"/>
        <v>8.3268524063532297E-3</v>
      </c>
      <c r="W68">
        <f t="shared" si="6"/>
        <v>8.3268524063532297E-3</v>
      </c>
      <c r="X68" t="s">
        <v>67</v>
      </c>
    </row>
    <row r="69" spans="1:24" x14ac:dyDescent="0.25">
      <c r="A69" t="s">
        <v>53</v>
      </c>
      <c r="B69" t="s">
        <v>5</v>
      </c>
      <c r="C69" t="s">
        <v>15</v>
      </c>
      <c r="D69" t="s">
        <v>16</v>
      </c>
      <c r="E69" t="s">
        <v>54</v>
      </c>
      <c r="F69" t="s">
        <v>80</v>
      </c>
      <c r="G69" t="s">
        <v>6</v>
      </c>
    </row>
    <row r="70" spans="1:24" x14ac:dyDescent="0.25">
      <c r="A70" t="s">
        <v>53</v>
      </c>
      <c r="B70" t="s">
        <v>5</v>
      </c>
      <c r="C70" t="s">
        <v>15</v>
      </c>
      <c r="D70" t="s">
        <v>16</v>
      </c>
      <c r="E70" t="s">
        <v>54</v>
      </c>
      <c r="F70" t="s">
        <v>80</v>
      </c>
      <c r="G70" t="s">
        <v>61</v>
      </c>
      <c r="K70" t="s">
        <v>57</v>
      </c>
      <c r="L70" t="s">
        <v>62</v>
      </c>
      <c r="M70" cm="1">
        <f t="array" ref="M70">INDEX([3]!data,_xlfn.XMATCH(_xlfn.CONCAT(
SUBSTITUTE($A70,LEFT($A70,FIND($C70,$A70)+LEN($C70)-1),),
$F70),
[3]!index),_xlfn.XMATCH($G70,[3]!header))</f>
        <v>2025</v>
      </c>
      <c r="N70">
        <f t="shared" ref="N70:W72" si="7">M70</f>
        <v>2025</v>
      </c>
      <c r="O70">
        <f t="shared" si="7"/>
        <v>2025</v>
      </c>
      <c r="P70">
        <f t="shared" si="7"/>
        <v>2025</v>
      </c>
      <c r="Q70">
        <f t="shared" si="7"/>
        <v>2025</v>
      </c>
      <c r="R70">
        <f t="shared" si="7"/>
        <v>2025</v>
      </c>
      <c r="S70">
        <f t="shared" si="7"/>
        <v>2025</v>
      </c>
      <c r="T70">
        <f t="shared" si="7"/>
        <v>2025</v>
      </c>
      <c r="U70">
        <f t="shared" si="7"/>
        <v>2025</v>
      </c>
      <c r="V70">
        <f t="shared" si="7"/>
        <v>2025</v>
      </c>
      <c r="W70">
        <f t="shared" si="7"/>
        <v>2025</v>
      </c>
      <c r="X70" t="s">
        <v>63</v>
      </c>
    </row>
    <row r="71" spans="1:24" x14ac:dyDescent="0.25">
      <c r="A71" t="s">
        <v>53</v>
      </c>
      <c r="B71" t="s">
        <v>5</v>
      </c>
      <c r="C71" t="s">
        <v>15</v>
      </c>
      <c r="D71" t="s">
        <v>16</v>
      </c>
      <c r="E71" t="s">
        <v>54</v>
      </c>
      <c r="F71" t="s">
        <v>80</v>
      </c>
      <c r="G71" t="s">
        <v>64</v>
      </c>
      <c r="K71" t="s">
        <v>57</v>
      </c>
      <c r="L71" t="s">
        <v>62</v>
      </c>
      <c r="M71" cm="1">
        <f t="array" ref="M71">INDEX([3]!data,_xlfn.XMATCH(_xlfn.CONCAT(
SUBSTITUTE($A71,LEFT($A71,FIND($C71,$A71)+LEN($C71)-1),),
$F71),
[3]!index),_xlfn.XMATCH($G71,[3]!header))</f>
        <v>2101</v>
      </c>
      <c r="N71">
        <f t="shared" si="7"/>
        <v>2101</v>
      </c>
      <c r="O71">
        <f t="shared" si="7"/>
        <v>2101</v>
      </c>
      <c r="P71">
        <f t="shared" si="7"/>
        <v>2101</v>
      </c>
      <c r="Q71">
        <f t="shared" si="7"/>
        <v>2101</v>
      </c>
      <c r="R71">
        <f t="shared" si="7"/>
        <v>2101</v>
      </c>
      <c r="S71">
        <f t="shared" si="7"/>
        <v>2101</v>
      </c>
      <c r="T71">
        <f t="shared" si="7"/>
        <v>2101</v>
      </c>
      <c r="U71">
        <f t="shared" si="7"/>
        <v>2101</v>
      </c>
      <c r="V71">
        <f t="shared" si="7"/>
        <v>2101</v>
      </c>
      <c r="W71">
        <f t="shared" si="7"/>
        <v>2101</v>
      </c>
      <c r="X71" t="s">
        <v>63</v>
      </c>
    </row>
    <row r="72" spans="1:24" x14ac:dyDescent="0.25">
      <c r="A72" t="s">
        <v>53</v>
      </c>
      <c r="B72" t="s">
        <v>5</v>
      </c>
      <c r="C72" t="s">
        <v>15</v>
      </c>
      <c r="D72" t="s">
        <v>16</v>
      </c>
      <c r="E72" t="s">
        <v>54</v>
      </c>
      <c r="F72" t="s">
        <v>80</v>
      </c>
      <c r="G72" t="s">
        <v>65</v>
      </c>
      <c r="K72" t="s">
        <v>57</v>
      </c>
      <c r="L72" t="s">
        <v>66</v>
      </c>
      <c r="M72" cm="1">
        <f t="array" ref="M72">INDEX([3]!data,_xlfn.XMATCH(_xlfn.CONCAT(
SUBSTITUTE($A72,LEFT($A72,FIND($C72,$A72)+LEN($C72)-1),),
$F72),
[3]!index),_xlfn.XMATCH($G72,[3]!header))</f>
        <v>40</v>
      </c>
      <c r="N72">
        <f t="shared" si="7"/>
        <v>40</v>
      </c>
      <c r="O72">
        <f t="shared" si="7"/>
        <v>40</v>
      </c>
      <c r="P72">
        <f t="shared" si="7"/>
        <v>40</v>
      </c>
      <c r="Q72">
        <f t="shared" si="7"/>
        <v>40</v>
      </c>
      <c r="R72">
        <f t="shared" si="7"/>
        <v>40</v>
      </c>
      <c r="S72">
        <f t="shared" si="7"/>
        <v>40</v>
      </c>
      <c r="T72">
        <f t="shared" si="7"/>
        <v>40</v>
      </c>
      <c r="U72">
        <f t="shared" si="7"/>
        <v>40</v>
      </c>
      <c r="V72">
        <f t="shared" si="7"/>
        <v>40</v>
      </c>
      <c r="W72">
        <f t="shared" si="7"/>
        <v>40</v>
      </c>
      <c r="X72" t="s">
        <v>67</v>
      </c>
    </row>
    <row r="73" spans="1:24" x14ac:dyDescent="0.25">
      <c r="A73" t="s">
        <v>53</v>
      </c>
      <c r="B73" t="s">
        <v>5</v>
      </c>
      <c r="C73" t="s">
        <v>15</v>
      </c>
      <c r="D73" t="s">
        <v>16</v>
      </c>
      <c r="E73" t="s">
        <v>54</v>
      </c>
      <c r="F73" t="s">
        <v>80</v>
      </c>
      <c r="G73" t="s">
        <v>68</v>
      </c>
      <c r="K73" t="s">
        <v>69</v>
      </c>
      <c r="L73" t="s">
        <v>58</v>
      </c>
      <c r="M73" cm="1">
        <f t="array" ref="M73">INDEX([3]!data,_xlfn.XMATCH(_xlfn.CONCAT(
SUBSTITUTE($A73,LEFT($A73,FIND($C73,$A73)+LEN($C73)-1),),
$F73),
[3]!index),_xlfn.XMATCH(_xlfn.CONCAT($C73,$G73),[3]!header))</f>
        <v>0</v>
      </c>
      <c r="X73" t="s">
        <v>63</v>
      </c>
    </row>
    <row r="74" spans="1:24" x14ac:dyDescent="0.25">
      <c r="A74" t="s">
        <v>53</v>
      </c>
      <c r="B74" t="s">
        <v>5</v>
      </c>
      <c r="C74" t="s">
        <v>15</v>
      </c>
      <c r="D74" t="s">
        <v>16</v>
      </c>
      <c r="E74" t="s">
        <v>54</v>
      </c>
      <c r="F74" t="s">
        <v>80</v>
      </c>
      <c r="G74" t="s">
        <v>70</v>
      </c>
      <c r="K74" t="s">
        <v>57</v>
      </c>
      <c r="L74" t="s">
        <v>71</v>
      </c>
      <c r="M74" cm="1">
        <f t="array" ref="M74">INDEX([3]!data,_xlfn.XMATCH(_xlfn.CONCAT(
SUBSTITUTE($A74,LEFT($A74,FIND($C74,$A74)+LEN($C74)-1),),
$F74),
[3]!index),_xlfn.XMATCH($G74,[3]!header))</f>
        <v>50995026</v>
      </c>
      <c r="N74">
        <f t="shared" ref="N74:W80" si="8">M74</f>
        <v>50995026</v>
      </c>
      <c r="O74">
        <f t="shared" si="8"/>
        <v>50995026</v>
      </c>
      <c r="P74">
        <f t="shared" si="8"/>
        <v>50995026</v>
      </c>
      <c r="Q74">
        <f t="shared" si="8"/>
        <v>50995026</v>
      </c>
      <c r="R74">
        <f t="shared" si="8"/>
        <v>50995026</v>
      </c>
      <c r="S74">
        <f t="shared" si="8"/>
        <v>50995026</v>
      </c>
      <c r="T74">
        <f t="shared" si="8"/>
        <v>50995026</v>
      </c>
      <c r="U74">
        <f t="shared" si="8"/>
        <v>50995026</v>
      </c>
      <c r="V74">
        <f t="shared" si="8"/>
        <v>50995026</v>
      </c>
      <c r="W74">
        <f t="shared" si="8"/>
        <v>50995026</v>
      </c>
      <c r="X74" t="s">
        <v>67</v>
      </c>
    </row>
    <row r="75" spans="1:24" x14ac:dyDescent="0.25">
      <c r="A75" t="s">
        <v>53</v>
      </c>
      <c r="B75" t="s">
        <v>5</v>
      </c>
      <c r="C75" t="s">
        <v>15</v>
      </c>
      <c r="D75" t="s">
        <v>16</v>
      </c>
      <c r="E75" t="s">
        <v>54</v>
      </c>
      <c r="F75" t="s">
        <v>80</v>
      </c>
      <c r="G75" t="s">
        <v>72</v>
      </c>
      <c r="K75" t="s">
        <v>57</v>
      </c>
      <c r="L75" t="s">
        <v>73</v>
      </c>
      <c r="M75" cm="1">
        <f t="array" ref="M75">INDEX([3]!data,_xlfn.XMATCH(_xlfn.CONCAT(
SUBSTITUTE($A75,LEFT($A75,FIND($C75,$A75)+LEN($C75)-1),),
$F75),
[3]!index),_xlfn.XMATCH($G75,[3]!header))</f>
        <v>232095086.61176199</v>
      </c>
      <c r="N75">
        <f t="shared" si="8"/>
        <v>232095086.61176199</v>
      </c>
      <c r="O75">
        <f t="shared" si="8"/>
        <v>232095086.61176199</v>
      </c>
      <c r="P75">
        <f t="shared" si="8"/>
        <v>232095086.61176199</v>
      </c>
      <c r="Q75">
        <f t="shared" si="8"/>
        <v>232095086.61176199</v>
      </c>
      <c r="R75">
        <f t="shared" si="8"/>
        <v>232095086.61176199</v>
      </c>
      <c r="S75">
        <f t="shared" si="8"/>
        <v>232095086.61176199</v>
      </c>
      <c r="T75">
        <f t="shared" si="8"/>
        <v>232095086.61176199</v>
      </c>
      <c r="U75">
        <f t="shared" si="8"/>
        <v>232095086.61176199</v>
      </c>
      <c r="V75">
        <f t="shared" si="8"/>
        <v>232095086.61176199</v>
      </c>
      <c r="W75">
        <f t="shared" si="8"/>
        <v>232095086.61176199</v>
      </c>
      <c r="X75" t="s">
        <v>67</v>
      </c>
    </row>
    <row r="76" spans="1:24" x14ac:dyDescent="0.25">
      <c r="A76" t="s">
        <v>53</v>
      </c>
      <c r="B76" t="s">
        <v>5</v>
      </c>
      <c r="C76" t="s">
        <v>15</v>
      </c>
      <c r="D76" t="s">
        <v>16</v>
      </c>
      <c r="E76" t="s">
        <v>54</v>
      </c>
      <c r="F76" t="s">
        <v>80</v>
      </c>
      <c r="G76" t="s">
        <v>74</v>
      </c>
      <c r="K76" t="s">
        <v>57</v>
      </c>
      <c r="L76" t="s">
        <v>73</v>
      </c>
      <c r="M76" cm="1">
        <f t="array" ref="M76">INDEX([3]!data,_xlfn.XMATCH(_xlfn.CONCAT(
SUBSTITUTE($A76,LEFT($A76,FIND($C76,$A76)+LEN($C76)-1),),
$F76),
[3]!index),_xlfn.XMATCH($G76,[3]!header))</f>
        <v>33745814.827437401</v>
      </c>
      <c r="N76">
        <f t="shared" si="8"/>
        <v>33745814.827437401</v>
      </c>
      <c r="O76">
        <f t="shared" si="8"/>
        <v>33745814.827437401</v>
      </c>
      <c r="P76">
        <f t="shared" si="8"/>
        <v>33745814.827437401</v>
      </c>
      <c r="Q76">
        <f t="shared" si="8"/>
        <v>33745814.827437401</v>
      </c>
      <c r="R76">
        <f t="shared" si="8"/>
        <v>33745814.827437401</v>
      </c>
      <c r="S76">
        <f t="shared" si="8"/>
        <v>33745814.827437401</v>
      </c>
      <c r="T76">
        <f t="shared" si="8"/>
        <v>33745814.827437401</v>
      </c>
      <c r="U76">
        <f t="shared" si="8"/>
        <v>33745814.827437401</v>
      </c>
      <c r="V76">
        <f t="shared" si="8"/>
        <v>33745814.827437401</v>
      </c>
      <c r="W76">
        <f t="shared" si="8"/>
        <v>33745814.827437401</v>
      </c>
      <c r="X76" t="s">
        <v>67</v>
      </c>
    </row>
    <row r="77" spans="1:24" x14ac:dyDescent="0.25">
      <c r="A77" t="s">
        <v>53</v>
      </c>
      <c r="B77" t="s">
        <v>5</v>
      </c>
      <c r="C77" t="s">
        <v>15</v>
      </c>
      <c r="D77" t="s">
        <v>16</v>
      </c>
      <c r="E77" t="s">
        <v>54</v>
      </c>
      <c r="F77" t="s">
        <v>80</v>
      </c>
      <c r="G77" t="s">
        <v>52</v>
      </c>
      <c r="J77" t="s">
        <v>40</v>
      </c>
      <c r="K77" t="s">
        <v>75</v>
      </c>
      <c r="L77" t="str" cm="1">
        <f t="array" ref="L77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0.26374392401276903</v>
      </c>
      <c r="N77">
        <f t="shared" si="8"/>
        <v>0.26374392401276903</v>
      </c>
      <c r="O77">
        <f t="shared" si="8"/>
        <v>0.26374392401276903</v>
      </c>
      <c r="P77">
        <f t="shared" si="8"/>
        <v>0.26374392401276903</v>
      </c>
      <c r="Q77">
        <f t="shared" si="8"/>
        <v>0.26374392401276903</v>
      </c>
      <c r="R77">
        <f t="shared" si="8"/>
        <v>0.26374392401276903</v>
      </c>
      <c r="S77">
        <f t="shared" si="8"/>
        <v>0.26374392401276903</v>
      </c>
      <c r="T77">
        <f t="shared" si="8"/>
        <v>0.26374392401276903</v>
      </c>
      <c r="U77">
        <f t="shared" si="8"/>
        <v>0.26374392401276903</v>
      </c>
      <c r="V77">
        <f t="shared" si="8"/>
        <v>0.26374392401276903</v>
      </c>
      <c r="W77">
        <f t="shared" si="8"/>
        <v>0.26374392401276903</v>
      </c>
      <c r="X77" t="s">
        <v>67</v>
      </c>
    </row>
    <row r="78" spans="1:24" x14ac:dyDescent="0.25">
      <c r="A78" t="s">
        <v>53</v>
      </c>
      <c r="B78" t="s">
        <v>5</v>
      </c>
      <c r="C78" t="s">
        <v>15</v>
      </c>
      <c r="D78" t="s">
        <v>16</v>
      </c>
      <c r="E78" t="s">
        <v>54</v>
      </c>
      <c r="F78" t="s">
        <v>80</v>
      </c>
      <c r="G78" t="s">
        <v>52</v>
      </c>
      <c r="J78" t="s">
        <v>36</v>
      </c>
      <c r="K78" t="s">
        <v>75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6.2245E-3</v>
      </c>
      <c r="N78">
        <f t="shared" si="8"/>
        <v>6.2245E-3</v>
      </c>
      <c r="O78">
        <f t="shared" si="8"/>
        <v>6.2245E-3</v>
      </c>
      <c r="P78">
        <f t="shared" si="8"/>
        <v>6.2245E-3</v>
      </c>
      <c r="Q78">
        <f t="shared" si="8"/>
        <v>6.2245E-3</v>
      </c>
      <c r="R78">
        <f t="shared" si="8"/>
        <v>6.2245E-3</v>
      </c>
      <c r="S78">
        <f t="shared" si="8"/>
        <v>6.2245E-3</v>
      </c>
      <c r="T78">
        <f t="shared" si="8"/>
        <v>6.2245E-3</v>
      </c>
      <c r="U78">
        <f t="shared" si="8"/>
        <v>6.2245E-3</v>
      </c>
      <c r="V78">
        <f t="shared" si="8"/>
        <v>6.2245E-3</v>
      </c>
      <c r="W78">
        <f t="shared" si="8"/>
        <v>6.2245E-3</v>
      </c>
      <c r="X78" t="s">
        <v>67</v>
      </c>
    </row>
    <row r="79" spans="1:24" x14ac:dyDescent="0.25">
      <c r="A79" t="s">
        <v>53</v>
      </c>
      <c r="B79" t="s">
        <v>5</v>
      </c>
      <c r="C79" t="s">
        <v>15</v>
      </c>
      <c r="D79" t="s">
        <v>16</v>
      </c>
      <c r="E79" t="s">
        <v>54</v>
      </c>
      <c r="F79" t="s">
        <v>80</v>
      </c>
      <c r="G79" t="s">
        <v>52</v>
      </c>
      <c r="J79" t="s">
        <v>29</v>
      </c>
      <c r="K79" t="s">
        <v>75</v>
      </c>
      <c r="L79" t="str" cm="1">
        <f t="array" ref="L79">INDEX([3]!data_multi,_xlfn.XMATCH(_xlfn.CONCAT(
SUBSTITUTE($A79,LEFT($A79,FIND($C79,$A79)+LEN($C79)-1),),
$F79:$I79,
SUBSTITUTE($J79,LEFT($A79,FIND($C79,$A79)+LEN($C79)-1),)),
[3]!index_multi),_xlfn.XMATCH(L$2,[3]!header_multi))</f>
        <v>GJ</v>
      </c>
      <c r="M79" cm="1">
        <f t="array" ref="M79">INDEX([3]!data_multi,_xlfn.XMATCH(_xlfn.CONCAT(
SUBSTITUTE($A79,LEFT($A79,FIND($C79,$A79)+LEN($C79)-1),),
$F79:$I79,
SUBSTITUTE($J79,LEFT($A79,FIND($C79,$A79)+LEN($C79)-1),)),
[3]!index_multi),_xlfn.XMATCH(M$2,[3]!header_multi))</f>
        <v>3.5279999999999999E-3</v>
      </c>
      <c r="N79">
        <f t="shared" si="8"/>
        <v>3.5279999999999999E-3</v>
      </c>
      <c r="O79">
        <f t="shared" si="8"/>
        <v>3.5279999999999999E-3</v>
      </c>
      <c r="P79">
        <f t="shared" si="8"/>
        <v>3.5279999999999999E-3</v>
      </c>
      <c r="Q79">
        <f t="shared" si="8"/>
        <v>3.5279999999999999E-3</v>
      </c>
      <c r="R79">
        <f t="shared" si="8"/>
        <v>3.5279999999999999E-3</v>
      </c>
      <c r="S79">
        <f t="shared" si="8"/>
        <v>3.5279999999999999E-3</v>
      </c>
      <c r="T79">
        <f t="shared" si="8"/>
        <v>3.5279999999999999E-3</v>
      </c>
      <c r="U79">
        <f t="shared" si="8"/>
        <v>3.5279999999999999E-3</v>
      </c>
      <c r="V79">
        <f t="shared" si="8"/>
        <v>3.5279999999999999E-3</v>
      </c>
      <c r="W79">
        <f t="shared" si="8"/>
        <v>3.5279999999999999E-3</v>
      </c>
      <c r="X79" t="s">
        <v>67</v>
      </c>
    </row>
    <row r="80" spans="1:24" x14ac:dyDescent="0.25">
      <c r="A80" t="s">
        <v>53</v>
      </c>
      <c r="B80" t="s">
        <v>5</v>
      </c>
      <c r="C80" t="s">
        <v>15</v>
      </c>
      <c r="D80" t="s">
        <v>16</v>
      </c>
      <c r="E80" t="s">
        <v>54</v>
      </c>
      <c r="F80" t="s">
        <v>80</v>
      </c>
      <c r="G80" t="s">
        <v>52</v>
      </c>
      <c r="J80" t="s">
        <v>76</v>
      </c>
      <c r="K80" t="s">
        <v>75</v>
      </c>
      <c r="L80" t="str" cm="1">
        <f t="array" ref="L80">INDEX([3]!data_multi,_xlfn.XMATCH(_xlfn.CONCAT(
SUBSTITUTE($A80,LEFT($A80,FIND($C80,$A80)+LEN($C80)-1),),
$F80:$I80,
SUBSTITUTE($J80,LEFT($A80,FIND($C80,$A80)+LEN($C80)-1),)),
[3]!index_multi),_xlfn.XMATCH(L$2,[3]!header_multi))</f>
        <v>kg</v>
      </c>
      <c r="M80" cm="1">
        <f t="array" ref="M80">INDEX([3]!data_multi,_xlfn.XMATCH(_xlfn.CONCAT(
SUBSTITUTE($A80,LEFT($A80,FIND($C80,$A80)+LEN($C80)-1),),
$F80:$I80,
SUBSTITUTE($J80,LEFT($A80,FIND($C80,$A80)+LEN($C80)-1),)),
[3]!index_multi),_xlfn.XMATCH(M$2,[3]!header_multi))</f>
        <v>1</v>
      </c>
      <c r="N80">
        <f t="shared" si="8"/>
        <v>1</v>
      </c>
      <c r="O80">
        <f t="shared" si="8"/>
        <v>1</v>
      </c>
      <c r="P80">
        <f t="shared" si="8"/>
        <v>1</v>
      </c>
      <c r="Q80">
        <f t="shared" si="8"/>
        <v>1</v>
      </c>
      <c r="R80">
        <f t="shared" si="8"/>
        <v>1</v>
      </c>
      <c r="S80">
        <f t="shared" si="8"/>
        <v>1</v>
      </c>
      <c r="T80">
        <f t="shared" si="8"/>
        <v>1</v>
      </c>
      <c r="U80">
        <f t="shared" si="8"/>
        <v>1</v>
      </c>
      <c r="V80">
        <f t="shared" si="8"/>
        <v>1</v>
      </c>
      <c r="W80">
        <f t="shared" si="8"/>
        <v>1</v>
      </c>
      <c r="X80" t="s">
        <v>67</v>
      </c>
    </row>
    <row r="81" spans="1:24" x14ac:dyDescent="0.25">
      <c r="A81" t="s">
        <v>53</v>
      </c>
      <c r="B81" t="s">
        <v>5</v>
      </c>
      <c r="C81" t="s">
        <v>15</v>
      </c>
      <c r="D81" t="s">
        <v>16</v>
      </c>
      <c r="E81" t="s">
        <v>54</v>
      </c>
      <c r="F81" t="s">
        <v>81</v>
      </c>
      <c r="G81" t="s">
        <v>6</v>
      </c>
    </row>
    <row r="82" spans="1:24" x14ac:dyDescent="0.25">
      <c r="A82" t="s">
        <v>53</v>
      </c>
      <c r="B82" t="s">
        <v>5</v>
      </c>
      <c r="C82" t="s">
        <v>15</v>
      </c>
      <c r="D82" t="s">
        <v>16</v>
      </c>
      <c r="E82" t="s">
        <v>54</v>
      </c>
      <c r="F82" t="s">
        <v>81</v>
      </c>
      <c r="G82" t="s">
        <v>61</v>
      </c>
      <c r="K82" t="s">
        <v>57</v>
      </c>
      <c r="L82" t="s">
        <v>62</v>
      </c>
      <c r="M82" cm="1">
        <f t="array" ref="M82">INDEX([3]!data,_xlfn.XMATCH(_xlfn.CONCAT(
SUBSTITUTE($A82,LEFT($A82,FIND($C82,$A82)+LEN($C82)-1),),
$F82),
[3]!index),_xlfn.XMATCH($G82,[3]!header))</f>
        <v>2025</v>
      </c>
      <c r="N82">
        <f t="shared" ref="N82:W84" si="9">M82</f>
        <v>2025</v>
      </c>
      <c r="O82">
        <f t="shared" si="9"/>
        <v>2025</v>
      </c>
      <c r="P82">
        <f t="shared" si="9"/>
        <v>2025</v>
      </c>
      <c r="Q82">
        <f t="shared" si="9"/>
        <v>2025</v>
      </c>
      <c r="R82">
        <f t="shared" si="9"/>
        <v>2025</v>
      </c>
      <c r="S82">
        <f t="shared" si="9"/>
        <v>2025</v>
      </c>
      <c r="T82">
        <f t="shared" si="9"/>
        <v>2025</v>
      </c>
      <c r="U82">
        <f t="shared" si="9"/>
        <v>2025</v>
      </c>
      <c r="V82">
        <f t="shared" si="9"/>
        <v>2025</v>
      </c>
      <c r="W82">
        <f t="shared" si="9"/>
        <v>2025</v>
      </c>
      <c r="X82" t="s">
        <v>63</v>
      </c>
    </row>
    <row r="83" spans="1:24" x14ac:dyDescent="0.25">
      <c r="A83" t="s">
        <v>53</v>
      </c>
      <c r="B83" t="s">
        <v>5</v>
      </c>
      <c r="C83" t="s">
        <v>15</v>
      </c>
      <c r="D83" t="s">
        <v>16</v>
      </c>
      <c r="E83" t="s">
        <v>54</v>
      </c>
      <c r="F83" t="s">
        <v>81</v>
      </c>
      <c r="G83" t="s">
        <v>64</v>
      </c>
      <c r="K83" t="s">
        <v>57</v>
      </c>
      <c r="L83" t="s">
        <v>62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9"/>
        <v>2101</v>
      </c>
      <c r="O83">
        <f t="shared" si="9"/>
        <v>2101</v>
      </c>
      <c r="P83">
        <f t="shared" si="9"/>
        <v>2101</v>
      </c>
      <c r="Q83">
        <f t="shared" si="9"/>
        <v>2101</v>
      </c>
      <c r="R83">
        <f t="shared" si="9"/>
        <v>2101</v>
      </c>
      <c r="S83">
        <f t="shared" si="9"/>
        <v>2101</v>
      </c>
      <c r="T83">
        <f t="shared" si="9"/>
        <v>2101</v>
      </c>
      <c r="U83">
        <f t="shared" si="9"/>
        <v>2101</v>
      </c>
      <c r="V83">
        <f t="shared" si="9"/>
        <v>2101</v>
      </c>
      <c r="W83">
        <f t="shared" si="9"/>
        <v>2101</v>
      </c>
      <c r="X83" t="s">
        <v>63</v>
      </c>
    </row>
    <row r="84" spans="1:24" x14ac:dyDescent="0.25">
      <c r="A84" t="s">
        <v>53</v>
      </c>
      <c r="B84" t="s">
        <v>5</v>
      </c>
      <c r="C84" t="s">
        <v>15</v>
      </c>
      <c r="D84" t="s">
        <v>16</v>
      </c>
      <c r="E84" t="s">
        <v>54</v>
      </c>
      <c r="F84" t="s">
        <v>81</v>
      </c>
      <c r="G84" t="s">
        <v>65</v>
      </c>
      <c r="K84" t="s">
        <v>57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40</v>
      </c>
      <c r="N84">
        <f t="shared" si="9"/>
        <v>40</v>
      </c>
      <c r="O84">
        <f t="shared" si="9"/>
        <v>40</v>
      </c>
      <c r="P84">
        <f t="shared" si="9"/>
        <v>40</v>
      </c>
      <c r="Q84">
        <f t="shared" si="9"/>
        <v>40</v>
      </c>
      <c r="R84">
        <f t="shared" si="9"/>
        <v>40</v>
      </c>
      <c r="S84">
        <f t="shared" si="9"/>
        <v>40</v>
      </c>
      <c r="T84">
        <f t="shared" si="9"/>
        <v>40</v>
      </c>
      <c r="U84">
        <f t="shared" si="9"/>
        <v>40</v>
      </c>
      <c r="V84">
        <f t="shared" si="9"/>
        <v>40</v>
      </c>
      <c r="W84">
        <f t="shared" si="9"/>
        <v>40</v>
      </c>
      <c r="X84" t="s">
        <v>67</v>
      </c>
    </row>
    <row r="85" spans="1:24" x14ac:dyDescent="0.25">
      <c r="A85" t="s">
        <v>53</v>
      </c>
      <c r="B85" t="s">
        <v>5</v>
      </c>
      <c r="C85" t="s">
        <v>15</v>
      </c>
      <c r="D85" t="s">
        <v>16</v>
      </c>
      <c r="E85" t="s">
        <v>54</v>
      </c>
      <c r="F85" t="s">
        <v>81</v>
      </c>
      <c r="G85" t="s">
        <v>68</v>
      </c>
      <c r="K85" t="s">
        <v>69</v>
      </c>
      <c r="L85" t="s">
        <v>58</v>
      </c>
      <c r="M85" cm="1">
        <f t="array" ref="M85">INDEX([3]!data,_xlfn.XMATCH(_xlfn.CONCAT(
SUBSTITUTE($A85,LEFT($A85,FIND($C85,$A85)+LEN($C85)-1),),
$F85),
[3]!index),_xlfn.XMATCH(_xlfn.CONCAT($C85,$G85),[3]!header))</f>
        <v>0</v>
      </c>
      <c r="X85" t="s">
        <v>63</v>
      </c>
    </row>
    <row r="86" spans="1:24" x14ac:dyDescent="0.25">
      <c r="A86" t="s">
        <v>53</v>
      </c>
      <c r="B86" t="s">
        <v>5</v>
      </c>
      <c r="C86" t="s">
        <v>15</v>
      </c>
      <c r="D86" t="s">
        <v>16</v>
      </c>
      <c r="E86" t="s">
        <v>54</v>
      </c>
      <c r="F86" t="s">
        <v>81</v>
      </c>
      <c r="G86" t="s">
        <v>70</v>
      </c>
      <c r="K86" t="s">
        <v>57</v>
      </c>
      <c r="L86" t="s">
        <v>71</v>
      </c>
      <c r="M86" cm="1">
        <f t="array" ref="M86">INDEX([3]!data,_xlfn.XMATCH(_xlfn.CONCAT(
SUBSTITUTE($A86,LEFT($A86,FIND($C86,$A86)+LEN($C86)-1),),
$F86),
[3]!index),_xlfn.XMATCH($G86,[3]!header))</f>
        <v>50995026</v>
      </c>
      <c r="N86">
        <f t="shared" ref="N86:W93" si="10">M86</f>
        <v>50995026</v>
      </c>
      <c r="O86">
        <f t="shared" si="10"/>
        <v>50995026</v>
      </c>
      <c r="P86">
        <f t="shared" si="10"/>
        <v>50995026</v>
      </c>
      <c r="Q86">
        <f t="shared" si="10"/>
        <v>50995026</v>
      </c>
      <c r="R86">
        <f t="shared" si="10"/>
        <v>50995026</v>
      </c>
      <c r="S86">
        <f t="shared" si="10"/>
        <v>50995026</v>
      </c>
      <c r="T86">
        <f t="shared" si="10"/>
        <v>50995026</v>
      </c>
      <c r="U86">
        <f t="shared" si="10"/>
        <v>50995026</v>
      </c>
      <c r="V86">
        <f t="shared" si="10"/>
        <v>50995026</v>
      </c>
      <c r="W86">
        <f t="shared" si="10"/>
        <v>50995026</v>
      </c>
      <c r="X86" t="s">
        <v>67</v>
      </c>
    </row>
    <row r="87" spans="1:24" x14ac:dyDescent="0.25">
      <c r="A87" t="s">
        <v>53</v>
      </c>
      <c r="B87" t="s">
        <v>5</v>
      </c>
      <c r="C87" t="s">
        <v>15</v>
      </c>
      <c r="D87" t="s">
        <v>16</v>
      </c>
      <c r="E87" t="s">
        <v>54</v>
      </c>
      <c r="F87" t="s">
        <v>81</v>
      </c>
      <c r="G87" t="s">
        <v>72</v>
      </c>
      <c r="K87" t="s">
        <v>57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232095086.61176199</v>
      </c>
      <c r="N87">
        <f t="shared" si="10"/>
        <v>232095086.61176199</v>
      </c>
      <c r="O87">
        <f t="shared" si="10"/>
        <v>232095086.61176199</v>
      </c>
      <c r="P87">
        <f t="shared" si="10"/>
        <v>232095086.61176199</v>
      </c>
      <c r="Q87">
        <f t="shared" si="10"/>
        <v>232095086.61176199</v>
      </c>
      <c r="R87">
        <f t="shared" si="10"/>
        <v>232095086.61176199</v>
      </c>
      <c r="S87">
        <f t="shared" si="10"/>
        <v>232095086.61176199</v>
      </c>
      <c r="T87">
        <f t="shared" si="10"/>
        <v>232095086.61176199</v>
      </c>
      <c r="U87">
        <f t="shared" si="10"/>
        <v>232095086.61176199</v>
      </c>
      <c r="V87">
        <f t="shared" si="10"/>
        <v>232095086.61176199</v>
      </c>
      <c r="W87">
        <f t="shared" si="10"/>
        <v>232095086.61176199</v>
      </c>
      <c r="X87" t="s">
        <v>67</v>
      </c>
    </row>
    <row r="88" spans="1:24" x14ac:dyDescent="0.25">
      <c r="A88" t="s">
        <v>53</v>
      </c>
      <c r="B88" t="s">
        <v>5</v>
      </c>
      <c r="C88" t="s">
        <v>15</v>
      </c>
      <c r="D88" t="s">
        <v>16</v>
      </c>
      <c r="E88" t="s">
        <v>54</v>
      </c>
      <c r="F88" t="s">
        <v>81</v>
      </c>
      <c r="G88" t="s">
        <v>74</v>
      </c>
      <c r="K88" t="s">
        <v>57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33745814.827437401</v>
      </c>
      <c r="N88">
        <f t="shared" si="10"/>
        <v>33745814.827437401</v>
      </c>
      <c r="O88">
        <f t="shared" si="10"/>
        <v>33745814.827437401</v>
      </c>
      <c r="P88">
        <f t="shared" si="10"/>
        <v>33745814.827437401</v>
      </c>
      <c r="Q88">
        <f t="shared" si="10"/>
        <v>33745814.827437401</v>
      </c>
      <c r="R88">
        <f t="shared" si="10"/>
        <v>33745814.827437401</v>
      </c>
      <c r="S88">
        <f t="shared" si="10"/>
        <v>33745814.827437401</v>
      </c>
      <c r="T88">
        <f t="shared" si="10"/>
        <v>33745814.827437401</v>
      </c>
      <c r="U88">
        <f t="shared" si="10"/>
        <v>33745814.827437401</v>
      </c>
      <c r="V88">
        <f t="shared" si="10"/>
        <v>33745814.827437401</v>
      </c>
      <c r="W88">
        <f t="shared" si="10"/>
        <v>33745814.827437401</v>
      </c>
      <c r="X88" t="s">
        <v>67</v>
      </c>
    </row>
    <row r="89" spans="1:24" x14ac:dyDescent="0.25">
      <c r="A89" t="s">
        <v>53</v>
      </c>
      <c r="B89" t="s">
        <v>5</v>
      </c>
      <c r="C89" t="s">
        <v>15</v>
      </c>
      <c r="D89" t="s">
        <v>16</v>
      </c>
      <c r="E89" t="s">
        <v>54</v>
      </c>
      <c r="F89" t="s">
        <v>81</v>
      </c>
      <c r="G89" t="s">
        <v>52</v>
      </c>
      <c r="J89" t="s">
        <v>40</v>
      </c>
      <c r="K89" t="s">
        <v>75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0.26374392401276903</v>
      </c>
      <c r="N89">
        <f t="shared" si="10"/>
        <v>0.26374392401276903</v>
      </c>
      <c r="O89">
        <f t="shared" si="10"/>
        <v>0.26374392401276903</v>
      </c>
      <c r="P89">
        <f t="shared" si="10"/>
        <v>0.26374392401276903</v>
      </c>
      <c r="Q89">
        <f t="shared" si="10"/>
        <v>0.26374392401276903</v>
      </c>
      <c r="R89">
        <f t="shared" si="10"/>
        <v>0.26374392401276903</v>
      </c>
      <c r="S89">
        <f t="shared" si="10"/>
        <v>0.26374392401276903</v>
      </c>
      <c r="T89">
        <f t="shared" si="10"/>
        <v>0.26374392401276903</v>
      </c>
      <c r="U89">
        <f t="shared" si="10"/>
        <v>0.26374392401276903</v>
      </c>
      <c r="V89">
        <f t="shared" si="10"/>
        <v>0.26374392401276903</v>
      </c>
      <c r="W89">
        <f t="shared" si="10"/>
        <v>0.26374392401276903</v>
      </c>
      <c r="X89" t="s">
        <v>67</v>
      </c>
    </row>
    <row r="90" spans="1:24" x14ac:dyDescent="0.25">
      <c r="A90" t="s">
        <v>53</v>
      </c>
      <c r="B90" t="s">
        <v>5</v>
      </c>
      <c r="C90" t="s">
        <v>15</v>
      </c>
      <c r="D90" t="s">
        <v>16</v>
      </c>
      <c r="E90" t="s">
        <v>54</v>
      </c>
      <c r="F90" t="s">
        <v>81</v>
      </c>
      <c r="G90" t="s">
        <v>52</v>
      </c>
      <c r="J90" t="s">
        <v>36</v>
      </c>
      <c r="K90" t="s">
        <v>75</v>
      </c>
      <c r="L90" t="str" cm="1">
        <f t="array" ref="L90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ref="M90">INDEX([3]!data_multi,_xlfn.XMATCH(_xlfn.CONCAT(
SUBSTITUTE($A90,LEFT($A90,FIND($C90,$A90)+LEN($C90)-1),),
$F90:$I90,
SUBSTITUTE($J90,LEFT($A90,FIND($C90,$A90)+LEN($C90)-1),)),
[3]!index_multi),_xlfn.XMATCH(M$2,[3]!header_multi))</f>
        <v>6.2245E-3</v>
      </c>
      <c r="N90">
        <f t="shared" si="10"/>
        <v>6.2245E-3</v>
      </c>
      <c r="O90">
        <f t="shared" si="10"/>
        <v>6.2245E-3</v>
      </c>
      <c r="P90">
        <f t="shared" si="10"/>
        <v>6.2245E-3</v>
      </c>
      <c r="Q90">
        <f t="shared" si="10"/>
        <v>6.2245E-3</v>
      </c>
      <c r="R90">
        <f t="shared" si="10"/>
        <v>6.2245E-3</v>
      </c>
      <c r="S90">
        <f t="shared" si="10"/>
        <v>6.2245E-3</v>
      </c>
      <c r="T90">
        <f t="shared" si="10"/>
        <v>6.2245E-3</v>
      </c>
      <c r="U90">
        <f t="shared" si="10"/>
        <v>6.2245E-3</v>
      </c>
      <c r="V90">
        <f t="shared" si="10"/>
        <v>6.2245E-3</v>
      </c>
      <c r="W90">
        <f t="shared" si="10"/>
        <v>6.2245E-3</v>
      </c>
      <c r="X90" t="s">
        <v>67</v>
      </c>
    </row>
    <row r="91" spans="1:24" x14ac:dyDescent="0.25">
      <c r="A91" t="s">
        <v>53</v>
      </c>
      <c r="B91" t="s">
        <v>5</v>
      </c>
      <c r="C91" t="s">
        <v>15</v>
      </c>
      <c r="D91" t="s">
        <v>16</v>
      </c>
      <c r="E91" t="s">
        <v>54</v>
      </c>
      <c r="F91" t="s">
        <v>81</v>
      </c>
      <c r="G91" t="s">
        <v>52</v>
      </c>
      <c r="J91" t="s">
        <v>29</v>
      </c>
      <c r="K91" t="s">
        <v>75</v>
      </c>
      <c r="L91" t="str" cm="1">
        <f t="array" ref="L9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ref="M91">INDEX([3]!data_multi,_xlfn.XMATCH(_xlfn.CONCAT(
SUBSTITUTE($A91,LEFT($A91,FIND($C91,$A91)+LEN($C91)-1),),
$F91:$I91,
SUBSTITUTE($J91,LEFT($A91,FIND($C91,$A91)+LEN($C91)-1),)),
[3]!index_multi),_xlfn.XMATCH(M$2,[3]!header_multi))</f>
        <v>3.5279999999999999E-3</v>
      </c>
      <c r="N91">
        <f t="shared" si="10"/>
        <v>3.5279999999999999E-3</v>
      </c>
      <c r="O91">
        <f t="shared" si="10"/>
        <v>3.5279999999999999E-3</v>
      </c>
      <c r="P91">
        <f t="shared" si="10"/>
        <v>3.5279999999999999E-3</v>
      </c>
      <c r="Q91">
        <f t="shared" si="10"/>
        <v>3.5279999999999999E-3</v>
      </c>
      <c r="R91">
        <f t="shared" si="10"/>
        <v>3.5279999999999999E-3</v>
      </c>
      <c r="S91">
        <f t="shared" si="10"/>
        <v>3.5279999999999999E-3</v>
      </c>
      <c r="T91">
        <f t="shared" si="10"/>
        <v>3.5279999999999999E-3</v>
      </c>
      <c r="U91">
        <f t="shared" si="10"/>
        <v>3.5279999999999999E-3</v>
      </c>
      <c r="V91">
        <f t="shared" si="10"/>
        <v>3.5279999999999999E-3</v>
      </c>
      <c r="W91">
        <f t="shared" si="10"/>
        <v>3.5279999999999999E-3</v>
      </c>
      <c r="X91" t="s">
        <v>67</v>
      </c>
    </row>
    <row r="92" spans="1:24" x14ac:dyDescent="0.25">
      <c r="A92" t="s">
        <v>53</v>
      </c>
      <c r="B92" t="s">
        <v>5</v>
      </c>
      <c r="C92" t="s">
        <v>15</v>
      </c>
      <c r="D92" t="s">
        <v>16</v>
      </c>
      <c r="E92" t="s">
        <v>54</v>
      </c>
      <c r="F92" t="s">
        <v>81</v>
      </c>
      <c r="G92" t="s">
        <v>52</v>
      </c>
      <c r="J92" t="s">
        <v>76</v>
      </c>
      <c r="K92" t="s">
        <v>75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kg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1</v>
      </c>
      <c r="N92">
        <f t="shared" si="10"/>
        <v>1</v>
      </c>
      <c r="O92">
        <f t="shared" si="10"/>
        <v>1</v>
      </c>
      <c r="P92">
        <f t="shared" si="10"/>
        <v>1</v>
      </c>
      <c r="Q92">
        <f t="shared" si="10"/>
        <v>1</v>
      </c>
      <c r="R92">
        <f t="shared" si="10"/>
        <v>1</v>
      </c>
      <c r="S92">
        <f t="shared" si="10"/>
        <v>1</v>
      </c>
      <c r="T92">
        <f t="shared" si="10"/>
        <v>1</v>
      </c>
      <c r="U92">
        <f t="shared" si="10"/>
        <v>1</v>
      </c>
      <c r="V92">
        <f t="shared" si="10"/>
        <v>1</v>
      </c>
      <c r="W92">
        <f t="shared" si="10"/>
        <v>1</v>
      </c>
      <c r="X92" t="s">
        <v>67</v>
      </c>
    </row>
    <row r="93" spans="1:24" x14ac:dyDescent="0.25">
      <c r="A93" t="s">
        <v>53</v>
      </c>
      <c r="B93" t="s">
        <v>5</v>
      </c>
      <c r="C93" t="s">
        <v>15</v>
      </c>
      <c r="D93" t="s">
        <v>16</v>
      </c>
      <c r="E93" t="s">
        <v>54</v>
      </c>
      <c r="F93" t="s">
        <v>81</v>
      </c>
      <c r="G93" t="s">
        <v>52</v>
      </c>
      <c r="J93" t="s">
        <v>77</v>
      </c>
      <c r="K93" t="s">
        <v>75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2.2444529201355898E-2</v>
      </c>
      <c r="N93">
        <f t="shared" si="10"/>
        <v>2.2444529201355898E-2</v>
      </c>
      <c r="O93">
        <f t="shared" si="10"/>
        <v>2.2444529201355898E-2</v>
      </c>
      <c r="P93">
        <f t="shared" si="10"/>
        <v>2.2444529201355898E-2</v>
      </c>
      <c r="Q93">
        <f t="shared" si="10"/>
        <v>2.2444529201355898E-2</v>
      </c>
      <c r="R93">
        <f t="shared" si="10"/>
        <v>2.2444529201355898E-2</v>
      </c>
      <c r="S93">
        <f t="shared" si="10"/>
        <v>2.2444529201355898E-2</v>
      </c>
      <c r="T93">
        <f t="shared" si="10"/>
        <v>2.2444529201355898E-2</v>
      </c>
      <c r="U93">
        <f t="shared" si="10"/>
        <v>2.2444529201355898E-2</v>
      </c>
      <c r="V93">
        <f t="shared" si="10"/>
        <v>2.2444529201355898E-2</v>
      </c>
      <c r="W93">
        <f t="shared" si="10"/>
        <v>2.2444529201355898E-2</v>
      </c>
      <c r="X93" t="s">
        <v>67</v>
      </c>
    </row>
    <row r="94" spans="1:24" x14ac:dyDescent="0.25">
      <c r="A94" t="s">
        <v>53</v>
      </c>
      <c r="B94" t="s">
        <v>5</v>
      </c>
      <c r="C94" t="s">
        <v>15</v>
      </c>
      <c r="D94" t="s">
        <v>16</v>
      </c>
      <c r="E94" t="s">
        <v>54</v>
      </c>
      <c r="F94" t="s">
        <v>82</v>
      </c>
      <c r="G94" t="s">
        <v>6</v>
      </c>
    </row>
    <row r="95" spans="1:24" x14ac:dyDescent="0.25">
      <c r="A95" t="s">
        <v>53</v>
      </c>
      <c r="B95" t="s">
        <v>5</v>
      </c>
      <c r="C95" t="s">
        <v>15</v>
      </c>
      <c r="D95" t="s">
        <v>16</v>
      </c>
      <c r="E95" t="s">
        <v>54</v>
      </c>
      <c r="F95" t="s">
        <v>82</v>
      </c>
      <c r="G95" t="s">
        <v>61</v>
      </c>
      <c r="K95" t="s">
        <v>57</v>
      </c>
      <c r="L95" t="s">
        <v>62</v>
      </c>
      <c r="M95" cm="1">
        <f t="array" ref="M95">INDEX([3]!data,_xlfn.XMATCH(_xlfn.CONCAT(
SUBSTITUTE($A95,LEFT($A95,FIND($C95,$A95)+LEN($C95)-1),),
$F95),
[3]!index),_xlfn.XMATCH($G95,[3]!header))</f>
        <v>2025</v>
      </c>
      <c r="N95">
        <f t="shared" ref="N95:W97" si="11">M95</f>
        <v>2025</v>
      </c>
      <c r="O95">
        <f t="shared" si="11"/>
        <v>2025</v>
      </c>
      <c r="P95">
        <f t="shared" si="11"/>
        <v>2025</v>
      </c>
      <c r="Q95">
        <f t="shared" si="11"/>
        <v>2025</v>
      </c>
      <c r="R95">
        <f t="shared" si="11"/>
        <v>2025</v>
      </c>
      <c r="S95">
        <f t="shared" si="11"/>
        <v>2025</v>
      </c>
      <c r="T95">
        <f t="shared" si="11"/>
        <v>2025</v>
      </c>
      <c r="U95">
        <f t="shared" si="11"/>
        <v>2025</v>
      </c>
      <c r="V95">
        <f t="shared" si="11"/>
        <v>2025</v>
      </c>
      <c r="W95">
        <f t="shared" si="11"/>
        <v>2025</v>
      </c>
      <c r="X95" t="s">
        <v>63</v>
      </c>
    </row>
    <row r="96" spans="1:24" x14ac:dyDescent="0.25">
      <c r="A96" t="s">
        <v>53</v>
      </c>
      <c r="B96" t="s">
        <v>5</v>
      </c>
      <c r="C96" t="s">
        <v>15</v>
      </c>
      <c r="D96" t="s">
        <v>16</v>
      </c>
      <c r="E96" t="s">
        <v>54</v>
      </c>
      <c r="F96" t="s">
        <v>82</v>
      </c>
      <c r="G96" t="s">
        <v>64</v>
      </c>
      <c r="K96" t="s">
        <v>57</v>
      </c>
      <c r="L96" t="s">
        <v>62</v>
      </c>
      <c r="M96" cm="1">
        <f t="array" ref="M96">INDEX([3]!data,_xlfn.XMATCH(_xlfn.CONCAT(
SUBSTITUTE($A96,LEFT($A96,FIND($C96,$A96)+LEN($C96)-1),),
$F96),
[3]!index),_xlfn.XMATCH($G96,[3]!header))</f>
        <v>2101</v>
      </c>
      <c r="N96">
        <f t="shared" si="11"/>
        <v>2101</v>
      </c>
      <c r="O96">
        <f t="shared" si="11"/>
        <v>2101</v>
      </c>
      <c r="P96">
        <f t="shared" si="11"/>
        <v>2101</v>
      </c>
      <c r="Q96">
        <f t="shared" si="11"/>
        <v>2101</v>
      </c>
      <c r="R96">
        <f t="shared" si="11"/>
        <v>2101</v>
      </c>
      <c r="S96">
        <f t="shared" si="11"/>
        <v>2101</v>
      </c>
      <c r="T96">
        <f t="shared" si="11"/>
        <v>2101</v>
      </c>
      <c r="U96">
        <f t="shared" si="11"/>
        <v>2101</v>
      </c>
      <c r="V96">
        <f t="shared" si="11"/>
        <v>2101</v>
      </c>
      <c r="W96">
        <f t="shared" si="11"/>
        <v>2101</v>
      </c>
      <c r="X96" t="s">
        <v>63</v>
      </c>
    </row>
    <row r="97" spans="1:24" x14ac:dyDescent="0.25">
      <c r="A97" t="s">
        <v>53</v>
      </c>
      <c r="B97" t="s">
        <v>5</v>
      </c>
      <c r="C97" t="s">
        <v>15</v>
      </c>
      <c r="D97" t="s">
        <v>16</v>
      </c>
      <c r="E97" t="s">
        <v>54</v>
      </c>
      <c r="F97" t="s">
        <v>82</v>
      </c>
      <c r="G97" t="s">
        <v>65</v>
      </c>
      <c r="K97" t="s">
        <v>57</v>
      </c>
      <c r="L97" t="s">
        <v>66</v>
      </c>
      <c r="M97" cm="1">
        <f t="array" ref="M97">INDEX([3]!data,_xlfn.XMATCH(_xlfn.CONCAT(
SUBSTITUTE($A97,LEFT($A97,FIND($C97,$A97)+LEN($C97)-1),),
$F97),
[3]!index),_xlfn.XMATCH($G97,[3]!header))</f>
        <v>40</v>
      </c>
      <c r="N97">
        <f t="shared" si="11"/>
        <v>40</v>
      </c>
      <c r="O97">
        <f t="shared" si="11"/>
        <v>40</v>
      </c>
      <c r="P97">
        <f t="shared" si="11"/>
        <v>40</v>
      </c>
      <c r="Q97">
        <f t="shared" si="11"/>
        <v>40</v>
      </c>
      <c r="R97">
        <f t="shared" si="11"/>
        <v>40</v>
      </c>
      <c r="S97">
        <f t="shared" si="11"/>
        <v>40</v>
      </c>
      <c r="T97">
        <f t="shared" si="11"/>
        <v>40</v>
      </c>
      <c r="U97">
        <f t="shared" si="11"/>
        <v>40</v>
      </c>
      <c r="V97">
        <f t="shared" si="11"/>
        <v>40</v>
      </c>
      <c r="W97">
        <f t="shared" si="11"/>
        <v>40</v>
      </c>
      <c r="X97" t="s">
        <v>67</v>
      </c>
    </row>
    <row r="98" spans="1:24" x14ac:dyDescent="0.25">
      <c r="A98" t="s">
        <v>53</v>
      </c>
      <c r="B98" t="s">
        <v>5</v>
      </c>
      <c r="C98" t="s">
        <v>15</v>
      </c>
      <c r="D98" t="s">
        <v>16</v>
      </c>
      <c r="E98" t="s">
        <v>54</v>
      </c>
      <c r="F98" t="s">
        <v>82</v>
      </c>
      <c r="G98" t="s">
        <v>68</v>
      </c>
      <c r="K98" t="s">
        <v>69</v>
      </c>
      <c r="L98" t="s">
        <v>58</v>
      </c>
      <c r="M98" cm="1">
        <f t="array" ref="M98">INDEX([3]!data,_xlfn.XMATCH(_xlfn.CONCAT(
SUBSTITUTE($A98,LEFT($A98,FIND($C98,$A98)+LEN($C98)-1),),
$F98),
[3]!index),_xlfn.XMATCH(_xlfn.CONCAT($C98,$G98),[3]!header))</f>
        <v>0</v>
      </c>
      <c r="X98" t="s">
        <v>63</v>
      </c>
    </row>
    <row r="99" spans="1:24" x14ac:dyDescent="0.25">
      <c r="A99" t="s">
        <v>53</v>
      </c>
      <c r="B99" t="s">
        <v>5</v>
      </c>
      <c r="C99" t="s">
        <v>15</v>
      </c>
      <c r="D99" t="s">
        <v>16</v>
      </c>
      <c r="E99" t="s">
        <v>54</v>
      </c>
      <c r="F99" t="s">
        <v>82</v>
      </c>
      <c r="G99" t="s">
        <v>70</v>
      </c>
      <c r="K99" t="s">
        <v>57</v>
      </c>
      <c r="L99" t="s">
        <v>71</v>
      </c>
      <c r="M99" cm="1">
        <f t="array" ref="M99">INDEX([3]!data,_xlfn.XMATCH(_xlfn.CONCAT(
SUBSTITUTE($A99,LEFT($A99,FIND($C99,$A99)+LEN($C99)-1),),
$F99),
[3]!index),_xlfn.XMATCH($G99,[3]!header))</f>
        <v>20003825</v>
      </c>
      <c r="N99">
        <f t="shared" ref="N99:W103" si="12">M99</f>
        <v>20003825</v>
      </c>
      <c r="O99">
        <f t="shared" si="12"/>
        <v>20003825</v>
      </c>
      <c r="P99">
        <f t="shared" si="12"/>
        <v>20003825</v>
      </c>
      <c r="Q99">
        <f t="shared" si="12"/>
        <v>20003825</v>
      </c>
      <c r="R99">
        <f t="shared" si="12"/>
        <v>20003825</v>
      </c>
      <c r="S99">
        <f t="shared" si="12"/>
        <v>20003825</v>
      </c>
      <c r="T99">
        <f t="shared" si="12"/>
        <v>20003825</v>
      </c>
      <c r="U99">
        <f t="shared" si="12"/>
        <v>20003825</v>
      </c>
      <c r="V99">
        <f t="shared" si="12"/>
        <v>20003825</v>
      </c>
      <c r="W99">
        <f t="shared" si="12"/>
        <v>20003825</v>
      </c>
      <c r="X99" t="s">
        <v>67</v>
      </c>
    </row>
    <row r="100" spans="1:24" x14ac:dyDescent="0.25">
      <c r="A100" t="s">
        <v>53</v>
      </c>
      <c r="B100" t="s">
        <v>5</v>
      </c>
      <c r="C100" t="s">
        <v>15</v>
      </c>
      <c r="D100" t="s">
        <v>16</v>
      </c>
      <c r="E100" t="s">
        <v>54</v>
      </c>
      <c r="F100" t="s">
        <v>82</v>
      </c>
      <c r="G100" t="s">
        <v>72</v>
      </c>
      <c r="K100" t="s">
        <v>57</v>
      </c>
      <c r="L100" t="s">
        <v>73</v>
      </c>
      <c r="M100" cm="1">
        <f t="array" ref="M100">INDEX([3]!data,_xlfn.XMATCH(_xlfn.CONCAT(
SUBSTITUTE($A100,LEFT($A100,FIND($C100,$A100)+LEN($C100)-1),),
$F100),
[3]!index),_xlfn.XMATCH($G100,[3]!header))</f>
        <v>97205653.045310304</v>
      </c>
      <c r="N100">
        <f t="shared" si="12"/>
        <v>97205653.045310304</v>
      </c>
      <c r="O100">
        <f t="shared" si="12"/>
        <v>97205653.045310304</v>
      </c>
      <c r="P100">
        <f t="shared" si="12"/>
        <v>97205653.045310304</v>
      </c>
      <c r="Q100">
        <f t="shared" si="12"/>
        <v>97205653.045310304</v>
      </c>
      <c r="R100">
        <f t="shared" si="12"/>
        <v>97205653.045310304</v>
      </c>
      <c r="S100">
        <f t="shared" si="12"/>
        <v>97205653.045310304</v>
      </c>
      <c r="T100">
        <f t="shared" si="12"/>
        <v>97205653.045310304</v>
      </c>
      <c r="U100">
        <f t="shared" si="12"/>
        <v>97205653.045310304</v>
      </c>
      <c r="V100">
        <f t="shared" si="12"/>
        <v>97205653.045310304</v>
      </c>
      <c r="W100">
        <f t="shared" si="12"/>
        <v>97205653.045310304</v>
      </c>
      <c r="X100" t="s">
        <v>67</v>
      </c>
    </row>
    <row r="101" spans="1:24" x14ac:dyDescent="0.25">
      <c r="A101" t="s">
        <v>53</v>
      </c>
      <c r="B101" t="s">
        <v>5</v>
      </c>
      <c r="C101" t="s">
        <v>15</v>
      </c>
      <c r="D101" t="s">
        <v>16</v>
      </c>
      <c r="E101" t="s">
        <v>54</v>
      </c>
      <c r="F101" t="s">
        <v>82</v>
      </c>
      <c r="G101" t="s">
        <v>74</v>
      </c>
      <c r="K101" t="s">
        <v>57</v>
      </c>
      <c r="L101" t="s">
        <v>73</v>
      </c>
      <c r="M101" cm="1">
        <f t="array" ref="M101">INDEX([3]!data,_xlfn.XMATCH(_xlfn.CONCAT(
SUBSTITUTE($A101,LEFT($A101,FIND($C101,$A101)+LEN($C101)-1),),
$F101),
[3]!index),_xlfn.XMATCH($G101,[3]!header))</f>
        <v>6088792.5816694601</v>
      </c>
      <c r="N101">
        <f t="shared" si="12"/>
        <v>6088792.5816694601</v>
      </c>
      <c r="O101">
        <f t="shared" si="12"/>
        <v>6088792.5816694601</v>
      </c>
      <c r="P101">
        <f t="shared" si="12"/>
        <v>6088792.5816694601</v>
      </c>
      <c r="Q101">
        <f t="shared" si="12"/>
        <v>6088792.5816694601</v>
      </c>
      <c r="R101">
        <f t="shared" si="12"/>
        <v>6088792.5816694601</v>
      </c>
      <c r="S101">
        <f t="shared" si="12"/>
        <v>6088792.5816694601</v>
      </c>
      <c r="T101">
        <f t="shared" si="12"/>
        <v>6088792.5816694601</v>
      </c>
      <c r="U101">
        <f t="shared" si="12"/>
        <v>6088792.5816694601</v>
      </c>
      <c r="V101">
        <f t="shared" si="12"/>
        <v>6088792.5816694601</v>
      </c>
      <c r="W101">
        <f t="shared" si="12"/>
        <v>6088792.5816694601</v>
      </c>
      <c r="X101" t="s">
        <v>67</v>
      </c>
    </row>
    <row r="102" spans="1:24" x14ac:dyDescent="0.25">
      <c r="A102" t="s">
        <v>53</v>
      </c>
      <c r="B102" t="s">
        <v>5</v>
      </c>
      <c r="C102" t="s">
        <v>15</v>
      </c>
      <c r="D102" t="s">
        <v>16</v>
      </c>
      <c r="E102" t="s">
        <v>54</v>
      </c>
      <c r="F102" t="s">
        <v>82</v>
      </c>
      <c r="G102" t="s">
        <v>52</v>
      </c>
      <c r="J102" t="s">
        <v>29</v>
      </c>
      <c r="K102" t="s">
        <v>75</v>
      </c>
      <c r="L102" t="str" cm="1">
        <f t="array" ref="L102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ref="M102">INDEX([3]!data_multi,_xlfn.XMATCH(_xlfn.CONCAT(
SUBSTITUTE($A102,LEFT($A102,FIND($C102,$A102)+LEN($C102)-1),),
$F102:$I102,
SUBSTITUTE($J102,LEFT($A102,FIND($C102,$A102)+LEN($C102)-1),)),
[3]!index_multi),_xlfn.XMATCH(M$2,[3]!header_multi))</f>
        <v>0.19980000000000001</v>
      </c>
      <c r="N102">
        <f t="shared" si="12"/>
        <v>0.19980000000000001</v>
      </c>
      <c r="O102">
        <f t="shared" si="12"/>
        <v>0.19980000000000001</v>
      </c>
      <c r="P102">
        <f t="shared" si="12"/>
        <v>0.19980000000000001</v>
      </c>
      <c r="Q102">
        <f t="shared" si="12"/>
        <v>0.19980000000000001</v>
      </c>
      <c r="R102">
        <f t="shared" si="12"/>
        <v>0.19980000000000001</v>
      </c>
      <c r="S102">
        <f t="shared" si="12"/>
        <v>0.19980000000000001</v>
      </c>
      <c r="T102">
        <f t="shared" si="12"/>
        <v>0.19980000000000001</v>
      </c>
      <c r="U102">
        <f t="shared" si="12"/>
        <v>0.19980000000000001</v>
      </c>
      <c r="V102">
        <f t="shared" si="12"/>
        <v>0.19980000000000001</v>
      </c>
      <c r="W102">
        <f t="shared" si="12"/>
        <v>0.19980000000000001</v>
      </c>
      <c r="X102" t="s">
        <v>67</v>
      </c>
    </row>
    <row r="103" spans="1:24" x14ac:dyDescent="0.25">
      <c r="A103" t="s">
        <v>53</v>
      </c>
      <c r="B103" t="s">
        <v>5</v>
      </c>
      <c r="C103" t="s">
        <v>15</v>
      </c>
      <c r="D103" t="s">
        <v>16</v>
      </c>
      <c r="E103" t="s">
        <v>54</v>
      </c>
      <c r="F103" t="s">
        <v>82</v>
      </c>
      <c r="G103" t="s">
        <v>52</v>
      </c>
      <c r="J103" t="s">
        <v>76</v>
      </c>
      <c r="K103" t="s">
        <v>75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kg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1</v>
      </c>
      <c r="N103">
        <f t="shared" si="12"/>
        <v>1</v>
      </c>
      <c r="O103">
        <f t="shared" si="12"/>
        <v>1</v>
      </c>
      <c r="P103">
        <f t="shared" si="12"/>
        <v>1</v>
      </c>
      <c r="Q103">
        <f t="shared" si="12"/>
        <v>1</v>
      </c>
      <c r="R103">
        <f t="shared" si="12"/>
        <v>1</v>
      </c>
      <c r="S103">
        <f t="shared" si="12"/>
        <v>1</v>
      </c>
      <c r="T103">
        <f t="shared" si="12"/>
        <v>1</v>
      </c>
      <c r="U103">
        <f t="shared" si="12"/>
        <v>1</v>
      </c>
      <c r="V103">
        <f t="shared" si="12"/>
        <v>1</v>
      </c>
      <c r="W103">
        <f t="shared" si="12"/>
        <v>1</v>
      </c>
      <c r="X103" t="s">
        <v>67</v>
      </c>
    </row>
    <row r="104" spans="1:24" x14ac:dyDescent="0.25">
      <c r="A104" t="s">
        <v>53</v>
      </c>
      <c r="B104" t="s">
        <v>5</v>
      </c>
      <c r="C104" t="s">
        <v>15</v>
      </c>
      <c r="D104" t="s">
        <v>16</v>
      </c>
      <c r="E104" t="s">
        <v>54</v>
      </c>
      <c r="F104" t="s">
        <v>83</v>
      </c>
      <c r="G104" t="s">
        <v>6</v>
      </c>
    </row>
    <row r="105" spans="1:24" x14ac:dyDescent="0.25">
      <c r="A105" t="s">
        <v>53</v>
      </c>
      <c r="B105" t="s">
        <v>5</v>
      </c>
      <c r="C105" t="s">
        <v>15</v>
      </c>
      <c r="D105" t="s">
        <v>16</v>
      </c>
      <c r="E105" t="s">
        <v>54</v>
      </c>
      <c r="F105" t="s">
        <v>83</v>
      </c>
      <c r="G105" t="s">
        <v>61</v>
      </c>
      <c r="K105" t="s">
        <v>57</v>
      </c>
      <c r="L105" t="s">
        <v>62</v>
      </c>
      <c r="M105" cm="1">
        <f t="array" ref="M105">INDEX([3]!data,_xlfn.XMATCH(_xlfn.CONCAT(
SUBSTITUTE($A105,LEFT($A105,FIND($C105,$A105)+LEN($C105)-1),),
$F105),
[3]!index),_xlfn.XMATCH($G105,[3]!header))</f>
        <v>2000</v>
      </c>
      <c r="N105">
        <f t="shared" ref="N105:W107" si="13">M105</f>
        <v>2000</v>
      </c>
      <c r="O105">
        <f t="shared" si="13"/>
        <v>2000</v>
      </c>
      <c r="P105">
        <f t="shared" si="13"/>
        <v>2000</v>
      </c>
      <c r="Q105">
        <f t="shared" si="13"/>
        <v>2000</v>
      </c>
      <c r="R105">
        <f t="shared" si="13"/>
        <v>2000</v>
      </c>
      <c r="S105">
        <f t="shared" si="13"/>
        <v>2000</v>
      </c>
      <c r="T105">
        <f t="shared" si="13"/>
        <v>2000</v>
      </c>
      <c r="U105">
        <f t="shared" si="13"/>
        <v>2000</v>
      </c>
      <c r="V105">
        <f t="shared" si="13"/>
        <v>2000</v>
      </c>
      <c r="W105">
        <f t="shared" si="13"/>
        <v>2000</v>
      </c>
      <c r="X105" t="s">
        <v>63</v>
      </c>
    </row>
    <row r="106" spans="1:24" x14ac:dyDescent="0.25">
      <c r="A106" t="s">
        <v>53</v>
      </c>
      <c r="B106" t="s">
        <v>5</v>
      </c>
      <c r="C106" t="s">
        <v>15</v>
      </c>
      <c r="D106" t="s">
        <v>16</v>
      </c>
      <c r="E106" t="s">
        <v>54</v>
      </c>
      <c r="F106" t="s">
        <v>83</v>
      </c>
      <c r="G106" t="s">
        <v>64</v>
      </c>
      <c r="K106" t="s">
        <v>57</v>
      </c>
      <c r="L106" t="s">
        <v>62</v>
      </c>
      <c r="M106" cm="1">
        <f t="array" ref="M106">INDEX([3]!data,_xlfn.XMATCH(_xlfn.CONCAT(
SUBSTITUTE($A106,LEFT($A106,FIND($C106,$A106)+LEN($C106)-1),),
$F106),
[3]!index),_xlfn.XMATCH($G106,[3]!header))</f>
        <v>2101</v>
      </c>
      <c r="N106">
        <f t="shared" si="13"/>
        <v>2101</v>
      </c>
      <c r="O106">
        <f t="shared" si="13"/>
        <v>2101</v>
      </c>
      <c r="P106">
        <f t="shared" si="13"/>
        <v>2101</v>
      </c>
      <c r="Q106">
        <f t="shared" si="13"/>
        <v>2101</v>
      </c>
      <c r="R106">
        <f t="shared" si="13"/>
        <v>2101</v>
      </c>
      <c r="S106">
        <f t="shared" si="13"/>
        <v>2101</v>
      </c>
      <c r="T106">
        <f t="shared" si="13"/>
        <v>2101</v>
      </c>
      <c r="U106">
        <f t="shared" si="13"/>
        <v>2101</v>
      </c>
      <c r="V106">
        <f t="shared" si="13"/>
        <v>2101</v>
      </c>
      <c r="W106">
        <f t="shared" si="13"/>
        <v>2101</v>
      </c>
      <c r="X106" t="s">
        <v>63</v>
      </c>
    </row>
    <row r="107" spans="1:24" x14ac:dyDescent="0.25">
      <c r="A107" t="s">
        <v>53</v>
      </c>
      <c r="B107" t="s">
        <v>5</v>
      </c>
      <c r="C107" t="s">
        <v>15</v>
      </c>
      <c r="D107" t="s">
        <v>16</v>
      </c>
      <c r="E107" t="s">
        <v>54</v>
      </c>
      <c r="F107" t="s">
        <v>83</v>
      </c>
      <c r="G107" t="s">
        <v>65</v>
      </c>
      <c r="K107" t="s">
        <v>57</v>
      </c>
      <c r="L107" t="s">
        <v>66</v>
      </c>
      <c r="M107" cm="1">
        <f t="array" ref="M107">INDEX([3]!data,_xlfn.XMATCH(_xlfn.CONCAT(
SUBSTITUTE($A107,LEFT($A107,FIND($C107,$A107)+LEN($C107)-1),),
$F107),
[3]!index),_xlfn.XMATCH($G107,[3]!header))</f>
        <v>20</v>
      </c>
      <c r="N107">
        <f t="shared" si="13"/>
        <v>20</v>
      </c>
      <c r="O107">
        <f t="shared" si="13"/>
        <v>20</v>
      </c>
      <c r="P107">
        <f t="shared" si="13"/>
        <v>20</v>
      </c>
      <c r="Q107">
        <f t="shared" si="13"/>
        <v>20</v>
      </c>
      <c r="R107">
        <f t="shared" si="13"/>
        <v>20</v>
      </c>
      <c r="S107">
        <f t="shared" si="13"/>
        <v>20</v>
      </c>
      <c r="T107">
        <f t="shared" si="13"/>
        <v>20</v>
      </c>
      <c r="U107">
        <f t="shared" si="13"/>
        <v>20</v>
      </c>
      <c r="V107">
        <f t="shared" si="13"/>
        <v>20</v>
      </c>
      <c r="W107">
        <f t="shared" si="13"/>
        <v>20</v>
      </c>
      <c r="X107" t="s">
        <v>67</v>
      </c>
    </row>
    <row r="108" spans="1:24" x14ac:dyDescent="0.25">
      <c r="A108" t="s">
        <v>53</v>
      </c>
      <c r="B108" t="s">
        <v>5</v>
      </c>
      <c r="C108" t="s">
        <v>15</v>
      </c>
      <c r="D108" t="s">
        <v>16</v>
      </c>
      <c r="E108" t="s">
        <v>54</v>
      </c>
      <c r="F108" t="s">
        <v>83</v>
      </c>
      <c r="G108" t="s">
        <v>68</v>
      </c>
      <c r="K108" t="s">
        <v>69</v>
      </c>
      <c r="L108" t="s">
        <v>58</v>
      </c>
      <c r="M108" cm="1">
        <f t="array" ref="M108">INDEX([3]!data,_xlfn.XMATCH(_xlfn.CONCAT(
SUBSTITUTE($A108,LEFT($A108,FIND($C108,$A108)+LEN($C108)-1),),
$F108),
[3]!index),_xlfn.XMATCH(_xlfn.CONCAT($C108,$G108),[3]!header))</f>
        <v>1</v>
      </c>
      <c r="X108" t="s">
        <v>63</v>
      </c>
    </row>
    <row r="109" spans="1:24" x14ac:dyDescent="0.25">
      <c r="A109" t="s">
        <v>53</v>
      </c>
      <c r="B109" t="s">
        <v>5</v>
      </c>
      <c r="C109" t="s">
        <v>15</v>
      </c>
      <c r="D109" t="s">
        <v>16</v>
      </c>
      <c r="E109" t="s">
        <v>54</v>
      </c>
      <c r="F109" t="s">
        <v>83</v>
      </c>
      <c r="G109" t="s">
        <v>70</v>
      </c>
      <c r="K109" t="s">
        <v>57</v>
      </c>
      <c r="L109" t="s">
        <v>71</v>
      </c>
      <c r="M109" cm="1">
        <f t="array" ref="M109">INDEX([3]!data,_xlfn.XMATCH(_xlfn.CONCAT(
SUBSTITUTE($A109,LEFT($A109,FIND($C109,$A109)+LEN($C109)-1),),
$F109),
[3]!index),_xlfn.XMATCH($G109,[3]!header))</f>
        <v>470850</v>
      </c>
      <c r="N109">
        <f t="shared" ref="N109:W113" si="14">M109</f>
        <v>470850</v>
      </c>
      <c r="O109">
        <f t="shared" si="14"/>
        <v>470850</v>
      </c>
      <c r="P109">
        <f t="shared" si="14"/>
        <v>470850</v>
      </c>
      <c r="Q109">
        <f t="shared" si="14"/>
        <v>470850</v>
      </c>
      <c r="R109">
        <f t="shared" si="14"/>
        <v>470850</v>
      </c>
      <c r="S109">
        <f t="shared" si="14"/>
        <v>470850</v>
      </c>
      <c r="T109">
        <f t="shared" si="14"/>
        <v>470850</v>
      </c>
      <c r="U109">
        <f t="shared" si="14"/>
        <v>470850</v>
      </c>
      <c r="V109">
        <f t="shared" si="14"/>
        <v>470850</v>
      </c>
      <c r="W109">
        <f t="shared" si="14"/>
        <v>470850</v>
      </c>
      <c r="X109" t="s">
        <v>67</v>
      </c>
    </row>
    <row r="110" spans="1:24" x14ac:dyDescent="0.25">
      <c r="A110" t="s">
        <v>53</v>
      </c>
      <c r="B110" t="s">
        <v>5</v>
      </c>
      <c r="C110" t="s">
        <v>15</v>
      </c>
      <c r="D110" t="s">
        <v>16</v>
      </c>
      <c r="E110" t="s">
        <v>54</v>
      </c>
      <c r="F110" t="s">
        <v>83</v>
      </c>
      <c r="G110" t="s">
        <v>72</v>
      </c>
      <c r="K110" t="s">
        <v>57</v>
      </c>
      <c r="L110" t="s">
        <v>73</v>
      </c>
      <c r="M110" cm="1">
        <f t="array" ref="M110">INDEX([3]!data,_xlfn.XMATCH(_xlfn.CONCAT(
SUBSTITUTE($A110,LEFT($A110,FIND($C110,$A110)+LEN($C110)-1),),
$F110),
[3]!index),_xlfn.XMATCH($G110,[3]!header))</f>
        <v>1988212.1743427201</v>
      </c>
      <c r="N110">
        <f t="shared" si="14"/>
        <v>1988212.1743427201</v>
      </c>
      <c r="O110">
        <f t="shared" si="14"/>
        <v>1988212.1743427201</v>
      </c>
      <c r="P110">
        <f t="shared" si="14"/>
        <v>1988212.1743427201</v>
      </c>
      <c r="Q110">
        <f t="shared" si="14"/>
        <v>1988212.1743427201</v>
      </c>
      <c r="R110">
        <f t="shared" si="14"/>
        <v>1988212.1743427201</v>
      </c>
      <c r="S110">
        <f t="shared" si="14"/>
        <v>1988212.1743427201</v>
      </c>
      <c r="T110">
        <f t="shared" si="14"/>
        <v>1988212.1743427201</v>
      </c>
      <c r="U110">
        <f t="shared" si="14"/>
        <v>1988212.1743427201</v>
      </c>
      <c r="V110">
        <f t="shared" si="14"/>
        <v>1988212.1743427201</v>
      </c>
      <c r="W110">
        <f t="shared" si="14"/>
        <v>1988212.1743427201</v>
      </c>
      <c r="X110" t="s">
        <v>67</v>
      </c>
    </row>
    <row r="111" spans="1:24" x14ac:dyDescent="0.25">
      <c r="A111" t="s">
        <v>53</v>
      </c>
      <c r="B111" t="s">
        <v>5</v>
      </c>
      <c r="C111" t="s">
        <v>15</v>
      </c>
      <c r="D111" t="s">
        <v>16</v>
      </c>
      <c r="E111" t="s">
        <v>54</v>
      </c>
      <c r="F111" t="s">
        <v>83</v>
      </c>
      <c r="G111" t="s">
        <v>74</v>
      </c>
      <c r="K111" t="s">
        <v>57</v>
      </c>
      <c r="L111" t="s">
        <v>73</v>
      </c>
      <c r="M111" cm="1">
        <f t="array" ref="M111">INDEX([3]!data,_xlfn.XMATCH(_xlfn.CONCAT(
SUBSTITUTE($A111,LEFT($A111,FIND($C111,$A111)+LEN($C111)-1),),
$F111),
[3]!index),_xlfn.XMATCH($G111,[3]!header))</f>
        <v>135776.68622183101</v>
      </c>
      <c r="N111">
        <f t="shared" si="14"/>
        <v>135776.68622183101</v>
      </c>
      <c r="O111">
        <f t="shared" si="14"/>
        <v>135776.68622183101</v>
      </c>
      <c r="P111">
        <f t="shared" si="14"/>
        <v>135776.68622183101</v>
      </c>
      <c r="Q111">
        <f t="shared" si="14"/>
        <v>135776.68622183101</v>
      </c>
      <c r="R111">
        <f t="shared" si="14"/>
        <v>135776.68622183101</v>
      </c>
      <c r="S111">
        <f t="shared" si="14"/>
        <v>135776.68622183101</v>
      </c>
      <c r="T111">
        <f t="shared" si="14"/>
        <v>135776.68622183101</v>
      </c>
      <c r="U111">
        <f t="shared" si="14"/>
        <v>135776.68622183101</v>
      </c>
      <c r="V111">
        <f t="shared" si="14"/>
        <v>135776.68622183101</v>
      </c>
      <c r="W111">
        <f t="shared" si="14"/>
        <v>135776.68622183101</v>
      </c>
      <c r="X111" t="s">
        <v>67</v>
      </c>
    </row>
    <row r="112" spans="1:24" x14ac:dyDescent="0.25">
      <c r="A112" t="s">
        <v>53</v>
      </c>
      <c r="B112" t="s">
        <v>5</v>
      </c>
      <c r="C112" t="s">
        <v>15</v>
      </c>
      <c r="D112" t="s">
        <v>16</v>
      </c>
      <c r="E112" t="s">
        <v>54</v>
      </c>
      <c r="F112" t="s">
        <v>83</v>
      </c>
      <c r="G112" t="s">
        <v>52</v>
      </c>
      <c r="J112" t="s">
        <v>36</v>
      </c>
      <c r="K112" t="s">
        <v>75</v>
      </c>
      <c r="L112" t="str" cm="1">
        <f t="array" ref="L112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0.16436584807933299</v>
      </c>
      <c r="N112">
        <f t="shared" si="14"/>
        <v>0.16436584807933299</v>
      </c>
      <c r="O112">
        <f t="shared" si="14"/>
        <v>0.16436584807933299</v>
      </c>
      <c r="P112">
        <f t="shared" si="14"/>
        <v>0.16436584807933299</v>
      </c>
      <c r="Q112">
        <f t="shared" si="14"/>
        <v>0.16436584807933299</v>
      </c>
      <c r="R112">
        <f t="shared" si="14"/>
        <v>0.16436584807933299</v>
      </c>
      <c r="S112">
        <f t="shared" si="14"/>
        <v>0.16436584807933299</v>
      </c>
      <c r="T112">
        <f t="shared" si="14"/>
        <v>0.16436584807933299</v>
      </c>
      <c r="U112">
        <f t="shared" si="14"/>
        <v>0.16436584807933299</v>
      </c>
      <c r="V112">
        <f t="shared" si="14"/>
        <v>0.16436584807933299</v>
      </c>
      <c r="W112">
        <f t="shared" si="14"/>
        <v>0.16436584807933299</v>
      </c>
      <c r="X112" t="s">
        <v>67</v>
      </c>
    </row>
    <row r="113" spans="1:24" x14ac:dyDescent="0.25">
      <c r="A113" t="s">
        <v>53</v>
      </c>
      <c r="B113" t="s">
        <v>5</v>
      </c>
      <c r="C113" t="s">
        <v>15</v>
      </c>
      <c r="D113" t="s">
        <v>16</v>
      </c>
      <c r="E113" t="s">
        <v>54</v>
      </c>
      <c r="F113" t="s">
        <v>83</v>
      </c>
      <c r="G113" t="s">
        <v>52</v>
      </c>
      <c r="J113" t="s">
        <v>29</v>
      </c>
      <c r="K113" t="s">
        <v>75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3.9960000000000004E-3</v>
      </c>
      <c r="N113">
        <f t="shared" si="14"/>
        <v>3.9960000000000004E-3</v>
      </c>
      <c r="O113">
        <f t="shared" si="14"/>
        <v>3.9960000000000004E-3</v>
      </c>
      <c r="P113">
        <f t="shared" si="14"/>
        <v>3.9960000000000004E-3</v>
      </c>
      <c r="Q113">
        <f t="shared" si="14"/>
        <v>3.9960000000000004E-3</v>
      </c>
      <c r="R113">
        <f t="shared" si="14"/>
        <v>3.9960000000000004E-3</v>
      </c>
      <c r="S113">
        <f t="shared" si="14"/>
        <v>3.9960000000000004E-3</v>
      </c>
      <c r="T113">
        <f t="shared" si="14"/>
        <v>3.9960000000000004E-3</v>
      </c>
      <c r="U113">
        <f t="shared" si="14"/>
        <v>3.9960000000000004E-3</v>
      </c>
      <c r="V113">
        <f t="shared" si="14"/>
        <v>3.9960000000000004E-3</v>
      </c>
      <c r="W113">
        <f t="shared" si="14"/>
        <v>3.9960000000000004E-3</v>
      </c>
      <c r="X113" t="s">
        <v>67</v>
      </c>
    </row>
    <row r="114" spans="1:24" x14ac:dyDescent="0.25">
      <c r="A114" t="s">
        <v>53</v>
      </c>
      <c r="B114" t="s">
        <v>5</v>
      </c>
      <c r="C114" t="s">
        <v>15</v>
      </c>
      <c r="D114" t="s">
        <v>16</v>
      </c>
      <c r="E114" t="s">
        <v>54</v>
      </c>
      <c r="F114" t="s">
        <v>84</v>
      </c>
      <c r="G114" t="s">
        <v>6</v>
      </c>
    </row>
    <row r="115" spans="1:24" x14ac:dyDescent="0.25">
      <c r="A115" t="s">
        <v>53</v>
      </c>
      <c r="B115" t="s">
        <v>5</v>
      </c>
      <c r="C115" t="s">
        <v>15</v>
      </c>
      <c r="D115" t="s">
        <v>16</v>
      </c>
      <c r="E115" t="s">
        <v>54</v>
      </c>
      <c r="F115" t="s">
        <v>84</v>
      </c>
      <c r="G115" t="s">
        <v>61</v>
      </c>
      <c r="K115" t="s">
        <v>57</v>
      </c>
      <c r="L115" t="s">
        <v>62</v>
      </c>
      <c r="M115" cm="1">
        <f t="array" ref="M115">INDEX([3]!data,_xlfn.XMATCH(_xlfn.CONCAT(
SUBSTITUTE($A115,LEFT($A115,FIND($C115,$A115)+LEN($C115)-1),),
$F115),
[3]!index),_xlfn.XMATCH($G115,[3]!header))</f>
        <v>2025</v>
      </c>
      <c r="N115">
        <f t="shared" ref="N115:W117" si="15">M115</f>
        <v>2025</v>
      </c>
      <c r="O115">
        <f t="shared" si="15"/>
        <v>2025</v>
      </c>
      <c r="P115">
        <f t="shared" si="15"/>
        <v>2025</v>
      </c>
      <c r="Q115">
        <f t="shared" si="15"/>
        <v>2025</v>
      </c>
      <c r="R115">
        <f t="shared" si="15"/>
        <v>2025</v>
      </c>
      <c r="S115">
        <f t="shared" si="15"/>
        <v>2025</v>
      </c>
      <c r="T115">
        <f t="shared" si="15"/>
        <v>2025</v>
      </c>
      <c r="U115">
        <f t="shared" si="15"/>
        <v>2025</v>
      </c>
      <c r="V115">
        <f t="shared" si="15"/>
        <v>2025</v>
      </c>
      <c r="W115">
        <f t="shared" si="15"/>
        <v>2025</v>
      </c>
      <c r="X115" t="s">
        <v>63</v>
      </c>
    </row>
    <row r="116" spans="1:24" x14ac:dyDescent="0.25">
      <c r="A116" t="s">
        <v>53</v>
      </c>
      <c r="B116" t="s">
        <v>5</v>
      </c>
      <c r="C116" t="s">
        <v>15</v>
      </c>
      <c r="D116" t="s">
        <v>16</v>
      </c>
      <c r="E116" t="s">
        <v>54</v>
      </c>
      <c r="F116" t="s">
        <v>84</v>
      </c>
      <c r="G116" t="s">
        <v>64</v>
      </c>
      <c r="K116" t="s">
        <v>57</v>
      </c>
      <c r="L116" t="s">
        <v>62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5"/>
        <v>2101</v>
      </c>
      <c r="O116">
        <f t="shared" si="15"/>
        <v>2101</v>
      </c>
      <c r="P116">
        <f t="shared" si="15"/>
        <v>2101</v>
      </c>
      <c r="Q116">
        <f t="shared" si="15"/>
        <v>2101</v>
      </c>
      <c r="R116">
        <f t="shared" si="15"/>
        <v>2101</v>
      </c>
      <c r="S116">
        <f t="shared" si="15"/>
        <v>2101</v>
      </c>
      <c r="T116">
        <f t="shared" si="15"/>
        <v>2101</v>
      </c>
      <c r="U116">
        <f t="shared" si="15"/>
        <v>2101</v>
      </c>
      <c r="V116">
        <f t="shared" si="15"/>
        <v>2101</v>
      </c>
      <c r="W116">
        <f t="shared" si="15"/>
        <v>2101</v>
      </c>
      <c r="X116" t="s">
        <v>63</v>
      </c>
    </row>
    <row r="117" spans="1:24" x14ac:dyDescent="0.25">
      <c r="A117" t="s">
        <v>53</v>
      </c>
      <c r="B117" t="s">
        <v>5</v>
      </c>
      <c r="C117" t="s">
        <v>15</v>
      </c>
      <c r="D117" t="s">
        <v>16</v>
      </c>
      <c r="E117" t="s">
        <v>54</v>
      </c>
      <c r="F117" t="s">
        <v>84</v>
      </c>
      <c r="G117" t="s">
        <v>65</v>
      </c>
      <c r="K117" t="s">
        <v>57</v>
      </c>
      <c r="L117" t="s">
        <v>66</v>
      </c>
      <c r="M117" cm="1">
        <f t="array" ref="M117">INDEX([3]!data,_xlfn.XMATCH(_xlfn.CONCAT(
SUBSTITUTE($A117,LEFT($A117,FIND($C117,$A117)+LEN($C117)-1),),
$F117),
[3]!index),_xlfn.XMATCH($G117,[3]!header))</f>
        <v>20</v>
      </c>
      <c r="N117">
        <f t="shared" si="15"/>
        <v>20</v>
      </c>
      <c r="O117">
        <f t="shared" si="15"/>
        <v>20</v>
      </c>
      <c r="P117">
        <f t="shared" si="15"/>
        <v>20</v>
      </c>
      <c r="Q117">
        <f t="shared" si="15"/>
        <v>20</v>
      </c>
      <c r="R117">
        <f t="shared" si="15"/>
        <v>20</v>
      </c>
      <c r="S117">
        <f t="shared" si="15"/>
        <v>20</v>
      </c>
      <c r="T117">
        <f t="shared" si="15"/>
        <v>20</v>
      </c>
      <c r="U117">
        <f t="shared" si="15"/>
        <v>20</v>
      </c>
      <c r="V117">
        <f t="shared" si="15"/>
        <v>20</v>
      </c>
      <c r="W117">
        <f t="shared" si="15"/>
        <v>20</v>
      </c>
      <c r="X117" t="s">
        <v>67</v>
      </c>
    </row>
    <row r="118" spans="1:24" x14ac:dyDescent="0.25">
      <c r="A118" t="s">
        <v>53</v>
      </c>
      <c r="B118" t="s">
        <v>5</v>
      </c>
      <c r="C118" t="s">
        <v>15</v>
      </c>
      <c r="D118" t="s">
        <v>16</v>
      </c>
      <c r="E118" t="s">
        <v>54</v>
      </c>
      <c r="F118" t="s">
        <v>84</v>
      </c>
      <c r="G118" t="s">
        <v>68</v>
      </c>
      <c r="K118" t="s">
        <v>69</v>
      </c>
      <c r="L118" t="s">
        <v>58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  <c r="X118" t="s">
        <v>63</v>
      </c>
    </row>
    <row r="119" spans="1:24" x14ac:dyDescent="0.25">
      <c r="A119" t="s">
        <v>53</v>
      </c>
      <c r="B119" t="s">
        <v>5</v>
      </c>
      <c r="C119" t="s">
        <v>15</v>
      </c>
      <c r="D119" t="s">
        <v>16</v>
      </c>
      <c r="E119" t="s">
        <v>54</v>
      </c>
      <c r="F119" t="s">
        <v>84</v>
      </c>
      <c r="G119" t="s">
        <v>70</v>
      </c>
      <c r="K119" t="s">
        <v>57</v>
      </c>
      <c r="L119" t="s">
        <v>71</v>
      </c>
      <c r="M119" cm="1">
        <f t="array" ref="M119">INDEX([3]!data,_xlfn.XMATCH(_xlfn.CONCAT(
SUBSTITUTE($A119,LEFT($A119,FIND($C119,$A119)+LEN($C119)-1),),
$F119),
[3]!index),_xlfn.XMATCH($G119,[3]!header))</f>
        <v>470850</v>
      </c>
      <c r="N119">
        <f t="shared" ref="N119:W123" si="16">M119</f>
        <v>470850</v>
      </c>
      <c r="O119">
        <f t="shared" si="16"/>
        <v>470850</v>
      </c>
      <c r="P119">
        <f t="shared" si="16"/>
        <v>470850</v>
      </c>
      <c r="Q119">
        <f t="shared" si="16"/>
        <v>470850</v>
      </c>
      <c r="R119">
        <f t="shared" si="16"/>
        <v>470850</v>
      </c>
      <c r="S119">
        <f t="shared" si="16"/>
        <v>470850</v>
      </c>
      <c r="T119">
        <f t="shared" si="16"/>
        <v>470850</v>
      </c>
      <c r="U119">
        <f t="shared" si="16"/>
        <v>470850</v>
      </c>
      <c r="V119">
        <f t="shared" si="16"/>
        <v>470850</v>
      </c>
      <c r="W119">
        <f t="shared" si="16"/>
        <v>470850</v>
      </c>
      <c r="X119" t="s">
        <v>67</v>
      </c>
    </row>
    <row r="120" spans="1:24" x14ac:dyDescent="0.25">
      <c r="A120" t="s">
        <v>53</v>
      </c>
      <c r="B120" t="s">
        <v>5</v>
      </c>
      <c r="C120" t="s">
        <v>15</v>
      </c>
      <c r="D120" t="s">
        <v>16</v>
      </c>
      <c r="E120" t="s">
        <v>54</v>
      </c>
      <c r="F120" t="s">
        <v>84</v>
      </c>
      <c r="G120" t="s">
        <v>72</v>
      </c>
      <c r="K120" t="s">
        <v>57</v>
      </c>
      <c r="L120" t="s">
        <v>73</v>
      </c>
      <c r="M120" cm="1">
        <f t="array" ref="M120">INDEX([3]!data,_xlfn.XMATCH(_xlfn.CONCAT(
SUBSTITUTE($A120,LEFT($A120,FIND($C120,$A120)+LEN($C120)-1),),
$F120),
[3]!index),_xlfn.XMATCH($G120,[3]!header))</f>
        <v>2507443.0466165999</v>
      </c>
      <c r="N120">
        <f t="shared" si="16"/>
        <v>2507443.0466165999</v>
      </c>
      <c r="O120">
        <f t="shared" si="16"/>
        <v>2507443.0466165999</v>
      </c>
      <c r="P120">
        <f t="shared" si="16"/>
        <v>2507443.0466165999</v>
      </c>
      <c r="Q120">
        <f t="shared" si="16"/>
        <v>2507443.0466165999</v>
      </c>
      <c r="R120">
        <f t="shared" si="16"/>
        <v>2507443.0466165999</v>
      </c>
      <c r="S120">
        <f t="shared" si="16"/>
        <v>2507443.0466165999</v>
      </c>
      <c r="T120">
        <f t="shared" si="16"/>
        <v>2507443.0466165999</v>
      </c>
      <c r="U120">
        <f t="shared" si="16"/>
        <v>2507443.0466165999</v>
      </c>
      <c r="V120">
        <f t="shared" si="16"/>
        <v>2507443.0466165999</v>
      </c>
      <c r="W120">
        <f t="shared" si="16"/>
        <v>2507443.0466165999</v>
      </c>
      <c r="X120" t="s">
        <v>67</v>
      </c>
    </row>
    <row r="121" spans="1:24" x14ac:dyDescent="0.25">
      <c r="A121" t="s">
        <v>53</v>
      </c>
      <c r="B121" t="s">
        <v>5</v>
      </c>
      <c r="C121" t="s">
        <v>15</v>
      </c>
      <c r="D121" t="s">
        <v>16</v>
      </c>
      <c r="E121" t="s">
        <v>54</v>
      </c>
      <c r="F121" t="s">
        <v>84</v>
      </c>
      <c r="G121" t="s">
        <v>74</v>
      </c>
      <c r="K121" t="s">
        <v>57</v>
      </c>
      <c r="L121" t="s">
        <v>73</v>
      </c>
      <c r="M121" cm="1">
        <f t="array" ref="M121">INDEX([3]!data,_xlfn.XMATCH(_xlfn.CONCAT(
SUBSTITUTE($A121,LEFT($A121,FIND($C121,$A121)+LEN($C121)-1),),
$F121),
[3]!index),_xlfn.XMATCH($G121,[3]!header))</f>
        <v>166439.26627142099</v>
      </c>
      <c r="N121">
        <f t="shared" si="16"/>
        <v>166439.26627142099</v>
      </c>
      <c r="O121">
        <f t="shared" si="16"/>
        <v>166439.26627142099</v>
      </c>
      <c r="P121">
        <f t="shared" si="16"/>
        <v>166439.26627142099</v>
      </c>
      <c r="Q121">
        <f t="shared" si="16"/>
        <v>166439.26627142099</v>
      </c>
      <c r="R121">
        <f t="shared" si="16"/>
        <v>166439.26627142099</v>
      </c>
      <c r="S121">
        <f t="shared" si="16"/>
        <v>166439.26627142099</v>
      </c>
      <c r="T121">
        <f t="shared" si="16"/>
        <v>166439.26627142099</v>
      </c>
      <c r="U121">
        <f t="shared" si="16"/>
        <v>166439.26627142099</v>
      </c>
      <c r="V121">
        <f t="shared" si="16"/>
        <v>166439.26627142099</v>
      </c>
      <c r="W121">
        <f t="shared" si="16"/>
        <v>166439.26627142099</v>
      </c>
      <c r="X121" t="s">
        <v>67</v>
      </c>
    </row>
    <row r="122" spans="1:24" x14ac:dyDescent="0.25">
      <c r="A122" t="s">
        <v>53</v>
      </c>
      <c r="B122" t="s">
        <v>5</v>
      </c>
      <c r="C122" t="s">
        <v>15</v>
      </c>
      <c r="D122" t="s">
        <v>16</v>
      </c>
      <c r="E122" t="s">
        <v>54</v>
      </c>
      <c r="F122" t="s">
        <v>84</v>
      </c>
      <c r="G122" t="s">
        <v>52</v>
      </c>
      <c r="J122" t="s">
        <v>31</v>
      </c>
      <c r="K122" t="s">
        <v>75</v>
      </c>
      <c r="L122" t="str" cm="1">
        <f t="array" ref="L122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ref="M122">INDEX([3]!data_multi,_xlfn.XMATCH(_xlfn.CONCAT(
SUBSTITUTE($A122,LEFT($A122,FIND($C122,$A122)+LEN($C122)-1),),
$F122:$I122,
SUBSTITUTE($J122,LEFT($A122,FIND($C122,$A122)+LEN($C122)-1),)),
[3]!index_multi),_xlfn.XMATCH(M$2,[3]!header_multi))</f>
        <v>0.17747099999999999</v>
      </c>
      <c r="N122">
        <f t="shared" si="16"/>
        <v>0.17747099999999999</v>
      </c>
      <c r="O122">
        <f t="shared" si="16"/>
        <v>0.17747099999999999</v>
      </c>
      <c r="P122">
        <f t="shared" si="16"/>
        <v>0.17747099999999999</v>
      </c>
      <c r="Q122">
        <f t="shared" si="16"/>
        <v>0.17747099999999999</v>
      </c>
      <c r="R122">
        <f t="shared" si="16"/>
        <v>0.17747099999999999</v>
      </c>
      <c r="S122">
        <f t="shared" si="16"/>
        <v>0.17747099999999999</v>
      </c>
      <c r="T122">
        <f t="shared" si="16"/>
        <v>0.17747099999999999</v>
      </c>
      <c r="U122">
        <f t="shared" si="16"/>
        <v>0.17747099999999999</v>
      </c>
      <c r="V122">
        <f t="shared" si="16"/>
        <v>0.17747099999999999</v>
      </c>
      <c r="W122">
        <f t="shared" si="16"/>
        <v>0.17747099999999999</v>
      </c>
      <c r="X122" t="s">
        <v>67</v>
      </c>
    </row>
    <row r="123" spans="1:24" x14ac:dyDescent="0.25">
      <c r="A123" t="s">
        <v>53</v>
      </c>
      <c r="B123" t="s">
        <v>5</v>
      </c>
      <c r="C123" t="s">
        <v>15</v>
      </c>
      <c r="D123" t="s">
        <v>16</v>
      </c>
      <c r="E123" t="s">
        <v>54</v>
      </c>
      <c r="F123" t="s">
        <v>84</v>
      </c>
      <c r="G123" t="s">
        <v>52</v>
      </c>
      <c r="J123" t="s">
        <v>29</v>
      </c>
      <c r="K123" t="s">
        <v>75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1.7639999999999999E-3</v>
      </c>
      <c r="N123">
        <f t="shared" si="16"/>
        <v>1.7639999999999999E-3</v>
      </c>
      <c r="O123">
        <f t="shared" si="16"/>
        <v>1.7639999999999999E-3</v>
      </c>
      <c r="P123">
        <f t="shared" si="16"/>
        <v>1.7639999999999999E-3</v>
      </c>
      <c r="Q123">
        <f t="shared" si="16"/>
        <v>1.7639999999999999E-3</v>
      </c>
      <c r="R123">
        <f t="shared" si="16"/>
        <v>1.7639999999999999E-3</v>
      </c>
      <c r="S123">
        <f t="shared" si="16"/>
        <v>1.7639999999999999E-3</v>
      </c>
      <c r="T123">
        <f t="shared" si="16"/>
        <v>1.7639999999999999E-3</v>
      </c>
      <c r="U123">
        <f t="shared" si="16"/>
        <v>1.7639999999999999E-3</v>
      </c>
      <c r="V123">
        <f t="shared" si="16"/>
        <v>1.7639999999999999E-3</v>
      </c>
      <c r="W123">
        <f t="shared" si="16"/>
        <v>1.7639999999999999E-3</v>
      </c>
      <c r="X123" t="s">
        <v>67</v>
      </c>
    </row>
    <row r="124" spans="1:24" x14ac:dyDescent="0.25">
      <c r="A124" t="s">
        <v>53</v>
      </c>
      <c r="B124" t="s">
        <v>5</v>
      </c>
      <c r="C124" t="s">
        <v>15</v>
      </c>
      <c r="D124" t="s">
        <v>16</v>
      </c>
      <c r="E124" t="s">
        <v>54</v>
      </c>
      <c r="F124" t="s">
        <v>85</v>
      </c>
      <c r="G124" t="s">
        <v>6</v>
      </c>
    </row>
    <row r="125" spans="1:24" x14ac:dyDescent="0.25">
      <c r="A125" t="s">
        <v>53</v>
      </c>
      <c r="B125" t="s">
        <v>5</v>
      </c>
      <c r="C125" t="s">
        <v>15</v>
      </c>
      <c r="D125" t="s">
        <v>16</v>
      </c>
      <c r="E125" t="s">
        <v>54</v>
      </c>
      <c r="F125" t="s">
        <v>85</v>
      </c>
      <c r="G125" t="s">
        <v>61</v>
      </c>
      <c r="K125" t="s">
        <v>57</v>
      </c>
      <c r="L125" t="s">
        <v>62</v>
      </c>
      <c r="M125" cm="1">
        <f t="array" ref="M125">INDEX([3]!data,_xlfn.XMATCH(_xlfn.CONCAT(
SUBSTITUTE($A125,LEFT($A125,FIND($C125,$A125)+LEN($C125)-1),),
$F125),
[3]!index),_xlfn.XMATCH($G125,[3]!header))</f>
        <v>2025</v>
      </c>
      <c r="N125">
        <f t="shared" ref="N125:W127" si="17">M125</f>
        <v>2025</v>
      </c>
      <c r="O125">
        <f t="shared" si="17"/>
        <v>2025</v>
      </c>
      <c r="P125">
        <f t="shared" si="17"/>
        <v>2025</v>
      </c>
      <c r="Q125">
        <f t="shared" si="17"/>
        <v>2025</v>
      </c>
      <c r="R125">
        <f t="shared" si="17"/>
        <v>2025</v>
      </c>
      <c r="S125">
        <f t="shared" si="17"/>
        <v>2025</v>
      </c>
      <c r="T125">
        <f t="shared" si="17"/>
        <v>2025</v>
      </c>
      <c r="U125">
        <f t="shared" si="17"/>
        <v>2025</v>
      </c>
      <c r="V125">
        <f t="shared" si="17"/>
        <v>2025</v>
      </c>
      <c r="W125">
        <f t="shared" si="17"/>
        <v>2025</v>
      </c>
      <c r="X125" t="s">
        <v>63</v>
      </c>
    </row>
    <row r="126" spans="1:24" x14ac:dyDescent="0.25">
      <c r="A126" t="s">
        <v>53</v>
      </c>
      <c r="B126" t="s">
        <v>5</v>
      </c>
      <c r="C126" t="s">
        <v>15</v>
      </c>
      <c r="D126" t="s">
        <v>16</v>
      </c>
      <c r="E126" t="s">
        <v>54</v>
      </c>
      <c r="F126" t="s">
        <v>85</v>
      </c>
      <c r="G126" t="s">
        <v>64</v>
      </c>
      <c r="K126" t="s">
        <v>57</v>
      </c>
      <c r="L126" t="s">
        <v>62</v>
      </c>
      <c r="M126" cm="1">
        <f t="array" ref="M126">INDEX([3]!data,_xlfn.XMATCH(_xlfn.CONCAT(
SUBSTITUTE($A126,LEFT($A126,FIND($C126,$A126)+LEN($C126)-1),),
$F126),
[3]!index),_xlfn.XMATCH($G126,[3]!header))</f>
        <v>2101</v>
      </c>
      <c r="N126">
        <f t="shared" si="17"/>
        <v>2101</v>
      </c>
      <c r="O126">
        <f t="shared" si="17"/>
        <v>2101</v>
      </c>
      <c r="P126">
        <f t="shared" si="17"/>
        <v>2101</v>
      </c>
      <c r="Q126">
        <f t="shared" si="17"/>
        <v>2101</v>
      </c>
      <c r="R126">
        <f t="shared" si="17"/>
        <v>2101</v>
      </c>
      <c r="S126">
        <f t="shared" si="17"/>
        <v>2101</v>
      </c>
      <c r="T126">
        <f t="shared" si="17"/>
        <v>2101</v>
      </c>
      <c r="U126">
        <f t="shared" si="17"/>
        <v>2101</v>
      </c>
      <c r="V126">
        <f t="shared" si="17"/>
        <v>2101</v>
      </c>
      <c r="W126">
        <f t="shared" si="17"/>
        <v>2101</v>
      </c>
      <c r="X126" t="s">
        <v>63</v>
      </c>
    </row>
    <row r="127" spans="1:24" x14ac:dyDescent="0.25">
      <c r="A127" t="s">
        <v>53</v>
      </c>
      <c r="B127" t="s">
        <v>5</v>
      </c>
      <c r="C127" t="s">
        <v>15</v>
      </c>
      <c r="D127" t="s">
        <v>16</v>
      </c>
      <c r="E127" t="s">
        <v>54</v>
      </c>
      <c r="F127" t="s">
        <v>85</v>
      </c>
      <c r="G127" t="s">
        <v>65</v>
      </c>
      <c r="K127" t="s">
        <v>57</v>
      </c>
      <c r="L127" t="s">
        <v>66</v>
      </c>
      <c r="M127" cm="1">
        <f t="array" ref="M127">INDEX([3]!data,_xlfn.XMATCH(_xlfn.CONCAT(
SUBSTITUTE($A127,LEFT($A127,FIND($C127,$A127)+LEN($C127)-1),),
$F127),
[3]!index),_xlfn.XMATCH($G127,[3]!header))</f>
        <v>20</v>
      </c>
      <c r="N127">
        <f t="shared" si="17"/>
        <v>20</v>
      </c>
      <c r="O127">
        <f t="shared" si="17"/>
        <v>20</v>
      </c>
      <c r="P127">
        <f t="shared" si="17"/>
        <v>20</v>
      </c>
      <c r="Q127">
        <f t="shared" si="17"/>
        <v>20</v>
      </c>
      <c r="R127">
        <f t="shared" si="17"/>
        <v>20</v>
      </c>
      <c r="S127">
        <f t="shared" si="17"/>
        <v>20</v>
      </c>
      <c r="T127">
        <f t="shared" si="17"/>
        <v>20</v>
      </c>
      <c r="U127">
        <f t="shared" si="17"/>
        <v>20</v>
      </c>
      <c r="V127">
        <f t="shared" si="17"/>
        <v>20</v>
      </c>
      <c r="W127">
        <f t="shared" si="17"/>
        <v>20</v>
      </c>
      <c r="X127" t="s">
        <v>67</v>
      </c>
    </row>
    <row r="128" spans="1:24" x14ac:dyDescent="0.25">
      <c r="A128" t="s">
        <v>53</v>
      </c>
      <c r="B128" t="s">
        <v>5</v>
      </c>
      <c r="C128" t="s">
        <v>15</v>
      </c>
      <c r="D128" t="s">
        <v>16</v>
      </c>
      <c r="E128" t="s">
        <v>54</v>
      </c>
      <c r="F128" t="s">
        <v>85</v>
      </c>
      <c r="G128" t="s">
        <v>68</v>
      </c>
      <c r="K128" t="s">
        <v>69</v>
      </c>
      <c r="L128" t="s">
        <v>58</v>
      </c>
      <c r="M128" cm="1">
        <f t="array" ref="M128">INDEX([3]!data,_xlfn.XMATCH(_xlfn.CONCAT(
SUBSTITUTE($A128,LEFT($A128,FIND($C128,$A128)+LEN($C128)-1),),
$F128),
[3]!index),_xlfn.XMATCH(_xlfn.CONCAT($C128,$G128),[3]!header))</f>
        <v>0</v>
      </c>
      <c r="X128" t="s">
        <v>63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54</v>
      </c>
      <c r="F129" t="s">
        <v>85</v>
      </c>
      <c r="G129" t="s">
        <v>70</v>
      </c>
      <c r="K129" t="s">
        <v>57</v>
      </c>
      <c r="L129" t="s">
        <v>71</v>
      </c>
      <c r="M129" cm="1">
        <f t="array" ref="M129">INDEX([3]!data,_xlfn.XMATCH(_xlfn.CONCAT(
SUBSTITUTE($A129,LEFT($A129,FIND($C129,$A129)+LEN($C129)-1),),
$F129),
[3]!index),_xlfn.XMATCH($G129,[3]!header))</f>
        <v>532060.5</v>
      </c>
      <c r="N129">
        <f t="shared" ref="N129:W132" si="18">M129</f>
        <v>532060.5</v>
      </c>
      <c r="O129">
        <f t="shared" si="18"/>
        <v>532060.5</v>
      </c>
      <c r="P129">
        <f t="shared" si="18"/>
        <v>532060.5</v>
      </c>
      <c r="Q129">
        <f t="shared" si="18"/>
        <v>532060.5</v>
      </c>
      <c r="R129">
        <f t="shared" si="18"/>
        <v>532060.5</v>
      </c>
      <c r="S129">
        <f t="shared" si="18"/>
        <v>532060.5</v>
      </c>
      <c r="T129">
        <f t="shared" si="18"/>
        <v>532060.5</v>
      </c>
      <c r="U129">
        <f t="shared" si="18"/>
        <v>532060.5</v>
      </c>
      <c r="V129">
        <f t="shared" si="18"/>
        <v>532060.5</v>
      </c>
      <c r="W129">
        <f t="shared" si="18"/>
        <v>532060.5</v>
      </c>
      <c r="X129" t="s">
        <v>67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54</v>
      </c>
      <c r="F130" t="s">
        <v>85</v>
      </c>
      <c r="G130" t="s">
        <v>72</v>
      </c>
      <c r="K130" t="s">
        <v>57</v>
      </c>
      <c r="L130" t="s">
        <v>73</v>
      </c>
      <c r="M130" cm="1">
        <f t="array" ref="M130">INDEX([3]!data,_xlfn.XMATCH(_xlfn.CONCAT(
SUBSTITUTE($A130,LEFT($A130,FIND($C130,$A130)+LEN($C130)-1),),
$F130),
[3]!index),_xlfn.XMATCH($G130,[3]!header))</f>
        <v>3663211.1321475701</v>
      </c>
      <c r="N130">
        <f t="shared" si="18"/>
        <v>3663211.1321475701</v>
      </c>
      <c r="O130">
        <f t="shared" si="18"/>
        <v>3663211.1321475701</v>
      </c>
      <c r="P130">
        <f t="shared" si="18"/>
        <v>3663211.1321475701</v>
      </c>
      <c r="Q130">
        <f t="shared" si="18"/>
        <v>3663211.1321475701</v>
      </c>
      <c r="R130">
        <f t="shared" si="18"/>
        <v>3663211.1321475701</v>
      </c>
      <c r="S130">
        <f t="shared" si="18"/>
        <v>3663211.1321475701</v>
      </c>
      <c r="T130">
        <f t="shared" si="18"/>
        <v>3663211.1321475701</v>
      </c>
      <c r="U130">
        <f t="shared" si="18"/>
        <v>3663211.1321475701</v>
      </c>
      <c r="V130">
        <f t="shared" si="18"/>
        <v>3663211.1321475701</v>
      </c>
      <c r="W130">
        <f t="shared" si="18"/>
        <v>3663211.1321475701</v>
      </c>
      <c r="X130" t="s">
        <v>67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54</v>
      </c>
      <c r="F131" t="s">
        <v>85</v>
      </c>
      <c r="G131" t="s">
        <v>74</v>
      </c>
      <c r="K131" t="s">
        <v>57</v>
      </c>
      <c r="L131" t="s">
        <v>73</v>
      </c>
      <c r="M131" cm="1">
        <f t="array" ref="M131">INDEX([3]!data,_xlfn.XMATCH(_xlfn.CONCAT(
SUBSTITUTE($A131,LEFT($A131,FIND($C131,$A131)+LEN($C131)-1),),
$F131),
[3]!index),_xlfn.XMATCH($G131,[3]!header))</f>
        <v>231892.09451660901</v>
      </c>
      <c r="N131">
        <f t="shared" si="18"/>
        <v>231892.09451660901</v>
      </c>
      <c r="O131">
        <f t="shared" si="18"/>
        <v>231892.09451660901</v>
      </c>
      <c r="P131">
        <f t="shared" si="18"/>
        <v>231892.09451660901</v>
      </c>
      <c r="Q131">
        <f t="shared" si="18"/>
        <v>231892.09451660901</v>
      </c>
      <c r="R131">
        <f t="shared" si="18"/>
        <v>231892.09451660901</v>
      </c>
      <c r="S131">
        <f t="shared" si="18"/>
        <v>231892.09451660901</v>
      </c>
      <c r="T131">
        <f t="shared" si="18"/>
        <v>231892.09451660901</v>
      </c>
      <c r="U131">
        <f t="shared" si="18"/>
        <v>231892.09451660901</v>
      </c>
      <c r="V131">
        <f t="shared" si="18"/>
        <v>231892.09451660901</v>
      </c>
      <c r="W131">
        <f t="shared" si="18"/>
        <v>231892.09451660901</v>
      </c>
      <c r="X131" t="s">
        <v>67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54</v>
      </c>
      <c r="F132" t="s">
        <v>85</v>
      </c>
      <c r="G132" t="s">
        <v>52</v>
      </c>
      <c r="J132" t="s">
        <v>29</v>
      </c>
      <c r="K132" t="s">
        <v>75</v>
      </c>
      <c r="L132" t="str" cm="1">
        <f t="array" ref="L132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0.20088</v>
      </c>
      <c r="N132">
        <f t="shared" si="18"/>
        <v>0.20088</v>
      </c>
      <c r="O132">
        <f t="shared" si="18"/>
        <v>0.20088</v>
      </c>
      <c r="P132">
        <f t="shared" si="18"/>
        <v>0.20088</v>
      </c>
      <c r="Q132">
        <f t="shared" si="18"/>
        <v>0.20088</v>
      </c>
      <c r="R132">
        <f t="shared" si="18"/>
        <v>0.20088</v>
      </c>
      <c r="S132">
        <f t="shared" si="18"/>
        <v>0.20088</v>
      </c>
      <c r="T132">
        <f t="shared" si="18"/>
        <v>0.20088</v>
      </c>
      <c r="U132">
        <f t="shared" si="18"/>
        <v>0.20088</v>
      </c>
      <c r="V132">
        <f t="shared" si="18"/>
        <v>0.20088</v>
      </c>
      <c r="W132">
        <f t="shared" si="18"/>
        <v>0.20088</v>
      </c>
      <c r="X132" t="s">
        <v>67</v>
      </c>
    </row>
    <row r="133" spans="1:24" x14ac:dyDescent="0.25">
      <c r="A133" t="s">
        <v>76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K133" t="s">
        <v>18</v>
      </c>
      <c r="L133" t="str" cm="1">
        <f t="array" ref="L133">INDEX([1]!data,_xlfn.XMATCH(_xlfn.CONCAT(
SUBSTITUTE($A133,LEFT($A133,FIND($C133,$A133)+LEN($C133)-1),),
$F133:$I133,
SUBSTITUTE($J133,LEFT($A133,FIND($C133,$A133)+LEN($C133)-1),)),
[1]!index),_xlfn.XMATCH(L$2,[1]!header))</f>
        <v>kg</v>
      </c>
    </row>
    <row r="134" spans="1:24" x14ac:dyDescent="0.25">
      <c r="A134" t="s">
        <v>76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55</v>
      </c>
    </row>
    <row r="135" spans="1:24" x14ac:dyDescent="0.25">
      <c r="A135" t="s">
        <v>76</v>
      </c>
      <c r="B135" t="s">
        <v>5</v>
      </c>
      <c r="C135" t="s">
        <v>15</v>
      </c>
      <c r="D135" t="s">
        <v>16</v>
      </c>
      <c r="E135" t="s">
        <v>86</v>
      </c>
      <c r="G135" t="s">
        <v>56</v>
      </c>
      <c r="K135" t="s">
        <v>57</v>
      </c>
      <c r="L135" t="s">
        <v>58</v>
      </c>
      <c r="M135" cm="1">
        <f t="array" ref="M135">INDEX([3]!data,_xlfn.XMATCH(_xlfn.CONCAT(
SUBSTITUTE($A135,LEFT($A135,FIND($C135,$A135)+LEN($C135)-1),),
$F135),
[3]!index),_xlfn.XMATCH($G135,[3]!header))</f>
        <v>0.25</v>
      </c>
      <c r="N135">
        <f t="shared" ref="N135:W136" si="19">M135</f>
        <v>0.25</v>
      </c>
      <c r="O135">
        <f t="shared" si="19"/>
        <v>0.25</v>
      </c>
      <c r="P135">
        <f t="shared" si="19"/>
        <v>0.25</v>
      </c>
      <c r="Q135">
        <f t="shared" si="19"/>
        <v>0.25</v>
      </c>
      <c r="R135">
        <f t="shared" si="19"/>
        <v>0.25</v>
      </c>
      <c r="S135">
        <f t="shared" si="19"/>
        <v>0.25</v>
      </c>
      <c r="T135">
        <f t="shared" si="19"/>
        <v>0.25</v>
      </c>
      <c r="U135">
        <f t="shared" si="19"/>
        <v>0.25</v>
      </c>
      <c r="V135">
        <f t="shared" si="19"/>
        <v>0.25</v>
      </c>
      <c r="W135">
        <f t="shared" si="19"/>
        <v>0.25</v>
      </c>
      <c r="X135" t="s">
        <v>87</v>
      </c>
    </row>
    <row r="136" spans="1:24" x14ac:dyDescent="0.25">
      <c r="A136" t="s">
        <v>76</v>
      </c>
      <c r="B136" t="s">
        <v>5</v>
      </c>
      <c r="C136" t="s">
        <v>15</v>
      </c>
      <c r="D136" t="s">
        <v>16</v>
      </c>
      <c r="E136" t="s">
        <v>86</v>
      </c>
      <c r="G136" t="s">
        <v>59</v>
      </c>
      <c r="K136" t="s">
        <v>57</v>
      </c>
      <c r="M136" cm="1">
        <f t="array" ref="M136">INDEX([3]!data,_xlfn.XMATCH(_xlfn.CONCAT(
SUBSTITUTE($A136,LEFT($A136,FIND($C136,$A136)+LEN($C136)-1),),
$F136),
[3]!index),_xlfn.XMATCH($G136,[3]!header))</f>
        <v>25</v>
      </c>
      <c r="N136">
        <f t="shared" si="19"/>
        <v>25</v>
      </c>
      <c r="O136">
        <f t="shared" si="19"/>
        <v>25</v>
      </c>
      <c r="P136">
        <f t="shared" si="19"/>
        <v>25</v>
      </c>
      <c r="Q136">
        <f t="shared" si="19"/>
        <v>25</v>
      </c>
      <c r="R136">
        <f t="shared" si="19"/>
        <v>25</v>
      </c>
      <c r="S136">
        <f t="shared" si="19"/>
        <v>25</v>
      </c>
      <c r="T136">
        <f t="shared" si="19"/>
        <v>25</v>
      </c>
      <c r="U136">
        <f t="shared" si="19"/>
        <v>25</v>
      </c>
      <c r="V136">
        <f t="shared" si="19"/>
        <v>25</v>
      </c>
      <c r="W136">
        <f t="shared" si="19"/>
        <v>25</v>
      </c>
      <c r="X136" t="s">
        <v>88</v>
      </c>
    </row>
    <row r="137" spans="1:24" x14ac:dyDescent="0.25">
      <c r="A137" t="s">
        <v>76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76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61</v>
      </c>
      <c r="K138" t="s">
        <v>57</v>
      </c>
      <c r="L138" t="s">
        <v>62</v>
      </c>
      <c r="M138" cm="1">
        <f t="array" ref="M138">INDEX([3]!data,_xlfn.XMATCH(_xlfn.CONCAT(
SUBSTITUTE($A138,LEFT($A138,FIND($C138,$A138)+LEN($C138)-1),),
$F138),
[3]!index),_xlfn.XMATCH($G138,[3]!header))</f>
        <v>2025</v>
      </c>
      <c r="N138">
        <f t="shared" ref="N138:W140" si="20">M138</f>
        <v>2025</v>
      </c>
      <c r="O138">
        <f t="shared" si="20"/>
        <v>2025</v>
      </c>
      <c r="P138">
        <f t="shared" si="20"/>
        <v>2025</v>
      </c>
      <c r="Q138">
        <f t="shared" si="20"/>
        <v>2025</v>
      </c>
      <c r="R138">
        <f t="shared" si="20"/>
        <v>2025</v>
      </c>
      <c r="S138">
        <f t="shared" si="20"/>
        <v>2025</v>
      </c>
      <c r="T138">
        <f t="shared" si="20"/>
        <v>2025</v>
      </c>
      <c r="U138">
        <f t="shared" si="20"/>
        <v>2025</v>
      </c>
      <c r="V138">
        <f t="shared" si="20"/>
        <v>2025</v>
      </c>
      <c r="W138">
        <f t="shared" si="20"/>
        <v>2025</v>
      </c>
      <c r="X138" t="s">
        <v>87</v>
      </c>
    </row>
    <row r="139" spans="1:24" x14ac:dyDescent="0.25">
      <c r="A139" t="s">
        <v>76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64</v>
      </c>
      <c r="K139" t="s">
        <v>57</v>
      </c>
      <c r="L139" t="s">
        <v>62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0"/>
        <v>2101</v>
      </c>
      <c r="O139">
        <f t="shared" si="20"/>
        <v>2101</v>
      </c>
      <c r="P139">
        <f t="shared" si="20"/>
        <v>2101</v>
      </c>
      <c r="Q139">
        <f t="shared" si="20"/>
        <v>2101</v>
      </c>
      <c r="R139">
        <f t="shared" si="20"/>
        <v>2101</v>
      </c>
      <c r="S139">
        <f t="shared" si="20"/>
        <v>2101</v>
      </c>
      <c r="T139">
        <f t="shared" si="20"/>
        <v>2101</v>
      </c>
      <c r="U139">
        <f t="shared" si="20"/>
        <v>2101</v>
      </c>
      <c r="V139">
        <f t="shared" si="20"/>
        <v>2101</v>
      </c>
      <c r="W139">
        <f t="shared" si="20"/>
        <v>2101</v>
      </c>
      <c r="X139" t="s">
        <v>87</v>
      </c>
    </row>
    <row r="140" spans="1:24" x14ac:dyDescent="0.25">
      <c r="A140" t="s">
        <v>76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65</v>
      </c>
      <c r="K140" t="s">
        <v>57</v>
      </c>
      <c r="L140" t="s">
        <v>66</v>
      </c>
      <c r="M140" cm="1">
        <f t="array" ref="M140">INDEX([3]!data,_xlfn.XMATCH(_xlfn.CONCAT(
SUBSTITUTE($A140,LEFT($A140,FIND($C140,$A140)+LEN($C140)-1),),
$F140),
[3]!index),_xlfn.XMATCH($G140,[3]!header))</f>
        <v>50</v>
      </c>
      <c r="N140">
        <f t="shared" si="20"/>
        <v>50</v>
      </c>
      <c r="O140">
        <f t="shared" si="20"/>
        <v>50</v>
      </c>
      <c r="P140">
        <f t="shared" si="20"/>
        <v>50</v>
      </c>
      <c r="Q140">
        <f t="shared" si="20"/>
        <v>50</v>
      </c>
      <c r="R140">
        <f t="shared" si="20"/>
        <v>50</v>
      </c>
      <c r="S140">
        <f t="shared" si="20"/>
        <v>50</v>
      </c>
      <c r="T140">
        <f t="shared" si="20"/>
        <v>50</v>
      </c>
      <c r="U140">
        <f t="shared" si="20"/>
        <v>50</v>
      </c>
      <c r="V140">
        <f t="shared" si="20"/>
        <v>50</v>
      </c>
      <c r="W140">
        <f t="shared" si="20"/>
        <v>50</v>
      </c>
      <c r="X140" t="s">
        <v>87</v>
      </c>
    </row>
    <row r="141" spans="1:24" x14ac:dyDescent="0.25">
      <c r="A141" t="s">
        <v>76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68</v>
      </c>
      <c r="K141" t="s">
        <v>69</v>
      </c>
      <c r="L141" t="s">
        <v>58</v>
      </c>
      <c r="M141" cm="1">
        <f t="array" ref="M141">INDEX([3]!data,_xlfn.XMATCH(_xlfn.CONCAT(
SUBSTITUTE($A141,LEFT($A141,FIND($C141,$A141)+LEN($C141)-1),),
$F141),
[3]!index),_xlfn.XMATCH(_xlfn.CONCAT($C141,$G141),[3]!header))</f>
        <v>1</v>
      </c>
      <c r="X141" t="s">
        <v>88</v>
      </c>
    </row>
    <row r="142" spans="1:24" x14ac:dyDescent="0.25">
      <c r="A142" t="s">
        <v>76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57</v>
      </c>
      <c r="L142" t="s">
        <v>71</v>
      </c>
      <c r="M142" cm="1">
        <f t="array" ref="M142">INDEX([3]!data,_xlfn.XMATCH(_xlfn.CONCAT(
SUBSTITUTE($A142,LEFT($A142,FIND($C142,$A142)+LEN($C142)-1),),
$F142),
[3]!index),_xlfn.XMATCH($G142,[3]!header))</f>
        <v>1405581858</v>
      </c>
      <c r="N142">
        <f t="shared" ref="N142:W146" si="21">M142</f>
        <v>1405581858</v>
      </c>
      <c r="O142">
        <f t="shared" si="21"/>
        <v>1405581858</v>
      </c>
      <c r="P142">
        <f t="shared" si="21"/>
        <v>1405581858</v>
      </c>
      <c r="Q142">
        <f t="shared" si="21"/>
        <v>1405581858</v>
      </c>
      <c r="R142">
        <f t="shared" si="21"/>
        <v>1405581858</v>
      </c>
      <c r="S142">
        <f t="shared" si="21"/>
        <v>1405581858</v>
      </c>
      <c r="T142">
        <f t="shared" si="21"/>
        <v>1405581858</v>
      </c>
      <c r="U142">
        <f t="shared" si="21"/>
        <v>1405581858</v>
      </c>
      <c r="V142">
        <f t="shared" si="21"/>
        <v>1405581858</v>
      </c>
      <c r="W142">
        <f t="shared" si="21"/>
        <v>1405581858</v>
      </c>
      <c r="X142" t="s">
        <v>87</v>
      </c>
    </row>
    <row r="143" spans="1:24" x14ac:dyDescent="0.25">
      <c r="A143" t="s">
        <v>76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72</v>
      </c>
      <c r="K143" t="s">
        <v>57</v>
      </c>
      <c r="L143" t="s">
        <v>73</v>
      </c>
      <c r="M143" cm="1">
        <f t="array" ref="M143">INDEX([3]!data,_xlfn.XMATCH(_xlfn.CONCAT(
SUBSTITUTE($A143,LEFT($A143,FIND($C143,$A143)+LEN($C143)-1),),
$F143),
[3]!index),_xlfn.XMATCH($G143,[3]!header))</f>
        <v>8101221865.4616404</v>
      </c>
      <c r="N143">
        <f t="shared" si="21"/>
        <v>8101221865.4616404</v>
      </c>
      <c r="O143">
        <f t="shared" si="21"/>
        <v>8101221865.4616404</v>
      </c>
      <c r="P143">
        <f t="shared" si="21"/>
        <v>8101221865.4616404</v>
      </c>
      <c r="Q143">
        <f t="shared" si="21"/>
        <v>8101221865.4616404</v>
      </c>
      <c r="R143">
        <f t="shared" si="21"/>
        <v>8101221865.4616404</v>
      </c>
      <c r="S143">
        <f t="shared" si="21"/>
        <v>8101221865.4616404</v>
      </c>
      <c r="T143">
        <f t="shared" si="21"/>
        <v>8101221865.4616404</v>
      </c>
      <c r="U143">
        <f t="shared" si="21"/>
        <v>8101221865.4616404</v>
      </c>
      <c r="V143">
        <f t="shared" si="21"/>
        <v>8101221865.4616404</v>
      </c>
      <c r="W143">
        <f t="shared" si="21"/>
        <v>8101221865.4616404</v>
      </c>
      <c r="X143" t="s">
        <v>87</v>
      </c>
    </row>
    <row r="144" spans="1:24" x14ac:dyDescent="0.25">
      <c r="A144" t="s">
        <v>76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89</v>
      </c>
      <c r="K144" t="s">
        <v>75</v>
      </c>
      <c r="L144" t="str" cm="1">
        <f t="array" ref="L144">INDEX([3]!data_multi,_xlfn.XMATCH(_xlfn.CONCAT(
SUBSTITUTE($A144,LEFT($A144,FIND($C144,$A144)+LEN($C144)-1),),
$F144:$I144,
SUBSTITUTE($J144,LEFT($A144,FIND($C144,$A144)+LEN($C144)-1),)),
[3]!index_multi),_xlfn.XMATCH(L$2,[3]!header_multi))</f>
        <v>Years</v>
      </c>
      <c r="M144" cm="1">
        <f t="array" ref="M144">INDEX([3]!data_multi,_xlfn.XMATCH(_xlfn.CONCAT(
SUBSTITUTE($A144,LEFT($A144,FIND($C144,$A144)+LEN($C144)-1),),
$F144:$I144,
SUBSTITUTE($J144,LEFT($A144,FIND($C144,$A144)+LEN($C144)-1),)),
[3]!index_multi),_xlfn.XMATCH(M$2,[3]!header_multi))</f>
        <v>30</v>
      </c>
      <c r="N144">
        <f t="shared" si="21"/>
        <v>30</v>
      </c>
      <c r="O144">
        <f t="shared" si="21"/>
        <v>30</v>
      </c>
      <c r="P144">
        <f t="shared" si="21"/>
        <v>30</v>
      </c>
      <c r="Q144">
        <f t="shared" si="21"/>
        <v>30</v>
      </c>
      <c r="R144">
        <f t="shared" si="21"/>
        <v>30</v>
      </c>
      <c r="S144">
        <f t="shared" si="21"/>
        <v>30</v>
      </c>
      <c r="T144">
        <f t="shared" si="21"/>
        <v>30</v>
      </c>
      <c r="U144">
        <f t="shared" si="21"/>
        <v>30</v>
      </c>
      <c r="V144">
        <f t="shared" si="21"/>
        <v>30</v>
      </c>
      <c r="W144">
        <f t="shared" si="21"/>
        <v>30</v>
      </c>
      <c r="X144" t="s">
        <v>90</v>
      </c>
    </row>
    <row r="145" spans="1:24" x14ac:dyDescent="0.25">
      <c r="A145" t="s">
        <v>76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74</v>
      </c>
      <c r="K145" t="s">
        <v>57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222751695.87772301</v>
      </c>
      <c r="N145">
        <f t="shared" si="21"/>
        <v>222751695.87772301</v>
      </c>
      <c r="O145">
        <f t="shared" si="21"/>
        <v>222751695.87772301</v>
      </c>
      <c r="P145">
        <f t="shared" si="21"/>
        <v>222751695.87772301</v>
      </c>
      <c r="Q145">
        <f t="shared" si="21"/>
        <v>222751695.87772301</v>
      </c>
      <c r="R145">
        <f t="shared" si="21"/>
        <v>222751695.87772301</v>
      </c>
      <c r="S145">
        <f t="shared" si="21"/>
        <v>222751695.87772301</v>
      </c>
      <c r="T145">
        <f t="shared" si="21"/>
        <v>222751695.87772301</v>
      </c>
      <c r="U145">
        <f t="shared" si="21"/>
        <v>222751695.87772301</v>
      </c>
      <c r="V145">
        <f t="shared" si="21"/>
        <v>222751695.87772301</v>
      </c>
      <c r="W145">
        <f t="shared" si="21"/>
        <v>222751695.87772301</v>
      </c>
      <c r="X145" t="s">
        <v>87</v>
      </c>
    </row>
    <row r="146" spans="1:24" x14ac:dyDescent="0.25">
      <c r="A146" t="s">
        <v>76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75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5.5079999999999999E-3</v>
      </c>
      <c r="N146">
        <f t="shared" si="21"/>
        <v>5.5079999999999999E-3</v>
      </c>
      <c r="O146">
        <f t="shared" si="21"/>
        <v>5.5079999999999999E-3</v>
      </c>
      <c r="P146">
        <f t="shared" si="21"/>
        <v>5.5079999999999999E-3</v>
      </c>
      <c r="Q146">
        <f t="shared" si="21"/>
        <v>5.5079999999999999E-3</v>
      </c>
      <c r="R146">
        <f t="shared" si="21"/>
        <v>5.5079999999999999E-3</v>
      </c>
      <c r="S146">
        <f t="shared" si="21"/>
        <v>5.5079999999999999E-3</v>
      </c>
      <c r="T146">
        <f t="shared" si="21"/>
        <v>5.5079999999999999E-3</v>
      </c>
      <c r="U146">
        <f t="shared" si="21"/>
        <v>5.5079999999999999E-3</v>
      </c>
      <c r="V146">
        <f t="shared" si="21"/>
        <v>5.5079999999999999E-3</v>
      </c>
      <c r="W146">
        <f t="shared" si="21"/>
        <v>5.5079999999999999E-3</v>
      </c>
      <c r="X146" t="s">
        <v>87</v>
      </c>
    </row>
    <row r="147" spans="1:24" x14ac:dyDescent="0.25">
      <c r="A147" t="s">
        <v>77</v>
      </c>
      <c r="B147" t="s">
        <v>5</v>
      </c>
      <c r="C147" t="s">
        <v>15</v>
      </c>
      <c r="D147" t="s">
        <v>16</v>
      </c>
      <c r="E147" t="s">
        <v>91</v>
      </c>
      <c r="G147" t="s">
        <v>17</v>
      </c>
      <c r="K147" t="s">
        <v>18</v>
      </c>
      <c r="L147" t="str" cm="1">
        <f t="array" ref="L147">INDEX([1]!data,_xlfn.XMATCH(_xlfn.CONCAT(
SUBSTITUTE($A147,LEFT($A147,FIND($C147,$A147)+LEN($C147)-1),),
$F147:$I147,
SUBSTITUTE($J147,LEFT($A147,FIND($C147,$A147)+LEN($C147)-1),)),
[1]!index),_xlfn.XMATCH(L$2,[1]!header))</f>
        <v>tCO2</v>
      </c>
    </row>
    <row r="148" spans="1:24" x14ac:dyDescent="0.25">
      <c r="A148" t="s">
        <v>77</v>
      </c>
      <c r="B148" t="s">
        <v>5</v>
      </c>
      <c r="C148" t="s">
        <v>15</v>
      </c>
      <c r="D148" t="s">
        <v>16</v>
      </c>
      <c r="E148" t="s">
        <v>91</v>
      </c>
      <c r="G148" t="s">
        <v>19</v>
      </c>
      <c r="H148" t="s">
        <v>55</v>
      </c>
    </row>
    <row r="149" spans="1:24" x14ac:dyDescent="0.25">
      <c r="A149" t="s">
        <v>77</v>
      </c>
      <c r="B149" t="s">
        <v>5</v>
      </c>
      <c r="C149" t="s">
        <v>15</v>
      </c>
      <c r="D149" t="s">
        <v>16</v>
      </c>
      <c r="E149" t="s">
        <v>91</v>
      </c>
      <c r="G149" t="s">
        <v>56</v>
      </c>
      <c r="K149" t="s">
        <v>57</v>
      </c>
      <c r="L149" t="s">
        <v>58</v>
      </c>
      <c r="M149" cm="1">
        <f t="array" ref="M149">INDEX([3]!data,_xlfn.XMATCH(_xlfn.CONCAT(
SUBSTITUTE($A149,LEFT($A149,FIND($C149,$A149)+LEN($C149)-1),),
$F149),
[3]!index),_xlfn.XMATCH($G149,[3]!header))</f>
        <v>0.25</v>
      </c>
      <c r="N149">
        <f t="shared" ref="N149:W150" si="22">M149</f>
        <v>0.25</v>
      </c>
      <c r="O149">
        <f t="shared" si="22"/>
        <v>0.25</v>
      </c>
      <c r="P149">
        <f t="shared" si="22"/>
        <v>0.25</v>
      </c>
      <c r="Q149">
        <f t="shared" si="22"/>
        <v>0.25</v>
      </c>
      <c r="R149">
        <f t="shared" si="22"/>
        <v>0.25</v>
      </c>
      <c r="S149">
        <f t="shared" si="22"/>
        <v>0.25</v>
      </c>
      <c r="T149">
        <f t="shared" si="22"/>
        <v>0.25</v>
      </c>
      <c r="U149">
        <f t="shared" si="22"/>
        <v>0.25</v>
      </c>
      <c r="V149">
        <f t="shared" si="22"/>
        <v>0.25</v>
      </c>
      <c r="W149">
        <f t="shared" si="22"/>
        <v>0.25</v>
      </c>
    </row>
    <row r="150" spans="1:24" x14ac:dyDescent="0.25">
      <c r="A150" t="s">
        <v>77</v>
      </c>
      <c r="B150" t="s">
        <v>5</v>
      </c>
      <c r="C150" t="s">
        <v>15</v>
      </c>
      <c r="D150" t="s">
        <v>16</v>
      </c>
      <c r="E150" t="s">
        <v>91</v>
      </c>
      <c r="G150" t="s">
        <v>59</v>
      </c>
      <c r="K150" t="s">
        <v>57</v>
      </c>
      <c r="M150" cm="1">
        <f t="array" ref="M150">INDEX([3]!data,_xlfn.XMATCH(_xlfn.CONCAT(
SUBSTITUTE($A150,LEFT($A150,FIND($C150,$A150)+LEN($C150)-1),),
$F150),
[3]!index),_xlfn.XMATCH($G150,[3]!header))</f>
        <v>25</v>
      </c>
      <c r="N150">
        <f t="shared" si="22"/>
        <v>25</v>
      </c>
      <c r="O150">
        <f t="shared" si="22"/>
        <v>25</v>
      </c>
      <c r="P150">
        <f t="shared" si="22"/>
        <v>25</v>
      </c>
      <c r="Q150">
        <f t="shared" si="22"/>
        <v>25</v>
      </c>
      <c r="R150">
        <f t="shared" si="22"/>
        <v>25</v>
      </c>
      <c r="S150">
        <f t="shared" si="22"/>
        <v>25</v>
      </c>
      <c r="T150">
        <f t="shared" si="22"/>
        <v>25</v>
      </c>
      <c r="U150">
        <f t="shared" si="22"/>
        <v>25</v>
      </c>
      <c r="V150">
        <f t="shared" si="22"/>
        <v>25</v>
      </c>
      <c r="W150">
        <f t="shared" si="22"/>
        <v>25</v>
      </c>
    </row>
    <row r="151" spans="1:24" x14ac:dyDescent="0.25">
      <c r="A151" t="s">
        <v>77</v>
      </c>
      <c r="B151" t="s">
        <v>5</v>
      </c>
      <c r="C151" t="s">
        <v>15</v>
      </c>
      <c r="D151" t="s">
        <v>16</v>
      </c>
      <c r="E151" t="s">
        <v>91</v>
      </c>
      <c r="F151" t="s">
        <v>91</v>
      </c>
      <c r="G151" t="s">
        <v>6</v>
      </c>
      <c r="X151" t="s">
        <v>92</v>
      </c>
    </row>
    <row r="152" spans="1:24" x14ac:dyDescent="0.25">
      <c r="A152" t="s">
        <v>77</v>
      </c>
      <c r="B152" t="s">
        <v>5</v>
      </c>
      <c r="C152" t="s">
        <v>15</v>
      </c>
      <c r="D152" t="s">
        <v>16</v>
      </c>
      <c r="E152" t="s">
        <v>91</v>
      </c>
      <c r="F152" t="s">
        <v>91</v>
      </c>
      <c r="G152" t="s">
        <v>61</v>
      </c>
      <c r="K152" t="s">
        <v>57</v>
      </c>
      <c r="L152" t="s">
        <v>62</v>
      </c>
      <c r="M152" cm="1">
        <f t="array" ref="M152">INDEX([3]!data,_xlfn.XMATCH(_xlfn.CONCAT(
SUBSTITUTE($A152,LEFT($A152,FIND($C152,$A152)+LEN($C152)-1),),
$F152),
[3]!index),_xlfn.XMATCH($G152,[3]!header))</f>
        <v>2020</v>
      </c>
      <c r="N152">
        <f t="shared" ref="N152:W154" si="23">M152</f>
        <v>2020</v>
      </c>
      <c r="O152">
        <f t="shared" si="23"/>
        <v>2020</v>
      </c>
      <c r="P152">
        <f t="shared" si="23"/>
        <v>2020</v>
      </c>
      <c r="Q152">
        <f t="shared" si="23"/>
        <v>2020</v>
      </c>
      <c r="R152">
        <f t="shared" si="23"/>
        <v>2020</v>
      </c>
      <c r="S152">
        <f t="shared" si="23"/>
        <v>2020</v>
      </c>
      <c r="T152">
        <f t="shared" si="23"/>
        <v>2020</v>
      </c>
      <c r="U152">
        <f t="shared" si="23"/>
        <v>2020</v>
      </c>
      <c r="V152">
        <f t="shared" si="23"/>
        <v>2020</v>
      </c>
      <c r="W152">
        <f t="shared" si="23"/>
        <v>2020</v>
      </c>
      <c r="X152" t="s">
        <v>63</v>
      </c>
    </row>
    <row r="153" spans="1:24" x14ac:dyDescent="0.25">
      <c r="A153" t="s">
        <v>77</v>
      </c>
      <c r="B153" t="s">
        <v>5</v>
      </c>
      <c r="C153" t="s">
        <v>15</v>
      </c>
      <c r="D153" t="s">
        <v>16</v>
      </c>
      <c r="E153" t="s">
        <v>91</v>
      </c>
      <c r="F153" t="s">
        <v>91</v>
      </c>
      <c r="G153" t="s">
        <v>64</v>
      </c>
      <c r="K153" t="s">
        <v>57</v>
      </c>
      <c r="L153" t="s">
        <v>62</v>
      </c>
      <c r="M153" cm="1">
        <f t="array" ref="M153">INDEX([3]!data,_xlfn.XMATCH(_xlfn.CONCAT(
SUBSTITUTE($A153,LEFT($A153,FIND($C153,$A153)+LEN($C153)-1),),
$F153),
[3]!index),_xlfn.XMATCH($G153,[3]!header))</f>
        <v>2101</v>
      </c>
      <c r="N153">
        <f t="shared" si="23"/>
        <v>2101</v>
      </c>
      <c r="O153">
        <f t="shared" si="23"/>
        <v>2101</v>
      </c>
      <c r="P153">
        <f t="shared" si="23"/>
        <v>2101</v>
      </c>
      <c r="Q153">
        <f t="shared" si="23"/>
        <v>2101</v>
      </c>
      <c r="R153">
        <f t="shared" si="23"/>
        <v>2101</v>
      </c>
      <c r="S153">
        <f t="shared" si="23"/>
        <v>2101</v>
      </c>
      <c r="T153">
        <f t="shared" si="23"/>
        <v>2101</v>
      </c>
      <c r="U153">
        <f t="shared" si="23"/>
        <v>2101</v>
      </c>
      <c r="V153">
        <f t="shared" si="23"/>
        <v>2101</v>
      </c>
      <c r="W153">
        <f t="shared" si="23"/>
        <v>2101</v>
      </c>
      <c r="X153" t="s">
        <v>63</v>
      </c>
    </row>
    <row r="154" spans="1:24" x14ac:dyDescent="0.25">
      <c r="A154" t="s">
        <v>77</v>
      </c>
      <c r="B154" t="s">
        <v>5</v>
      </c>
      <c r="C154" t="s">
        <v>15</v>
      </c>
      <c r="D154" t="s">
        <v>16</v>
      </c>
      <c r="E154" t="s">
        <v>91</v>
      </c>
      <c r="F154" t="s">
        <v>91</v>
      </c>
      <c r="G154" t="s">
        <v>65</v>
      </c>
      <c r="K154" t="s">
        <v>57</v>
      </c>
      <c r="L154" t="s">
        <v>66</v>
      </c>
      <c r="M154" cm="1">
        <f t="array" ref="M154">INDEX([3]!data,_xlfn.XMATCH(_xlfn.CONCAT(
SUBSTITUTE($A154,LEFT($A154,FIND($C154,$A154)+LEN($C154)-1),),
$F154),
[3]!index),_xlfn.XMATCH($G154,[3]!header))</f>
        <v>30</v>
      </c>
      <c r="N154">
        <f t="shared" si="23"/>
        <v>30</v>
      </c>
      <c r="O154">
        <f t="shared" si="23"/>
        <v>30</v>
      </c>
      <c r="P154">
        <f t="shared" si="23"/>
        <v>30</v>
      </c>
      <c r="Q154">
        <f t="shared" si="23"/>
        <v>30</v>
      </c>
      <c r="R154">
        <f t="shared" si="23"/>
        <v>30</v>
      </c>
      <c r="S154">
        <f t="shared" si="23"/>
        <v>30</v>
      </c>
      <c r="T154">
        <f t="shared" si="23"/>
        <v>30</v>
      </c>
      <c r="U154">
        <f t="shared" si="23"/>
        <v>30</v>
      </c>
      <c r="V154">
        <f t="shared" si="23"/>
        <v>30</v>
      </c>
      <c r="W154">
        <f t="shared" si="23"/>
        <v>30</v>
      </c>
    </row>
    <row r="155" spans="1:24" x14ac:dyDescent="0.25">
      <c r="A155" t="s">
        <v>77</v>
      </c>
      <c r="B155" t="s">
        <v>5</v>
      </c>
      <c r="C155" t="s">
        <v>15</v>
      </c>
      <c r="D155" t="s">
        <v>16</v>
      </c>
      <c r="E155" t="s">
        <v>91</v>
      </c>
      <c r="F155" t="s">
        <v>91</v>
      </c>
      <c r="G155" t="s">
        <v>68</v>
      </c>
      <c r="K155" t="s">
        <v>69</v>
      </c>
      <c r="L155" t="s">
        <v>58</v>
      </c>
      <c r="M155" cm="1">
        <f t="array" ref="M155">INDEX([3]!data,_xlfn.XMATCH(_xlfn.CONCAT(
SUBSTITUTE($A155,LEFT($A155,FIND($C155,$A155)+LEN($C155)-1),),
$F155),
[3]!index),_xlfn.XMATCH(_xlfn.CONCAT($C155,$G155),[3]!header))</f>
        <v>1</v>
      </c>
      <c r="X155" t="s">
        <v>63</v>
      </c>
    </row>
    <row r="156" spans="1:24" x14ac:dyDescent="0.25">
      <c r="A156" t="s">
        <v>77</v>
      </c>
      <c r="B156" t="s">
        <v>5</v>
      </c>
      <c r="C156" t="s">
        <v>15</v>
      </c>
      <c r="D156" t="s">
        <v>16</v>
      </c>
      <c r="E156" t="s">
        <v>91</v>
      </c>
      <c r="F156" t="s">
        <v>91</v>
      </c>
      <c r="G156" t="s">
        <v>70</v>
      </c>
      <c r="K156" t="s">
        <v>57</v>
      </c>
      <c r="L156" t="s">
        <v>71</v>
      </c>
      <c r="M156" cm="1">
        <f t="array" ref="M156">INDEX([3]!data,_xlfn.XMATCH(_xlfn.CONCAT(
SUBSTITUTE($A156,LEFT($A156,FIND($C156,$A156)+LEN($C156)-1),),
$F156),
[3]!index),_xlfn.XMATCH($G156,[3]!header))</f>
        <v>309825</v>
      </c>
      <c r="N156">
        <f t="shared" ref="N156:W163" si="24">M156</f>
        <v>309825</v>
      </c>
      <c r="O156">
        <f t="shared" si="24"/>
        <v>309825</v>
      </c>
      <c r="P156">
        <f t="shared" si="24"/>
        <v>309825</v>
      </c>
      <c r="Q156">
        <f t="shared" si="24"/>
        <v>309825</v>
      </c>
      <c r="R156">
        <f t="shared" si="24"/>
        <v>309825</v>
      </c>
      <c r="S156">
        <f t="shared" si="24"/>
        <v>309825</v>
      </c>
      <c r="T156">
        <f t="shared" si="24"/>
        <v>309825</v>
      </c>
      <c r="U156">
        <f t="shared" si="24"/>
        <v>309825</v>
      </c>
      <c r="V156">
        <f t="shared" si="24"/>
        <v>309825</v>
      </c>
      <c r="W156">
        <f t="shared" si="24"/>
        <v>309825</v>
      </c>
      <c r="X156" t="s">
        <v>93</v>
      </c>
    </row>
    <row r="157" spans="1:24" x14ac:dyDescent="0.25">
      <c r="A157" t="s">
        <v>77</v>
      </c>
      <c r="B157" t="s">
        <v>5</v>
      </c>
      <c r="C157" t="s">
        <v>15</v>
      </c>
      <c r="D157" t="s">
        <v>16</v>
      </c>
      <c r="E157" t="s">
        <v>91</v>
      </c>
      <c r="F157" t="s">
        <v>91</v>
      </c>
      <c r="G157" t="s">
        <v>72</v>
      </c>
      <c r="K157" t="s">
        <v>57</v>
      </c>
      <c r="L157" t="s">
        <v>73</v>
      </c>
      <c r="M157" cm="1">
        <f t="array" ref="M157">INDEX([3]!data,_xlfn.XMATCH(_xlfn.CONCAT(
SUBSTITUTE($A157,LEFT($A157,FIND($C157,$A157)+LEN($C157)-1),),
$F157),
[3]!index),_xlfn.XMATCH($G157,[3]!header))</f>
        <v>214281481.826608</v>
      </c>
      <c r="N157">
        <f t="shared" si="24"/>
        <v>214281481.826608</v>
      </c>
      <c r="O157">
        <f t="shared" si="24"/>
        <v>214281481.826608</v>
      </c>
      <c r="P157">
        <f t="shared" si="24"/>
        <v>214281481.826608</v>
      </c>
      <c r="Q157">
        <f t="shared" si="24"/>
        <v>214281481.826608</v>
      </c>
      <c r="R157">
        <f t="shared" si="24"/>
        <v>214281481.826608</v>
      </c>
      <c r="S157">
        <f t="shared" si="24"/>
        <v>214281481.826608</v>
      </c>
      <c r="T157">
        <f t="shared" si="24"/>
        <v>214281481.826608</v>
      </c>
      <c r="U157">
        <f t="shared" si="24"/>
        <v>214281481.826608</v>
      </c>
      <c r="V157">
        <f t="shared" si="24"/>
        <v>214281481.826608</v>
      </c>
      <c r="W157">
        <f t="shared" si="24"/>
        <v>214281481.826608</v>
      </c>
      <c r="X157" t="s">
        <v>94</v>
      </c>
    </row>
    <row r="158" spans="1:24" x14ac:dyDescent="0.25">
      <c r="A158" t="s">
        <v>77</v>
      </c>
      <c r="B158" t="s">
        <v>5</v>
      </c>
      <c r="C158" t="s">
        <v>15</v>
      </c>
      <c r="D158" t="s">
        <v>16</v>
      </c>
      <c r="E158" t="s">
        <v>91</v>
      </c>
      <c r="F158" t="s">
        <v>91</v>
      </c>
      <c r="G158" t="s">
        <v>74</v>
      </c>
      <c r="K158" t="s">
        <v>57</v>
      </c>
      <c r="L158" t="s">
        <v>73</v>
      </c>
      <c r="M158" cm="1">
        <f t="array" ref="M158">INDEX([3]!data,_xlfn.XMATCH(_xlfn.CONCAT(
SUBSTITUTE($A158,LEFT($A158,FIND($C158,$A158)+LEN($C158)-1),),
$F158),
[3]!index),_xlfn.XMATCH($G158,[3]!header))</f>
        <v>6666703.9816237297</v>
      </c>
      <c r="N158">
        <f t="shared" si="24"/>
        <v>6666703.9816237297</v>
      </c>
      <c r="O158">
        <f t="shared" si="24"/>
        <v>6666703.9816237297</v>
      </c>
      <c r="P158">
        <f t="shared" si="24"/>
        <v>6666703.9816237297</v>
      </c>
      <c r="Q158">
        <f t="shared" si="24"/>
        <v>6666703.9816237297</v>
      </c>
      <c r="R158">
        <f t="shared" si="24"/>
        <v>6666703.9816237297</v>
      </c>
      <c r="S158">
        <f t="shared" si="24"/>
        <v>6666703.9816237297</v>
      </c>
      <c r="T158">
        <f t="shared" si="24"/>
        <v>6666703.9816237297</v>
      </c>
      <c r="U158">
        <f t="shared" si="24"/>
        <v>6666703.9816237297</v>
      </c>
      <c r="V158">
        <f t="shared" si="24"/>
        <v>6666703.9816237297</v>
      </c>
      <c r="W158">
        <f t="shared" si="24"/>
        <v>6666703.9816237297</v>
      </c>
      <c r="X158" t="s">
        <v>95</v>
      </c>
    </row>
    <row r="159" spans="1:24" x14ac:dyDescent="0.25">
      <c r="A159" t="s">
        <v>77</v>
      </c>
      <c r="B159" t="s">
        <v>5</v>
      </c>
      <c r="C159" t="s">
        <v>15</v>
      </c>
      <c r="D159" t="s">
        <v>16</v>
      </c>
      <c r="E159" t="s">
        <v>91</v>
      </c>
      <c r="F159" t="s">
        <v>91</v>
      </c>
      <c r="G159" t="s">
        <v>52</v>
      </c>
      <c r="J159" t="s">
        <v>96</v>
      </c>
      <c r="K159" t="s">
        <v>75</v>
      </c>
      <c r="L159" t="str" cm="1">
        <f t="array" ref="L159">INDEX([3]!data_multi,_xlfn.XMATCH(_xlfn.CONCAT(
SUBSTITUTE($A159,LEFT($A159,FIND($C159,$A159)+LEN($C159)-1),),
$F159:$I159,
SUBSTITUTE($J159,LEFT($A159,FIND($C159,$A159)+LEN($C159)-1),)),
[3]!index_multi),_xlfn.XMATCH(L$2,[3]!header_multi))</f>
        <v>$</v>
      </c>
      <c r="M159" cm="1">
        <f t="array" ref="M159">INDEX([3]!data_multi,_xlfn.XMATCH(_xlfn.CONCAT(
SUBSTITUTE($A159,LEFT($A159,FIND($C159,$A159)+LEN($C159)-1),),
$F159:$I159,
SUBSTITUTE($J159,LEFT($A159,FIND($C159,$A159)+LEN($C159)-1),)),
[3]!index_multi),_xlfn.XMATCH(M$2,[3]!header_multi))</f>
        <v>7.3833906293415001</v>
      </c>
      <c r="N159">
        <f t="shared" si="24"/>
        <v>7.3833906293415001</v>
      </c>
      <c r="O159">
        <f t="shared" si="24"/>
        <v>7.3833906293415001</v>
      </c>
      <c r="P159">
        <f t="shared" si="24"/>
        <v>7.3833906293415001</v>
      </c>
      <c r="Q159">
        <f t="shared" si="24"/>
        <v>7.3833906293415001</v>
      </c>
      <c r="R159">
        <f t="shared" si="24"/>
        <v>7.3833906293415001</v>
      </c>
      <c r="S159">
        <f t="shared" si="24"/>
        <v>7.3833906293415001</v>
      </c>
      <c r="T159">
        <f t="shared" si="24"/>
        <v>7.3833906293415001</v>
      </c>
      <c r="U159">
        <f t="shared" si="24"/>
        <v>7.3833906293415001</v>
      </c>
      <c r="V159">
        <f t="shared" si="24"/>
        <v>7.3833906293415001</v>
      </c>
      <c r="W159">
        <f t="shared" si="24"/>
        <v>7.3833906293415001</v>
      </c>
      <c r="X159" t="s">
        <v>97</v>
      </c>
    </row>
    <row r="160" spans="1:24" x14ac:dyDescent="0.25">
      <c r="A160" t="s">
        <v>77</v>
      </c>
      <c r="B160" t="s">
        <v>5</v>
      </c>
      <c r="C160" t="s">
        <v>15</v>
      </c>
      <c r="D160" t="s">
        <v>16</v>
      </c>
      <c r="E160" t="s">
        <v>91</v>
      </c>
      <c r="F160" t="s">
        <v>91</v>
      </c>
      <c r="G160" t="s">
        <v>52</v>
      </c>
      <c r="J160" t="s">
        <v>36</v>
      </c>
      <c r="K160" t="s">
        <v>75</v>
      </c>
      <c r="L160" t="str" cm="1">
        <f t="array" ref="L160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ref="M160">INDEX([3]!data_multi,_xlfn.XMATCH(_xlfn.CONCAT(
SUBSTITUTE($A160,LEFT($A160,FIND($C160,$A160)+LEN($C160)-1),),
$F160:$I160,
SUBSTITUTE($J160,LEFT($A160,FIND($C160,$A160)+LEN($C160)-1),)),
[3]!index_multi),_xlfn.XMATCH(M$2,[3]!header_multi))</f>
        <v>3.3814810668976971</v>
      </c>
      <c r="N160">
        <f t="shared" si="24"/>
        <v>3.3814810668976971</v>
      </c>
      <c r="O160">
        <f t="shared" si="24"/>
        <v>3.3814810668976971</v>
      </c>
      <c r="P160">
        <f t="shared" si="24"/>
        <v>3.3814810668976971</v>
      </c>
      <c r="Q160">
        <f t="shared" si="24"/>
        <v>3.3814810668976971</v>
      </c>
      <c r="R160">
        <f t="shared" si="24"/>
        <v>3.3814810668976971</v>
      </c>
      <c r="S160">
        <f t="shared" si="24"/>
        <v>3.3814810668976971</v>
      </c>
      <c r="T160">
        <f t="shared" si="24"/>
        <v>3.3814810668976971</v>
      </c>
      <c r="U160">
        <f t="shared" si="24"/>
        <v>3.3814810668976971</v>
      </c>
      <c r="V160">
        <f t="shared" si="24"/>
        <v>3.3814810668976971</v>
      </c>
      <c r="W160">
        <f t="shared" si="24"/>
        <v>3.3814810668976971</v>
      </c>
      <c r="X160" t="s">
        <v>98</v>
      </c>
    </row>
    <row r="161" spans="1:24" x14ac:dyDescent="0.25">
      <c r="A161" t="s">
        <v>77</v>
      </c>
      <c r="B161" t="s">
        <v>5</v>
      </c>
      <c r="C161" t="s">
        <v>15</v>
      </c>
      <c r="D161" t="s">
        <v>16</v>
      </c>
      <c r="E161" t="s">
        <v>91</v>
      </c>
      <c r="F161" t="s">
        <v>91</v>
      </c>
      <c r="G161" t="s">
        <v>52</v>
      </c>
      <c r="J161" t="s">
        <v>99</v>
      </c>
      <c r="K161" t="s">
        <v>75</v>
      </c>
      <c r="L161" t="str" cm="1">
        <f t="array" ref="L16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ref="M161">INDEX([3]!data_multi,_xlfn.XMATCH(_xlfn.CONCAT(
SUBSTITUTE($A161,LEFT($A161,FIND($C161,$A161)+LEN($C161)-1),),
$F161:$I161,
SUBSTITUTE($J161,LEFT($A161,FIND($C161,$A161)+LEN($C161)-1),)),
[3]!index_multi),_xlfn.XMATCH(M$2,[3]!header_multi))</f>
        <v>1.0490335927054</v>
      </c>
      <c r="N161">
        <f t="shared" si="24"/>
        <v>1.0490335927054</v>
      </c>
      <c r="O161">
        <f t="shared" si="24"/>
        <v>1.0490335927054</v>
      </c>
      <c r="P161">
        <f t="shared" si="24"/>
        <v>1.0490335927054</v>
      </c>
      <c r="Q161">
        <f t="shared" si="24"/>
        <v>1.0490335927054</v>
      </c>
      <c r="R161">
        <f t="shared" si="24"/>
        <v>1.0490335927054</v>
      </c>
      <c r="S161">
        <f t="shared" si="24"/>
        <v>1.0490335927054</v>
      </c>
      <c r="T161">
        <f t="shared" si="24"/>
        <v>1.0490335927054</v>
      </c>
      <c r="U161">
        <f t="shared" si="24"/>
        <v>1.0490335927054</v>
      </c>
      <c r="V161">
        <f t="shared" si="24"/>
        <v>1.0490335927054</v>
      </c>
      <c r="W161">
        <f t="shared" si="24"/>
        <v>1.0490335927054</v>
      </c>
      <c r="X161" t="s">
        <v>100</v>
      </c>
    </row>
    <row r="162" spans="1:24" x14ac:dyDescent="0.25">
      <c r="A162" t="s">
        <v>77</v>
      </c>
      <c r="B162" t="s">
        <v>5</v>
      </c>
      <c r="C162" t="s">
        <v>15</v>
      </c>
      <c r="D162" t="s">
        <v>16</v>
      </c>
      <c r="E162" t="s">
        <v>91</v>
      </c>
      <c r="F162" t="s">
        <v>91</v>
      </c>
      <c r="G162" t="s">
        <v>101</v>
      </c>
      <c r="H162" t="s">
        <v>44</v>
      </c>
      <c r="I162" t="s">
        <v>45</v>
      </c>
      <c r="K162" t="s">
        <v>75</v>
      </c>
      <c r="L162" t="str" cm="1">
        <f t="array" ref="L162">INDEX([3]!data_multi,_xlfn.XMATCH(_xlfn.CONCAT(
SUBSTITUTE($A162,LEFT($A162,FIND($C162,$A162)+LEN($C162)-1),),
$F162:$I162,
SUBSTITUTE($J162,LEFT($A162,FIND($C162,$A162)+LEN($C162)-1),)),
[3]!index_multi),_xlfn.XMATCH(L$2,[3]!header_multi))</f>
        <v>%</v>
      </c>
      <c r="M162" cm="1">
        <f t="array" ref="M162">INDEX([3]!data_multi,_xlfn.XMATCH(_xlfn.CONCAT(
SUBSTITUTE($A162,LEFT($A162,FIND($C162,$A162)+LEN($C162)-1),),
$F162:$I162,
SUBSTITUTE($J162,LEFT($A162,FIND($C162,$A162)+LEN($C162)-1),)),
[3]!index_multi),_xlfn.XMATCH(M$2,[3]!header_multi))</f>
        <v>0.9</v>
      </c>
      <c r="N162">
        <f t="shared" si="24"/>
        <v>0.9</v>
      </c>
      <c r="O162">
        <f t="shared" si="24"/>
        <v>0.9</v>
      </c>
      <c r="P162">
        <f t="shared" si="24"/>
        <v>0.9</v>
      </c>
      <c r="Q162">
        <f t="shared" si="24"/>
        <v>0.9</v>
      </c>
      <c r="R162">
        <f t="shared" si="24"/>
        <v>0.9</v>
      </c>
      <c r="S162">
        <f t="shared" si="24"/>
        <v>0.9</v>
      </c>
      <c r="T162">
        <f t="shared" si="24"/>
        <v>0.9</v>
      </c>
      <c r="U162">
        <f t="shared" si="24"/>
        <v>0.9</v>
      </c>
      <c r="V162">
        <f t="shared" si="24"/>
        <v>0.9</v>
      </c>
      <c r="W162">
        <f t="shared" si="24"/>
        <v>0.9</v>
      </c>
    </row>
    <row r="163" spans="1:24" x14ac:dyDescent="0.25">
      <c r="A163" t="s">
        <v>77</v>
      </c>
      <c r="B163" t="s">
        <v>5</v>
      </c>
      <c r="C163" t="s">
        <v>15</v>
      </c>
      <c r="D163" t="s">
        <v>16</v>
      </c>
      <c r="E163" t="s">
        <v>91</v>
      </c>
      <c r="F163" t="s">
        <v>91</v>
      </c>
      <c r="G163" t="s">
        <v>101</v>
      </c>
      <c r="H163" t="s">
        <v>44</v>
      </c>
      <c r="I163" t="s">
        <v>102</v>
      </c>
      <c r="K163" t="s">
        <v>75</v>
      </c>
      <c r="L163" t="str" cm="1">
        <f t="array" ref="L163">INDEX([3]!data_multi,_xlfn.XMATCH(_xlfn.CONCAT(
SUBSTITUTE($A163,LEFT($A163,FIND($C163,$A163)+LEN($C163)-1),),
$F163:$I163,
SUBSTITUTE($J163,LEFT($A163,FIND($C163,$A163)+LEN($C163)-1),)),
[3]!index_multi),_xlfn.XMATCH(L$2,[3]!header_multi))</f>
        <v>%</v>
      </c>
      <c r="M163" cm="1">
        <f t="array" ref="M163">INDEX([3]!data_multi,_xlfn.XMATCH(_xlfn.CONCAT(
SUBSTITUTE($A163,LEFT($A163,FIND($C163,$A163)+LEN($C163)-1),),
$F163:$I163,
SUBSTITUTE($J163,LEFT($A163,FIND($C163,$A163)+LEN($C163)-1),)),
[3]!index_multi),_xlfn.XMATCH(M$2,[3]!header_multi))</f>
        <v>0.9</v>
      </c>
      <c r="N163">
        <f t="shared" si="24"/>
        <v>0.9</v>
      </c>
      <c r="O163">
        <f t="shared" si="24"/>
        <v>0.9</v>
      </c>
      <c r="P163">
        <f t="shared" si="24"/>
        <v>0.9</v>
      </c>
      <c r="Q163">
        <f t="shared" si="24"/>
        <v>0.9</v>
      </c>
      <c r="R163">
        <f t="shared" si="24"/>
        <v>0.9</v>
      </c>
      <c r="S163">
        <f t="shared" si="24"/>
        <v>0.9</v>
      </c>
      <c r="T163">
        <f t="shared" si="24"/>
        <v>0.9</v>
      </c>
      <c r="U163">
        <f t="shared" si="24"/>
        <v>0.9</v>
      </c>
      <c r="V163">
        <f t="shared" si="24"/>
        <v>0.9</v>
      </c>
      <c r="W163">
        <f t="shared" si="24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2025-03-25T17:56:15Z</dcterms:created>
  <dcterms:modified xsi:type="dcterms:W3CDTF">2025-03-25T17:56:16Z</dcterms:modified>
</cp:coreProperties>
</file>