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545C8888-9269-4BDD-A38A-915D1B6B7BC1}" xr6:coauthVersionLast="47" xr6:coauthVersionMax="47" xr10:uidLastSave="{00000000-0000-0000-0000-000000000000}"/>
  <bookViews>
    <workbookView xWindow="28680" yWindow="-120" windowWidth="29040" windowHeight="15720" xr2:uid="{1E45ED16-9E70-43D9-A641-68AC7A13026E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4" i="1" l="1"/>
  <c r="P164" i="1" s="1"/>
  <c r="Q164" i="1" s="1"/>
  <c r="R164" i="1" s="1"/>
  <c r="S164" i="1" s="1"/>
  <c r="T164" i="1" s="1"/>
  <c r="U164" i="1" s="1"/>
  <c r="V164" i="1" s="1"/>
  <c r="W164" i="1" s="1"/>
  <c r="N164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M156" i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M147" i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O89" i="1"/>
  <c r="P89" i="1" s="1"/>
  <c r="Q89" i="1" s="1"/>
  <c r="R89" i="1" s="1"/>
  <c r="S89" i="1" s="1"/>
  <c r="T89" i="1" s="1"/>
  <c r="U89" i="1" s="1"/>
  <c r="V89" i="1" s="1"/>
  <c r="W89" i="1" s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M81" i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U80" i="1"/>
  <c r="V80" i="1" s="1"/>
  <c r="W80" i="1" s="1"/>
  <c r="O80" i="1"/>
  <c r="P80" i="1" s="1"/>
  <c r="Q80" i="1" s="1"/>
  <c r="R80" i="1" s="1"/>
  <c r="S80" i="1" s="1"/>
  <c r="T80" i="1" s="1"/>
  <c r="N80" i="1"/>
  <c r="O79" i="1"/>
  <c r="P79" i="1" s="1"/>
  <c r="Q79" i="1" s="1"/>
  <c r="R79" i="1" s="1"/>
  <c r="S79" i="1" s="1"/>
  <c r="T79" i="1" s="1"/>
  <c r="U79" i="1" s="1"/>
  <c r="V79" i="1" s="1"/>
  <c r="W79" i="1" s="1"/>
  <c r="N79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Q68" i="1"/>
  <c r="R68" i="1" s="1"/>
  <c r="S68" i="1" s="1"/>
  <c r="T68" i="1" s="1"/>
  <c r="U68" i="1" s="1"/>
  <c r="V68" i="1" s="1"/>
  <c r="W68" i="1" s="1"/>
  <c r="O68" i="1"/>
  <c r="P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U66" i="1"/>
  <c r="V66" i="1" s="1"/>
  <c r="W66" i="1" s="1"/>
  <c r="O66" i="1"/>
  <c r="P66" i="1" s="1"/>
  <c r="Q66" i="1" s="1"/>
  <c r="R66" i="1" s="1"/>
  <c r="S66" i="1" s="1"/>
  <c r="T66" i="1" s="1"/>
  <c r="N66" i="1"/>
  <c r="O64" i="1"/>
  <c r="P64" i="1" s="1"/>
  <c r="Q64" i="1" s="1"/>
  <c r="R64" i="1" s="1"/>
  <c r="S64" i="1" s="1"/>
  <c r="T64" i="1" s="1"/>
  <c r="U64" i="1" s="1"/>
  <c r="V64" i="1" s="1"/>
  <c r="W64" i="1" s="1"/>
  <c r="M64" i="1"/>
  <c r="N64" i="1" s="1"/>
  <c r="M63" i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S58" i="1"/>
  <c r="T58" i="1" s="1"/>
  <c r="U58" i="1" s="1"/>
  <c r="V58" i="1" s="1"/>
  <c r="W58" i="1" s="1"/>
  <c r="O58" i="1"/>
  <c r="P58" i="1" s="1"/>
  <c r="Q58" i="1" s="1"/>
  <c r="R58" i="1" s="1"/>
  <c r="N58" i="1"/>
  <c r="O56" i="1"/>
  <c r="P56" i="1" s="1"/>
  <c r="Q56" i="1" s="1"/>
  <c r="R56" i="1" s="1"/>
  <c r="S56" i="1" s="1"/>
  <c r="T56" i="1" s="1"/>
  <c r="U56" i="1" s="1"/>
  <c r="V56" i="1" s="1"/>
  <c r="W56" i="1" s="1"/>
  <c r="N56" i="1"/>
  <c r="W55" i="1"/>
  <c r="N55" i="1"/>
  <c r="O55" i="1" s="1"/>
  <c r="P55" i="1" s="1"/>
  <c r="Q55" i="1" s="1"/>
  <c r="R55" i="1" s="1"/>
  <c r="S55" i="1" s="1"/>
  <c r="T55" i="1" s="1"/>
  <c r="U55" i="1" s="1"/>
  <c r="V55" i="1" s="1"/>
  <c r="Q54" i="1"/>
  <c r="R54" i="1" s="1"/>
  <c r="S54" i="1" s="1"/>
  <c r="T54" i="1" s="1"/>
  <c r="U54" i="1" s="1"/>
  <c r="V54" i="1" s="1"/>
  <c r="W54" i="1" s="1"/>
  <c r="O54" i="1"/>
  <c r="P54" i="1" s="1"/>
  <c r="N54" i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0" i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Q49" i="1"/>
  <c r="R49" i="1" s="1"/>
  <c r="S49" i="1" s="1"/>
  <c r="T49" i="1" s="1"/>
  <c r="U49" i="1" s="1"/>
  <c r="V49" i="1" s="1"/>
  <c r="W49" i="1" s="1"/>
  <c r="O49" i="1"/>
  <c r="P49" i="1" s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O45" i="1"/>
  <c r="P45" i="1" s="1"/>
  <c r="Q45" i="1" s="1"/>
  <c r="R45" i="1" s="1"/>
  <c r="S45" i="1" s="1"/>
  <c r="T45" i="1" s="1"/>
  <c r="U45" i="1" s="1"/>
  <c r="V45" i="1" s="1"/>
  <c r="W45" i="1" s="1"/>
  <c r="N45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O36" i="1"/>
  <c r="P36" i="1" s="1"/>
  <c r="Q36" i="1" s="1"/>
  <c r="R36" i="1" s="1"/>
  <c r="S36" i="1" s="1"/>
  <c r="T36" i="1" s="1"/>
  <c r="U36" i="1" s="1"/>
  <c r="V36" i="1" s="1"/>
  <c r="W36" i="1" s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Q34" i="1"/>
  <c r="R34" i="1" s="1"/>
  <c r="S34" i="1" s="1"/>
  <c r="T34" i="1" s="1"/>
  <c r="U34" i="1" s="1"/>
  <c r="V34" i="1" s="1"/>
  <c r="W34" i="1" s="1"/>
  <c r="N34" i="1"/>
  <c r="O34" i="1" s="1"/>
  <c r="P34" i="1" s="1"/>
  <c r="O26" i="1"/>
  <c r="P26" i="1" s="1"/>
  <c r="Q26" i="1" s="1"/>
  <c r="R26" i="1" s="1"/>
  <c r="S26" i="1" s="1"/>
  <c r="T26" i="1" s="1"/>
  <c r="U26" i="1" s="1"/>
  <c r="V26" i="1" s="1"/>
  <c r="W26" i="1" s="1"/>
  <c r="N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 a="1"/>
  <c r="N14" i="1" s="1"/>
  <c r="M14" i="1" a="1"/>
  <c r="M14" i="1" s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P3" i="1"/>
  <c r="P3" i="1" a="1"/>
  <c r="O3" i="1" a="1"/>
  <c r="O3" i="1" s="1"/>
  <c r="N3" i="1" a="1"/>
  <c r="N3" i="1" s="1"/>
  <c r="N30" i="1" s="1" a="1"/>
  <c r="N30" i="1" s="1"/>
  <c r="M3" i="1" a="1"/>
  <c r="M3" i="1" s="1"/>
  <c r="Q30" i="1" l="1" a="1"/>
  <c r="Q30" i="1" s="1"/>
  <c r="Q31" i="1" a="1"/>
  <c r="Q31" i="1" s="1"/>
  <c r="R31" i="1" s="1"/>
  <c r="S31" i="1" s="1"/>
  <c r="T31" i="1" s="1"/>
  <c r="U31" i="1" s="1"/>
  <c r="V31" i="1" s="1"/>
  <c r="W31" i="1" s="1"/>
  <c r="R3" i="1"/>
  <c r="S3" i="1" s="1"/>
  <c r="T3" i="1" s="1"/>
  <c r="U3" i="1" s="1"/>
  <c r="V3" i="1" s="1"/>
  <c r="W3" i="1" s="1"/>
  <c r="O30" i="1" a="1"/>
  <c r="O30" i="1" s="1"/>
  <c r="O29" i="1" s="1"/>
  <c r="O31" i="1" a="1"/>
  <c r="O31" i="1" s="1"/>
  <c r="M31" i="1" a="1"/>
  <c r="M31" i="1" s="1"/>
  <c r="M30" i="1" a="1"/>
  <c r="M30" i="1" s="1"/>
  <c r="P30" i="1" a="1"/>
  <c r="P30" i="1" s="1"/>
  <c r="P29" i="1" s="1"/>
  <c r="P31" i="1" a="1"/>
  <c r="P31" i="1" s="1"/>
  <c r="M165" i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29" i="1" l="1"/>
  <c r="N31" i="1"/>
  <c r="N29" i="1" s="1"/>
  <c r="R30" i="1"/>
  <c r="S30" i="1" s="1"/>
  <c r="T30" i="1" s="1"/>
  <c r="U30" i="1" s="1"/>
  <c r="V30" i="1" s="1"/>
  <c r="W30" i="1" s="1"/>
  <c r="Q29" i="1"/>
  <c r="R29" i="1" s="1"/>
  <c r="S29" i="1" s="1"/>
  <c r="T29" i="1" s="1"/>
  <c r="U29" i="1" s="1"/>
  <c r="V29" i="1" s="1"/>
  <c r="W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<sst xmlns="http://schemas.openxmlformats.org/spreadsheetml/2006/main" count="1276" uniqueCount="95">
  <si>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</si>
  <si>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</si>
  <si>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</si>
  <si>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</si>
  <si>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</si>
  <si>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</si>
  <si>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</si>
  <si>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</si>
  <si>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</si>
  <si>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</si>
  <si>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</si>
  <si>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</si>
  <si>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</si>
  <si>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</si>
  <si>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</si>
  <si>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</si>
  <si>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Agriculture</t>
  </si>
  <si>
    <t>Service requested</t>
  </si>
  <si>
    <t>CIMS.CAN.MB.Agriculture</t>
  </si>
  <si>
    <t>tCO2e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</si>
  <si>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</si>
  <si>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</si>
  <si>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</si>
  <si>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</si>
  <si>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</si>
  <si>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</si>
  <si>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</si>
  <si>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</si>
  <si>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</si>
  <si>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</si>
  <si>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</si>
  <si>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</si>
  <si>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</si>
  <si>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</si>
  <si>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</si>
  <si>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</si>
  <si>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</si>
  <si>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</si>
  <si>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</si>
  <si>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</si>
  <si>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</si>
  <si>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</si>
  <si>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</si>
  <si>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</si>
  <si>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</si>
  <si>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CIMS.CAN.MB.Agriculture.Process</t>
  </si>
  <si>
    <t>Process</t>
  </si>
  <si>
    <t>Fixed Ratio</t>
  </si>
  <si>
    <t>CIMS.CAN.MB.Agriculture.Process.Enteric Fermentation and Manure Management</t>
  </si>
  <si>
    <t>CIMS.CAN.MB.Agriculture.Process.Soils</t>
  </si>
  <si>
    <t>CIMS.CAN.MB.Agriculture.Heat</t>
  </si>
  <si>
    <t>Estimate 2005 using average of 2000 &amp; 2010 due to odd historical data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</si>
  <si>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</si>
  <si>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</si>
  <si>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</si>
  <si>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</si>
  <si>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</si>
  <si>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</si>
  <si>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</si>
  <si>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</si>
  <si>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</si>
  <si>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</si>
  <si>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</si>
  <si>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</si>
  <si>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</si>
  <si>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CIMS.CAN.MB.Agriculture.Tractors</t>
  </si>
  <si>
    <t>vkm</t>
  </si>
  <si>
    <t>Emissions</t>
  </si>
  <si>
    <t>CH4</t>
  </si>
  <si>
    <t>tCH4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</si>
  <si>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</si>
  <si>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</si>
  <si>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</si>
  <si>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</si>
  <si>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</si>
  <si>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</si>
  <si>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</si>
  <si>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tN2O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</si>
  <si>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</si>
  <si>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</si>
  <si>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</si>
  <si>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</si>
  <si>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</si>
  <si>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</si>
  <si>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</si>
  <si>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</si>
  <si>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CIMS.CAN.MB.Fuel Blends.Diesel_Transportation</t>
  </si>
  <si>
    <t>GJ</t>
  </si>
  <si>
    <t>Diesel Medium Efficiency</t>
  </si>
  <si>
    <t>Hydrogen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</si>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</sst>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20.902000000000001</v>
          </cell>
        </row>
        <row r="9">
          <cell r="A9" t="str">
            <v>ECONOMIC CATEGORY</v>
          </cell>
          <cell r="C9">
            <v>1.4119999999999999</v>
          </cell>
        </row>
        <row r="10">
          <cell r="C10">
            <v>1.3639999999999999</v>
          </cell>
        </row>
        <row r="11">
          <cell r="C11">
            <v>0</v>
          </cell>
        </row>
        <row r="12">
          <cell r="C12">
            <v>0.255</v>
          </cell>
        </row>
        <row r="13">
          <cell r="C13">
            <v>0.255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1.1089999999999998</v>
          </cell>
        </row>
        <row r="21">
          <cell r="C21">
            <v>4.8000000000000001E-2</v>
          </cell>
        </row>
        <row r="22">
          <cell r="C22">
            <v>0</v>
          </cell>
        </row>
        <row r="23">
          <cell r="C23">
            <v>4.8000000000000001E-2</v>
          </cell>
        </row>
        <row r="24">
          <cell r="C24">
            <v>1.0739999999999998</v>
          </cell>
        </row>
        <row r="25">
          <cell r="C25">
            <v>5.4009999999999998</v>
          </cell>
        </row>
        <row r="26">
          <cell r="C26">
            <v>3.2589999999999999</v>
          </cell>
        </row>
        <row r="27">
          <cell r="C27">
            <v>2.7159999999999997</v>
          </cell>
        </row>
        <row r="28">
          <cell r="C28">
            <v>0.54300000000000004</v>
          </cell>
        </row>
        <row r="29">
          <cell r="C29">
            <v>1.5249999999999999</v>
          </cell>
        </row>
        <row r="30">
          <cell r="C30">
            <v>1.4229999999999998</v>
          </cell>
        </row>
        <row r="31">
          <cell r="C31">
            <v>0.10200000000000001</v>
          </cell>
        </row>
        <row r="32">
          <cell r="C32">
            <v>0.61699999999999999</v>
          </cell>
        </row>
        <row r="33">
          <cell r="C33">
            <v>1.431</v>
          </cell>
        </row>
        <row r="34">
          <cell r="C34">
            <v>8.2000000000000003E-2</v>
          </cell>
        </row>
        <row r="35">
          <cell r="C35">
            <v>0.18</v>
          </cell>
        </row>
        <row r="36">
          <cell r="C36">
            <v>0.21700000000000003</v>
          </cell>
        </row>
        <row r="37">
          <cell r="C37">
            <v>4.8000000000000001E-2</v>
          </cell>
        </row>
        <row r="38">
          <cell r="C38">
            <v>1.4999999999999999E-2</v>
          </cell>
        </row>
        <row r="39">
          <cell r="C39">
            <v>0.114</v>
          </cell>
        </row>
        <row r="40">
          <cell r="C40">
            <v>0.77499999999999925</v>
          </cell>
        </row>
        <row r="41">
          <cell r="C41">
            <v>3.1660000000000004</v>
          </cell>
        </row>
        <row r="42">
          <cell r="C42">
            <v>1.7570000000000001</v>
          </cell>
        </row>
        <row r="43">
          <cell r="C43">
            <v>1.4089999999999998</v>
          </cell>
        </row>
        <row r="44">
          <cell r="C44">
            <v>6.4329999999999998</v>
          </cell>
        </row>
        <row r="45">
          <cell r="C45">
            <v>0.78500000000000003</v>
          </cell>
        </row>
        <row r="46">
          <cell r="C46">
            <v>1.8859999999999999</v>
          </cell>
        </row>
        <row r="47">
          <cell r="C47">
            <v>3.762</v>
          </cell>
        </row>
        <row r="48">
          <cell r="C48">
            <v>1.1969999999999998</v>
          </cell>
        </row>
        <row r="49">
          <cell r="C49">
            <v>1.1239999999999999</v>
          </cell>
        </row>
        <row r="50">
          <cell r="C50">
            <v>7.2999999999999995E-2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0.78800000000000014</v>
          </cell>
        </row>
        <row r="54">
          <cell r="C54">
            <v>0.42300000000000004</v>
          </cell>
        </row>
        <row r="55">
          <cell r="C55">
            <v>0.33500000000000002</v>
          </cell>
        </row>
        <row r="56">
          <cell r="C56">
            <v>0.03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20.620000000000005</v>
          </cell>
        </row>
        <row r="68">
          <cell r="A68" t="str">
            <v>ECONOMIC CATEGORY</v>
          </cell>
          <cell r="C68">
            <v>0.95600000000000007</v>
          </cell>
        </row>
        <row r="69">
          <cell r="C69">
            <v>0.92800000000000016</v>
          </cell>
        </row>
        <row r="70">
          <cell r="C70">
            <v>0</v>
          </cell>
        </row>
        <row r="71">
          <cell r="C71">
            <v>0.29299999999999998</v>
          </cell>
        </row>
        <row r="72">
          <cell r="C72">
            <v>0.29299999999999998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0.63500000000000012</v>
          </cell>
        </row>
        <row r="80">
          <cell r="C80">
            <v>2.8000000000000001E-2</v>
          </cell>
        </row>
        <row r="81">
          <cell r="C81">
            <v>0</v>
          </cell>
        </row>
        <row r="82">
          <cell r="C82">
            <v>2.8000000000000001E-2</v>
          </cell>
        </row>
        <row r="83">
          <cell r="C83">
            <v>0.36399999999999999</v>
          </cell>
        </row>
        <row r="84">
          <cell r="C84">
            <v>5.6959999999999997</v>
          </cell>
        </row>
        <row r="85">
          <cell r="C85">
            <v>3.1709999999999998</v>
          </cell>
        </row>
        <row r="86">
          <cell r="C86">
            <v>2.6259999999999999</v>
          </cell>
        </row>
        <row r="87">
          <cell r="C87">
            <v>0.54500000000000004</v>
          </cell>
        </row>
        <row r="88">
          <cell r="C88">
            <v>1.823</v>
          </cell>
        </row>
        <row r="89">
          <cell r="C89">
            <v>1.732</v>
          </cell>
        </row>
        <row r="90">
          <cell r="C90">
            <v>9.0999999999999998E-2</v>
          </cell>
        </row>
        <row r="91">
          <cell r="C91">
            <v>0.70199999999999996</v>
          </cell>
        </row>
        <row r="92">
          <cell r="C92">
            <v>1.5760000000000001</v>
          </cell>
        </row>
        <row r="93">
          <cell r="C93">
            <v>0.15000000000000002</v>
          </cell>
        </row>
        <row r="94">
          <cell r="C94">
            <v>0.20800000000000002</v>
          </cell>
        </row>
        <row r="95">
          <cell r="C95">
            <v>0.16800000000000001</v>
          </cell>
        </row>
        <row r="96">
          <cell r="C96">
            <v>4.2999999999999997E-2</v>
          </cell>
        </row>
        <row r="97">
          <cell r="C97">
            <v>0</v>
          </cell>
        </row>
        <row r="98">
          <cell r="C98">
            <v>0.13</v>
          </cell>
        </row>
        <row r="99">
          <cell r="C99">
            <v>0.877</v>
          </cell>
        </row>
        <row r="100">
          <cell r="C100">
            <v>2.6820000000000004</v>
          </cell>
        </row>
        <row r="101">
          <cell r="C101">
            <v>1.5589999999999999</v>
          </cell>
        </row>
        <row r="102">
          <cell r="C102">
            <v>1.123</v>
          </cell>
        </row>
        <row r="103">
          <cell r="C103">
            <v>7.03</v>
          </cell>
        </row>
        <row r="104">
          <cell r="C104">
            <v>1.042</v>
          </cell>
        </row>
        <row r="105">
          <cell r="C105">
            <v>1.411</v>
          </cell>
        </row>
        <row r="106">
          <cell r="C106">
            <v>4.577</v>
          </cell>
        </row>
        <row r="107">
          <cell r="C107">
            <v>1.2919999999999998</v>
          </cell>
        </row>
        <row r="108">
          <cell r="C108">
            <v>1.2189999999999999</v>
          </cell>
        </row>
        <row r="109">
          <cell r="C109">
            <v>7.2999999999999995E-2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1.024</v>
          </cell>
        </row>
        <row r="113">
          <cell r="C113">
            <v>0.54500000000000004</v>
          </cell>
        </row>
        <row r="114">
          <cell r="C114">
            <v>0.45400000000000001</v>
          </cell>
        </row>
        <row r="115">
          <cell r="C115">
            <v>2.5000000000000001E-2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19.254999999999999</v>
          </cell>
        </row>
        <row r="127">
          <cell r="A127" t="str">
            <v>ECONOMIC CATEGORY</v>
          </cell>
          <cell r="C127">
            <v>0.58799999999999997</v>
          </cell>
        </row>
        <row r="128">
          <cell r="C128">
            <v>0.55699999999999994</v>
          </cell>
        </row>
        <row r="129">
          <cell r="C129">
            <v>0</v>
          </cell>
        </row>
        <row r="130">
          <cell r="C130">
            <v>0.52299999999999991</v>
          </cell>
        </row>
        <row r="131">
          <cell r="C131">
            <v>0.52299999999999991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3.4000000000000002E-2</v>
          </cell>
        </row>
        <row r="139">
          <cell r="C139">
            <v>3.1E-2</v>
          </cell>
        </row>
        <row r="140">
          <cell r="C140">
            <v>1E-3</v>
          </cell>
        </row>
        <row r="141">
          <cell r="C141">
            <v>0.03</v>
          </cell>
        </row>
        <row r="142">
          <cell r="C142">
            <v>9.7000000000000003E-2</v>
          </cell>
        </row>
        <row r="143">
          <cell r="C143">
            <v>5.9559999999999995</v>
          </cell>
        </row>
        <row r="144">
          <cell r="C144">
            <v>3.1619999999999999</v>
          </cell>
        </row>
        <row r="145">
          <cell r="C145">
            <v>2.6789999999999998</v>
          </cell>
        </row>
        <row r="146">
          <cell r="C146">
            <v>0.48299999999999998</v>
          </cell>
        </row>
        <row r="147">
          <cell r="C147">
            <v>2.0470000000000002</v>
          </cell>
        </row>
        <row r="148">
          <cell r="C148">
            <v>1.9729999999999999</v>
          </cell>
        </row>
        <row r="149">
          <cell r="C149">
            <v>7.3999999999999996E-2</v>
          </cell>
        </row>
        <row r="150">
          <cell r="C150">
            <v>0.747</v>
          </cell>
        </row>
        <row r="151">
          <cell r="C151">
            <v>1.321</v>
          </cell>
        </row>
        <row r="152">
          <cell r="C152">
            <v>0.21400000000000002</v>
          </cell>
        </row>
        <row r="153">
          <cell r="C153">
            <v>0.14800000000000002</v>
          </cell>
        </row>
        <row r="154">
          <cell r="C154">
            <v>5.7999999999999996E-2</v>
          </cell>
        </row>
        <row r="155">
          <cell r="C155">
            <v>4.4999999999999998E-2</v>
          </cell>
        </row>
        <row r="156">
          <cell r="C156">
            <v>0</v>
          </cell>
        </row>
        <row r="157">
          <cell r="C157">
            <v>9.6000000000000002E-2</v>
          </cell>
        </row>
        <row r="158">
          <cell r="C158">
            <v>0.76</v>
          </cell>
        </row>
        <row r="159">
          <cell r="C159">
            <v>2.6020000000000003</v>
          </cell>
        </row>
        <row r="160">
          <cell r="C160">
            <v>1.569</v>
          </cell>
        </row>
        <row r="161">
          <cell r="C161">
            <v>1.0329999999999999</v>
          </cell>
        </row>
        <row r="162">
          <cell r="C162">
            <v>6.3779999999999992</v>
          </cell>
        </row>
        <row r="163">
          <cell r="C163">
            <v>0.73599999999999999</v>
          </cell>
        </row>
        <row r="164">
          <cell r="C164">
            <v>1.875</v>
          </cell>
        </row>
        <row r="165">
          <cell r="C165">
            <v>3.7669999999999999</v>
          </cell>
        </row>
        <row r="166">
          <cell r="C166">
            <v>1.375</v>
          </cell>
        </row>
        <row r="167">
          <cell r="C167">
            <v>1.2969999999999999</v>
          </cell>
        </row>
        <row r="168">
          <cell r="C168">
            <v>7.8E-2</v>
          </cell>
        </row>
        <row r="169">
          <cell r="C169">
            <v>0</v>
          </cell>
        </row>
        <row r="170">
          <cell r="C170">
            <v>0</v>
          </cell>
        </row>
        <row r="171">
          <cell r="C171">
            <v>0.93800000000000017</v>
          </cell>
        </row>
        <row r="172">
          <cell r="C172">
            <v>0.62400000000000011</v>
          </cell>
        </row>
        <row r="173">
          <cell r="C173">
            <v>0.30200000000000005</v>
          </cell>
        </row>
        <row r="174">
          <cell r="C174">
            <v>1.2E-2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20.838999999999995</v>
          </cell>
        </row>
        <row r="186">
          <cell r="A186" t="str">
            <v>ECONOMIC CATEGORY</v>
          </cell>
          <cell r="C186">
            <v>1.099</v>
          </cell>
        </row>
        <row r="187">
          <cell r="C187">
            <v>1.0649999999999999</v>
          </cell>
        </row>
        <row r="188">
          <cell r="C188">
            <v>0</v>
          </cell>
        </row>
        <row r="189">
          <cell r="C189">
            <v>0.73499999999999999</v>
          </cell>
        </row>
        <row r="190">
          <cell r="C190">
            <v>0.73499999999999999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0.33000000000000007</v>
          </cell>
        </row>
        <row r="198">
          <cell r="C198">
            <v>3.3999999999999996E-2</v>
          </cell>
        </row>
        <row r="199">
          <cell r="C199">
            <v>0</v>
          </cell>
        </row>
        <row r="200">
          <cell r="C200">
            <v>3.3999999999999996E-2</v>
          </cell>
        </row>
        <row r="201">
          <cell r="C201">
            <v>0.125</v>
          </cell>
        </row>
        <row r="202">
          <cell r="C202">
            <v>6.2929999999999993</v>
          </cell>
        </row>
        <row r="203">
          <cell r="C203">
            <v>3.3469999999999995</v>
          </cell>
        </row>
        <row r="204">
          <cell r="C204">
            <v>2.8639999999999999</v>
          </cell>
        </row>
        <row r="205">
          <cell r="C205">
            <v>0.48299999999999998</v>
          </cell>
        </row>
        <row r="206">
          <cell r="C206">
            <v>1.8859999999999999</v>
          </cell>
        </row>
        <row r="207">
          <cell r="C207">
            <v>1.8279999999999998</v>
          </cell>
        </row>
        <row r="208">
          <cell r="C208">
            <v>5.8000000000000003E-2</v>
          </cell>
        </row>
        <row r="209">
          <cell r="C209">
            <v>1.06</v>
          </cell>
        </row>
        <row r="210">
          <cell r="C210">
            <v>1.3109999999999999</v>
          </cell>
        </row>
        <row r="211">
          <cell r="C211">
            <v>0.161</v>
          </cell>
        </row>
        <row r="212">
          <cell r="C212">
            <v>4.7E-2</v>
          </cell>
        </row>
        <row r="213">
          <cell r="C213">
            <v>4.5000000000000005E-2</v>
          </cell>
        </row>
        <row r="214">
          <cell r="C214">
            <v>6.0000000000000005E-2</v>
          </cell>
        </row>
        <row r="215">
          <cell r="C215">
            <v>0</v>
          </cell>
        </row>
        <row r="216">
          <cell r="C216">
            <v>0.11200000000000002</v>
          </cell>
        </row>
        <row r="217">
          <cell r="C217">
            <v>0.88600000000000001</v>
          </cell>
        </row>
        <row r="218">
          <cell r="C218">
            <v>2.6559999999999997</v>
          </cell>
        </row>
        <row r="219">
          <cell r="C219">
            <v>1.556</v>
          </cell>
        </row>
        <row r="220">
          <cell r="C220">
            <v>1.0999999999999999</v>
          </cell>
        </row>
        <row r="221">
          <cell r="C221">
            <v>6.7949999999999999</v>
          </cell>
        </row>
        <row r="222">
          <cell r="C222">
            <v>1.0879999999999999</v>
          </cell>
        </row>
        <row r="223">
          <cell r="C223">
            <v>2.2519999999999998</v>
          </cell>
        </row>
        <row r="224">
          <cell r="C224">
            <v>3.4550000000000001</v>
          </cell>
        </row>
        <row r="225">
          <cell r="C225">
            <v>1.345</v>
          </cell>
        </row>
        <row r="226">
          <cell r="C226">
            <v>1.2589999999999999</v>
          </cell>
        </row>
        <row r="227">
          <cell r="C227">
            <v>8.5999999999999993E-2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1.2149999999999999</v>
          </cell>
        </row>
        <row r="231">
          <cell r="C231">
            <v>0.83699999999999997</v>
          </cell>
        </row>
        <row r="232">
          <cell r="C232">
            <v>0.36299999999999999</v>
          </cell>
        </row>
        <row r="233">
          <cell r="C233">
            <v>1.4999999999999999E-2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21.085000000000001</v>
          </cell>
        </row>
        <row r="245">
          <cell r="A245" t="str">
            <v>ECONOMIC CATEGORY</v>
          </cell>
          <cell r="C245">
            <v>0.84899999999999998</v>
          </cell>
        </row>
        <row r="246">
          <cell r="C246">
            <v>0.81299999999999994</v>
          </cell>
        </row>
        <row r="247">
          <cell r="C247">
            <v>0</v>
          </cell>
        </row>
        <row r="248">
          <cell r="C248">
            <v>0.60399999999999998</v>
          </cell>
        </row>
        <row r="249">
          <cell r="C249">
            <v>0.60399999999999998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0.20899999999999999</v>
          </cell>
        </row>
        <row r="257">
          <cell r="C257">
            <v>3.6000000000000004E-2</v>
          </cell>
        </row>
        <row r="258">
          <cell r="C258">
            <v>0</v>
          </cell>
        </row>
        <row r="259">
          <cell r="C259">
            <v>3.6000000000000004E-2</v>
          </cell>
        </row>
        <row r="260">
          <cell r="C260">
            <v>4.2999999999999997E-2</v>
          </cell>
        </row>
        <row r="261">
          <cell r="C261">
            <v>5.8780000000000001</v>
          </cell>
        </row>
        <row r="262">
          <cell r="C262">
            <v>3.1629999999999998</v>
          </cell>
        </row>
        <row r="263">
          <cell r="C263">
            <v>2.8249999999999997</v>
          </cell>
        </row>
        <row r="264">
          <cell r="C264">
            <v>0.33800000000000002</v>
          </cell>
        </row>
        <row r="265">
          <cell r="C265">
            <v>1.81</v>
          </cell>
        </row>
        <row r="266">
          <cell r="C266">
            <v>1.716</v>
          </cell>
        </row>
        <row r="267">
          <cell r="C267">
            <v>9.4E-2</v>
          </cell>
        </row>
        <row r="268">
          <cell r="C268">
            <v>0.90500000000000003</v>
          </cell>
        </row>
        <row r="269">
          <cell r="C269">
            <v>1.3140000000000001</v>
          </cell>
        </row>
        <row r="270">
          <cell r="C270">
            <v>0.254</v>
          </cell>
        </row>
        <row r="271">
          <cell r="C271">
            <v>3.7999999999999999E-2</v>
          </cell>
        </row>
        <row r="272">
          <cell r="C272">
            <v>4.9000000000000002E-2</v>
          </cell>
        </row>
        <row r="273">
          <cell r="C273">
            <v>4.3000000000000003E-2</v>
          </cell>
        </row>
        <row r="274">
          <cell r="C274">
            <v>0</v>
          </cell>
        </row>
        <row r="275">
          <cell r="C275">
            <v>0.108</v>
          </cell>
        </row>
        <row r="276">
          <cell r="C276">
            <v>0.82200000000000006</v>
          </cell>
        </row>
        <row r="277">
          <cell r="C277">
            <v>3.0309999999999997</v>
          </cell>
        </row>
        <row r="278">
          <cell r="C278">
            <v>1.754</v>
          </cell>
        </row>
        <row r="279">
          <cell r="C279">
            <v>1.2769999999999999</v>
          </cell>
        </row>
        <row r="280">
          <cell r="C280">
            <v>7.6750000000000007</v>
          </cell>
        </row>
        <row r="281">
          <cell r="C281">
            <v>1.4350000000000001</v>
          </cell>
        </row>
        <row r="282">
          <cell r="C282">
            <v>2.7650000000000001</v>
          </cell>
        </row>
        <row r="283">
          <cell r="C283">
            <v>3.4750000000000001</v>
          </cell>
        </row>
        <row r="284">
          <cell r="C284">
            <v>1.196</v>
          </cell>
        </row>
        <row r="285">
          <cell r="C285">
            <v>1.1059999999999999</v>
          </cell>
        </row>
        <row r="286">
          <cell r="C286">
            <v>0.09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1.099</v>
          </cell>
        </row>
        <row r="290">
          <cell r="C290">
            <v>0.70599999999999996</v>
          </cell>
        </row>
        <row r="291">
          <cell r="C291">
            <v>0.374</v>
          </cell>
        </row>
        <row r="292">
          <cell r="C292">
            <v>1.9E-2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FB60-350A-4E5A-B53D-69CB1FFCCADB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ref="M3">INDEX([1]MB_2!$C$1:$C$293,_xlfn.XMATCH(M$2,[1]MB_2!$A$1:$A$293)+43)*10^6</f>
        <v>6433000</v>
      </c>
      <c r="N3" cm="1">
        <f t="array" ref="N3">INDEX([1]MB_2!$C$1:$C$293,_xlfn.XMATCH(N$2,[1]MB_2!$A$1:$A$293)+43)*10^6</f>
        <v>7030000</v>
      </c>
      <c r="O3" cm="1">
        <f t="array" ref="O3">INDEX([1]MB_2!$C$1:$C$293,_xlfn.XMATCH(O$2,[1]MB_2!$A$1:$A$293)+43)*10^6</f>
        <v>6377999.9999999991</v>
      </c>
      <c r="P3" cm="1">
        <f t="array" ref="P3">INDEX([1]MB_2!$C$1:$C$293,_xlfn.XMATCH(P$2,[1]MB_2!$A$1:$A$293)+43)*10^6</f>
        <v>6795000</v>
      </c>
      <c r="Q3" cm="1">
        <f t="array" ref="Q3">INDEX([1]MB_2!$C$1:$C$293,_xlfn.XMATCH(Q$2,[1]MB_2!$A$1:$A$293)+43)*10^6</f>
        <v>7675000.0000000009</v>
      </c>
      <c r="R3">
        <f>Q3</f>
        <v>7675000.0000000009</v>
      </c>
      <c r="S3">
        <f t="shared" ref="S3:W3" si="0">R3</f>
        <v>7675000.0000000009</v>
      </c>
      <c r="T3">
        <f t="shared" si="0"/>
        <v>7675000.0000000009</v>
      </c>
      <c r="U3">
        <f t="shared" si="0"/>
        <v>7675000.0000000009</v>
      </c>
      <c r="V3">
        <f t="shared" si="0"/>
        <v>7675000.0000000009</v>
      </c>
      <c r="W3">
        <f t="shared" si="0"/>
        <v>7675000.0000000009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1.1774915348337152</v>
      </c>
      <c r="N6">
        <f>IFERROR(INDEX([2]!FuelMult_JCIMS,MATCH($C6&amp;$D6&amp;$J6,[2]!FuelMult_JCIMS_Index,0),MATCH(N$2,$M$2:$W$2,0)),1)</f>
        <v>1.4646782152660827</v>
      </c>
      <c r="O6">
        <f>IFERROR(INDEX([2]!FuelMult_JCIMS,MATCH($C6&amp;$D6&amp;$J6,[2]!FuelMult_JCIMS_Index,0),MATCH(O$2,$M$2:$W$2,0)),1)</f>
        <v>1.9041295665830487</v>
      </c>
      <c r="P6">
        <f>IFERROR(INDEX([2]!FuelMult_JCIMS,MATCH($C6&amp;$D6&amp;$J6,[2]!FuelMult_JCIMS_Index,0),MATCH(P$2,$M$2:$W$2,0)),1)</f>
        <v>2.0907726000169689</v>
      </c>
      <c r="Q6">
        <f>IFERROR(INDEX([2]!FuelMult_JCIMS,MATCH($C6&amp;$D6&amp;$J6,[2]!FuelMult_JCIMS_Index,0),MATCH(Q$2,$M$2:$W$2,0)),1)</f>
        <v>2.1983520793759901</v>
      </c>
      <c r="R6">
        <f>IFERROR(INDEX([2]!FuelMult_JCIMS,MATCH($C6&amp;$D6&amp;$J6,[2]!FuelMult_JCIMS_Index,0),MATCH(R$2,$M$2:$W$2,0)),1)</f>
        <v>2.8407368865011677</v>
      </c>
      <c r="S6">
        <f>IFERROR(INDEX([2]!FuelMult_JCIMS,MATCH($C6&amp;$D6&amp;$J6,[2]!FuelMult_JCIMS_Index,0),MATCH(S$2,$M$2:$W$2,0)),1)</f>
        <v>2.7265830977129983</v>
      </c>
      <c r="T6">
        <f>IFERROR(INDEX([2]!FuelMult_JCIMS,MATCH($C6&amp;$D6&amp;$J6,[2]!FuelMult_JCIMS_Index,0),MATCH(T$2,$M$2:$W$2,0)),1)</f>
        <v>2.6249595229882861</v>
      </c>
      <c r="U6">
        <f>IFERROR(INDEX([2]!FuelMult_JCIMS,MATCH($C6&amp;$D6&amp;$J6,[2]!FuelMult_JCIMS_Index,0),MATCH(U$2,$M$2:$W$2,0)),1)</f>
        <v>2.5280396352399981</v>
      </c>
      <c r="V6">
        <f>IFERROR(INDEX([2]!FuelMult_JCIMS,MATCH($C6&amp;$D6&amp;$J6,[2]!FuelMult_JCIMS_Index,0),MATCH(V$2,$M$2:$W$2,0)),1)</f>
        <v>2.5277854015054797</v>
      </c>
      <c r="W6">
        <f>IFERROR(INDEX([2]!FuelMult_JCIMS,MATCH($C6&amp;$D6&amp;$J6,[2]!FuelMult_JCIMS_Index,0),MATCH(W$2,$M$2:$W$2,0)),1)</f>
        <v>2.5277550274163043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0.54506369044829706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0.90026714414088138</v>
      </c>
      <c r="P11">
        <f>IFERROR(INDEX([2]!FuelMult_JCIMS,MATCH($C11&amp;$D11&amp;$J11,[2]!FuelMult_JCIMS_Index,0),MATCH(P$2,$M$2:$W$2,0)),1)</f>
        <v>0.90366072856784851</v>
      </c>
      <c r="Q11">
        <f>IFERROR(INDEX([2]!FuelMult_JCIMS,MATCH($C11&amp;$D11&amp;$J11,[2]!FuelMult_JCIMS_Index,0),MATCH(Q$2,$M$2:$W$2,0)),1)</f>
        <v>1.050690875551398</v>
      </c>
      <c r="R11">
        <f>IFERROR(INDEX([2]!FuelMult_JCIMS,MATCH($C11&amp;$D11&amp;$J11,[2]!FuelMult_JCIMS_Index,0),MATCH(R$2,$M$2:$W$2,0)),1)</f>
        <v>1.1626416727744369</v>
      </c>
      <c r="S11">
        <f>IFERROR(INDEX([2]!FuelMult_JCIMS,MATCH($C11&amp;$D11&amp;$J11,[2]!FuelMult_JCIMS_Index,0),MATCH(S$2,$M$2:$W$2,0)),1)</f>
        <v>1.2597206778189785</v>
      </c>
      <c r="T11">
        <f>IFERROR(INDEX([2]!FuelMult_JCIMS,MATCH($C11&amp;$D11&amp;$J11,[2]!FuelMult_JCIMS_Index,0),MATCH(T$2,$M$2:$W$2,0)),1)</f>
        <v>1.3398852140668669</v>
      </c>
      <c r="U11">
        <f>IFERROR(INDEX([2]!FuelMult_JCIMS,MATCH($C11&amp;$D11&amp;$J11,[2]!FuelMult_JCIMS_Index,0),MATCH(U$2,$M$2:$W$2,0)),1)</f>
        <v>1.3977650395462822</v>
      </c>
      <c r="V11">
        <f>IFERROR(INDEX([2]!FuelMult_JCIMS,MATCH($C11&amp;$D11&amp;$J11,[2]!FuelMult_JCIMS_Index,0),MATCH(V$2,$M$2:$W$2,0)),1)</f>
        <v>1.407910480282019</v>
      </c>
      <c r="W11">
        <f>IFERROR(INDEX([2]!FuelMult_JCIMS,MATCH($C11&amp;$D11&amp;$J11,[2]!FuelMult_JCIMS_Index,0),MATCH(W$2,$M$2:$W$2,0)),1)</f>
        <v>1.4253095075934534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1.1000000000000001</v>
      </c>
      <c r="N12" cm="1">
        <f t="array" ref="N12">INDEX([2]!elec_price_mult,_xlfn.XMATCH($C12,[2]!region_CIMS),_xlfn.XMATCH(INDEX([2]!sector_CER_elec,MATCH($D12,[2]!sector_CIMS,0)),[2]!elec_price_mult_index))</f>
        <v>1.1000000000000001</v>
      </c>
      <c r="O12" cm="1">
        <f t="array" ref="O12">INDEX([2]!elec_price_mult,_xlfn.XMATCH($C12,[2]!region_CIMS),_xlfn.XMATCH(INDEX([2]!sector_CER_elec,MATCH($D12,[2]!sector_CIMS,0)),[2]!elec_price_mult_index))</f>
        <v>1.1000000000000001</v>
      </c>
      <c r="P12" cm="1">
        <f t="array" ref="P12">INDEX([2]!elec_price_mult,_xlfn.XMATCH($C12,[2]!region_CIMS),_xlfn.XMATCH(INDEX([2]!sector_CER_elec,MATCH($D12,[2]!sector_CIMS,0)),[2]!elec_price_mult_index))</f>
        <v>1.1000000000000001</v>
      </c>
      <c r="Q12" cm="1">
        <f t="array" ref="Q12">INDEX([2]!elec_price_mult,_xlfn.XMATCH($C12,[2]!region_CIMS),_xlfn.XMATCH(INDEX([2]!sector_CER_elec,MATCH($D12,[2]!sector_CIMS,0)),[2]!elec_price_mult_index))</f>
        <v>1.1000000000000001</v>
      </c>
      <c r="R12" cm="1">
        <f t="array" ref="R12">INDEX([2]!elec_price_mult,_xlfn.XMATCH($C12,[2]!region_CIMS),_xlfn.XMATCH(INDEX([2]!sector_CER_elec,MATCH($D12,[2]!sector_CIMS,0)),[2]!elec_price_mult_index))</f>
        <v>1.1000000000000001</v>
      </c>
      <c r="S12" cm="1">
        <f t="array" ref="S12">INDEX([2]!elec_price_mult,_xlfn.XMATCH($C12,[2]!region_CIMS),_xlfn.XMATCH(INDEX([2]!sector_CER_elec,MATCH($D12,[2]!sector_CIMS,0)),[2]!elec_price_mult_index))</f>
        <v>1.1000000000000001</v>
      </c>
      <c r="T12" cm="1">
        <f t="array" ref="T12">INDEX([2]!elec_price_mult,_xlfn.XMATCH($C12,[2]!region_CIMS),_xlfn.XMATCH(INDEX([2]!sector_CER_elec,MATCH($D12,[2]!sector_CIMS,0)),[2]!elec_price_mult_index))</f>
        <v>1.1000000000000001</v>
      </c>
      <c r="U12" cm="1">
        <f t="array" ref="U12">INDEX([2]!elec_price_mult,_xlfn.XMATCH($C12,[2]!region_CIMS),_xlfn.XMATCH(INDEX([2]!sector_CER_elec,MATCH($D12,[2]!sector_CIMS,0)),[2]!elec_price_mult_index))</f>
        <v>1.1000000000000001</v>
      </c>
      <c r="V12" cm="1">
        <f t="array" ref="V12">INDEX([2]!elec_price_mult,_xlfn.XMATCH($C12,[2]!region_CIMS),_xlfn.XMATCH(INDEX([2]!sector_CER_elec,MATCH($D12,[2]!sector_CIMS,0)),[2]!elec_price_mult_index))</f>
        <v>1.1000000000000001</v>
      </c>
      <c r="W12" cm="1">
        <f t="array" ref="W12">INDEX([2]!elec_price_mult,_xlfn.XMATCH($C12,[2]!region_CIMS),_xlfn.XMATCH(INDEX([2]!sector_CER_elec,MATCH($D12,[2]!sector_CIMS,0)),[2]!elec_price_mult_index))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0.98609332989499998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0.98453121428433721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1.040324431884798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1.10214813999191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1.2107930759977439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1.2778465521299422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1.3493292736876232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1.3475465021682762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1.3314746926698591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1.3117984163455663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1.0760233328263191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0.9851752900958296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0.78790498418168053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0.96572779762688199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1.239715156739178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1.1420728830147255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1.1073926185844787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1.0926779850837403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1.0510633006613568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0.95370980757360102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0.86494694088815904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f>M26</f>
        <v>1</v>
      </c>
      <c r="O26">
        <f t="shared" ref="O26:W26" si="1">N26</f>
        <v>1</v>
      </c>
      <c r="P26">
        <f t="shared" si="1"/>
        <v>1</v>
      </c>
      <c r="Q26">
        <f t="shared" si="1"/>
        <v>1</v>
      </c>
      <c r="R26">
        <f t="shared" si="1"/>
        <v>1</v>
      </c>
      <c r="S26">
        <f t="shared" si="1"/>
        <v>1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</row>
    <row r="27" spans="1:24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4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4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1-SUM(M30:M31)</f>
        <v>0.58479713974817349</v>
      </c>
      <c r="N29">
        <f t="shared" ref="N29:Q29" si="2">1-SUM(N30:N31)</f>
        <v>0.68057690039286656</v>
      </c>
      <c r="O29">
        <f t="shared" si="2"/>
        <v>0.59062402006898718</v>
      </c>
      <c r="P29">
        <f t="shared" si="2"/>
        <v>0.50846210448859464</v>
      </c>
      <c r="Q29">
        <f t="shared" si="2"/>
        <v>0.4527687296416939</v>
      </c>
      <c r="R29">
        <f t="shared" ref="R29:W31" si="3">Q29</f>
        <v>0.4527687296416939</v>
      </c>
      <c r="S29">
        <f t="shared" si="3"/>
        <v>0.4527687296416939</v>
      </c>
      <c r="T29">
        <f t="shared" si="3"/>
        <v>0.4527687296416939</v>
      </c>
      <c r="U29">
        <f t="shared" si="3"/>
        <v>0.4527687296416939</v>
      </c>
      <c r="V29">
        <f t="shared" si="3"/>
        <v>0.4527687296416939</v>
      </c>
      <c r="W29">
        <f t="shared" si="3"/>
        <v>0.4527687296416939</v>
      </c>
    </row>
    <row r="30" spans="1:24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 cm="1">
        <f t="array" ref="M30">INDEX([1]MB_2!$C$1:$C$293,_xlfn.XMATCH(M$2,[1]MB_2!$A$1:$A$293)+45)*10^6/M$3</f>
        <v>0.29317581221824968</v>
      </c>
      <c r="N30" cm="1">
        <f t="array" ref="N30">INDEX([1]MB_2!$C$1:$C$293,_xlfn.XMATCH(N$2,[1]MB_2!$A$1:$A$293)+45)*10^6/N$3</f>
        <v>0.2007112375533428</v>
      </c>
      <c r="O30" cm="1">
        <f t="array" ref="O30">INDEX([1]MB_2!$C$1:$C$293,_xlfn.XMATCH(O$2,[1]MB_2!$A$1:$A$293)+45)*10^6/O$3</f>
        <v>0.29397930385700849</v>
      </c>
      <c r="P30" cm="1">
        <f t="array" ref="P30">INDEX([1]MB_2!$C$1:$C$293,_xlfn.XMATCH(P$2,[1]MB_2!$A$1:$A$293)+45)*10^6/P$3</f>
        <v>0.33142016188373802</v>
      </c>
      <c r="Q30" cm="1">
        <f t="array" ref="Q30">INDEX([1]MB_2!$C$1:$C$293,_xlfn.XMATCH(Q$2,[1]MB_2!$A$1:$A$293)+45)*10^6/Q$3</f>
        <v>0.3602605863192182</v>
      </c>
      <c r="R30">
        <f t="shared" si="3"/>
        <v>0.3602605863192182</v>
      </c>
      <c r="S30">
        <f t="shared" si="3"/>
        <v>0.3602605863192182</v>
      </c>
      <c r="T30">
        <f t="shared" si="3"/>
        <v>0.3602605863192182</v>
      </c>
      <c r="U30">
        <f t="shared" si="3"/>
        <v>0.3602605863192182</v>
      </c>
      <c r="V30">
        <f t="shared" si="3"/>
        <v>0.3602605863192182</v>
      </c>
      <c r="W30">
        <f t="shared" si="3"/>
        <v>0.3602605863192182</v>
      </c>
    </row>
    <row r="31" spans="1:24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 cm="1">
        <f t="array" ref="M31">INDEX([1]MB_2!$C$1:$C$293,_xlfn.XMATCH(M$2,[1]MB_2!$A$1:$A$293)+44)*10^6/M$3</f>
        <v>0.12202704803357686</v>
      </c>
      <c r="N31">
        <f>AVERAGE(M31,O31)</f>
        <v>0.11871186205379064</v>
      </c>
      <c r="O31" cm="1">
        <f t="array" ref="O31">INDEX([1]MB_2!$C$1:$C$293,_xlfn.XMATCH(O$2,[1]MB_2!$A$1:$A$293)+44)*10^6/O$3</f>
        <v>0.1153966760740044</v>
      </c>
      <c r="P31" cm="1">
        <f t="array" ref="P31">INDEX([1]MB_2!$C$1:$C$293,_xlfn.XMATCH(P$2,[1]MB_2!$A$1:$A$293)+44)*10^6/P$3</f>
        <v>0.16011773362766737</v>
      </c>
      <c r="Q31" cm="1">
        <f t="array" ref="Q31">INDEX([1]MB_2!$C$1:$C$293,_xlfn.XMATCH(Q$2,[1]MB_2!$A$1:$A$293)+44)*10^6/Q$3</f>
        <v>0.18697068403908793</v>
      </c>
      <c r="R31">
        <f t="shared" si="3"/>
        <v>0.18697068403908793</v>
      </c>
      <c r="S31">
        <f t="shared" si="3"/>
        <v>0.18697068403908793</v>
      </c>
      <c r="T31">
        <f t="shared" si="3"/>
        <v>0.18697068403908793</v>
      </c>
      <c r="U31">
        <f t="shared" si="3"/>
        <v>0.18697068403908793</v>
      </c>
      <c r="V31">
        <f t="shared" si="3"/>
        <v>0.18697068403908793</v>
      </c>
      <c r="W31">
        <f t="shared" si="3"/>
        <v>0.18697068403908793</v>
      </c>
      <c r="X31" t="s">
        <v>51</v>
      </c>
    </row>
    <row r="32" spans="1:24" x14ac:dyDescent="0.25">
      <c r="A32" t="s">
        <v>48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52</v>
      </c>
      <c r="G33" t="s">
        <v>21</v>
      </c>
      <c r="H33" t="s">
        <v>53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</v>
      </c>
      <c r="N34">
        <f t="shared" ref="N34:W36" si="4">M34</f>
        <v>0.3</v>
      </c>
      <c r="O34">
        <f t="shared" si="4"/>
        <v>0.3</v>
      </c>
      <c r="P34">
        <f t="shared" si="4"/>
        <v>0.3</v>
      </c>
      <c r="Q34">
        <f t="shared" si="4"/>
        <v>0.3</v>
      </c>
      <c r="R34">
        <f t="shared" si="4"/>
        <v>0.3</v>
      </c>
      <c r="S34">
        <f t="shared" si="4"/>
        <v>0.3</v>
      </c>
      <c r="T34">
        <f t="shared" si="4"/>
        <v>0.3</v>
      </c>
      <c r="U34">
        <f t="shared" si="4"/>
        <v>0.3</v>
      </c>
      <c r="V34">
        <f t="shared" si="4"/>
        <v>0.3</v>
      </c>
      <c r="W34">
        <f t="shared" si="4"/>
        <v>0.3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L35" t="s">
        <v>55</v>
      </c>
      <c r="M35">
        <v>0.3</v>
      </c>
      <c r="N35">
        <f t="shared" si="4"/>
        <v>0.3</v>
      </c>
      <c r="O35">
        <f t="shared" si="4"/>
        <v>0.3</v>
      </c>
      <c r="P35">
        <f t="shared" si="4"/>
        <v>0.3</v>
      </c>
      <c r="Q35">
        <f t="shared" si="4"/>
        <v>0.3</v>
      </c>
      <c r="R35">
        <f t="shared" si="4"/>
        <v>0.3</v>
      </c>
      <c r="S35">
        <f t="shared" si="4"/>
        <v>0.3</v>
      </c>
      <c r="T35">
        <f t="shared" si="4"/>
        <v>0.3</v>
      </c>
      <c r="U35">
        <f t="shared" si="4"/>
        <v>0.3</v>
      </c>
      <c r="V35">
        <f t="shared" si="4"/>
        <v>0.3</v>
      </c>
      <c r="W35">
        <f t="shared" si="4"/>
        <v>0.3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52</v>
      </c>
      <c r="G36" t="s">
        <v>57</v>
      </c>
      <c r="M36">
        <v>10</v>
      </c>
      <c r="N36">
        <f t="shared" si="4"/>
        <v>10</v>
      </c>
      <c r="O36">
        <f t="shared" si="4"/>
        <v>10</v>
      </c>
      <c r="P36">
        <f t="shared" si="4"/>
        <v>10</v>
      </c>
      <c r="Q36">
        <f t="shared" si="4"/>
        <v>10</v>
      </c>
      <c r="R36">
        <f t="shared" si="4"/>
        <v>10</v>
      </c>
      <c r="S36">
        <f t="shared" si="4"/>
        <v>10</v>
      </c>
      <c r="T36">
        <f t="shared" si="4"/>
        <v>10</v>
      </c>
      <c r="U36">
        <f t="shared" si="4"/>
        <v>10</v>
      </c>
      <c r="V36">
        <f t="shared" si="4"/>
        <v>10</v>
      </c>
      <c r="W36">
        <f t="shared" si="4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59</v>
      </c>
      <c r="L38" t="s">
        <v>60</v>
      </c>
      <c r="M38">
        <v>1990</v>
      </c>
      <c r="N38">
        <f t="shared" ref="N38:W40" si="5">M38</f>
        <v>1990</v>
      </c>
      <c r="O38">
        <f t="shared" si="5"/>
        <v>1990</v>
      </c>
      <c r="P38">
        <f t="shared" si="5"/>
        <v>1990</v>
      </c>
      <c r="Q38">
        <f t="shared" si="5"/>
        <v>1990</v>
      </c>
      <c r="R38">
        <f t="shared" si="5"/>
        <v>1990</v>
      </c>
      <c r="S38">
        <f t="shared" si="5"/>
        <v>1990</v>
      </c>
      <c r="T38">
        <f t="shared" si="5"/>
        <v>1990</v>
      </c>
      <c r="U38">
        <f t="shared" si="5"/>
        <v>1990</v>
      </c>
      <c r="V38">
        <f t="shared" si="5"/>
        <v>1990</v>
      </c>
      <c r="W38">
        <f t="shared" si="5"/>
        <v>1990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61</v>
      </c>
      <c r="L39" t="s">
        <v>60</v>
      </c>
      <c r="M39">
        <v>2101</v>
      </c>
      <c r="N39">
        <f t="shared" si="5"/>
        <v>2101</v>
      </c>
      <c r="O39">
        <f t="shared" si="5"/>
        <v>2101</v>
      </c>
      <c r="P39">
        <f t="shared" si="5"/>
        <v>2101</v>
      </c>
      <c r="Q39">
        <f t="shared" si="5"/>
        <v>2101</v>
      </c>
      <c r="R39">
        <f t="shared" si="5"/>
        <v>2101</v>
      </c>
      <c r="S39">
        <f t="shared" si="5"/>
        <v>2101</v>
      </c>
      <c r="T39">
        <f t="shared" si="5"/>
        <v>2101</v>
      </c>
      <c r="U39">
        <f t="shared" si="5"/>
        <v>2101</v>
      </c>
      <c r="V39">
        <f t="shared" si="5"/>
        <v>2101</v>
      </c>
      <c r="W39">
        <f t="shared" si="5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62</v>
      </c>
      <c r="L40" t="s">
        <v>63</v>
      </c>
      <c r="M40">
        <v>15</v>
      </c>
      <c r="N40">
        <f t="shared" si="5"/>
        <v>15</v>
      </c>
      <c r="O40">
        <f t="shared" si="5"/>
        <v>15</v>
      </c>
      <c r="P40">
        <f t="shared" si="5"/>
        <v>15</v>
      </c>
      <c r="Q40">
        <f t="shared" si="5"/>
        <v>15</v>
      </c>
      <c r="R40">
        <f t="shared" si="5"/>
        <v>15</v>
      </c>
      <c r="S40">
        <f t="shared" si="5"/>
        <v>15</v>
      </c>
      <c r="T40">
        <f t="shared" si="5"/>
        <v>15</v>
      </c>
      <c r="U40">
        <f t="shared" si="5"/>
        <v>15</v>
      </c>
      <c r="V40">
        <f t="shared" si="5"/>
        <v>15</v>
      </c>
      <c r="W40">
        <f t="shared" si="5"/>
        <v>15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64</v>
      </c>
      <c r="L41" t="s">
        <v>55</v>
      </c>
      <c r="M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17</v>
      </c>
      <c r="J42" t="s">
        <v>65</v>
      </c>
      <c r="L42" t="s">
        <v>66</v>
      </c>
      <c r="M42">
        <f>3222.717783/10</f>
        <v>322.27177829999999</v>
      </c>
      <c r="N42">
        <f t="shared" ref="N42:W43" si="6">M42</f>
        <v>322.27177829999999</v>
      </c>
      <c r="O42">
        <f t="shared" si="6"/>
        <v>322.27177829999999</v>
      </c>
      <c r="P42">
        <f t="shared" si="6"/>
        <v>322.27177829999999</v>
      </c>
      <c r="Q42">
        <f t="shared" si="6"/>
        <v>322.27177829999999</v>
      </c>
      <c r="R42">
        <f t="shared" si="6"/>
        <v>322.27177829999999</v>
      </c>
      <c r="S42">
        <f t="shared" si="6"/>
        <v>322.27177829999999</v>
      </c>
      <c r="T42">
        <f t="shared" si="6"/>
        <v>322.27177829999999</v>
      </c>
      <c r="U42">
        <f t="shared" si="6"/>
        <v>322.27177829999999</v>
      </c>
      <c r="V42">
        <f t="shared" si="6"/>
        <v>322.27177829999999</v>
      </c>
      <c r="W42">
        <f t="shared" si="6"/>
        <v>322.27177829999999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67</v>
      </c>
      <c r="H43" t="s">
        <v>68</v>
      </c>
      <c r="I43" t="s">
        <v>46</v>
      </c>
      <c r="L43" t="s">
        <v>69</v>
      </c>
      <c r="M43">
        <f>1/28</f>
        <v>3.5714285714285712E-2</v>
      </c>
      <c r="N43">
        <f t="shared" si="6"/>
        <v>3.5714285714285712E-2</v>
      </c>
      <c r="O43">
        <f t="shared" si="6"/>
        <v>3.5714285714285712E-2</v>
      </c>
      <c r="P43">
        <f t="shared" si="6"/>
        <v>3.5714285714285712E-2</v>
      </c>
      <c r="Q43">
        <f t="shared" si="6"/>
        <v>3.5714285714285712E-2</v>
      </c>
      <c r="R43">
        <f t="shared" si="6"/>
        <v>3.5714285714285712E-2</v>
      </c>
      <c r="S43">
        <f t="shared" si="6"/>
        <v>3.5714285714285712E-2</v>
      </c>
      <c r="T43">
        <f t="shared" si="6"/>
        <v>3.5714285714285712E-2</v>
      </c>
      <c r="U43">
        <f t="shared" si="6"/>
        <v>3.5714285714285712E-2</v>
      </c>
      <c r="V43">
        <f t="shared" si="6"/>
        <v>3.5714285714285712E-2</v>
      </c>
      <c r="W43">
        <f t="shared" si="6"/>
        <v>3.5714285714285712E-2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52</v>
      </c>
      <c r="F44" t="s">
        <v>70</v>
      </c>
      <c r="G44" t="s">
        <v>6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52</v>
      </c>
      <c r="F45" t="s">
        <v>70</v>
      </c>
      <c r="G45" t="s">
        <v>59</v>
      </c>
      <c r="L45" t="s">
        <v>60</v>
      </c>
      <c r="M45">
        <v>2035</v>
      </c>
      <c r="N45">
        <f t="shared" ref="N45:W47" si="7">M45</f>
        <v>2035</v>
      </c>
      <c r="O45">
        <f t="shared" si="7"/>
        <v>2035</v>
      </c>
      <c r="P45">
        <f t="shared" si="7"/>
        <v>2035</v>
      </c>
      <c r="Q45">
        <f t="shared" si="7"/>
        <v>2035</v>
      </c>
      <c r="R45">
        <f t="shared" si="7"/>
        <v>2035</v>
      </c>
      <c r="S45">
        <f t="shared" si="7"/>
        <v>2035</v>
      </c>
      <c r="T45">
        <f t="shared" si="7"/>
        <v>2035</v>
      </c>
      <c r="U45">
        <f t="shared" si="7"/>
        <v>2035</v>
      </c>
      <c r="V45">
        <f t="shared" si="7"/>
        <v>2035</v>
      </c>
      <c r="W45">
        <f t="shared" si="7"/>
        <v>2035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52</v>
      </c>
      <c r="F46" t="s">
        <v>70</v>
      </c>
      <c r="G46" t="s">
        <v>61</v>
      </c>
      <c r="L46" t="s">
        <v>60</v>
      </c>
      <c r="M46">
        <v>2101</v>
      </c>
      <c r="N46">
        <f t="shared" si="7"/>
        <v>2101</v>
      </c>
      <c r="O46">
        <f t="shared" si="7"/>
        <v>2101</v>
      </c>
      <c r="P46">
        <f t="shared" si="7"/>
        <v>2101</v>
      </c>
      <c r="Q46">
        <f t="shared" si="7"/>
        <v>2101</v>
      </c>
      <c r="R46">
        <f t="shared" si="7"/>
        <v>2101</v>
      </c>
      <c r="S46">
        <f t="shared" si="7"/>
        <v>2101</v>
      </c>
      <c r="T46">
        <f t="shared" si="7"/>
        <v>2101</v>
      </c>
      <c r="U46">
        <f t="shared" si="7"/>
        <v>2101</v>
      </c>
      <c r="V46">
        <f t="shared" si="7"/>
        <v>2101</v>
      </c>
      <c r="W46">
        <f t="shared" si="7"/>
        <v>2101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52</v>
      </c>
      <c r="F47" t="s">
        <v>70</v>
      </c>
      <c r="G47" t="s">
        <v>62</v>
      </c>
      <c r="L47" t="s">
        <v>63</v>
      </c>
      <c r="M47">
        <v>15</v>
      </c>
      <c r="N47">
        <f t="shared" si="7"/>
        <v>15</v>
      </c>
      <c r="O47">
        <f t="shared" si="7"/>
        <v>15</v>
      </c>
      <c r="P47">
        <f t="shared" si="7"/>
        <v>15</v>
      </c>
      <c r="Q47">
        <f t="shared" si="7"/>
        <v>15</v>
      </c>
      <c r="R47">
        <f t="shared" si="7"/>
        <v>15</v>
      </c>
      <c r="S47">
        <f t="shared" si="7"/>
        <v>15</v>
      </c>
      <c r="T47">
        <f t="shared" si="7"/>
        <v>15</v>
      </c>
      <c r="U47">
        <f t="shared" si="7"/>
        <v>15</v>
      </c>
      <c r="V47">
        <f t="shared" si="7"/>
        <v>15</v>
      </c>
      <c r="W47">
        <f t="shared" si="7"/>
        <v>15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52</v>
      </c>
      <c r="F48" t="s">
        <v>70</v>
      </c>
      <c r="G48" t="s">
        <v>64</v>
      </c>
      <c r="L48" t="s">
        <v>55</v>
      </c>
      <c r="M48">
        <v>0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52</v>
      </c>
      <c r="F49" t="s">
        <v>70</v>
      </c>
      <c r="G49" t="s">
        <v>71</v>
      </c>
      <c r="L49" t="s">
        <v>72</v>
      </c>
      <c r="M49">
        <v>300</v>
      </c>
      <c r="N49">
        <f t="shared" ref="N49:W51" si="8">M49</f>
        <v>300</v>
      </c>
      <c r="O49">
        <f t="shared" si="8"/>
        <v>300</v>
      </c>
      <c r="P49">
        <f t="shared" si="8"/>
        <v>300</v>
      </c>
      <c r="Q49">
        <f t="shared" si="8"/>
        <v>300</v>
      </c>
      <c r="R49">
        <f t="shared" si="8"/>
        <v>300</v>
      </c>
      <c r="S49">
        <f t="shared" si="8"/>
        <v>300</v>
      </c>
      <c r="T49">
        <f t="shared" si="8"/>
        <v>300</v>
      </c>
      <c r="U49">
        <f t="shared" si="8"/>
        <v>300</v>
      </c>
      <c r="V49">
        <f t="shared" si="8"/>
        <v>300</v>
      </c>
      <c r="W49">
        <f t="shared" si="8"/>
        <v>300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52</v>
      </c>
      <c r="F50" t="s">
        <v>70</v>
      </c>
      <c r="G50" t="s">
        <v>17</v>
      </c>
      <c r="J50" t="s">
        <v>65</v>
      </c>
      <c r="L50" t="s">
        <v>66</v>
      </c>
      <c r="M50">
        <f>3222.717783/10</f>
        <v>322.27177829999999</v>
      </c>
      <c r="N50">
        <f t="shared" si="8"/>
        <v>322.27177829999999</v>
      </c>
      <c r="O50">
        <f t="shared" si="8"/>
        <v>322.27177829999999</v>
      </c>
      <c r="P50">
        <f t="shared" si="8"/>
        <v>322.27177829999999</v>
      </c>
      <c r="Q50">
        <f t="shared" si="8"/>
        <v>322.27177829999999</v>
      </c>
      <c r="R50">
        <f t="shared" si="8"/>
        <v>322.27177829999999</v>
      </c>
      <c r="S50">
        <f t="shared" si="8"/>
        <v>322.27177829999999</v>
      </c>
      <c r="T50">
        <f t="shared" si="8"/>
        <v>322.27177829999999</v>
      </c>
      <c r="U50">
        <f t="shared" si="8"/>
        <v>322.27177829999999</v>
      </c>
      <c r="V50">
        <f t="shared" si="8"/>
        <v>322.27177829999999</v>
      </c>
      <c r="W50">
        <f t="shared" si="8"/>
        <v>322.27177829999999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52</v>
      </c>
      <c r="F51" t="s">
        <v>70</v>
      </c>
      <c r="G51" t="s">
        <v>67</v>
      </c>
      <c r="H51" t="s">
        <v>68</v>
      </c>
      <c r="I51" t="s">
        <v>46</v>
      </c>
      <c r="L51" t="s">
        <v>69</v>
      </c>
      <c r="M51">
        <f>1/28*(1-0.6)</f>
        <v>1.4285714285714285E-2</v>
      </c>
      <c r="N51">
        <f t="shared" si="8"/>
        <v>1.4285714285714285E-2</v>
      </c>
      <c r="O51">
        <f t="shared" si="8"/>
        <v>1.4285714285714285E-2</v>
      </c>
      <c r="P51">
        <f t="shared" si="8"/>
        <v>1.4285714285714285E-2</v>
      </c>
      <c r="Q51">
        <f t="shared" si="8"/>
        <v>1.4285714285714285E-2</v>
      </c>
      <c r="R51">
        <f t="shared" si="8"/>
        <v>1.4285714285714285E-2</v>
      </c>
      <c r="S51">
        <f t="shared" si="8"/>
        <v>1.4285714285714285E-2</v>
      </c>
      <c r="T51">
        <f t="shared" si="8"/>
        <v>1.4285714285714285E-2</v>
      </c>
      <c r="U51">
        <f t="shared" si="8"/>
        <v>1.4285714285714285E-2</v>
      </c>
      <c r="V51">
        <f t="shared" si="8"/>
        <v>1.4285714285714285E-2</v>
      </c>
      <c r="W51">
        <f t="shared" si="8"/>
        <v>1.4285714285714285E-2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73</v>
      </c>
      <c r="G52" t="s">
        <v>20</v>
      </c>
      <c r="L52" t="s">
        <v>19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73</v>
      </c>
      <c r="G53" t="s">
        <v>21</v>
      </c>
      <c r="H53" t="s">
        <v>53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73</v>
      </c>
      <c r="G54" t="s">
        <v>54</v>
      </c>
      <c r="L54" t="s">
        <v>55</v>
      </c>
      <c r="M54">
        <v>0.3</v>
      </c>
      <c r="N54">
        <f t="shared" ref="N54:W56" si="9">M54</f>
        <v>0.3</v>
      </c>
      <c r="O54">
        <f t="shared" si="9"/>
        <v>0.3</v>
      </c>
      <c r="P54">
        <f t="shared" si="9"/>
        <v>0.3</v>
      </c>
      <c r="Q54">
        <f t="shared" si="9"/>
        <v>0.3</v>
      </c>
      <c r="R54">
        <f t="shared" si="9"/>
        <v>0.3</v>
      </c>
      <c r="S54">
        <f t="shared" si="9"/>
        <v>0.3</v>
      </c>
      <c r="T54">
        <f t="shared" si="9"/>
        <v>0.3</v>
      </c>
      <c r="U54">
        <f t="shared" si="9"/>
        <v>0.3</v>
      </c>
      <c r="V54">
        <f t="shared" si="9"/>
        <v>0.3</v>
      </c>
      <c r="W54">
        <f t="shared" si="9"/>
        <v>0.3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73</v>
      </c>
      <c r="G55" t="s">
        <v>56</v>
      </c>
      <c r="L55" t="s">
        <v>55</v>
      </c>
      <c r="M55">
        <v>0.3</v>
      </c>
      <c r="N55">
        <f t="shared" si="9"/>
        <v>0.3</v>
      </c>
      <c r="O55">
        <f t="shared" si="9"/>
        <v>0.3</v>
      </c>
      <c r="P55">
        <f t="shared" si="9"/>
        <v>0.3</v>
      </c>
      <c r="Q55">
        <f t="shared" si="9"/>
        <v>0.3</v>
      </c>
      <c r="R55">
        <f t="shared" si="9"/>
        <v>0.3</v>
      </c>
      <c r="S55">
        <f t="shared" si="9"/>
        <v>0.3</v>
      </c>
      <c r="T55">
        <f t="shared" si="9"/>
        <v>0.3</v>
      </c>
      <c r="U55">
        <f t="shared" si="9"/>
        <v>0.3</v>
      </c>
      <c r="V55">
        <f t="shared" si="9"/>
        <v>0.3</v>
      </c>
      <c r="W55">
        <f t="shared" si="9"/>
        <v>0.3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73</v>
      </c>
      <c r="G56" t="s">
        <v>57</v>
      </c>
      <c r="M56">
        <v>10</v>
      </c>
      <c r="N56">
        <f t="shared" si="9"/>
        <v>10</v>
      </c>
      <c r="O56">
        <f t="shared" si="9"/>
        <v>10</v>
      </c>
      <c r="P56">
        <f t="shared" si="9"/>
        <v>10</v>
      </c>
      <c r="Q56">
        <f t="shared" si="9"/>
        <v>10</v>
      </c>
      <c r="R56">
        <f t="shared" si="9"/>
        <v>10</v>
      </c>
      <c r="S56">
        <f t="shared" si="9"/>
        <v>10</v>
      </c>
      <c r="T56">
        <f t="shared" si="9"/>
        <v>10</v>
      </c>
      <c r="U56">
        <f t="shared" si="9"/>
        <v>10</v>
      </c>
      <c r="V56">
        <f t="shared" si="9"/>
        <v>10</v>
      </c>
      <c r="W56">
        <f t="shared" si="9"/>
        <v>10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73</v>
      </c>
      <c r="F57" t="s">
        <v>74</v>
      </c>
      <c r="G57" t="s">
        <v>6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73</v>
      </c>
      <c r="F58" t="s">
        <v>74</v>
      </c>
      <c r="G58" t="s">
        <v>59</v>
      </c>
      <c r="L58" t="s">
        <v>60</v>
      </c>
      <c r="M58">
        <v>1990</v>
      </c>
      <c r="N58">
        <f t="shared" ref="N58:W60" si="10">M58</f>
        <v>1990</v>
      </c>
      <c r="O58">
        <f t="shared" si="10"/>
        <v>1990</v>
      </c>
      <c r="P58">
        <f t="shared" si="10"/>
        <v>1990</v>
      </c>
      <c r="Q58">
        <f t="shared" si="10"/>
        <v>1990</v>
      </c>
      <c r="R58">
        <f t="shared" si="10"/>
        <v>1990</v>
      </c>
      <c r="S58">
        <f t="shared" si="10"/>
        <v>1990</v>
      </c>
      <c r="T58">
        <f t="shared" si="10"/>
        <v>1990</v>
      </c>
      <c r="U58">
        <f t="shared" si="10"/>
        <v>1990</v>
      </c>
      <c r="V58">
        <f t="shared" si="10"/>
        <v>1990</v>
      </c>
      <c r="W58">
        <f t="shared" si="10"/>
        <v>1990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73</v>
      </c>
      <c r="F59" t="s">
        <v>74</v>
      </c>
      <c r="G59" t="s">
        <v>61</v>
      </c>
      <c r="L59" t="s">
        <v>60</v>
      </c>
      <c r="M59">
        <v>2101</v>
      </c>
      <c r="N59">
        <f t="shared" si="10"/>
        <v>2101</v>
      </c>
      <c r="O59">
        <f t="shared" si="10"/>
        <v>2101</v>
      </c>
      <c r="P59">
        <f t="shared" si="10"/>
        <v>2101</v>
      </c>
      <c r="Q59">
        <f t="shared" si="10"/>
        <v>2101</v>
      </c>
      <c r="R59">
        <f t="shared" si="10"/>
        <v>2101</v>
      </c>
      <c r="S59">
        <f t="shared" si="10"/>
        <v>2101</v>
      </c>
      <c r="T59">
        <f t="shared" si="10"/>
        <v>2101</v>
      </c>
      <c r="U59">
        <f t="shared" si="10"/>
        <v>2101</v>
      </c>
      <c r="V59">
        <f t="shared" si="10"/>
        <v>2101</v>
      </c>
      <c r="W59">
        <f t="shared" si="10"/>
        <v>2101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73</v>
      </c>
      <c r="F60" t="s">
        <v>74</v>
      </c>
      <c r="G60" t="s">
        <v>62</v>
      </c>
      <c r="L60" t="s">
        <v>63</v>
      </c>
      <c r="M60">
        <v>15</v>
      </c>
      <c r="N60">
        <f t="shared" si="10"/>
        <v>15</v>
      </c>
      <c r="O60">
        <f t="shared" si="10"/>
        <v>15</v>
      </c>
      <c r="P60">
        <f t="shared" si="10"/>
        <v>15</v>
      </c>
      <c r="Q60">
        <f t="shared" si="10"/>
        <v>15</v>
      </c>
      <c r="R60">
        <f t="shared" si="10"/>
        <v>15</v>
      </c>
      <c r="S60">
        <f t="shared" si="10"/>
        <v>15</v>
      </c>
      <c r="T60">
        <f t="shared" si="10"/>
        <v>15</v>
      </c>
      <c r="U60">
        <f t="shared" si="10"/>
        <v>15</v>
      </c>
      <c r="V60">
        <f t="shared" si="10"/>
        <v>15</v>
      </c>
      <c r="W60">
        <f t="shared" si="10"/>
        <v>15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73</v>
      </c>
      <c r="F61" t="s">
        <v>74</v>
      </c>
      <c r="G61" t="s">
        <v>64</v>
      </c>
      <c r="L61" t="s">
        <v>55</v>
      </c>
      <c r="M61">
        <v>0.45200000000000001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73</v>
      </c>
      <c r="F62" t="s">
        <v>74</v>
      </c>
      <c r="G62" t="s">
        <v>75</v>
      </c>
      <c r="L62" t="s">
        <v>72</v>
      </c>
      <c r="M62">
        <v>18.034074024672901</v>
      </c>
      <c r="N62">
        <f t="shared" ref="N62:W64" si="11">M62</f>
        <v>18.034074024672901</v>
      </c>
      <c r="O62">
        <f t="shared" si="11"/>
        <v>18.034074024672901</v>
      </c>
      <c r="P62">
        <f t="shared" si="11"/>
        <v>18.034074024672901</v>
      </c>
      <c r="Q62">
        <f t="shared" si="11"/>
        <v>18.034074024672901</v>
      </c>
      <c r="R62">
        <f t="shared" si="11"/>
        <v>18.034074024672901</v>
      </c>
      <c r="S62">
        <f t="shared" si="11"/>
        <v>18.034074024672901</v>
      </c>
      <c r="T62">
        <f t="shared" si="11"/>
        <v>18.034074024672901</v>
      </c>
      <c r="U62">
        <f t="shared" si="11"/>
        <v>18.034074024672901</v>
      </c>
      <c r="V62">
        <f t="shared" si="11"/>
        <v>18.034074024672901</v>
      </c>
      <c r="W62">
        <f t="shared" si="11"/>
        <v>18.034074024672901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F63" t="s">
        <v>74</v>
      </c>
      <c r="G63" t="s">
        <v>17</v>
      </c>
      <c r="J63" t="s">
        <v>65</v>
      </c>
      <c r="L63" t="s">
        <v>66</v>
      </c>
      <c r="M63">
        <f>1121.307725/10</f>
        <v>112.13077249999999</v>
      </c>
      <c r="N63">
        <f t="shared" si="11"/>
        <v>112.13077249999999</v>
      </c>
      <c r="O63">
        <f t="shared" si="11"/>
        <v>112.13077249999999</v>
      </c>
      <c r="P63">
        <f t="shared" si="11"/>
        <v>112.13077249999999</v>
      </c>
      <c r="Q63">
        <f t="shared" si="11"/>
        <v>112.13077249999999</v>
      </c>
      <c r="R63">
        <f t="shared" si="11"/>
        <v>112.13077249999999</v>
      </c>
      <c r="S63">
        <f t="shared" si="11"/>
        <v>112.13077249999999</v>
      </c>
      <c r="T63">
        <f t="shared" si="11"/>
        <v>112.13077249999999</v>
      </c>
      <c r="U63">
        <f t="shared" si="11"/>
        <v>112.13077249999999</v>
      </c>
      <c r="V63">
        <f t="shared" si="11"/>
        <v>112.13077249999999</v>
      </c>
      <c r="W63">
        <f t="shared" si="11"/>
        <v>112.13077249999999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F64" t="s">
        <v>74</v>
      </c>
      <c r="G64" t="s">
        <v>67</v>
      </c>
      <c r="H64" t="s">
        <v>76</v>
      </c>
      <c r="I64" t="s">
        <v>46</v>
      </c>
      <c r="L64" t="s">
        <v>77</v>
      </c>
      <c r="M64">
        <f>1/298</f>
        <v>3.3557046979865771E-3</v>
      </c>
      <c r="N64">
        <f t="shared" si="11"/>
        <v>3.3557046979865771E-3</v>
      </c>
      <c r="O64">
        <f t="shared" si="11"/>
        <v>3.3557046979865771E-3</v>
      </c>
      <c r="P64">
        <f t="shared" si="11"/>
        <v>3.3557046979865771E-3</v>
      </c>
      <c r="Q64">
        <f t="shared" si="11"/>
        <v>3.3557046979865771E-3</v>
      </c>
      <c r="R64">
        <f t="shared" si="11"/>
        <v>3.3557046979865771E-3</v>
      </c>
      <c r="S64">
        <f t="shared" si="11"/>
        <v>3.3557046979865771E-3</v>
      </c>
      <c r="T64">
        <f t="shared" si="11"/>
        <v>3.3557046979865771E-3</v>
      </c>
      <c r="U64">
        <f t="shared" si="11"/>
        <v>3.3557046979865771E-3</v>
      </c>
      <c r="V64">
        <f t="shared" si="11"/>
        <v>3.3557046979865771E-3</v>
      </c>
      <c r="W64">
        <f t="shared" si="11"/>
        <v>3.3557046979865771E-3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F65" t="s">
        <v>78</v>
      </c>
      <c r="G65" t="s">
        <v>6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F66" t="s">
        <v>78</v>
      </c>
      <c r="G66" t="s">
        <v>59</v>
      </c>
      <c r="L66" t="s">
        <v>60</v>
      </c>
      <c r="M66">
        <v>1990</v>
      </c>
      <c r="N66">
        <f t="shared" ref="N66:W68" si="12">M66</f>
        <v>1990</v>
      </c>
      <c r="O66">
        <f t="shared" si="12"/>
        <v>1990</v>
      </c>
      <c r="P66">
        <f t="shared" si="12"/>
        <v>1990</v>
      </c>
      <c r="Q66">
        <f t="shared" si="12"/>
        <v>1990</v>
      </c>
      <c r="R66">
        <f t="shared" si="12"/>
        <v>1990</v>
      </c>
      <c r="S66">
        <f t="shared" si="12"/>
        <v>1990</v>
      </c>
      <c r="T66">
        <f t="shared" si="12"/>
        <v>1990</v>
      </c>
      <c r="U66">
        <f t="shared" si="12"/>
        <v>1990</v>
      </c>
      <c r="V66">
        <f t="shared" si="12"/>
        <v>1990</v>
      </c>
      <c r="W66">
        <f t="shared" si="12"/>
        <v>1990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78</v>
      </c>
      <c r="G67" t="s">
        <v>61</v>
      </c>
      <c r="L67" t="s">
        <v>60</v>
      </c>
      <c r="M67">
        <v>2101</v>
      </c>
      <c r="N67">
        <f t="shared" si="12"/>
        <v>2101</v>
      </c>
      <c r="O67">
        <f t="shared" si="12"/>
        <v>2101</v>
      </c>
      <c r="P67">
        <f t="shared" si="12"/>
        <v>2101</v>
      </c>
      <c r="Q67">
        <f t="shared" si="12"/>
        <v>2101</v>
      </c>
      <c r="R67">
        <f t="shared" si="12"/>
        <v>2101</v>
      </c>
      <c r="S67">
        <f t="shared" si="12"/>
        <v>2101</v>
      </c>
      <c r="T67">
        <f t="shared" si="12"/>
        <v>2101</v>
      </c>
      <c r="U67">
        <f t="shared" si="12"/>
        <v>2101</v>
      </c>
      <c r="V67">
        <f t="shared" si="12"/>
        <v>2101</v>
      </c>
      <c r="W67">
        <f t="shared" si="12"/>
        <v>2101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78</v>
      </c>
      <c r="G68" t="s">
        <v>62</v>
      </c>
      <c r="L68" t="s">
        <v>63</v>
      </c>
      <c r="M68">
        <v>15</v>
      </c>
      <c r="N68">
        <f t="shared" si="12"/>
        <v>15</v>
      </c>
      <c r="O68">
        <f t="shared" si="12"/>
        <v>15</v>
      </c>
      <c r="P68">
        <f t="shared" si="12"/>
        <v>15</v>
      </c>
      <c r="Q68">
        <f t="shared" si="12"/>
        <v>15</v>
      </c>
      <c r="R68">
        <f t="shared" si="12"/>
        <v>15</v>
      </c>
      <c r="S68">
        <f t="shared" si="12"/>
        <v>15</v>
      </c>
      <c r="T68">
        <f t="shared" si="12"/>
        <v>15</v>
      </c>
      <c r="U68">
        <f t="shared" si="12"/>
        <v>15</v>
      </c>
      <c r="V68">
        <f t="shared" si="12"/>
        <v>15</v>
      </c>
      <c r="W68">
        <f t="shared" si="12"/>
        <v>15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78</v>
      </c>
      <c r="G69" t="s">
        <v>64</v>
      </c>
      <c r="L69" t="s">
        <v>55</v>
      </c>
      <c r="M69">
        <v>0.249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78</v>
      </c>
      <c r="G70" t="s">
        <v>75</v>
      </c>
      <c r="L70" t="s">
        <v>72</v>
      </c>
      <c r="M70">
        <v>14.264479537943901</v>
      </c>
      <c r="N70">
        <f t="shared" ref="N70:W73" si="13">M70</f>
        <v>14.264479537943901</v>
      </c>
      <c r="O70">
        <f t="shared" si="13"/>
        <v>14.264479537943901</v>
      </c>
      <c r="P70">
        <f t="shared" si="13"/>
        <v>14.264479537943901</v>
      </c>
      <c r="Q70">
        <f t="shared" si="13"/>
        <v>14.264479537943901</v>
      </c>
      <c r="R70">
        <f t="shared" si="13"/>
        <v>14.264479537943901</v>
      </c>
      <c r="S70">
        <f t="shared" si="13"/>
        <v>14.264479537943901</v>
      </c>
      <c r="T70">
        <f t="shared" si="13"/>
        <v>14.264479537943901</v>
      </c>
      <c r="U70">
        <f t="shared" si="13"/>
        <v>14.264479537943901</v>
      </c>
      <c r="V70">
        <f t="shared" si="13"/>
        <v>14.264479537943901</v>
      </c>
      <c r="W70">
        <f t="shared" si="13"/>
        <v>14.264479537943901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78</v>
      </c>
      <c r="G71" t="s">
        <v>71</v>
      </c>
      <c r="L71" t="s">
        <v>72</v>
      </c>
      <c r="M71">
        <v>18.5654205607477</v>
      </c>
      <c r="N71">
        <f t="shared" si="13"/>
        <v>18.5654205607477</v>
      </c>
      <c r="O71">
        <f t="shared" si="13"/>
        <v>18.5654205607477</v>
      </c>
      <c r="P71">
        <f t="shared" si="13"/>
        <v>18.5654205607477</v>
      </c>
      <c r="Q71">
        <f t="shared" si="13"/>
        <v>18.5654205607477</v>
      </c>
      <c r="R71">
        <f t="shared" si="13"/>
        <v>18.5654205607477</v>
      </c>
      <c r="S71">
        <f t="shared" si="13"/>
        <v>18.5654205607477</v>
      </c>
      <c r="T71">
        <f t="shared" si="13"/>
        <v>18.5654205607477</v>
      </c>
      <c r="U71">
        <f t="shared" si="13"/>
        <v>18.5654205607477</v>
      </c>
      <c r="V71">
        <f t="shared" si="13"/>
        <v>18.5654205607477</v>
      </c>
      <c r="W71">
        <f t="shared" si="13"/>
        <v>18.5654205607477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78</v>
      </c>
      <c r="G72" t="s">
        <v>17</v>
      </c>
      <c r="J72" t="s">
        <v>65</v>
      </c>
      <c r="L72" t="s">
        <v>66</v>
      </c>
      <c r="M72">
        <f>636.1010683/10</f>
        <v>63.610106829999992</v>
      </c>
      <c r="N72">
        <f t="shared" si="13"/>
        <v>63.610106829999992</v>
      </c>
      <c r="O72">
        <f t="shared" si="13"/>
        <v>63.610106829999992</v>
      </c>
      <c r="P72">
        <f t="shared" si="13"/>
        <v>63.610106829999992</v>
      </c>
      <c r="Q72">
        <f t="shared" si="13"/>
        <v>63.610106829999992</v>
      </c>
      <c r="R72">
        <f t="shared" si="13"/>
        <v>63.610106829999992</v>
      </c>
      <c r="S72">
        <f t="shared" si="13"/>
        <v>63.610106829999992</v>
      </c>
      <c r="T72">
        <f t="shared" si="13"/>
        <v>63.610106829999992</v>
      </c>
      <c r="U72">
        <f t="shared" si="13"/>
        <v>63.610106829999992</v>
      </c>
      <c r="V72">
        <f t="shared" si="13"/>
        <v>63.610106829999992</v>
      </c>
      <c r="W72">
        <f t="shared" si="13"/>
        <v>63.610106829999992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78</v>
      </c>
      <c r="G73" t="s">
        <v>67</v>
      </c>
      <c r="H73" t="s">
        <v>76</v>
      </c>
      <c r="I73" t="s">
        <v>46</v>
      </c>
      <c r="L73" t="s">
        <v>77</v>
      </c>
      <c r="M73">
        <f>M64/3</f>
        <v>1.1185682326621924E-3</v>
      </c>
      <c r="N73">
        <f t="shared" si="13"/>
        <v>1.1185682326621924E-3</v>
      </c>
      <c r="O73">
        <f t="shared" si="13"/>
        <v>1.1185682326621924E-3</v>
      </c>
      <c r="P73">
        <f t="shared" si="13"/>
        <v>1.1185682326621924E-3</v>
      </c>
      <c r="Q73">
        <f t="shared" si="13"/>
        <v>1.1185682326621924E-3</v>
      </c>
      <c r="R73">
        <f t="shared" si="13"/>
        <v>1.1185682326621924E-3</v>
      </c>
      <c r="S73">
        <f t="shared" si="13"/>
        <v>1.1185682326621924E-3</v>
      </c>
      <c r="T73">
        <f t="shared" si="13"/>
        <v>1.1185682326621924E-3</v>
      </c>
      <c r="U73">
        <f t="shared" si="13"/>
        <v>1.1185682326621924E-3</v>
      </c>
      <c r="V73">
        <f t="shared" si="13"/>
        <v>1.1185682326621924E-3</v>
      </c>
      <c r="W73">
        <f t="shared" si="13"/>
        <v>1.1185682326621924E-3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79</v>
      </c>
      <c r="G74" t="s">
        <v>6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79</v>
      </c>
      <c r="G75" t="s">
        <v>59</v>
      </c>
      <c r="L75" t="s">
        <v>60</v>
      </c>
      <c r="M75">
        <v>1990</v>
      </c>
      <c r="N75">
        <f t="shared" ref="N75:W77" si="14">M75</f>
        <v>1990</v>
      </c>
      <c r="O75">
        <f t="shared" si="14"/>
        <v>1990</v>
      </c>
      <c r="P75">
        <f t="shared" si="14"/>
        <v>1990</v>
      </c>
      <c r="Q75">
        <f t="shared" si="14"/>
        <v>1990</v>
      </c>
      <c r="R75">
        <f t="shared" si="14"/>
        <v>1990</v>
      </c>
      <c r="S75">
        <f t="shared" si="14"/>
        <v>1990</v>
      </c>
      <c r="T75">
        <f t="shared" si="14"/>
        <v>1990</v>
      </c>
      <c r="U75">
        <f t="shared" si="14"/>
        <v>1990</v>
      </c>
      <c r="V75">
        <f t="shared" si="14"/>
        <v>1990</v>
      </c>
      <c r="W75">
        <f t="shared" si="14"/>
        <v>1990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79</v>
      </c>
      <c r="G76" t="s">
        <v>61</v>
      </c>
      <c r="L76" t="s">
        <v>60</v>
      </c>
      <c r="M76">
        <v>2101</v>
      </c>
      <c r="N76">
        <f t="shared" si="14"/>
        <v>2101</v>
      </c>
      <c r="O76">
        <f t="shared" si="14"/>
        <v>2101</v>
      </c>
      <c r="P76">
        <f t="shared" si="14"/>
        <v>2101</v>
      </c>
      <c r="Q76">
        <f t="shared" si="14"/>
        <v>2101</v>
      </c>
      <c r="R76">
        <f t="shared" si="14"/>
        <v>2101</v>
      </c>
      <c r="S76">
        <f t="shared" si="14"/>
        <v>2101</v>
      </c>
      <c r="T76">
        <f t="shared" si="14"/>
        <v>2101</v>
      </c>
      <c r="U76">
        <f t="shared" si="14"/>
        <v>2101</v>
      </c>
      <c r="V76">
        <f t="shared" si="14"/>
        <v>2101</v>
      </c>
      <c r="W76">
        <f t="shared" si="14"/>
        <v>2101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79</v>
      </c>
      <c r="G77" t="s">
        <v>62</v>
      </c>
      <c r="L77" t="s">
        <v>63</v>
      </c>
      <c r="M77">
        <v>15</v>
      </c>
      <c r="N77">
        <f t="shared" si="14"/>
        <v>15</v>
      </c>
      <c r="O77">
        <f t="shared" si="14"/>
        <v>15</v>
      </c>
      <c r="P77">
        <f t="shared" si="14"/>
        <v>15</v>
      </c>
      <c r="Q77">
        <f t="shared" si="14"/>
        <v>15</v>
      </c>
      <c r="R77">
        <f t="shared" si="14"/>
        <v>15</v>
      </c>
      <c r="S77">
        <f t="shared" si="14"/>
        <v>15</v>
      </c>
      <c r="T77">
        <f t="shared" si="14"/>
        <v>15</v>
      </c>
      <c r="U77">
        <f t="shared" si="14"/>
        <v>15</v>
      </c>
      <c r="V77">
        <f t="shared" si="14"/>
        <v>15</v>
      </c>
      <c r="W77">
        <f t="shared" si="14"/>
        <v>15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79</v>
      </c>
      <c r="G78" t="s">
        <v>64</v>
      </c>
      <c r="L78" t="s">
        <v>55</v>
      </c>
      <c r="M78">
        <v>0.29899999999999999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79</v>
      </c>
      <c r="G79" t="s">
        <v>75</v>
      </c>
      <c r="L79" t="s">
        <v>72</v>
      </c>
      <c r="M79">
        <v>14.9243067482243</v>
      </c>
      <c r="N79">
        <f t="shared" ref="N79:W82" si="15">M79</f>
        <v>14.9243067482243</v>
      </c>
      <c r="O79">
        <f t="shared" si="15"/>
        <v>14.9243067482243</v>
      </c>
      <c r="P79">
        <f t="shared" si="15"/>
        <v>14.9243067482243</v>
      </c>
      <c r="Q79">
        <f t="shared" si="15"/>
        <v>14.9243067482243</v>
      </c>
      <c r="R79">
        <f t="shared" si="15"/>
        <v>14.9243067482243</v>
      </c>
      <c r="S79">
        <f t="shared" si="15"/>
        <v>14.9243067482243</v>
      </c>
      <c r="T79">
        <f t="shared" si="15"/>
        <v>14.9243067482243</v>
      </c>
      <c r="U79">
        <f t="shared" si="15"/>
        <v>14.9243067482243</v>
      </c>
      <c r="V79">
        <f t="shared" si="15"/>
        <v>14.9243067482243</v>
      </c>
      <c r="W79">
        <f t="shared" si="15"/>
        <v>14.9243067482243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79</v>
      </c>
      <c r="G80" t="s">
        <v>71</v>
      </c>
      <c r="L80" t="s">
        <v>72</v>
      </c>
      <c r="M80">
        <v>37.130841121495301</v>
      </c>
      <c r="N80">
        <f t="shared" si="15"/>
        <v>37.130841121495301</v>
      </c>
      <c r="O80">
        <f t="shared" si="15"/>
        <v>37.130841121495301</v>
      </c>
      <c r="P80">
        <f t="shared" si="15"/>
        <v>37.130841121495301</v>
      </c>
      <c r="Q80">
        <f t="shared" si="15"/>
        <v>37.130841121495301</v>
      </c>
      <c r="R80">
        <f t="shared" si="15"/>
        <v>37.130841121495301</v>
      </c>
      <c r="S80">
        <f t="shared" si="15"/>
        <v>37.130841121495301</v>
      </c>
      <c r="T80">
        <f t="shared" si="15"/>
        <v>37.130841121495301</v>
      </c>
      <c r="U80">
        <f t="shared" si="15"/>
        <v>37.130841121495301</v>
      </c>
      <c r="V80">
        <f t="shared" si="15"/>
        <v>37.130841121495301</v>
      </c>
      <c r="W80">
        <f t="shared" si="15"/>
        <v>37.130841121495301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79</v>
      </c>
      <c r="G81" t="s">
        <v>17</v>
      </c>
      <c r="J81" t="s">
        <v>65</v>
      </c>
      <c r="L81" t="s">
        <v>66</v>
      </c>
      <c r="M81">
        <f>429.1458691/10</f>
        <v>42.914586910000004</v>
      </c>
      <c r="N81">
        <f t="shared" si="15"/>
        <v>42.914586910000004</v>
      </c>
      <c r="O81">
        <f t="shared" si="15"/>
        <v>42.914586910000004</v>
      </c>
      <c r="P81">
        <f t="shared" si="15"/>
        <v>42.914586910000004</v>
      </c>
      <c r="Q81">
        <f t="shared" si="15"/>
        <v>42.914586910000004</v>
      </c>
      <c r="R81">
        <f t="shared" si="15"/>
        <v>42.914586910000004</v>
      </c>
      <c r="S81">
        <f t="shared" si="15"/>
        <v>42.914586910000004</v>
      </c>
      <c r="T81">
        <f t="shared" si="15"/>
        <v>42.914586910000004</v>
      </c>
      <c r="U81">
        <f t="shared" si="15"/>
        <v>42.914586910000004</v>
      </c>
      <c r="V81">
        <f t="shared" si="15"/>
        <v>42.914586910000004</v>
      </c>
      <c r="W81">
        <f t="shared" si="15"/>
        <v>42.914586910000004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79</v>
      </c>
      <c r="G82" t="s">
        <v>67</v>
      </c>
      <c r="H82" t="s">
        <v>76</v>
      </c>
      <c r="I82" t="s">
        <v>46</v>
      </c>
      <c r="L82" t="s">
        <v>77</v>
      </c>
      <c r="M82">
        <f>M64/3</f>
        <v>1.1185682326621924E-3</v>
      </c>
      <c r="N82">
        <f t="shared" si="15"/>
        <v>1.1185682326621924E-3</v>
      </c>
      <c r="O82">
        <f t="shared" si="15"/>
        <v>1.1185682326621924E-3</v>
      </c>
      <c r="P82">
        <f t="shared" si="15"/>
        <v>1.1185682326621924E-3</v>
      </c>
      <c r="Q82">
        <f t="shared" si="15"/>
        <v>1.1185682326621924E-3</v>
      </c>
      <c r="R82">
        <f t="shared" si="15"/>
        <v>1.1185682326621924E-3</v>
      </c>
      <c r="S82">
        <f t="shared" si="15"/>
        <v>1.1185682326621924E-3</v>
      </c>
      <c r="T82">
        <f t="shared" si="15"/>
        <v>1.1185682326621924E-3</v>
      </c>
      <c r="U82">
        <f t="shared" si="15"/>
        <v>1.1185682326621924E-3</v>
      </c>
      <c r="V82">
        <f t="shared" si="15"/>
        <v>1.1185682326621924E-3</v>
      </c>
      <c r="W82">
        <f t="shared" si="15"/>
        <v>1.1185682326621924E-3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80</v>
      </c>
      <c r="G83" t="s">
        <v>6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80</v>
      </c>
      <c r="G84" t="s">
        <v>59</v>
      </c>
      <c r="L84" t="s">
        <v>60</v>
      </c>
      <c r="M84">
        <v>2015</v>
      </c>
      <c r="N84">
        <f t="shared" ref="N84:W86" si="16">M84</f>
        <v>2015</v>
      </c>
      <c r="O84">
        <f t="shared" si="16"/>
        <v>2015</v>
      </c>
      <c r="P84">
        <f t="shared" si="16"/>
        <v>2015</v>
      </c>
      <c r="Q84">
        <f t="shared" si="16"/>
        <v>2015</v>
      </c>
      <c r="R84">
        <f t="shared" si="16"/>
        <v>2015</v>
      </c>
      <c r="S84">
        <f t="shared" si="16"/>
        <v>2015</v>
      </c>
      <c r="T84">
        <f t="shared" si="16"/>
        <v>2015</v>
      </c>
      <c r="U84">
        <f t="shared" si="16"/>
        <v>2015</v>
      </c>
      <c r="V84">
        <f t="shared" si="16"/>
        <v>2015</v>
      </c>
      <c r="W84">
        <f t="shared" si="16"/>
        <v>2015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73</v>
      </c>
      <c r="F85" t="s">
        <v>80</v>
      </c>
      <c r="G85" t="s">
        <v>61</v>
      </c>
      <c r="L85" t="s">
        <v>60</v>
      </c>
      <c r="M85">
        <v>2101</v>
      </c>
      <c r="N85">
        <f t="shared" si="16"/>
        <v>2101</v>
      </c>
      <c r="O85">
        <f t="shared" si="16"/>
        <v>2101</v>
      </c>
      <c r="P85">
        <f t="shared" si="16"/>
        <v>2101</v>
      </c>
      <c r="Q85">
        <f t="shared" si="16"/>
        <v>2101</v>
      </c>
      <c r="R85">
        <f t="shared" si="16"/>
        <v>2101</v>
      </c>
      <c r="S85">
        <f t="shared" si="16"/>
        <v>2101</v>
      </c>
      <c r="T85">
        <f t="shared" si="16"/>
        <v>2101</v>
      </c>
      <c r="U85">
        <f t="shared" si="16"/>
        <v>2101</v>
      </c>
      <c r="V85">
        <f t="shared" si="16"/>
        <v>2101</v>
      </c>
      <c r="W85">
        <f t="shared" si="16"/>
        <v>2101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73</v>
      </c>
      <c r="F86" t="s">
        <v>80</v>
      </c>
      <c r="G86" t="s">
        <v>62</v>
      </c>
      <c r="L86" t="s">
        <v>63</v>
      </c>
      <c r="M86">
        <v>10000</v>
      </c>
      <c r="N86">
        <f t="shared" si="16"/>
        <v>10000</v>
      </c>
      <c r="O86">
        <f t="shared" si="16"/>
        <v>10000</v>
      </c>
      <c r="P86">
        <f t="shared" si="16"/>
        <v>10000</v>
      </c>
      <c r="Q86">
        <f t="shared" si="16"/>
        <v>10000</v>
      </c>
      <c r="R86">
        <f t="shared" si="16"/>
        <v>10000</v>
      </c>
      <c r="S86">
        <f t="shared" si="16"/>
        <v>10000</v>
      </c>
      <c r="T86">
        <f t="shared" si="16"/>
        <v>10000</v>
      </c>
      <c r="U86">
        <f t="shared" si="16"/>
        <v>10000</v>
      </c>
      <c r="V86">
        <f t="shared" si="16"/>
        <v>10000</v>
      </c>
      <c r="W86">
        <f t="shared" si="16"/>
        <v>10000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73</v>
      </c>
      <c r="F87" t="s">
        <v>80</v>
      </c>
      <c r="G87" t="s">
        <v>64</v>
      </c>
      <c r="L87" t="s">
        <v>55</v>
      </c>
      <c r="M87">
        <v>0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73</v>
      </c>
      <c r="F88" t="s">
        <v>80</v>
      </c>
      <c r="G88" t="s">
        <v>75</v>
      </c>
      <c r="L88" t="s">
        <v>72</v>
      </c>
      <c r="M88">
        <v>307.28971962616799</v>
      </c>
      <c r="N88">
        <f t="shared" ref="N88:W89" si="17">M88</f>
        <v>307.28971962616799</v>
      </c>
      <c r="O88">
        <f t="shared" si="17"/>
        <v>307.28971962616799</v>
      </c>
      <c r="P88">
        <f t="shared" si="17"/>
        <v>307.28971962616799</v>
      </c>
      <c r="Q88">
        <f t="shared" si="17"/>
        <v>307.28971962616799</v>
      </c>
      <c r="R88">
        <f t="shared" si="17"/>
        <v>307.28971962616799</v>
      </c>
      <c r="S88">
        <f t="shared" si="17"/>
        <v>307.28971962616799</v>
      </c>
      <c r="T88">
        <f t="shared" si="17"/>
        <v>307.28971962616799</v>
      </c>
      <c r="U88">
        <f t="shared" si="17"/>
        <v>307.28971962616799</v>
      </c>
      <c r="V88">
        <f t="shared" si="17"/>
        <v>307.28971962616799</v>
      </c>
      <c r="W88">
        <f t="shared" si="17"/>
        <v>307.28971962616799</v>
      </c>
    </row>
    <row r="89" spans="1:23" x14ac:dyDescent="0.25">
      <c r="A89" t="s">
        <v>49</v>
      </c>
      <c r="B89" t="s">
        <v>5</v>
      </c>
      <c r="C89" t="s">
        <v>15</v>
      </c>
      <c r="D89" t="s">
        <v>16</v>
      </c>
      <c r="E89" t="s">
        <v>73</v>
      </c>
      <c r="F89" t="s">
        <v>80</v>
      </c>
      <c r="G89" t="s">
        <v>81</v>
      </c>
      <c r="L89" t="s">
        <v>63</v>
      </c>
      <c r="M89">
        <v>20</v>
      </c>
      <c r="N89">
        <f t="shared" si="17"/>
        <v>20</v>
      </c>
      <c r="O89">
        <f t="shared" si="17"/>
        <v>20</v>
      </c>
      <c r="P89">
        <f t="shared" si="17"/>
        <v>20</v>
      </c>
      <c r="Q89">
        <f t="shared" si="17"/>
        <v>20</v>
      </c>
      <c r="R89">
        <f t="shared" si="17"/>
        <v>20</v>
      </c>
      <c r="S89">
        <f t="shared" si="17"/>
        <v>20</v>
      </c>
      <c r="T89">
        <f t="shared" si="17"/>
        <v>20</v>
      </c>
      <c r="U89">
        <f t="shared" si="17"/>
        <v>20</v>
      </c>
      <c r="V89">
        <f t="shared" si="17"/>
        <v>20</v>
      </c>
      <c r="W89">
        <f t="shared" si="17"/>
        <v>20</v>
      </c>
    </row>
    <row r="90" spans="1:23" x14ac:dyDescent="0.25">
      <c r="A90" t="s">
        <v>49</v>
      </c>
      <c r="B90" t="s">
        <v>5</v>
      </c>
      <c r="C90" t="s">
        <v>15</v>
      </c>
      <c r="D90" t="s">
        <v>16</v>
      </c>
      <c r="E90" t="s">
        <v>73</v>
      </c>
      <c r="F90" t="s">
        <v>82</v>
      </c>
      <c r="G90" t="s">
        <v>6</v>
      </c>
    </row>
    <row r="91" spans="1:23" x14ac:dyDescent="0.25">
      <c r="A91" t="s">
        <v>49</v>
      </c>
      <c r="B91" t="s">
        <v>5</v>
      </c>
      <c r="C91" t="s">
        <v>15</v>
      </c>
      <c r="D91" t="s">
        <v>16</v>
      </c>
      <c r="E91" t="s">
        <v>73</v>
      </c>
      <c r="F91" t="s">
        <v>82</v>
      </c>
      <c r="G91" t="s">
        <v>59</v>
      </c>
      <c r="L91" t="s">
        <v>60</v>
      </c>
      <c r="M91">
        <v>2015</v>
      </c>
      <c r="N91">
        <f t="shared" ref="N91:W93" si="18">M91</f>
        <v>2015</v>
      </c>
      <c r="O91">
        <f t="shared" si="18"/>
        <v>2015</v>
      </c>
      <c r="P91">
        <f t="shared" si="18"/>
        <v>2015</v>
      </c>
      <c r="Q91">
        <f t="shared" si="18"/>
        <v>2015</v>
      </c>
      <c r="R91">
        <f t="shared" si="18"/>
        <v>2015</v>
      </c>
      <c r="S91">
        <f t="shared" si="18"/>
        <v>2015</v>
      </c>
      <c r="T91">
        <f t="shared" si="18"/>
        <v>2015</v>
      </c>
      <c r="U91">
        <f t="shared" si="18"/>
        <v>2015</v>
      </c>
      <c r="V91">
        <f t="shared" si="18"/>
        <v>2015</v>
      </c>
      <c r="W91">
        <f t="shared" si="18"/>
        <v>2015</v>
      </c>
    </row>
    <row r="92" spans="1:23" x14ac:dyDescent="0.25">
      <c r="A92" t="s">
        <v>49</v>
      </c>
      <c r="B92" t="s">
        <v>5</v>
      </c>
      <c r="C92" t="s">
        <v>15</v>
      </c>
      <c r="D92" t="s">
        <v>16</v>
      </c>
      <c r="E92" t="s">
        <v>73</v>
      </c>
      <c r="F92" t="s">
        <v>82</v>
      </c>
      <c r="G92" t="s">
        <v>61</v>
      </c>
      <c r="L92" t="s">
        <v>60</v>
      </c>
      <c r="M92">
        <v>2101</v>
      </c>
      <c r="N92">
        <f t="shared" si="18"/>
        <v>2101</v>
      </c>
      <c r="O92">
        <f t="shared" si="18"/>
        <v>2101</v>
      </c>
      <c r="P92">
        <f t="shared" si="18"/>
        <v>2101</v>
      </c>
      <c r="Q92">
        <f t="shared" si="18"/>
        <v>2101</v>
      </c>
      <c r="R92">
        <f t="shared" si="18"/>
        <v>2101</v>
      </c>
      <c r="S92">
        <f t="shared" si="18"/>
        <v>2101</v>
      </c>
      <c r="T92">
        <f t="shared" si="18"/>
        <v>2101</v>
      </c>
      <c r="U92">
        <f t="shared" si="18"/>
        <v>2101</v>
      </c>
      <c r="V92">
        <f t="shared" si="18"/>
        <v>2101</v>
      </c>
      <c r="W92">
        <f t="shared" si="18"/>
        <v>2101</v>
      </c>
    </row>
    <row r="93" spans="1:23" x14ac:dyDescent="0.25">
      <c r="A93" t="s">
        <v>49</v>
      </c>
      <c r="B93" t="s">
        <v>5</v>
      </c>
      <c r="C93" t="s">
        <v>15</v>
      </c>
      <c r="D93" t="s">
        <v>16</v>
      </c>
      <c r="E93" t="s">
        <v>73</v>
      </c>
      <c r="F93" t="s">
        <v>82</v>
      </c>
      <c r="G93" t="s">
        <v>62</v>
      </c>
      <c r="L93" t="s">
        <v>63</v>
      </c>
      <c r="M93">
        <v>10000</v>
      </c>
      <c r="N93">
        <f t="shared" si="18"/>
        <v>10000</v>
      </c>
      <c r="O93">
        <f t="shared" si="18"/>
        <v>10000</v>
      </c>
      <c r="P93">
        <f t="shared" si="18"/>
        <v>10000</v>
      </c>
      <c r="Q93">
        <f t="shared" si="18"/>
        <v>10000</v>
      </c>
      <c r="R93">
        <f t="shared" si="18"/>
        <v>10000</v>
      </c>
      <c r="S93">
        <f t="shared" si="18"/>
        <v>10000</v>
      </c>
      <c r="T93">
        <f t="shared" si="18"/>
        <v>10000</v>
      </c>
      <c r="U93">
        <f t="shared" si="18"/>
        <v>10000</v>
      </c>
      <c r="V93">
        <f t="shared" si="18"/>
        <v>10000</v>
      </c>
      <c r="W93">
        <f t="shared" si="18"/>
        <v>10000</v>
      </c>
    </row>
    <row r="94" spans="1:23" x14ac:dyDescent="0.25">
      <c r="A94" t="s">
        <v>49</v>
      </c>
      <c r="B94" t="s">
        <v>5</v>
      </c>
      <c r="C94" t="s">
        <v>15</v>
      </c>
      <c r="D94" t="s">
        <v>16</v>
      </c>
      <c r="E94" t="s">
        <v>73</v>
      </c>
      <c r="F94" t="s">
        <v>82</v>
      </c>
      <c r="G94" t="s">
        <v>64</v>
      </c>
      <c r="L94" t="s">
        <v>55</v>
      </c>
      <c r="M94">
        <v>0</v>
      </c>
    </row>
    <row r="95" spans="1:23" x14ac:dyDescent="0.25">
      <c r="A95" t="s">
        <v>49</v>
      </c>
      <c r="B95" t="s">
        <v>5</v>
      </c>
      <c r="C95" t="s">
        <v>15</v>
      </c>
      <c r="D95" t="s">
        <v>16</v>
      </c>
      <c r="E95" t="s">
        <v>73</v>
      </c>
      <c r="F95" t="s">
        <v>82</v>
      </c>
      <c r="G95" t="s">
        <v>75</v>
      </c>
      <c r="L95" t="s">
        <v>72</v>
      </c>
      <c r="M95">
        <v>307.28971962616799</v>
      </c>
      <c r="N95">
        <f t="shared" ref="N95:W96" si="19">M95</f>
        <v>307.28971962616799</v>
      </c>
      <c r="O95">
        <f t="shared" si="19"/>
        <v>307.28971962616799</v>
      </c>
      <c r="P95">
        <f t="shared" si="19"/>
        <v>307.28971962616799</v>
      </c>
      <c r="Q95">
        <f t="shared" si="19"/>
        <v>307.28971962616799</v>
      </c>
      <c r="R95">
        <f t="shared" si="19"/>
        <v>307.28971962616799</v>
      </c>
      <c r="S95">
        <f t="shared" si="19"/>
        <v>307.28971962616799</v>
      </c>
      <c r="T95">
        <f t="shared" si="19"/>
        <v>307.28971962616799</v>
      </c>
      <c r="U95">
        <f t="shared" si="19"/>
        <v>307.28971962616799</v>
      </c>
      <c r="V95">
        <f t="shared" si="19"/>
        <v>307.28971962616799</v>
      </c>
      <c r="W95">
        <f t="shared" si="19"/>
        <v>307.28971962616799</v>
      </c>
    </row>
    <row r="96" spans="1:23" x14ac:dyDescent="0.25">
      <c r="A96" t="s">
        <v>49</v>
      </c>
      <c r="B96" t="s">
        <v>5</v>
      </c>
      <c r="C96" t="s">
        <v>15</v>
      </c>
      <c r="D96" t="s">
        <v>16</v>
      </c>
      <c r="E96" t="s">
        <v>73</v>
      </c>
      <c r="F96" t="s">
        <v>82</v>
      </c>
      <c r="G96" t="s">
        <v>81</v>
      </c>
      <c r="L96" t="s">
        <v>63</v>
      </c>
      <c r="M96">
        <v>20</v>
      </c>
      <c r="N96">
        <f t="shared" si="19"/>
        <v>20</v>
      </c>
      <c r="O96">
        <f t="shared" si="19"/>
        <v>20</v>
      </c>
      <c r="P96">
        <f t="shared" si="19"/>
        <v>20</v>
      </c>
      <c r="Q96">
        <f t="shared" si="19"/>
        <v>20</v>
      </c>
      <c r="R96">
        <f t="shared" si="19"/>
        <v>20</v>
      </c>
      <c r="S96">
        <f t="shared" si="19"/>
        <v>20</v>
      </c>
      <c r="T96">
        <f t="shared" si="19"/>
        <v>20</v>
      </c>
      <c r="U96">
        <f t="shared" si="19"/>
        <v>20</v>
      </c>
      <c r="V96">
        <f t="shared" si="19"/>
        <v>20</v>
      </c>
      <c r="W96">
        <f t="shared" si="19"/>
        <v>20</v>
      </c>
    </row>
    <row r="97" spans="1:23" x14ac:dyDescent="0.25">
      <c r="A97" t="s">
        <v>65</v>
      </c>
      <c r="B97" t="s">
        <v>5</v>
      </c>
      <c r="C97" t="s">
        <v>15</v>
      </c>
      <c r="D97" t="s">
        <v>16</v>
      </c>
      <c r="E97" t="s">
        <v>83</v>
      </c>
      <c r="G97" t="s">
        <v>20</v>
      </c>
      <c r="L97" t="s">
        <v>66</v>
      </c>
    </row>
    <row r="98" spans="1:23" x14ac:dyDescent="0.25">
      <c r="A98" t="s">
        <v>65</v>
      </c>
      <c r="B98" t="s">
        <v>5</v>
      </c>
      <c r="C98" t="s">
        <v>15</v>
      </c>
      <c r="D98" t="s">
        <v>16</v>
      </c>
      <c r="E98" t="s">
        <v>83</v>
      </c>
      <c r="G98" t="s">
        <v>21</v>
      </c>
      <c r="H98" t="s">
        <v>53</v>
      </c>
    </row>
    <row r="99" spans="1:23" x14ac:dyDescent="0.25">
      <c r="A99" t="s">
        <v>65</v>
      </c>
      <c r="B99" t="s">
        <v>5</v>
      </c>
      <c r="C99" t="s">
        <v>15</v>
      </c>
      <c r="D99" t="s">
        <v>16</v>
      </c>
      <c r="E99" t="s">
        <v>83</v>
      </c>
      <c r="G99" t="s">
        <v>54</v>
      </c>
      <c r="L99" t="s">
        <v>55</v>
      </c>
      <c r="M99">
        <v>0.3</v>
      </c>
      <c r="N99">
        <f t="shared" ref="N99:W101" si="20">M99</f>
        <v>0.3</v>
      </c>
      <c r="O99">
        <f t="shared" si="20"/>
        <v>0.3</v>
      </c>
      <c r="P99">
        <f t="shared" si="20"/>
        <v>0.3</v>
      </c>
      <c r="Q99">
        <f t="shared" si="20"/>
        <v>0.3</v>
      </c>
      <c r="R99">
        <f t="shared" si="20"/>
        <v>0.3</v>
      </c>
      <c r="S99">
        <f t="shared" si="20"/>
        <v>0.3</v>
      </c>
      <c r="T99">
        <f t="shared" si="20"/>
        <v>0.3</v>
      </c>
      <c r="U99">
        <f t="shared" si="20"/>
        <v>0.3</v>
      </c>
      <c r="V99">
        <f t="shared" si="20"/>
        <v>0.3</v>
      </c>
      <c r="W99">
        <f t="shared" si="20"/>
        <v>0.3</v>
      </c>
    </row>
    <row r="100" spans="1:23" x14ac:dyDescent="0.25">
      <c r="A100" t="s">
        <v>65</v>
      </c>
      <c r="B100" t="s">
        <v>5</v>
      </c>
      <c r="C100" t="s">
        <v>15</v>
      </c>
      <c r="D100" t="s">
        <v>16</v>
      </c>
      <c r="E100" t="s">
        <v>83</v>
      </c>
      <c r="G100" t="s">
        <v>56</v>
      </c>
      <c r="L100" t="s">
        <v>55</v>
      </c>
      <c r="M100">
        <v>0.3</v>
      </c>
      <c r="N100">
        <f t="shared" si="20"/>
        <v>0.3</v>
      </c>
      <c r="O100">
        <f t="shared" si="20"/>
        <v>0.3</v>
      </c>
      <c r="P100">
        <f t="shared" si="20"/>
        <v>0.3</v>
      </c>
      <c r="Q100">
        <f t="shared" si="20"/>
        <v>0.3</v>
      </c>
      <c r="R100">
        <f t="shared" si="20"/>
        <v>0.3</v>
      </c>
      <c r="S100">
        <f t="shared" si="20"/>
        <v>0.3</v>
      </c>
      <c r="T100">
        <f t="shared" si="20"/>
        <v>0.3</v>
      </c>
      <c r="U100">
        <f t="shared" si="20"/>
        <v>0.3</v>
      </c>
      <c r="V100">
        <f t="shared" si="20"/>
        <v>0.3</v>
      </c>
      <c r="W100">
        <f t="shared" si="20"/>
        <v>0.3</v>
      </c>
    </row>
    <row r="101" spans="1:23" x14ac:dyDescent="0.25">
      <c r="A101" t="s">
        <v>65</v>
      </c>
      <c r="B101" t="s">
        <v>5</v>
      </c>
      <c r="C101" t="s">
        <v>15</v>
      </c>
      <c r="D101" t="s">
        <v>16</v>
      </c>
      <c r="E101" t="s">
        <v>83</v>
      </c>
      <c r="G101" t="s">
        <v>57</v>
      </c>
      <c r="M101">
        <v>15</v>
      </c>
      <c r="N101">
        <f t="shared" si="20"/>
        <v>15</v>
      </c>
      <c r="O101">
        <f t="shared" si="20"/>
        <v>15</v>
      </c>
      <c r="P101">
        <f t="shared" si="20"/>
        <v>15</v>
      </c>
      <c r="Q101">
        <f t="shared" si="20"/>
        <v>15</v>
      </c>
      <c r="R101">
        <f t="shared" si="20"/>
        <v>15</v>
      </c>
      <c r="S101">
        <f t="shared" si="20"/>
        <v>15</v>
      </c>
      <c r="T101">
        <f t="shared" si="20"/>
        <v>15</v>
      </c>
      <c r="U101">
        <f t="shared" si="20"/>
        <v>15</v>
      </c>
      <c r="V101">
        <f t="shared" si="20"/>
        <v>15</v>
      </c>
      <c r="W101">
        <f t="shared" si="20"/>
        <v>15</v>
      </c>
    </row>
    <row r="102" spans="1:23" x14ac:dyDescent="0.25">
      <c r="A102" t="s">
        <v>65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6</v>
      </c>
    </row>
    <row r="103" spans="1:23" x14ac:dyDescent="0.25">
      <c r="A103" t="s">
        <v>65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59</v>
      </c>
      <c r="L103" t="s">
        <v>60</v>
      </c>
      <c r="M103">
        <v>1990</v>
      </c>
      <c r="N103">
        <f t="shared" ref="N103:W105" si="21">M103</f>
        <v>1990</v>
      </c>
      <c r="O103">
        <f t="shared" si="21"/>
        <v>1990</v>
      </c>
      <c r="P103">
        <f t="shared" si="21"/>
        <v>1990</v>
      </c>
      <c r="Q103">
        <f t="shared" si="21"/>
        <v>1990</v>
      </c>
      <c r="R103">
        <f t="shared" si="21"/>
        <v>1990</v>
      </c>
      <c r="S103">
        <f t="shared" si="21"/>
        <v>1990</v>
      </c>
      <c r="T103">
        <f t="shared" si="21"/>
        <v>1990</v>
      </c>
      <c r="U103">
        <f t="shared" si="21"/>
        <v>1990</v>
      </c>
      <c r="V103">
        <f t="shared" si="21"/>
        <v>1990</v>
      </c>
      <c r="W103">
        <f t="shared" si="21"/>
        <v>1990</v>
      </c>
    </row>
    <row r="104" spans="1:23" x14ac:dyDescent="0.25">
      <c r="A104" t="s">
        <v>65</v>
      </c>
      <c r="B104" t="s">
        <v>5</v>
      </c>
      <c r="C104" t="s">
        <v>15</v>
      </c>
      <c r="D104" t="s">
        <v>16</v>
      </c>
      <c r="E104" t="s">
        <v>83</v>
      </c>
      <c r="F104" t="s">
        <v>84</v>
      </c>
      <c r="G104" t="s">
        <v>61</v>
      </c>
      <c r="L104" t="s">
        <v>60</v>
      </c>
      <c r="M104">
        <v>2101</v>
      </c>
      <c r="N104">
        <f t="shared" si="21"/>
        <v>2101</v>
      </c>
      <c r="O104">
        <f t="shared" si="21"/>
        <v>2101</v>
      </c>
      <c r="P104">
        <f t="shared" si="21"/>
        <v>2101</v>
      </c>
      <c r="Q104">
        <f t="shared" si="21"/>
        <v>2101</v>
      </c>
      <c r="R104">
        <f t="shared" si="21"/>
        <v>2101</v>
      </c>
      <c r="S104">
        <f t="shared" si="21"/>
        <v>2101</v>
      </c>
      <c r="T104">
        <f t="shared" si="21"/>
        <v>2101</v>
      </c>
      <c r="U104">
        <f t="shared" si="21"/>
        <v>2101</v>
      </c>
      <c r="V104">
        <f t="shared" si="21"/>
        <v>2101</v>
      </c>
      <c r="W104">
        <f t="shared" si="21"/>
        <v>2101</v>
      </c>
    </row>
    <row r="105" spans="1:23" x14ac:dyDescent="0.25">
      <c r="A105" t="s">
        <v>65</v>
      </c>
      <c r="B105" t="s">
        <v>5</v>
      </c>
      <c r="C105" t="s">
        <v>15</v>
      </c>
      <c r="D105" t="s">
        <v>16</v>
      </c>
      <c r="E105" t="s">
        <v>83</v>
      </c>
      <c r="F105" t="s">
        <v>84</v>
      </c>
      <c r="G105" t="s">
        <v>62</v>
      </c>
      <c r="L105" t="s">
        <v>63</v>
      </c>
      <c r="M105">
        <v>16</v>
      </c>
      <c r="N105">
        <f t="shared" si="21"/>
        <v>16</v>
      </c>
      <c r="O105">
        <f t="shared" si="21"/>
        <v>16</v>
      </c>
      <c r="P105">
        <f t="shared" si="21"/>
        <v>16</v>
      </c>
      <c r="Q105">
        <f t="shared" si="21"/>
        <v>16</v>
      </c>
      <c r="R105">
        <f t="shared" si="21"/>
        <v>16</v>
      </c>
      <c r="S105">
        <f t="shared" si="21"/>
        <v>16</v>
      </c>
      <c r="T105">
        <f t="shared" si="21"/>
        <v>16</v>
      </c>
      <c r="U105">
        <f t="shared" si="21"/>
        <v>16</v>
      </c>
      <c r="V105">
        <f t="shared" si="21"/>
        <v>16</v>
      </c>
      <c r="W105">
        <f t="shared" si="21"/>
        <v>16</v>
      </c>
    </row>
    <row r="106" spans="1:23" x14ac:dyDescent="0.25">
      <c r="A106" t="s">
        <v>65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64</v>
      </c>
      <c r="L106" t="s">
        <v>55</v>
      </c>
      <c r="M106">
        <v>1</v>
      </c>
    </row>
    <row r="107" spans="1:23" x14ac:dyDescent="0.25">
      <c r="A107" t="s">
        <v>65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85</v>
      </c>
      <c r="L107" t="s">
        <v>66</v>
      </c>
      <c r="M107">
        <v>20000</v>
      </c>
      <c r="N107">
        <f t="shared" ref="N107:W109" si="22">M107</f>
        <v>20000</v>
      </c>
      <c r="O107">
        <f t="shared" si="22"/>
        <v>20000</v>
      </c>
      <c r="P107">
        <f t="shared" si="22"/>
        <v>20000</v>
      </c>
      <c r="Q107">
        <f t="shared" si="22"/>
        <v>20000</v>
      </c>
      <c r="R107">
        <f t="shared" si="22"/>
        <v>20000</v>
      </c>
      <c r="S107">
        <f t="shared" si="22"/>
        <v>20000</v>
      </c>
      <c r="T107">
        <f t="shared" si="22"/>
        <v>20000</v>
      </c>
      <c r="U107">
        <f t="shared" si="22"/>
        <v>20000</v>
      </c>
      <c r="V107">
        <f t="shared" si="22"/>
        <v>20000</v>
      </c>
      <c r="W107">
        <f t="shared" si="22"/>
        <v>20000</v>
      </c>
    </row>
    <row r="108" spans="1:23" x14ac:dyDescent="0.25">
      <c r="A108" t="s">
        <v>65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75</v>
      </c>
      <c r="L108" t="s">
        <v>72</v>
      </c>
      <c r="M108">
        <v>8962.6168224299108</v>
      </c>
      <c r="N108">
        <f t="shared" si="22"/>
        <v>8962.6168224299108</v>
      </c>
      <c r="O108">
        <f t="shared" si="22"/>
        <v>8962.6168224299108</v>
      </c>
      <c r="P108">
        <f t="shared" si="22"/>
        <v>8962.6168224299108</v>
      </c>
      <c r="Q108">
        <f t="shared" si="22"/>
        <v>8962.6168224299108</v>
      </c>
      <c r="R108">
        <f t="shared" si="22"/>
        <v>8962.6168224299108</v>
      </c>
      <c r="S108">
        <f t="shared" si="22"/>
        <v>8962.6168224299108</v>
      </c>
      <c r="T108">
        <f t="shared" si="22"/>
        <v>8962.6168224299108</v>
      </c>
      <c r="U108">
        <f t="shared" si="22"/>
        <v>8962.6168224299108</v>
      </c>
      <c r="V108">
        <f t="shared" si="22"/>
        <v>8962.6168224299108</v>
      </c>
      <c r="W108">
        <f t="shared" si="22"/>
        <v>8962.6168224299108</v>
      </c>
    </row>
    <row r="109" spans="1:23" x14ac:dyDescent="0.25">
      <c r="A109" t="s">
        <v>65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17</v>
      </c>
      <c r="J109" t="s">
        <v>86</v>
      </c>
      <c r="L109" t="s">
        <v>87</v>
      </c>
      <c r="M109">
        <f>0.003097768*2</f>
        <v>6.1955359999999998E-3</v>
      </c>
      <c r="N109">
        <f t="shared" si="22"/>
        <v>6.1955359999999998E-3</v>
      </c>
      <c r="O109">
        <f t="shared" si="22"/>
        <v>6.1955359999999998E-3</v>
      </c>
      <c r="P109">
        <f t="shared" si="22"/>
        <v>6.1955359999999998E-3</v>
      </c>
      <c r="Q109">
        <f t="shared" si="22"/>
        <v>6.1955359999999998E-3</v>
      </c>
      <c r="R109">
        <f t="shared" si="22"/>
        <v>6.1955359999999998E-3</v>
      </c>
      <c r="S109">
        <f t="shared" si="22"/>
        <v>6.1955359999999998E-3</v>
      </c>
      <c r="T109">
        <f t="shared" si="22"/>
        <v>6.1955359999999998E-3</v>
      </c>
      <c r="U109">
        <f t="shared" si="22"/>
        <v>6.1955359999999998E-3</v>
      </c>
      <c r="V109">
        <f t="shared" si="22"/>
        <v>6.1955359999999998E-3</v>
      </c>
      <c r="W109">
        <f t="shared" si="22"/>
        <v>6.1955359999999998E-3</v>
      </c>
    </row>
    <row r="110" spans="1:23" x14ac:dyDescent="0.25">
      <c r="A110" t="s">
        <v>65</v>
      </c>
      <c r="B110" t="s">
        <v>5</v>
      </c>
      <c r="C110" t="s">
        <v>15</v>
      </c>
      <c r="D110" t="s">
        <v>16</v>
      </c>
      <c r="E110" t="s">
        <v>83</v>
      </c>
      <c r="F110" t="s">
        <v>88</v>
      </c>
      <c r="G110" t="s">
        <v>6</v>
      </c>
    </row>
    <row r="111" spans="1:23" x14ac:dyDescent="0.25">
      <c r="A111" t="s">
        <v>65</v>
      </c>
      <c r="B111" t="s">
        <v>5</v>
      </c>
      <c r="C111" t="s">
        <v>15</v>
      </c>
      <c r="D111" t="s">
        <v>16</v>
      </c>
      <c r="E111" t="s">
        <v>83</v>
      </c>
      <c r="F111" t="s">
        <v>88</v>
      </c>
      <c r="G111" t="s">
        <v>59</v>
      </c>
      <c r="L111" t="s">
        <v>60</v>
      </c>
      <c r="M111">
        <v>2015</v>
      </c>
      <c r="N111">
        <f t="shared" ref="N111:W113" si="23">M111</f>
        <v>2015</v>
      </c>
      <c r="O111">
        <f t="shared" si="23"/>
        <v>2015</v>
      </c>
      <c r="P111">
        <f t="shared" si="23"/>
        <v>2015</v>
      </c>
      <c r="Q111">
        <f t="shared" si="23"/>
        <v>2015</v>
      </c>
      <c r="R111">
        <f t="shared" si="23"/>
        <v>2015</v>
      </c>
      <c r="S111">
        <f t="shared" si="23"/>
        <v>2015</v>
      </c>
      <c r="T111">
        <f t="shared" si="23"/>
        <v>2015</v>
      </c>
      <c r="U111">
        <f t="shared" si="23"/>
        <v>2015</v>
      </c>
      <c r="V111">
        <f t="shared" si="23"/>
        <v>2015</v>
      </c>
      <c r="W111">
        <f t="shared" si="23"/>
        <v>2015</v>
      </c>
    </row>
    <row r="112" spans="1:23" x14ac:dyDescent="0.25">
      <c r="A112" t="s">
        <v>65</v>
      </c>
      <c r="B112" t="s">
        <v>5</v>
      </c>
      <c r="C112" t="s">
        <v>15</v>
      </c>
      <c r="D112" t="s">
        <v>16</v>
      </c>
      <c r="E112" t="s">
        <v>83</v>
      </c>
      <c r="F112" t="s">
        <v>88</v>
      </c>
      <c r="G112" t="s">
        <v>61</v>
      </c>
      <c r="L112" t="s">
        <v>60</v>
      </c>
      <c r="M112">
        <v>2101</v>
      </c>
      <c r="N112">
        <f t="shared" si="23"/>
        <v>2101</v>
      </c>
      <c r="O112">
        <f t="shared" si="23"/>
        <v>2101</v>
      </c>
      <c r="P112">
        <f t="shared" si="23"/>
        <v>2101</v>
      </c>
      <c r="Q112">
        <f t="shared" si="23"/>
        <v>2101</v>
      </c>
      <c r="R112">
        <f t="shared" si="23"/>
        <v>2101</v>
      </c>
      <c r="S112">
        <f t="shared" si="23"/>
        <v>2101</v>
      </c>
      <c r="T112">
        <f t="shared" si="23"/>
        <v>2101</v>
      </c>
      <c r="U112">
        <f t="shared" si="23"/>
        <v>2101</v>
      </c>
      <c r="V112">
        <f t="shared" si="23"/>
        <v>2101</v>
      </c>
      <c r="W112">
        <f t="shared" si="23"/>
        <v>2101</v>
      </c>
    </row>
    <row r="113" spans="1:23" x14ac:dyDescent="0.25">
      <c r="A113" t="s">
        <v>65</v>
      </c>
      <c r="B113" t="s">
        <v>5</v>
      </c>
      <c r="C113" t="s">
        <v>15</v>
      </c>
      <c r="D113" t="s">
        <v>16</v>
      </c>
      <c r="E113" t="s">
        <v>83</v>
      </c>
      <c r="F113" t="s">
        <v>88</v>
      </c>
      <c r="G113" t="s">
        <v>62</v>
      </c>
      <c r="L113" t="s">
        <v>63</v>
      </c>
      <c r="M113">
        <v>16</v>
      </c>
      <c r="N113">
        <f t="shared" si="23"/>
        <v>16</v>
      </c>
      <c r="O113">
        <f t="shared" si="23"/>
        <v>16</v>
      </c>
      <c r="P113">
        <f t="shared" si="23"/>
        <v>16</v>
      </c>
      <c r="Q113">
        <f t="shared" si="23"/>
        <v>16</v>
      </c>
      <c r="R113">
        <f t="shared" si="23"/>
        <v>16</v>
      </c>
      <c r="S113">
        <f t="shared" si="23"/>
        <v>16</v>
      </c>
      <c r="T113">
        <f t="shared" si="23"/>
        <v>16</v>
      </c>
      <c r="U113">
        <f t="shared" si="23"/>
        <v>16</v>
      </c>
      <c r="V113">
        <f t="shared" si="23"/>
        <v>16</v>
      </c>
      <c r="W113">
        <f t="shared" si="23"/>
        <v>16</v>
      </c>
    </row>
    <row r="114" spans="1:23" x14ac:dyDescent="0.25">
      <c r="A114" t="s">
        <v>65</v>
      </c>
      <c r="B114" t="s">
        <v>5</v>
      </c>
      <c r="C114" t="s">
        <v>15</v>
      </c>
      <c r="D114" t="s">
        <v>16</v>
      </c>
      <c r="E114" t="s">
        <v>83</v>
      </c>
      <c r="F114" t="s">
        <v>88</v>
      </c>
      <c r="G114" t="s">
        <v>64</v>
      </c>
      <c r="L114" t="s">
        <v>55</v>
      </c>
      <c r="M114">
        <v>0</v>
      </c>
    </row>
    <row r="115" spans="1:23" x14ac:dyDescent="0.25">
      <c r="A115" t="s">
        <v>65</v>
      </c>
      <c r="B115" t="s">
        <v>5</v>
      </c>
      <c r="C115" t="s">
        <v>15</v>
      </c>
      <c r="D115" t="s">
        <v>16</v>
      </c>
      <c r="E115" t="s">
        <v>83</v>
      </c>
      <c r="F115" t="s">
        <v>88</v>
      </c>
      <c r="G115" t="s">
        <v>85</v>
      </c>
      <c r="L115" t="s">
        <v>66</v>
      </c>
      <c r="M115">
        <v>20000</v>
      </c>
      <c r="N115">
        <f t="shared" ref="N115:W117" si="24">M115</f>
        <v>20000</v>
      </c>
      <c r="O115">
        <f t="shared" si="24"/>
        <v>20000</v>
      </c>
      <c r="P115">
        <f t="shared" si="24"/>
        <v>20000</v>
      </c>
      <c r="Q115">
        <f t="shared" si="24"/>
        <v>20000</v>
      </c>
      <c r="R115">
        <f t="shared" si="24"/>
        <v>20000</v>
      </c>
      <c r="S115">
        <f t="shared" si="24"/>
        <v>20000</v>
      </c>
      <c r="T115">
        <f t="shared" si="24"/>
        <v>20000</v>
      </c>
      <c r="U115">
        <f t="shared" si="24"/>
        <v>20000</v>
      </c>
      <c r="V115">
        <f t="shared" si="24"/>
        <v>20000</v>
      </c>
      <c r="W115">
        <f t="shared" si="24"/>
        <v>20000</v>
      </c>
    </row>
    <row r="116" spans="1:23" x14ac:dyDescent="0.25">
      <c r="A116" t="s">
        <v>65</v>
      </c>
      <c r="B116" t="s">
        <v>5</v>
      </c>
      <c r="C116" t="s">
        <v>15</v>
      </c>
      <c r="D116" t="s">
        <v>16</v>
      </c>
      <c r="E116" t="s">
        <v>83</v>
      </c>
      <c r="F116" t="s">
        <v>88</v>
      </c>
      <c r="G116" t="s">
        <v>75</v>
      </c>
      <c r="L116" t="s">
        <v>72</v>
      </c>
      <c r="M116">
        <v>9218.69158878505</v>
      </c>
      <c r="N116">
        <f t="shared" si="24"/>
        <v>9218.69158878505</v>
      </c>
      <c r="O116">
        <f t="shared" si="24"/>
        <v>9218.69158878505</v>
      </c>
      <c r="P116">
        <f t="shared" si="24"/>
        <v>9218.69158878505</v>
      </c>
      <c r="Q116">
        <f t="shared" si="24"/>
        <v>9218.69158878505</v>
      </c>
      <c r="R116">
        <f t="shared" si="24"/>
        <v>9218.69158878505</v>
      </c>
      <c r="S116">
        <f t="shared" si="24"/>
        <v>9218.69158878505</v>
      </c>
      <c r="T116">
        <f t="shared" si="24"/>
        <v>9218.69158878505</v>
      </c>
      <c r="U116">
        <f t="shared" si="24"/>
        <v>9218.69158878505</v>
      </c>
      <c r="V116">
        <f t="shared" si="24"/>
        <v>9218.69158878505</v>
      </c>
      <c r="W116">
        <f t="shared" si="24"/>
        <v>9218.69158878505</v>
      </c>
    </row>
    <row r="117" spans="1:23" x14ac:dyDescent="0.25">
      <c r="A117" t="s">
        <v>65</v>
      </c>
      <c r="B117" t="s">
        <v>5</v>
      </c>
      <c r="C117" t="s">
        <v>15</v>
      </c>
      <c r="D117" t="s">
        <v>16</v>
      </c>
      <c r="E117" t="s">
        <v>83</v>
      </c>
      <c r="F117" t="s">
        <v>88</v>
      </c>
      <c r="G117" t="s">
        <v>17</v>
      </c>
      <c r="J117" t="s">
        <v>86</v>
      </c>
      <c r="L117" t="s">
        <v>87</v>
      </c>
      <c r="M117">
        <f>M109*0.95</f>
        <v>5.8857591999999992E-3</v>
      </c>
      <c r="N117">
        <f t="shared" si="24"/>
        <v>5.8857591999999992E-3</v>
      </c>
      <c r="O117">
        <f t="shared" si="24"/>
        <v>5.8857591999999992E-3</v>
      </c>
      <c r="P117">
        <f t="shared" si="24"/>
        <v>5.8857591999999992E-3</v>
      </c>
      <c r="Q117">
        <f t="shared" si="24"/>
        <v>5.8857591999999992E-3</v>
      </c>
      <c r="R117">
        <f t="shared" si="24"/>
        <v>5.8857591999999992E-3</v>
      </c>
      <c r="S117">
        <f t="shared" si="24"/>
        <v>5.8857591999999992E-3</v>
      </c>
      <c r="T117">
        <f t="shared" si="24"/>
        <v>5.8857591999999992E-3</v>
      </c>
      <c r="U117">
        <f t="shared" si="24"/>
        <v>5.8857591999999992E-3</v>
      </c>
      <c r="V117">
        <f t="shared" si="24"/>
        <v>5.8857591999999992E-3</v>
      </c>
      <c r="W117">
        <f t="shared" si="24"/>
        <v>5.8857591999999992E-3</v>
      </c>
    </row>
    <row r="118" spans="1:23" x14ac:dyDescent="0.25">
      <c r="A118" t="s">
        <v>65</v>
      </c>
      <c r="B118" t="s">
        <v>5</v>
      </c>
      <c r="C118" t="s">
        <v>15</v>
      </c>
      <c r="D118" t="s">
        <v>16</v>
      </c>
      <c r="E118" t="s">
        <v>83</v>
      </c>
      <c r="F118" t="s">
        <v>89</v>
      </c>
      <c r="G118" t="s">
        <v>6</v>
      </c>
    </row>
    <row r="119" spans="1:23" x14ac:dyDescent="0.25">
      <c r="A119" t="s">
        <v>65</v>
      </c>
      <c r="B119" t="s">
        <v>5</v>
      </c>
      <c r="C119" t="s">
        <v>15</v>
      </c>
      <c r="D119" t="s">
        <v>16</v>
      </c>
      <c r="E119" t="s">
        <v>83</v>
      </c>
      <c r="F119" t="s">
        <v>89</v>
      </c>
      <c r="G119" t="s">
        <v>59</v>
      </c>
      <c r="L119" t="s">
        <v>60</v>
      </c>
      <c r="M119">
        <v>2015</v>
      </c>
      <c r="N119">
        <f t="shared" ref="N119:W121" si="25">M119</f>
        <v>2015</v>
      </c>
      <c r="O119">
        <f t="shared" si="25"/>
        <v>2015</v>
      </c>
      <c r="P119">
        <f t="shared" si="25"/>
        <v>2015</v>
      </c>
      <c r="Q119">
        <f t="shared" si="25"/>
        <v>2015</v>
      </c>
      <c r="R119">
        <f t="shared" si="25"/>
        <v>2015</v>
      </c>
      <c r="S119">
        <f t="shared" si="25"/>
        <v>2015</v>
      </c>
      <c r="T119">
        <f t="shared" si="25"/>
        <v>2015</v>
      </c>
      <c r="U119">
        <f t="shared" si="25"/>
        <v>2015</v>
      </c>
      <c r="V119">
        <f t="shared" si="25"/>
        <v>2015</v>
      </c>
      <c r="W119">
        <f t="shared" si="25"/>
        <v>2015</v>
      </c>
    </row>
    <row r="120" spans="1:23" x14ac:dyDescent="0.25">
      <c r="A120" t="s">
        <v>65</v>
      </c>
      <c r="B120" t="s">
        <v>5</v>
      </c>
      <c r="C120" t="s">
        <v>15</v>
      </c>
      <c r="D120" t="s">
        <v>16</v>
      </c>
      <c r="E120" t="s">
        <v>83</v>
      </c>
      <c r="F120" t="s">
        <v>89</v>
      </c>
      <c r="G120" t="s">
        <v>61</v>
      </c>
      <c r="L120" t="s">
        <v>60</v>
      </c>
      <c r="M120">
        <v>2101</v>
      </c>
      <c r="N120">
        <f t="shared" si="25"/>
        <v>2101</v>
      </c>
      <c r="O120">
        <f t="shared" si="25"/>
        <v>2101</v>
      </c>
      <c r="P120">
        <f t="shared" si="25"/>
        <v>2101</v>
      </c>
      <c r="Q120">
        <f t="shared" si="25"/>
        <v>2101</v>
      </c>
      <c r="R120">
        <f t="shared" si="25"/>
        <v>2101</v>
      </c>
      <c r="S120">
        <f t="shared" si="25"/>
        <v>2101</v>
      </c>
      <c r="T120">
        <f t="shared" si="25"/>
        <v>2101</v>
      </c>
      <c r="U120">
        <f t="shared" si="25"/>
        <v>2101</v>
      </c>
      <c r="V120">
        <f t="shared" si="25"/>
        <v>2101</v>
      </c>
      <c r="W120">
        <f t="shared" si="25"/>
        <v>2101</v>
      </c>
    </row>
    <row r="121" spans="1:23" x14ac:dyDescent="0.25">
      <c r="A121" t="s">
        <v>65</v>
      </c>
      <c r="B121" t="s">
        <v>5</v>
      </c>
      <c r="C121" t="s">
        <v>15</v>
      </c>
      <c r="D121" t="s">
        <v>16</v>
      </c>
      <c r="E121" t="s">
        <v>83</v>
      </c>
      <c r="F121" t="s">
        <v>89</v>
      </c>
      <c r="G121" t="s">
        <v>62</v>
      </c>
      <c r="L121" t="s">
        <v>63</v>
      </c>
      <c r="M121">
        <v>16</v>
      </c>
      <c r="N121">
        <f t="shared" si="25"/>
        <v>16</v>
      </c>
      <c r="O121">
        <f t="shared" si="25"/>
        <v>16</v>
      </c>
      <c r="P121">
        <f t="shared" si="25"/>
        <v>16</v>
      </c>
      <c r="Q121">
        <f t="shared" si="25"/>
        <v>16</v>
      </c>
      <c r="R121">
        <f t="shared" si="25"/>
        <v>16</v>
      </c>
      <c r="S121">
        <f t="shared" si="25"/>
        <v>16</v>
      </c>
      <c r="T121">
        <f t="shared" si="25"/>
        <v>16</v>
      </c>
      <c r="U121">
        <f t="shared" si="25"/>
        <v>16</v>
      </c>
      <c r="V121">
        <f t="shared" si="25"/>
        <v>16</v>
      </c>
      <c r="W121">
        <f t="shared" si="25"/>
        <v>16</v>
      </c>
    </row>
    <row r="122" spans="1:23" x14ac:dyDescent="0.25">
      <c r="A122" t="s">
        <v>65</v>
      </c>
      <c r="B122" t="s">
        <v>5</v>
      </c>
      <c r="C122" t="s">
        <v>15</v>
      </c>
      <c r="D122" t="s">
        <v>16</v>
      </c>
      <c r="E122" t="s">
        <v>83</v>
      </c>
      <c r="F122" t="s">
        <v>89</v>
      </c>
      <c r="G122" t="s">
        <v>64</v>
      </c>
      <c r="L122" t="s">
        <v>55</v>
      </c>
      <c r="M122">
        <v>0</v>
      </c>
    </row>
    <row r="123" spans="1:23" x14ac:dyDescent="0.25">
      <c r="A123" t="s">
        <v>65</v>
      </c>
      <c r="B123" t="s">
        <v>5</v>
      </c>
      <c r="C123" t="s">
        <v>15</v>
      </c>
      <c r="D123" t="s">
        <v>16</v>
      </c>
      <c r="E123" t="s">
        <v>83</v>
      </c>
      <c r="F123" t="s">
        <v>89</v>
      </c>
      <c r="G123" t="s">
        <v>85</v>
      </c>
      <c r="L123" t="s">
        <v>66</v>
      </c>
      <c r="M123">
        <v>20000</v>
      </c>
      <c r="N123">
        <f t="shared" ref="N123:W125" si="26">M123</f>
        <v>20000</v>
      </c>
      <c r="O123">
        <f t="shared" si="26"/>
        <v>20000</v>
      </c>
      <c r="P123">
        <f t="shared" si="26"/>
        <v>20000</v>
      </c>
      <c r="Q123">
        <f t="shared" si="26"/>
        <v>20000</v>
      </c>
      <c r="R123">
        <f t="shared" si="26"/>
        <v>20000</v>
      </c>
      <c r="S123">
        <f t="shared" si="26"/>
        <v>20000</v>
      </c>
      <c r="T123">
        <f t="shared" si="26"/>
        <v>20000</v>
      </c>
      <c r="U123">
        <f t="shared" si="26"/>
        <v>20000</v>
      </c>
      <c r="V123">
        <f t="shared" si="26"/>
        <v>20000</v>
      </c>
      <c r="W123">
        <f t="shared" si="26"/>
        <v>20000</v>
      </c>
    </row>
    <row r="124" spans="1:23" x14ac:dyDescent="0.25">
      <c r="A124" t="s">
        <v>65</v>
      </c>
      <c r="B124" t="s">
        <v>5</v>
      </c>
      <c r="C124" t="s">
        <v>15</v>
      </c>
      <c r="D124" t="s">
        <v>16</v>
      </c>
      <c r="E124" t="s">
        <v>83</v>
      </c>
      <c r="F124" t="s">
        <v>89</v>
      </c>
      <c r="G124" t="s">
        <v>75</v>
      </c>
      <c r="L124" t="s">
        <v>72</v>
      </c>
      <c r="M124">
        <v>192615.84882803701</v>
      </c>
      <c r="N124">
        <f t="shared" si="26"/>
        <v>192615.84882803701</v>
      </c>
      <c r="O124">
        <f t="shared" si="26"/>
        <v>192615.84882803701</v>
      </c>
      <c r="P124">
        <f t="shared" si="26"/>
        <v>192615.84882803701</v>
      </c>
      <c r="Q124">
        <f t="shared" si="26"/>
        <v>192615.84882803701</v>
      </c>
      <c r="R124">
        <f t="shared" si="26"/>
        <v>192615.84882803701</v>
      </c>
      <c r="S124">
        <f t="shared" si="26"/>
        <v>192615.84882803701</v>
      </c>
      <c r="T124">
        <f t="shared" si="26"/>
        <v>192615.84882803701</v>
      </c>
      <c r="U124">
        <f t="shared" si="26"/>
        <v>192615.84882803701</v>
      </c>
      <c r="V124">
        <f t="shared" si="26"/>
        <v>192615.84882803701</v>
      </c>
      <c r="W124">
        <f t="shared" si="26"/>
        <v>192615.84882803701</v>
      </c>
    </row>
    <row r="125" spans="1:23" x14ac:dyDescent="0.25">
      <c r="A125" t="s">
        <v>65</v>
      </c>
      <c r="B125" t="s">
        <v>5</v>
      </c>
      <c r="C125" t="s">
        <v>15</v>
      </c>
      <c r="D125" t="s">
        <v>16</v>
      </c>
      <c r="E125" t="s">
        <v>83</v>
      </c>
      <c r="F125" t="s">
        <v>89</v>
      </c>
      <c r="G125" t="s">
        <v>17</v>
      </c>
      <c r="J125" t="s">
        <v>35</v>
      </c>
      <c r="L125" t="s">
        <v>87</v>
      </c>
      <c r="M125">
        <v>2.6199999999999999E-3</v>
      </c>
      <c r="N125">
        <f t="shared" si="26"/>
        <v>2.6199999999999999E-3</v>
      </c>
      <c r="O125">
        <f t="shared" si="26"/>
        <v>2.6199999999999999E-3</v>
      </c>
      <c r="P125">
        <f t="shared" si="26"/>
        <v>2.6199999999999999E-3</v>
      </c>
      <c r="Q125">
        <f t="shared" si="26"/>
        <v>2.6199999999999999E-3</v>
      </c>
      <c r="R125">
        <f t="shared" si="26"/>
        <v>2.6199999999999999E-3</v>
      </c>
      <c r="S125">
        <f t="shared" si="26"/>
        <v>2.6199999999999999E-3</v>
      </c>
      <c r="T125">
        <f t="shared" si="26"/>
        <v>2.6199999999999999E-3</v>
      </c>
      <c r="U125">
        <f t="shared" si="26"/>
        <v>2.6199999999999999E-3</v>
      </c>
      <c r="V125">
        <f t="shared" si="26"/>
        <v>2.6199999999999999E-3</v>
      </c>
      <c r="W125">
        <f t="shared" si="26"/>
        <v>2.6199999999999999E-3</v>
      </c>
    </row>
    <row r="126" spans="1:23" x14ac:dyDescent="0.25">
      <c r="A126" t="s">
        <v>50</v>
      </c>
      <c r="B126" t="s">
        <v>5</v>
      </c>
      <c r="C126" t="s">
        <v>15</v>
      </c>
      <c r="D126" t="s">
        <v>16</v>
      </c>
      <c r="E126" t="s">
        <v>90</v>
      </c>
      <c r="G126" t="s">
        <v>20</v>
      </c>
      <c r="L126" t="s">
        <v>87</v>
      </c>
    </row>
    <row r="127" spans="1:23" x14ac:dyDescent="0.25">
      <c r="A127" t="s">
        <v>50</v>
      </c>
      <c r="B127" t="s">
        <v>5</v>
      </c>
      <c r="C127" t="s">
        <v>15</v>
      </c>
      <c r="D127" t="s">
        <v>16</v>
      </c>
      <c r="E127" t="s">
        <v>90</v>
      </c>
      <c r="G127" t="s">
        <v>21</v>
      </c>
      <c r="H127" t="s">
        <v>53</v>
      </c>
    </row>
    <row r="128" spans="1:23" x14ac:dyDescent="0.25">
      <c r="A128" t="s">
        <v>50</v>
      </c>
      <c r="B128" t="s">
        <v>5</v>
      </c>
      <c r="C128" t="s">
        <v>15</v>
      </c>
      <c r="D128" t="s">
        <v>16</v>
      </c>
      <c r="E128" t="s">
        <v>90</v>
      </c>
      <c r="G128" t="s">
        <v>54</v>
      </c>
      <c r="L128" t="s">
        <v>55</v>
      </c>
      <c r="M128">
        <v>0.4</v>
      </c>
      <c r="N128">
        <f t="shared" ref="N128:W129" si="27">M128</f>
        <v>0.4</v>
      </c>
      <c r="O128">
        <f t="shared" si="27"/>
        <v>0.4</v>
      </c>
      <c r="P128">
        <f t="shared" si="27"/>
        <v>0.4</v>
      </c>
      <c r="Q128">
        <f t="shared" si="27"/>
        <v>0.4</v>
      </c>
      <c r="R128">
        <f t="shared" si="27"/>
        <v>0.4</v>
      </c>
      <c r="S128">
        <f t="shared" si="27"/>
        <v>0.4</v>
      </c>
      <c r="T128">
        <f t="shared" si="27"/>
        <v>0.4</v>
      </c>
      <c r="U128">
        <f t="shared" si="27"/>
        <v>0.4</v>
      </c>
      <c r="V128">
        <f t="shared" si="27"/>
        <v>0.4</v>
      </c>
      <c r="W128">
        <f t="shared" si="27"/>
        <v>0.4</v>
      </c>
    </row>
    <row r="129" spans="1:23" x14ac:dyDescent="0.25">
      <c r="A129" t="s">
        <v>50</v>
      </c>
      <c r="B129" t="s">
        <v>5</v>
      </c>
      <c r="C129" t="s">
        <v>15</v>
      </c>
      <c r="D129" t="s">
        <v>16</v>
      </c>
      <c r="E129" t="s">
        <v>90</v>
      </c>
      <c r="G129" t="s">
        <v>57</v>
      </c>
      <c r="M129">
        <v>10</v>
      </c>
      <c r="N129">
        <f t="shared" si="27"/>
        <v>10</v>
      </c>
      <c r="O129">
        <f t="shared" si="27"/>
        <v>10</v>
      </c>
      <c r="P129">
        <f t="shared" si="27"/>
        <v>10</v>
      </c>
      <c r="Q129">
        <f t="shared" si="27"/>
        <v>10</v>
      </c>
      <c r="R129">
        <f t="shared" si="27"/>
        <v>10</v>
      </c>
      <c r="S129">
        <f t="shared" si="27"/>
        <v>10</v>
      </c>
      <c r="T129">
        <f t="shared" si="27"/>
        <v>10</v>
      </c>
      <c r="U129">
        <f t="shared" si="27"/>
        <v>10</v>
      </c>
      <c r="V129">
        <f t="shared" si="27"/>
        <v>10</v>
      </c>
      <c r="W129">
        <f t="shared" si="27"/>
        <v>10</v>
      </c>
    </row>
    <row r="130" spans="1:23" x14ac:dyDescent="0.25">
      <c r="A130" t="s">
        <v>50</v>
      </c>
      <c r="B130" t="s">
        <v>5</v>
      </c>
      <c r="C130" t="s">
        <v>15</v>
      </c>
      <c r="D130" t="s">
        <v>16</v>
      </c>
      <c r="E130" t="s">
        <v>90</v>
      </c>
      <c r="F130" t="s">
        <v>91</v>
      </c>
      <c r="G130" t="s">
        <v>6</v>
      </c>
    </row>
    <row r="131" spans="1:23" x14ac:dyDescent="0.25">
      <c r="A131" t="s">
        <v>50</v>
      </c>
      <c r="B131" t="s">
        <v>5</v>
      </c>
      <c r="C131" t="s">
        <v>15</v>
      </c>
      <c r="D131" t="s">
        <v>16</v>
      </c>
      <c r="E131" t="s">
        <v>90</v>
      </c>
      <c r="F131" t="s">
        <v>91</v>
      </c>
      <c r="G131" t="s">
        <v>59</v>
      </c>
      <c r="L131" t="s">
        <v>60</v>
      </c>
      <c r="M131">
        <v>1990</v>
      </c>
      <c r="N131">
        <f t="shared" ref="N131:W133" si="28">M131</f>
        <v>1990</v>
      </c>
      <c r="O131">
        <f t="shared" si="28"/>
        <v>1990</v>
      </c>
      <c r="P131">
        <f t="shared" si="28"/>
        <v>1990</v>
      </c>
      <c r="Q131">
        <f t="shared" si="28"/>
        <v>1990</v>
      </c>
      <c r="R131">
        <f t="shared" si="28"/>
        <v>1990</v>
      </c>
      <c r="S131">
        <f t="shared" si="28"/>
        <v>1990</v>
      </c>
      <c r="T131">
        <f t="shared" si="28"/>
        <v>1990</v>
      </c>
      <c r="U131">
        <f t="shared" si="28"/>
        <v>1990</v>
      </c>
      <c r="V131">
        <f t="shared" si="28"/>
        <v>1990</v>
      </c>
      <c r="W131">
        <f t="shared" si="28"/>
        <v>1990</v>
      </c>
    </row>
    <row r="132" spans="1:23" x14ac:dyDescent="0.25">
      <c r="A132" t="s">
        <v>50</v>
      </c>
      <c r="B132" t="s">
        <v>5</v>
      </c>
      <c r="C132" t="s">
        <v>15</v>
      </c>
      <c r="D132" t="s">
        <v>16</v>
      </c>
      <c r="E132" t="s">
        <v>90</v>
      </c>
      <c r="F132" t="s">
        <v>91</v>
      </c>
      <c r="G132" t="s">
        <v>61</v>
      </c>
      <c r="L132" t="s">
        <v>60</v>
      </c>
      <c r="M132">
        <v>2101</v>
      </c>
      <c r="N132">
        <f t="shared" si="28"/>
        <v>2101</v>
      </c>
      <c r="O132">
        <f t="shared" si="28"/>
        <v>2101</v>
      </c>
      <c r="P132">
        <f t="shared" si="28"/>
        <v>2101</v>
      </c>
      <c r="Q132">
        <f t="shared" si="28"/>
        <v>2101</v>
      </c>
      <c r="R132">
        <f t="shared" si="28"/>
        <v>2101</v>
      </c>
      <c r="S132">
        <f t="shared" si="28"/>
        <v>2101</v>
      </c>
      <c r="T132">
        <f t="shared" si="28"/>
        <v>2101</v>
      </c>
      <c r="U132">
        <f t="shared" si="28"/>
        <v>2101</v>
      </c>
      <c r="V132">
        <f t="shared" si="28"/>
        <v>2101</v>
      </c>
      <c r="W132">
        <f t="shared" si="28"/>
        <v>2101</v>
      </c>
    </row>
    <row r="133" spans="1:23" x14ac:dyDescent="0.25">
      <c r="A133" t="s">
        <v>50</v>
      </c>
      <c r="B133" t="s">
        <v>5</v>
      </c>
      <c r="C133" t="s">
        <v>15</v>
      </c>
      <c r="D133" t="s">
        <v>16</v>
      </c>
      <c r="E133" t="s">
        <v>90</v>
      </c>
      <c r="F133" t="s">
        <v>91</v>
      </c>
      <c r="G133" t="s">
        <v>62</v>
      </c>
      <c r="L133" t="s">
        <v>63</v>
      </c>
      <c r="M133">
        <v>20</v>
      </c>
      <c r="N133">
        <f t="shared" si="28"/>
        <v>20</v>
      </c>
      <c r="O133">
        <f t="shared" si="28"/>
        <v>20</v>
      </c>
      <c r="P133">
        <f t="shared" si="28"/>
        <v>20</v>
      </c>
      <c r="Q133">
        <f t="shared" si="28"/>
        <v>20</v>
      </c>
      <c r="R133">
        <f t="shared" si="28"/>
        <v>20</v>
      </c>
      <c r="S133">
        <f t="shared" si="28"/>
        <v>20</v>
      </c>
      <c r="T133">
        <f t="shared" si="28"/>
        <v>20</v>
      </c>
      <c r="U133">
        <f t="shared" si="28"/>
        <v>20</v>
      </c>
      <c r="V133">
        <f t="shared" si="28"/>
        <v>20</v>
      </c>
      <c r="W133">
        <f t="shared" si="28"/>
        <v>20</v>
      </c>
    </row>
    <row r="134" spans="1:23" x14ac:dyDescent="0.25">
      <c r="A134" t="s">
        <v>50</v>
      </c>
      <c r="B134" t="s">
        <v>5</v>
      </c>
      <c r="C134" t="s">
        <v>15</v>
      </c>
      <c r="D134" t="s">
        <v>16</v>
      </c>
      <c r="E134" t="s">
        <v>90</v>
      </c>
      <c r="F134" t="s">
        <v>91</v>
      </c>
      <c r="G134" t="s">
        <v>64</v>
      </c>
      <c r="L134" t="s">
        <v>55</v>
      </c>
      <c r="M134">
        <v>0.67</v>
      </c>
    </row>
    <row r="135" spans="1:23" x14ac:dyDescent="0.25">
      <c r="A135" t="s">
        <v>50</v>
      </c>
      <c r="B135" t="s">
        <v>5</v>
      </c>
      <c r="C135" t="s">
        <v>15</v>
      </c>
      <c r="D135" t="s">
        <v>16</v>
      </c>
      <c r="E135" t="s">
        <v>90</v>
      </c>
      <c r="F135" t="s">
        <v>91</v>
      </c>
      <c r="G135" t="s">
        <v>85</v>
      </c>
      <c r="L135" t="s">
        <v>87</v>
      </c>
      <c r="M135">
        <v>691272.4</v>
      </c>
      <c r="N135">
        <f t="shared" ref="N135:W138" si="29">M135</f>
        <v>691272.4</v>
      </c>
      <c r="O135">
        <f t="shared" si="29"/>
        <v>691272.4</v>
      </c>
      <c r="P135">
        <f t="shared" si="29"/>
        <v>691272.4</v>
      </c>
      <c r="Q135">
        <f t="shared" si="29"/>
        <v>691272.4</v>
      </c>
      <c r="R135">
        <f t="shared" si="29"/>
        <v>691272.4</v>
      </c>
      <c r="S135">
        <f t="shared" si="29"/>
        <v>691272.4</v>
      </c>
      <c r="T135">
        <f t="shared" si="29"/>
        <v>691272.4</v>
      </c>
      <c r="U135">
        <f t="shared" si="29"/>
        <v>691272.4</v>
      </c>
      <c r="V135">
        <f t="shared" si="29"/>
        <v>691272.4</v>
      </c>
      <c r="W135">
        <f t="shared" si="29"/>
        <v>691272.4</v>
      </c>
    </row>
    <row r="136" spans="1:23" x14ac:dyDescent="0.25">
      <c r="A136" t="s">
        <v>50</v>
      </c>
      <c r="B136" t="s">
        <v>5</v>
      </c>
      <c r="C136" t="s">
        <v>15</v>
      </c>
      <c r="D136" t="s">
        <v>16</v>
      </c>
      <c r="E136" t="s">
        <v>90</v>
      </c>
      <c r="F136" t="s">
        <v>91</v>
      </c>
      <c r="G136" t="s">
        <v>75</v>
      </c>
      <c r="L136" t="s">
        <v>72</v>
      </c>
      <c r="M136">
        <v>17979022.343183398</v>
      </c>
      <c r="N136">
        <f t="shared" si="29"/>
        <v>17979022.343183398</v>
      </c>
      <c r="O136">
        <f t="shared" si="29"/>
        <v>17979022.343183398</v>
      </c>
      <c r="P136">
        <f t="shared" si="29"/>
        <v>17979022.343183398</v>
      </c>
      <c r="Q136">
        <f t="shared" si="29"/>
        <v>17979022.343183398</v>
      </c>
      <c r="R136">
        <f t="shared" si="29"/>
        <v>17979022.343183398</v>
      </c>
      <c r="S136">
        <f t="shared" si="29"/>
        <v>17979022.343183398</v>
      </c>
      <c r="T136">
        <f t="shared" si="29"/>
        <v>17979022.343183398</v>
      </c>
      <c r="U136">
        <f t="shared" si="29"/>
        <v>17979022.343183398</v>
      </c>
      <c r="V136">
        <f t="shared" si="29"/>
        <v>17979022.343183398</v>
      </c>
      <c r="W136">
        <f t="shared" si="29"/>
        <v>17979022.343183398</v>
      </c>
    </row>
    <row r="137" spans="1:23" x14ac:dyDescent="0.25">
      <c r="A137" t="s">
        <v>50</v>
      </c>
      <c r="B137" t="s">
        <v>5</v>
      </c>
      <c r="C137" t="s">
        <v>15</v>
      </c>
      <c r="D137" t="s">
        <v>16</v>
      </c>
      <c r="E137" t="s">
        <v>90</v>
      </c>
      <c r="F137" t="s">
        <v>91</v>
      </c>
      <c r="G137" t="s">
        <v>71</v>
      </c>
      <c r="L137" t="s">
        <v>72</v>
      </c>
      <c r="M137">
        <v>719160.89372733701</v>
      </c>
      <c r="N137">
        <f t="shared" si="29"/>
        <v>719160.89372733701</v>
      </c>
      <c r="O137">
        <f t="shared" si="29"/>
        <v>719160.89372733701</v>
      </c>
      <c r="P137">
        <f t="shared" si="29"/>
        <v>719160.89372733701</v>
      </c>
      <c r="Q137">
        <f t="shared" si="29"/>
        <v>719160.89372733701</v>
      </c>
      <c r="R137">
        <f t="shared" si="29"/>
        <v>719160.89372733701</v>
      </c>
      <c r="S137">
        <f t="shared" si="29"/>
        <v>719160.89372733701</v>
      </c>
      <c r="T137">
        <f t="shared" si="29"/>
        <v>719160.89372733701</v>
      </c>
      <c r="U137">
        <f t="shared" si="29"/>
        <v>719160.89372733701</v>
      </c>
      <c r="V137">
        <f t="shared" si="29"/>
        <v>719160.89372733701</v>
      </c>
      <c r="W137">
        <f t="shared" si="29"/>
        <v>719160.89372733701</v>
      </c>
    </row>
    <row r="138" spans="1:23" x14ac:dyDescent="0.25">
      <c r="A138" t="s">
        <v>50</v>
      </c>
      <c r="B138" t="s">
        <v>5</v>
      </c>
      <c r="C138" t="s">
        <v>15</v>
      </c>
      <c r="D138" t="s">
        <v>16</v>
      </c>
      <c r="E138" t="s">
        <v>90</v>
      </c>
      <c r="F138" t="s">
        <v>91</v>
      </c>
      <c r="G138" t="s">
        <v>17</v>
      </c>
      <c r="J138" t="s">
        <v>38</v>
      </c>
      <c r="L138" t="s">
        <v>87</v>
      </c>
      <c r="M138">
        <v>15</v>
      </c>
      <c r="N138">
        <f t="shared" si="29"/>
        <v>15</v>
      </c>
      <c r="O138">
        <f t="shared" si="29"/>
        <v>15</v>
      </c>
      <c r="P138">
        <f t="shared" si="29"/>
        <v>15</v>
      </c>
      <c r="Q138">
        <f t="shared" si="29"/>
        <v>15</v>
      </c>
      <c r="R138">
        <f t="shared" si="29"/>
        <v>15</v>
      </c>
      <c r="S138">
        <f t="shared" si="29"/>
        <v>15</v>
      </c>
      <c r="T138">
        <f t="shared" si="29"/>
        <v>15</v>
      </c>
      <c r="U138">
        <f t="shared" si="29"/>
        <v>15</v>
      </c>
      <c r="V138">
        <f t="shared" si="29"/>
        <v>15</v>
      </c>
      <c r="W138">
        <f t="shared" si="29"/>
        <v>15</v>
      </c>
    </row>
    <row r="139" spans="1:23" x14ac:dyDescent="0.25">
      <c r="A139" t="s">
        <v>50</v>
      </c>
      <c r="B139" t="s">
        <v>5</v>
      </c>
      <c r="C139" t="s">
        <v>15</v>
      </c>
      <c r="D139" t="s">
        <v>16</v>
      </c>
      <c r="E139" t="s">
        <v>90</v>
      </c>
      <c r="F139" t="s">
        <v>92</v>
      </c>
      <c r="G139" t="s">
        <v>6</v>
      </c>
    </row>
    <row r="140" spans="1:23" x14ac:dyDescent="0.25">
      <c r="A140" t="s">
        <v>50</v>
      </c>
      <c r="B140" t="s">
        <v>5</v>
      </c>
      <c r="C140" t="s">
        <v>15</v>
      </c>
      <c r="D140" t="s">
        <v>16</v>
      </c>
      <c r="E140" t="s">
        <v>90</v>
      </c>
      <c r="F140" t="s">
        <v>92</v>
      </c>
      <c r="G140" t="s">
        <v>59</v>
      </c>
      <c r="L140" t="s">
        <v>60</v>
      </c>
      <c r="M140">
        <v>1990</v>
      </c>
      <c r="N140">
        <f t="shared" ref="N140:W142" si="30">M140</f>
        <v>1990</v>
      </c>
      <c r="O140">
        <f t="shared" si="30"/>
        <v>1990</v>
      </c>
      <c r="P140">
        <f t="shared" si="30"/>
        <v>1990</v>
      </c>
      <c r="Q140">
        <f t="shared" si="30"/>
        <v>1990</v>
      </c>
      <c r="R140">
        <f t="shared" si="30"/>
        <v>1990</v>
      </c>
      <c r="S140">
        <f t="shared" si="30"/>
        <v>1990</v>
      </c>
      <c r="T140">
        <f t="shared" si="30"/>
        <v>1990</v>
      </c>
      <c r="U140">
        <f t="shared" si="30"/>
        <v>1990</v>
      </c>
      <c r="V140">
        <f t="shared" si="30"/>
        <v>1990</v>
      </c>
      <c r="W140">
        <f t="shared" si="30"/>
        <v>1990</v>
      </c>
    </row>
    <row r="141" spans="1:23" x14ac:dyDescent="0.25">
      <c r="A141" t="s">
        <v>50</v>
      </c>
      <c r="B141" t="s">
        <v>5</v>
      </c>
      <c r="C141" t="s">
        <v>15</v>
      </c>
      <c r="D141" t="s">
        <v>16</v>
      </c>
      <c r="E141" t="s">
        <v>90</v>
      </c>
      <c r="F141" t="s">
        <v>92</v>
      </c>
      <c r="G141" t="s">
        <v>61</v>
      </c>
      <c r="L141" t="s">
        <v>60</v>
      </c>
      <c r="M141">
        <v>2101</v>
      </c>
      <c r="N141">
        <f t="shared" si="30"/>
        <v>2101</v>
      </c>
      <c r="O141">
        <f t="shared" si="30"/>
        <v>2101</v>
      </c>
      <c r="P141">
        <f t="shared" si="30"/>
        <v>2101</v>
      </c>
      <c r="Q141">
        <f t="shared" si="30"/>
        <v>2101</v>
      </c>
      <c r="R141">
        <f t="shared" si="30"/>
        <v>2101</v>
      </c>
      <c r="S141">
        <f t="shared" si="30"/>
        <v>2101</v>
      </c>
      <c r="T141">
        <f t="shared" si="30"/>
        <v>2101</v>
      </c>
      <c r="U141">
        <f t="shared" si="30"/>
        <v>2101</v>
      </c>
      <c r="V141">
        <f t="shared" si="30"/>
        <v>2101</v>
      </c>
      <c r="W141">
        <f t="shared" si="30"/>
        <v>2101</v>
      </c>
    </row>
    <row r="142" spans="1:23" x14ac:dyDescent="0.25">
      <c r="A142" t="s">
        <v>50</v>
      </c>
      <c r="B142" t="s">
        <v>5</v>
      </c>
      <c r="C142" t="s">
        <v>15</v>
      </c>
      <c r="D142" t="s">
        <v>16</v>
      </c>
      <c r="E142" t="s">
        <v>90</v>
      </c>
      <c r="F142" t="s">
        <v>92</v>
      </c>
      <c r="G142" t="s">
        <v>62</v>
      </c>
      <c r="L142" t="s">
        <v>63</v>
      </c>
      <c r="M142">
        <v>20</v>
      </c>
      <c r="N142">
        <f t="shared" si="30"/>
        <v>20</v>
      </c>
      <c r="O142">
        <f t="shared" si="30"/>
        <v>20</v>
      </c>
      <c r="P142">
        <f t="shared" si="30"/>
        <v>20</v>
      </c>
      <c r="Q142">
        <f t="shared" si="30"/>
        <v>20</v>
      </c>
      <c r="R142">
        <f t="shared" si="30"/>
        <v>20</v>
      </c>
      <c r="S142">
        <f t="shared" si="30"/>
        <v>20</v>
      </c>
      <c r="T142">
        <f t="shared" si="30"/>
        <v>20</v>
      </c>
      <c r="U142">
        <f t="shared" si="30"/>
        <v>20</v>
      </c>
      <c r="V142">
        <f t="shared" si="30"/>
        <v>20</v>
      </c>
      <c r="W142">
        <f t="shared" si="30"/>
        <v>20</v>
      </c>
    </row>
    <row r="143" spans="1:23" x14ac:dyDescent="0.25">
      <c r="A143" t="s">
        <v>50</v>
      </c>
      <c r="B143" t="s">
        <v>5</v>
      </c>
      <c r="C143" t="s">
        <v>15</v>
      </c>
      <c r="D143" t="s">
        <v>16</v>
      </c>
      <c r="E143" t="s">
        <v>90</v>
      </c>
      <c r="F143" t="s">
        <v>92</v>
      </c>
      <c r="G143" t="s">
        <v>64</v>
      </c>
      <c r="L143" t="s">
        <v>55</v>
      </c>
      <c r="M143">
        <v>0</v>
      </c>
    </row>
    <row r="144" spans="1:23" x14ac:dyDescent="0.25">
      <c r="A144" t="s">
        <v>50</v>
      </c>
      <c r="B144" t="s">
        <v>5</v>
      </c>
      <c r="C144" t="s">
        <v>15</v>
      </c>
      <c r="D144" t="s">
        <v>16</v>
      </c>
      <c r="E144" t="s">
        <v>90</v>
      </c>
      <c r="F144" t="s">
        <v>92</v>
      </c>
      <c r="G144" t="s">
        <v>85</v>
      </c>
      <c r="L144" t="s">
        <v>87</v>
      </c>
      <c r="M144">
        <v>691272.4</v>
      </c>
      <c r="N144">
        <f t="shared" ref="N144:W147" si="31">M144</f>
        <v>691272.4</v>
      </c>
      <c r="O144">
        <f t="shared" si="31"/>
        <v>691272.4</v>
      </c>
      <c r="P144">
        <f t="shared" si="31"/>
        <v>691272.4</v>
      </c>
      <c r="Q144">
        <f t="shared" si="31"/>
        <v>691272.4</v>
      </c>
      <c r="R144">
        <f t="shared" si="31"/>
        <v>691272.4</v>
      </c>
      <c r="S144">
        <f t="shared" si="31"/>
        <v>691272.4</v>
      </c>
      <c r="T144">
        <f t="shared" si="31"/>
        <v>691272.4</v>
      </c>
      <c r="U144">
        <f t="shared" si="31"/>
        <v>691272.4</v>
      </c>
      <c r="V144">
        <f t="shared" si="31"/>
        <v>691272.4</v>
      </c>
      <c r="W144">
        <f t="shared" si="31"/>
        <v>691272.4</v>
      </c>
    </row>
    <row r="145" spans="1:23" x14ac:dyDescent="0.25">
      <c r="A145" t="s">
        <v>50</v>
      </c>
      <c r="B145" t="s">
        <v>5</v>
      </c>
      <c r="C145" t="s">
        <v>15</v>
      </c>
      <c r="D145" t="s">
        <v>16</v>
      </c>
      <c r="E145" t="s">
        <v>90</v>
      </c>
      <c r="F145" t="s">
        <v>92</v>
      </c>
      <c r="G145" t="s">
        <v>75</v>
      </c>
      <c r="L145" t="s">
        <v>72</v>
      </c>
      <c r="M145">
        <v>18877973.460342601</v>
      </c>
      <c r="N145">
        <f t="shared" si="31"/>
        <v>18877973.460342601</v>
      </c>
      <c r="O145">
        <f t="shared" si="31"/>
        <v>18877973.460342601</v>
      </c>
      <c r="P145">
        <f t="shared" si="31"/>
        <v>18877973.460342601</v>
      </c>
      <c r="Q145">
        <f t="shared" si="31"/>
        <v>18877973.460342601</v>
      </c>
      <c r="R145">
        <f t="shared" si="31"/>
        <v>18877973.460342601</v>
      </c>
      <c r="S145">
        <f t="shared" si="31"/>
        <v>18877973.460342601</v>
      </c>
      <c r="T145">
        <f t="shared" si="31"/>
        <v>18877973.460342601</v>
      </c>
      <c r="U145">
        <f t="shared" si="31"/>
        <v>18877973.460342601</v>
      </c>
      <c r="V145">
        <f t="shared" si="31"/>
        <v>18877973.460342601</v>
      </c>
      <c r="W145">
        <f t="shared" si="31"/>
        <v>18877973.460342601</v>
      </c>
    </row>
    <row r="146" spans="1:23" x14ac:dyDescent="0.25">
      <c r="A146" t="s">
        <v>50</v>
      </c>
      <c r="B146" t="s">
        <v>5</v>
      </c>
      <c r="C146" t="s">
        <v>15</v>
      </c>
      <c r="D146" t="s">
        <v>16</v>
      </c>
      <c r="E146" t="s">
        <v>90</v>
      </c>
      <c r="F146" t="s">
        <v>92</v>
      </c>
      <c r="G146" t="s">
        <v>71</v>
      </c>
      <c r="L146" t="s">
        <v>72</v>
      </c>
      <c r="M146">
        <v>755118.93841370498</v>
      </c>
      <c r="N146">
        <f t="shared" si="31"/>
        <v>755118.93841370498</v>
      </c>
      <c r="O146">
        <f t="shared" si="31"/>
        <v>755118.93841370498</v>
      </c>
      <c r="P146">
        <f t="shared" si="31"/>
        <v>755118.93841370498</v>
      </c>
      <c r="Q146">
        <f t="shared" si="31"/>
        <v>755118.93841370498</v>
      </c>
      <c r="R146">
        <f t="shared" si="31"/>
        <v>755118.93841370498</v>
      </c>
      <c r="S146">
        <f t="shared" si="31"/>
        <v>755118.93841370498</v>
      </c>
      <c r="T146">
        <f t="shared" si="31"/>
        <v>755118.93841370498</v>
      </c>
      <c r="U146">
        <f t="shared" si="31"/>
        <v>755118.93841370498</v>
      </c>
      <c r="V146">
        <f t="shared" si="31"/>
        <v>755118.93841370498</v>
      </c>
      <c r="W146">
        <f t="shared" si="31"/>
        <v>755118.93841370498</v>
      </c>
    </row>
    <row r="147" spans="1:23" x14ac:dyDescent="0.25">
      <c r="A147" t="s">
        <v>50</v>
      </c>
      <c r="B147" t="s">
        <v>5</v>
      </c>
      <c r="C147" t="s">
        <v>15</v>
      </c>
      <c r="D147" t="s">
        <v>16</v>
      </c>
      <c r="E147" t="s">
        <v>90</v>
      </c>
      <c r="F147" t="s">
        <v>92</v>
      </c>
      <c r="G147" t="s">
        <v>17</v>
      </c>
      <c r="J147" t="s">
        <v>38</v>
      </c>
      <c r="L147" t="s">
        <v>87</v>
      </c>
      <c r="M147">
        <f>M138*0.85</f>
        <v>12.75</v>
      </c>
      <c r="N147">
        <f t="shared" si="31"/>
        <v>12.75</v>
      </c>
      <c r="O147">
        <f t="shared" si="31"/>
        <v>12.75</v>
      </c>
      <c r="P147">
        <f t="shared" si="31"/>
        <v>12.75</v>
      </c>
      <c r="Q147">
        <f t="shared" si="31"/>
        <v>12.75</v>
      </c>
      <c r="R147">
        <f t="shared" si="31"/>
        <v>12.75</v>
      </c>
      <c r="S147">
        <f t="shared" si="31"/>
        <v>12.75</v>
      </c>
      <c r="T147">
        <f t="shared" si="31"/>
        <v>12.75</v>
      </c>
      <c r="U147">
        <f t="shared" si="31"/>
        <v>12.75</v>
      </c>
      <c r="V147">
        <f t="shared" si="31"/>
        <v>12.75</v>
      </c>
      <c r="W147">
        <f t="shared" si="31"/>
        <v>12.75</v>
      </c>
    </row>
    <row r="148" spans="1:23" x14ac:dyDescent="0.25">
      <c r="A148" t="s">
        <v>50</v>
      </c>
      <c r="B148" t="s">
        <v>5</v>
      </c>
      <c r="C148" t="s">
        <v>15</v>
      </c>
      <c r="D148" t="s">
        <v>16</v>
      </c>
      <c r="E148" t="s">
        <v>90</v>
      </c>
      <c r="F148" t="s">
        <v>93</v>
      </c>
      <c r="G148" t="s">
        <v>6</v>
      </c>
    </row>
    <row r="149" spans="1:23" x14ac:dyDescent="0.25">
      <c r="A149" t="s">
        <v>50</v>
      </c>
      <c r="B149" t="s">
        <v>5</v>
      </c>
      <c r="C149" t="s">
        <v>15</v>
      </c>
      <c r="D149" t="s">
        <v>16</v>
      </c>
      <c r="E149" t="s">
        <v>90</v>
      </c>
      <c r="F149" t="s">
        <v>93</v>
      </c>
      <c r="G149" t="s">
        <v>59</v>
      </c>
      <c r="L149" t="s">
        <v>60</v>
      </c>
      <c r="M149">
        <v>1990</v>
      </c>
      <c r="N149">
        <f t="shared" ref="N149:W151" si="32">M149</f>
        <v>1990</v>
      </c>
      <c r="O149">
        <f t="shared" si="32"/>
        <v>1990</v>
      </c>
      <c r="P149">
        <f t="shared" si="32"/>
        <v>1990</v>
      </c>
      <c r="Q149">
        <f t="shared" si="32"/>
        <v>1990</v>
      </c>
      <c r="R149">
        <f t="shared" si="32"/>
        <v>1990</v>
      </c>
      <c r="S149">
        <f t="shared" si="32"/>
        <v>1990</v>
      </c>
      <c r="T149">
        <f t="shared" si="32"/>
        <v>1990</v>
      </c>
      <c r="U149">
        <f t="shared" si="32"/>
        <v>1990</v>
      </c>
      <c r="V149">
        <f t="shared" si="32"/>
        <v>1990</v>
      </c>
      <c r="W149">
        <f t="shared" si="32"/>
        <v>1990</v>
      </c>
    </row>
    <row r="150" spans="1:23" x14ac:dyDescent="0.25">
      <c r="A150" t="s">
        <v>50</v>
      </c>
      <c r="B150" t="s">
        <v>5</v>
      </c>
      <c r="C150" t="s">
        <v>15</v>
      </c>
      <c r="D150" t="s">
        <v>16</v>
      </c>
      <c r="E150" t="s">
        <v>90</v>
      </c>
      <c r="F150" t="s">
        <v>93</v>
      </c>
      <c r="G150" t="s">
        <v>61</v>
      </c>
      <c r="L150" t="s">
        <v>60</v>
      </c>
      <c r="M150">
        <v>2101</v>
      </c>
      <c r="N150">
        <f t="shared" si="32"/>
        <v>2101</v>
      </c>
      <c r="O150">
        <f t="shared" si="32"/>
        <v>2101</v>
      </c>
      <c r="P150">
        <f t="shared" si="32"/>
        <v>2101</v>
      </c>
      <c r="Q150">
        <f t="shared" si="32"/>
        <v>2101</v>
      </c>
      <c r="R150">
        <f t="shared" si="32"/>
        <v>2101</v>
      </c>
      <c r="S150">
        <f t="shared" si="32"/>
        <v>2101</v>
      </c>
      <c r="T150">
        <f t="shared" si="32"/>
        <v>2101</v>
      </c>
      <c r="U150">
        <f t="shared" si="32"/>
        <v>2101</v>
      </c>
      <c r="V150">
        <f t="shared" si="32"/>
        <v>2101</v>
      </c>
      <c r="W150">
        <f t="shared" si="32"/>
        <v>2101</v>
      </c>
    </row>
    <row r="151" spans="1:23" x14ac:dyDescent="0.25">
      <c r="A151" t="s">
        <v>50</v>
      </c>
      <c r="B151" t="s">
        <v>5</v>
      </c>
      <c r="C151" t="s">
        <v>15</v>
      </c>
      <c r="D151" t="s">
        <v>16</v>
      </c>
      <c r="E151" t="s">
        <v>90</v>
      </c>
      <c r="F151" t="s">
        <v>93</v>
      </c>
      <c r="G151" t="s">
        <v>62</v>
      </c>
      <c r="L151" t="s">
        <v>63</v>
      </c>
      <c r="M151">
        <v>20</v>
      </c>
      <c r="N151">
        <f t="shared" si="32"/>
        <v>20</v>
      </c>
      <c r="O151">
        <f t="shared" si="32"/>
        <v>20</v>
      </c>
      <c r="P151">
        <f t="shared" si="32"/>
        <v>20</v>
      </c>
      <c r="Q151">
        <f t="shared" si="32"/>
        <v>20</v>
      </c>
      <c r="R151">
        <f t="shared" si="32"/>
        <v>20</v>
      </c>
      <c r="S151">
        <f t="shared" si="32"/>
        <v>20</v>
      </c>
      <c r="T151">
        <f t="shared" si="32"/>
        <v>20</v>
      </c>
      <c r="U151">
        <f t="shared" si="32"/>
        <v>20</v>
      </c>
      <c r="V151">
        <f t="shared" si="32"/>
        <v>20</v>
      </c>
      <c r="W151">
        <f t="shared" si="32"/>
        <v>20</v>
      </c>
    </row>
    <row r="152" spans="1:23" x14ac:dyDescent="0.25">
      <c r="A152" t="s">
        <v>50</v>
      </c>
      <c r="B152" t="s">
        <v>5</v>
      </c>
      <c r="C152" t="s">
        <v>15</v>
      </c>
      <c r="D152" t="s">
        <v>16</v>
      </c>
      <c r="E152" t="s">
        <v>90</v>
      </c>
      <c r="F152" t="s">
        <v>93</v>
      </c>
      <c r="G152" t="s">
        <v>64</v>
      </c>
      <c r="L152" t="s">
        <v>55</v>
      </c>
      <c r="M152">
        <v>0.33</v>
      </c>
    </row>
    <row r="153" spans="1:23" x14ac:dyDescent="0.25">
      <c r="A153" t="s">
        <v>50</v>
      </c>
      <c r="B153" t="s">
        <v>5</v>
      </c>
      <c r="C153" t="s">
        <v>15</v>
      </c>
      <c r="D153" t="s">
        <v>16</v>
      </c>
      <c r="E153" t="s">
        <v>90</v>
      </c>
      <c r="F153" t="s">
        <v>93</v>
      </c>
      <c r="G153" t="s">
        <v>85</v>
      </c>
      <c r="L153" t="s">
        <v>87</v>
      </c>
      <c r="M153">
        <v>691272.4</v>
      </c>
      <c r="N153">
        <f t="shared" ref="N153:W156" si="33">M153</f>
        <v>691272.4</v>
      </c>
      <c r="O153">
        <f t="shared" si="33"/>
        <v>691272.4</v>
      </c>
      <c r="P153">
        <f t="shared" si="33"/>
        <v>691272.4</v>
      </c>
      <c r="Q153">
        <f t="shared" si="33"/>
        <v>691272.4</v>
      </c>
      <c r="R153">
        <f t="shared" si="33"/>
        <v>691272.4</v>
      </c>
      <c r="S153">
        <f t="shared" si="33"/>
        <v>691272.4</v>
      </c>
      <c r="T153">
        <f t="shared" si="33"/>
        <v>691272.4</v>
      </c>
      <c r="U153">
        <f t="shared" si="33"/>
        <v>691272.4</v>
      </c>
      <c r="V153">
        <f t="shared" si="33"/>
        <v>691272.4</v>
      </c>
      <c r="W153">
        <f t="shared" si="33"/>
        <v>691272.4</v>
      </c>
    </row>
    <row r="154" spans="1:23" x14ac:dyDescent="0.25">
      <c r="A154" t="s">
        <v>50</v>
      </c>
      <c r="B154" t="s">
        <v>5</v>
      </c>
      <c r="C154" t="s">
        <v>15</v>
      </c>
      <c r="D154" t="s">
        <v>16</v>
      </c>
      <c r="E154" t="s">
        <v>90</v>
      </c>
      <c r="F154" t="s">
        <v>93</v>
      </c>
      <c r="G154" t="s">
        <v>75</v>
      </c>
      <c r="L154" t="s">
        <v>72</v>
      </c>
      <c r="M154">
        <v>16181120.108865101</v>
      </c>
      <c r="N154">
        <f t="shared" si="33"/>
        <v>16181120.108865101</v>
      </c>
      <c r="O154">
        <f t="shared" si="33"/>
        <v>16181120.108865101</v>
      </c>
      <c r="P154">
        <f t="shared" si="33"/>
        <v>16181120.108865101</v>
      </c>
      <c r="Q154">
        <f t="shared" si="33"/>
        <v>16181120.108865101</v>
      </c>
      <c r="R154">
        <f t="shared" si="33"/>
        <v>16181120.108865101</v>
      </c>
      <c r="S154">
        <f t="shared" si="33"/>
        <v>16181120.108865101</v>
      </c>
      <c r="T154">
        <f t="shared" si="33"/>
        <v>16181120.108865101</v>
      </c>
      <c r="U154">
        <f t="shared" si="33"/>
        <v>16181120.108865101</v>
      </c>
      <c r="V154">
        <f t="shared" si="33"/>
        <v>16181120.108865101</v>
      </c>
      <c r="W154">
        <f t="shared" si="33"/>
        <v>16181120.108865101</v>
      </c>
    </row>
    <row r="155" spans="1:23" x14ac:dyDescent="0.25">
      <c r="A155" t="s">
        <v>50</v>
      </c>
      <c r="B155" t="s">
        <v>5</v>
      </c>
      <c r="C155" t="s">
        <v>15</v>
      </c>
      <c r="D155" t="s">
        <v>16</v>
      </c>
      <c r="E155" t="s">
        <v>90</v>
      </c>
      <c r="F155" t="s">
        <v>93</v>
      </c>
      <c r="G155" t="s">
        <v>71</v>
      </c>
      <c r="L155" t="s">
        <v>72</v>
      </c>
      <c r="M155">
        <v>647244.80435460398</v>
      </c>
      <c r="N155">
        <f t="shared" si="33"/>
        <v>647244.80435460398</v>
      </c>
      <c r="O155">
        <f t="shared" si="33"/>
        <v>647244.80435460398</v>
      </c>
      <c r="P155">
        <f t="shared" si="33"/>
        <v>647244.80435460398</v>
      </c>
      <c r="Q155">
        <f t="shared" si="33"/>
        <v>647244.80435460398</v>
      </c>
      <c r="R155">
        <f t="shared" si="33"/>
        <v>647244.80435460398</v>
      </c>
      <c r="S155">
        <f t="shared" si="33"/>
        <v>647244.80435460398</v>
      </c>
      <c r="T155">
        <f t="shared" si="33"/>
        <v>647244.80435460398</v>
      </c>
      <c r="U155">
        <f t="shared" si="33"/>
        <v>647244.80435460398</v>
      </c>
      <c r="V155">
        <f t="shared" si="33"/>
        <v>647244.80435460398</v>
      </c>
      <c r="W155">
        <f t="shared" si="33"/>
        <v>647244.80435460398</v>
      </c>
    </row>
    <row r="156" spans="1:23" x14ac:dyDescent="0.25">
      <c r="A156" t="s">
        <v>50</v>
      </c>
      <c r="B156" t="s">
        <v>5</v>
      </c>
      <c r="C156" t="s">
        <v>15</v>
      </c>
      <c r="D156" t="s">
        <v>16</v>
      </c>
      <c r="E156" t="s">
        <v>90</v>
      </c>
      <c r="F156" t="s">
        <v>93</v>
      </c>
      <c r="G156" t="s">
        <v>17</v>
      </c>
      <c r="J156" t="s">
        <v>30</v>
      </c>
      <c r="L156" t="s">
        <v>87</v>
      </c>
      <c r="M156">
        <f>M138</f>
        <v>15</v>
      </c>
      <c r="N156">
        <f t="shared" si="33"/>
        <v>15</v>
      </c>
      <c r="O156">
        <f t="shared" si="33"/>
        <v>15</v>
      </c>
      <c r="P156">
        <f t="shared" si="33"/>
        <v>15</v>
      </c>
      <c r="Q156">
        <f t="shared" si="33"/>
        <v>15</v>
      </c>
      <c r="R156">
        <f t="shared" si="33"/>
        <v>15</v>
      </c>
      <c r="S156">
        <f t="shared" si="33"/>
        <v>15</v>
      </c>
      <c r="T156">
        <f t="shared" si="33"/>
        <v>15</v>
      </c>
      <c r="U156">
        <f t="shared" si="33"/>
        <v>15</v>
      </c>
      <c r="V156">
        <f t="shared" si="33"/>
        <v>15</v>
      </c>
      <c r="W156">
        <f t="shared" si="33"/>
        <v>15</v>
      </c>
    </row>
    <row r="157" spans="1:23" x14ac:dyDescent="0.25">
      <c r="A157" t="s">
        <v>50</v>
      </c>
      <c r="B157" t="s">
        <v>5</v>
      </c>
      <c r="C157" t="s">
        <v>15</v>
      </c>
      <c r="D157" t="s">
        <v>16</v>
      </c>
      <c r="E157" t="s">
        <v>90</v>
      </c>
      <c r="F157" t="s">
        <v>94</v>
      </c>
      <c r="G157" t="s">
        <v>6</v>
      </c>
    </row>
    <row r="158" spans="1:23" x14ac:dyDescent="0.25">
      <c r="A158" t="s">
        <v>50</v>
      </c>
      <c r="B158" t="s">
        <v>5</v>
      </c>
      <c r="C158" t="s">
        <v>15</v>
      </c>
      <c r="D158" t="s">
        <v>16</v>
      </c>
      <c r="E158" t="s">
        <v>90</v>
      </c>
      <c r="F158" t="s">
        <v>94</v>
      </c>
      <c r="G158" t="s">
        <v>59</v>
      </c>
      <c r="L158" t="s">
        <v>60</v>
      </c>
      <c r="M158">
        <v>1990</v>
      </c>
      <c r="N158">
        <f t="shared" ref="N158:W160" si="34">M158</f>
        <v>1990</v>
      </c>
      <c r="O158">
        <f t="shared" si="34"/>
        <v>1990</v>
      </c>
      <c r="P158">
        <f t="shared" si="34"/>
        <v>1990</v>
      </c>
      <c r="Q158">
        <f t="shared" si="34"/>
        <v>1990</v>
      </c>
      <c r="R158">
        <f t="shared" si="34"/>
        <v>1990</v>
      </c>
      <c r="S158">
        <f t="shared" si="34"/>
        <v>1990</v>
      </c>
      <c r="T158">
        <f t="shared" si="34"/>
        <v>1990</v>
      </c>
      <c r="U158">
        <f t="shared" si="34"/>
        <v>1990</v>
      </c>
      <c r="V158">
        <f t="shared" si="34"/>
        <v>1990</v>
      </c>
      <c r="W158">
        <f t="shared" si="34"/>
        <v>1990</v>
      </c>
    </row>
    <row r="159" spans="1:23" x14ac:dyDescent="0.25">
      <c r="A159" t="s">
        <v>50</v>
      </c>
      <c r="B159" t="s">
        <v>5</v>
      </c>
      <c r="C159" t="s">
        <v>15</v>
      </c>
      <c r="D159" t="s">
        <v>16</v>
      </c>
      <c r="E159" t="s">
        <v>90</v>
      </c>
      <c r="F159" t="s">
        <v>94</v>
      </c>
      <c r="G159" t="s">
        <v>61</v>
      </c>
      <c r="L159" t="s">
        <v>60</v>
      </c>
      <c r="M159">
        <v>2101</v>
      </c>
      <c r="N159">
        <f t="shared" si="34"/>
        <v>2101</v>
      </c>
      <c r="O159">
        <f t="shared" si="34"/>
        <v>2101</v>
      </c>
      <c r="P159">
        <f t="shared" si="34"/>
        <v>2101</v>
      </c>
      <c r="Q159">
        <f t="shared" si="34"/>
        <v>2101</v>
      </c>
      <c r="R159">
        <f t="shared" si="34"/>
        <v>2101</v>
      </c>
      <c r="S159">
        <f t="shared" si="34"/>
        <v>2101</v>
      </c>
      <c r="T159">
        <f t="shared" si="34"/>
        <v>2101</v>
      </c>
      <c r="U159">
        <f t="shared" si="34"/>
        <v>2101</v>
      </c>
      <c r="V159">
        <f t="shared" si="34"/>
        <v>2101</v>
      </c>
      <c r="W159">
        <f t="shared" si="34"/>
        <v>2101</v>
      </c>
    </row>
    <row r="160" spans="1:23" x14ac:dyDescent="0.25">
      <c r="A160" t="s">
        <v>50</v>
      </c>
      <c r="B160" t="s">
        <v>5</v>
      </c>
      <c r="C160" t="s">
        <v>15</v>
      </c>
      <c r="D160" t="s">
        <v>16</v>
      </c>
      <c r="E160" t="s">
        <v>90</v>
      </c>
      <c r="F160" t="s">
        <v>94</v>
      </c>
      <c r="G160" t="s">
        <v>62</v>
      </c>
      <c r="L160" t="s">
        <v>63</v>
      </c>
      <c r="M160">
        <v>20</v>
      </c>
      <c r="N160">
        <f t="shared" si="34"/>
        <v>20</v>
      </c>
      <c r="O160">
        <f t="shared" si="34"/>
        <v>20</v>
      </c>
      <c r="P160">
        <f t="shared" si="34"/>
        <v>20</v>
      </c>
      <c r="Q160">
        <f t="shared" si="34"/>
        <v>20</v>
      </c>
      <c r="R160">
        <f t="shared" si="34"/>
        <v>20</v>
      </c>
      <c r="S160">
        <f t="shared" si="34"/>
        <v>20</v>
      </c>
      <c r="T160">
        <f t="shared" si="34"/>
        <v>20</v>
      </c>
      <c r="U160">
        <f t="shared" si="34"/>
        <v>20</v>
      </c>
      <c r="V160">
        <f t="shared" si="34"/>
        <v>20</v>
      </c>
      <c r="W160">
        <f t="shared" si="34"/>
        <v>20</v>
      </c>
    </row>
    <row r="161" spans="1:23" x14ac:dyDescent="0.25">
      <c r="A161" t="s">
        <v>50</v>
      </c>
      <c r="B161" t="s">
        <v>5</v>
      </c>
      <c r="C161" t="s">
        <v>15</v>
      </c>
      <c r="D161" t="s">
        <v>16</v>
      </c>
      <c r="E161" t="s">
        <v>90</v>
      </c>
      <c r="F161" t="s">
        <v>94</v>
      </c>
      <c r="G161" t="s">
        <v>64</v>
      </c>
      <c r="L161" t="s">
        <v>55</v>
      </c>
      <c r="M161">
        <v>0</v>
      </c>
    </row>
    <row r="162" spans="1:23" x14ac:dyDescent="0.25">
      <c r="A162" t="s">
        <v>50</v>
      </c>
      <c r="B162" t="s">
        <v>5</v>
      </c>
      <c r="C162" t="s">
        <v>15</v>
      </c>
      <c r="D162" t="s">
        <v>16</v>
      </c>
      <c r="E162" t="s">
        <v>90</v>
      </c>
      <c r="F162" t="s">
        <v>94</v>
      </c>
      <c r="G162" t="s">
        <v>85</v>
      </c>
      <c r="L162" t="s">
        <v>87</v>
      </c>
      <c r="M162">
        <v>691272.4</v>
      </c>
      <c r="N162">
        <f t="shared" ref="N162:W165" si="35">M162</f>
        <v>691272.4</v>
      </c>
      <c r="O162">
        <f t="shared" si="35"/>
        <v>691272.4</v>
      </c>
      <c r="P162">
        <f t="shared" si="35"/>
        <v>691272.4</v>
      </c>
      <c r="Q162">
        <f t="shared" si="35"/>
        <v>691272.4</v>
      </c>
      <c r="R162">
        <f t="shared" si="35"/>
        <v>691272.4</v>
      </c>
      <c r="S162">
        <f t="shared" si="35"/>
        <v>691272.4</v>
      </c>
      <c r="T162">
        <f t="shared" si="35"/>
        <v>691272.4</v>
      </c>
      <c r="U162">
        <f t="shared" si="35"/>
        <v>691272.4</v>
      </c>
      <c r="V162">
        <f t="shared" si="35"/>
        <v>691272.4</v>
      </c>
      <c r="W162">
        <f t="shared" si="35"/>
        <v>691272.4</v>
      </c>
    </row>
    <row r="163" spans="1:23" x14ac:dyDescent="0.25">
      <c r="A163" t="s">
        <v>50</v>
      </c>
      <c r="B163" t="s">
        <v>5</v>
      </c>
      <c r="C163" t="s">
        <v>15</v>
      </c>
      <c r="D163" t="s">
        <v>16</v>
      </c>
      <c r="E163" t="s">
        <v>90</v>
      </c>
      <c r="F163" t="s">
        <v>94</v>
      </c>
      <c r="G163" t="s">
        <v>75</v>
      </c>
      <c r="L163" t="s">
        <v>72</v>
      </c>
      <c r="M163">
        <v>16990176.114308301</v>
      </c>
      <c r="N163">
        <f t="shared" si="35"/>
        <v>16990176.114308301</v>
      </c>
      <c r="O163">
        <f t="shared" si="35"/>
        <v>16990176.114308301</v>
      </c>
      <c r="P163">
        <f t="shared" si="35"/>
        <v>16990176.114308301</v>
      </c>
      <c r="Q163">
        <f t="shared" si="35"/>
        <v>16990176.114308301</v>
      </c>
      <c r="R163">
        <f t="shared" si="35"/>
        <v>16990176.114308301</v>
      </c>
      <c r="S163">
        <f t="shared" si="35"/>
        <v>16990176.114308301</v>
      </c>
      <c r="T163">
        <f t="shared" si="35"/>
        <v>16990176.114308301</v>
      </c>
      <c r="U163">
        <f t="shared" si="35"/>
        <v>16990176.114308301</v>
      </c>
      <c r="V163">
        <f t="shared" si="35"/>
        <v>16990176.114308301</v>
      </c>
      <c r="W163">
        <f t="shared" si="35"/>
        <v>16990176.114308301</v>
      </c>
    </row>
    <row r="164" spans="1:23" x14ac:dyDescent="0.25">
      <c r="A164" t="s">
        <v>50</v>
      </c>
      <c r="B164" t="s">
        <v>5</v>
      </c>
      <c r="C164" t="s">
        <v>15</v>
      </c>
      <c r="D164" t="s">
        <v>16</v>
      </c>
      <c r="E164" t="s">
        <v>90</v>
      </c>
      <c r="F164" t="s">
        <v>94</v>
      </c>
      <c r="G164" t="s">
        <v>71</v>
      </c>
      <c r="L164" t="s">
        <v>72</v>
      </c>
      <c r="M164">
        <v>679607.04457233404</v>
      </c>
      <c r="N164">
        <f t="shared" si="35"/>
        <v>679607.04457233404</v>
      </c>
      <c r="O164">
        <f t="shared" si="35"/>
        <v>679607.04457233404</v>
      </c>
      <c r="P164">
        <f t="shared" si="35"/>
        <v>679607.04457233404</v>
      </c>
      <c r="Q164">
        <f t="shared" si="35"/>
        <v>679607.04457233404</v>
      </c>
      <c r="R164">
        <f t="shared" si="35"/>
        <v>679607.04457233404</v>
      </c>
      <c r="S164">
        <f t="shared" si="35"/>
        <v>679607.04457233404</v>
      </c>
      <c r="T164">
        <f t="shared" si="35"/>
        <v>679607.04457233404</v>
      </c>
      <c r="U164">
        <f t="shared" si="35"/>
        <v>679607.04457233404</v>
      </c>
      <c r="V164">
        <f t="shared" si="35"/>
        <v>679607.04457233404</v>
      </c>
      <c r="W164">
        <f t="shared" si="35"/>
        <v>679607.04457233404</v>
      </c>
    </row>
    <row r="165" spans="1:23" x14ac:dyDescent="0.25">
      <c r="A165" t="s">
        <v>50</v>
      </c>
      <c r="B165" t="s">
        <v>5</v>
      </c>
      <c r="C165" t="s">
        <v>15</v>
      </c>
      <c r="D165" t="s">
        <v>16</v>
      </c>
      <c r="E165" t="s">
        <v>90</v>
      </c>
      <c r="F165" t="s">
        <v>94</v>
      </c>
      <c r="G165" t="s">
        <v>17</v>
      </c>
      <c r="J165" t="s">
        <v>30</v>
      </c>
      <c r="L165" t="s">
        <v>87</v>
      </c>
      <c r="M165">
        <f>M156*0.85</f>
        <v>12.75</v>
      </c>
      <c r="N165">
        <f t="shared" si="35"/>
        <v>12.75</v>
      </c>
      <c r="O165">
        <f t="shared" si="35"/>
        <v>12.75</v>
      </c>
      <c r="P165">
        <f t="shared" si="35"/>
        <v>12.75</v>
      </c>
      <c r="Q165">
        <f t="shared" si="35"/>
        <v>12.75</v>
      </c>
      <c r="R165">
        <f t="shared" si="35"/>
        <v>12.75</v>
      </c>
      <c r="S165">
        <f t="shared" si="35"/>
        <v>12.75</v>
      </c>
      <c r="T165">
        <f t="shared" si="35"/>
        <v>12.75</v>
      </c>
      <c r="U165">
        <f t="shared" si="35"/>
        <v>12.75</v>
      </c>
      <c r="V165">
        <f t="shared" si="35"/>
        <v>12.75</v>
      </c>
      <c r="W165">
        <f t="shared" si="35"/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2024-12-06T20:33:10Z</dcterms:created>
  <dcterms:modified xsi:type="dcterms:W3CDTF">2024-12-06T20:33:11Z</dcterms:modified>
</cp:coreProperties>
</file>