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EmmaS\Upstream\Coal\"/>
    </mc:Choice>
  </mc:AlternateContent>
  <xr:revisionPtr revIDLastSave="0" documentId="8_{F531CE2B-9797-47BB-BF47-16C585C1BC00}" xr6:coauthVersionLast="47" xr6:coauthVersionMax="47" xr10:uidLastSave="{00000000-0000-0000-0000-000000000000}"/>
  <bookViews>
    <workbookView xWindow="-120" yWindow="-120" windowWidth="19440" windowHeight="10320" xr2:uid="{EAA61251-87B5-4313-A00F-CB927E1C0E76}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Sheet1!$A$1:$Y$208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3" i="1"/>
  <c r="N164" i="1" l="1"/>
  <c r="O164" i="1" s="1"/>
  <c r="P164" i="1" s="1"/>
  <c r="Q164" i="1" s="1"/>
  <c r="R164" i="1" s="1"/>
  <c r="S164" i="1" s="1"/>
  <c r="T164" i="1" s="1"/>
  <c r="U164" i="1" s="1"/>
  <c r="V164" i="1" s="1"/>
  <c r="W164" i="1" s="1"/>
  <c r="N3" i="1"/>
  <c r="O3" i="1"/>
  <c r="P3" i="1"/>
  <c r="Q3" i="1"/>
  <c r="R3" i="1"/>
  <c r="S3" i="1"/>
  <c r="T3" i="1"/>
  <c r="U3" i="1"/>
  <c r="V3" i="1"/>
  <c r="W3" i="1"/>
  <c r="M92" i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M63" i="1" a="1"/>
  <c r="M63" i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N4" i="1"/>
  <c r="O4" i="1" s="1"/>
  <c r="P4" i="1" s="1"/>
  <c r="Q4" i="1" s="1"/>
  <c r="R4" i="1" s="1"/>
  <c r="S4" i="1" s="1"/>
  <c r="T4" i="1" s="1"/>
  <c r="U4" i="1" s="1"/>
  <c r="V4" i="1" s="1"/>
  <c r="W4" i="1" s="1"/>
  <c r="N6" i="1"/>
  <c r="O6" i="1" s="1"/>
  <c r="P6" i="1" s="1"/>
  <c r="Q6" i="1" s="1"/>
  <c r="R6" i="1" s="1"/>
  <c r="S6" i="1" s="1"/>
  <c r="T6" i="1" s="1"/>
  <c r="U6" i="1" s="1"/>
  <c r="V6" i="1" s="1"/>
  <c r="W6" i="1" s="1"/>
  <c r="N7" i="1"/>
  <c r="O7" i="1" s="1"/>
  <c r="P7" i="1" s="1"/>
  <c r="Q7" i="1" s="1"/>
  <c r="R7" i="1" s="1"/>
  <c r="S7" i="1" s="1"/>
  <c r="T7" i="1" s="1"/>
  <c r="U7" i="1" s="1"/>
  <c r="V7" i="1" s="1"/>
  <c r="W7" i="1" s="1"/>
  <c r="N8" i="1"/>
  <c r="O8" i="1" s="1"/>
  <c r="P8" i="1" s="1"/>
  <c r="Q8" i="1" s="1"/>
  <c r="R8" i="1" s="1"/>
  <c r="S8" i="1" s="1"/>
  <c r="T8" i="1" s="1"/>
  <c r="U8" i="1" s="1"/>
  <c r="V8" i="1" s="1"/>
  <c r="W8" i="1" s="1"/>
  <c r="N9" i="1"/>
  <c r="O9" i="1" s="1"/>
  <c r="P9" i="1" s="1"/>
  <c r="Q9" i="1" s="1"/>
  <c r="R9" i="1" s="1"/>
  <c r="S9" i="1" s="1"/>
  <c r="T9" i="1" s="1"/>
  <c r="U9" i="1" s="1"/>
  <c r="V9" i="1" s="1"/>
  <c r="W9" i="1" s="1"/>
  <c r="N10" i="1"/>
  <c r="O10" i="1" s="1"/>
  <c r="P10" i="1" s="1"/>
  <c r="Q10" i="1" s="1"/>
  <c r="R10" i="1" s="1"/>
  <c r="S10" i="1" s="1"/>
  <c r="T10" i="1" s="1"/>
  <c r="U10" i="1" s="1"/>
  <c r="V10" i="1" s="1"/>
  <c r="W10" i="1" s="1"/>
  <c r="N11" i="1"/>
  <c r="O11" i="1" s="1"/>
  <c r="P11" i="1" s="1"/>
  <c r="Q11" i="1" s="1"/>
  <c r="R11" i="1" s="1"/>
  <c r="S11" i="1" s="1"/>
  <c r="T11" i="1" s="1"/>
  <c r="U11" i="1" s="1"/>
  <c r="V11" i="1" s="1"/>
  <c r="W11" i="1" s="1"/>
  <c r="N12" i="1"/>
  <c r="O12" i="1"/>
  <c r="P12" i="1" s="1"/>
  <c r="Q12" i="1" s="1"/>
  <c r="R12" i="1" s="1"/>
  <c r="S12" i="1" s="1"/>
  <c r="T12" i="1" s="1"/>
  <c r="U12" i="1" s="1"/>
  <c r="V12" i="1" s="1"/>
  <c r="W12" i="1" s="1"/>
  <c r="N13" i="1"/>
  <c r="O13" i="1" s="1"/>
  <c r="P13" i="1" s="1"/>
  <c r="Q13" i="1" s="1"/>
  <c r="R13" i="1" s="1"/>
  <c r="S13" i="1" s="1"/>
  <c r="T13" i="1" s="1"/>
  <c r="U13" i="1" s="1"/>
  <c r="V13" i="1" s="1"/>
  <c r="W13" i="1" s="1"/>
  <c r="N14" i="1"/>
  <c r="O14" i="1" s="1"/>
  <c r="P14" i="1" s="1"/>
  <c r="Q14" i="1" s="1"/>
  <c r="R14" i="1" s="1"/>
  <c r="S14" i="1" s="1"/>
  <c r="T14" i="1" s="1"/>
  <c r="U14" i="1" s="1"/>
  <c r="V14" i="1" s="1"/>
  <c r="W14" i="1" s="1"/>
  <c r="N18" i="1"/>
  <c r="O18" i="1" s="1"/>
  <c r="P18" i="1" s="1"/>
  <c r="Q18" i="1" s="1"/>
  <c r="R18" i="1" s="1"/>
  <c r="S18" i="1" s="1"/>
  <c r="T18" i="1" s="1"/>
  <c r="U18" i="1" s="1"/>
  <c r="V18" i="1" s="1"/>
  <c r="W18" i="1" s="1"/>
  <c r="N20" i="1"/>
  <c r="O20" i="1" s="1"/>
  <c r="P20" i="1" s="1"/>
  <c r="Q20" i="1" s="1"/>
  <c r="R20" i="1" s="1"/>
  <c r="S20" i="1" s="1"/>
  <c r="T20" i="1" s="1"/>
  <c r="U20" i="1" s="1"/>
  <c r="V20" i="1" s="1"/>
  <c r="W20" i="1" s="1"/>
  <c r="N24" i="1"/>
  <c r="O24" i="1" s="1"/>
  <c r="P24" i="1" s="1"/>
  <c r="Q24" i="1" s="1"/>
  <c r="R24" i="1" s="1"/>
  <c r="S24" i="1" s="1"/>
  <c r="T24" i="1" s="1"/>
  <c r="U24" i="1" s="1"/>
  <c r="V24" i="1" s="1"/>
  <c r="W24" i="1" s="1"/>
  <c r="N26" i="1"/>
  <c r="O26" i="1" s="1"/>
  <c r="P26" i="1" s="1"/>
  <c r="Q26" i="1" s="1"/>
  <c r="R26" i="1" s="1"/>
  <c r="S26" i="1" s="1"/>
  <c r="T26" i="1" s="1"/>
  <c r="U26" i="1" s="1"/>
  <c r="V26" i="1" s="1"/>
  <c r="W26" i="1" s="1"/>
  <c r="N27" i="1"/>
  <c r="O27" i="1" s="1"/>
  <c r="P27" i="1" s="1"/>
  <c r="Q27" i="1" s="1"/>
  <c r="R27" i="1" s="1"/>
  <c r="S27" i="1" s="1"/>
  <c r="T27" i="1" s="1"/>
  <c r="U27" i="1" s="1"/>
  <c r="V27" i="1" s="1"/>
  <c r="W27" i="1" s="1"/>
  <c r="N28" i="1"/>
  <c r="O28" i="1" s="1"/>
  <c r="P28" i="1" s="1"/>
  <c r="Q28" i="1" s="1"/>
  <c r="R28" i="1" s="1"/>
  <c r="S28" i="1" s="1"/>
  <c r="T28" i="1" s="1"/>
  <c r="U28" i="1" s="1"/>
  <c r="V28" i="1" s="1"/>
  <c r="W28" i="1" s="1"/>
  <c r="N30" i="1"/>
  <c r="O30" i="1" s="1"/>
  <c r="P30" i="1" s="1"/>
  <c r="Q30" i="1" s="1"/>
  <c r="R30" i="1" s="1"/>
  <c r="S30" i="1" s="1"/>
  <c r="T30" i="1" s="1"/>
  <c r="U30" i="1" s="1"/>
  <c r="V30" i="1" s="1"/>
  <c r="W30" i="1" s="1"/>
  <c r="N31" i="1"/>
  <c r="O31" i="1" s="1"/>
  <c r="P31" i="1" s="1"/>
  <c r="Q31" i="1" s="1"/>
  <c r="R31" i="1" s="1"/>
  <c r="S31" i="1" s="1"/>
  <c r="T31" i="1" s="1"/>
  <c r="U31" i="1" s="1"/>
  <c r="V31" i="1" s="1"/>
  <c r="W31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50" i="1"/>
  <c r="O50" i="1"/>
  <c r="P50" i="1" s="1"/>
  <c r="Q50" i="1" s="1"/>
  <c r="R50" i="1" s="1"/>
  <c r="S50" i="1" s="1"/>
  <c r="T50" i="1" s="1"/>
  <c r="U50" i="1" s="1"/>
  <c r="V50" i="1" s="1"/>
  <c r="W50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6" i="1"/>
  <c r="O56" i="1"/>
  <c r="P56" i="1" s="1"/>
  <c r="Q56" i="1" s="1"/>
  <c r="R56" i="1" s="1"/>
  <c r="S56" i="1" s="1"/>
  <c r="T56" i="1" s="1"/>
  <c r="U56" i="1" s="1"/>
  <c r="V56" i="1" s="1"/>
  <c r="W56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8" i="1"/>
  <c r="O118" i="1" s="1"/>
  <c r="P118" i="1" s="1"/>
  <c r="Q118" i="1" s="1"/>
  <c r="R118" i="1" s="1"/>
  <c r="S118" i="1" s="1"/>
  <c r="T118" i="1" s="1"/>
  <c r="U118" i="1"/>
  <c r="V118" i="1" s="1"/>
  <c r="W118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7" i="1"/>
  <c r="O167" i="1"/>
  <c r="P167" i="1" s="1"/>
  <c r="Q167" i="1" s="1"/>
  <c r="R167" i="1" s="1"/>
  <c r="S167" i="1" s="1"/>
  <c r="T167" i="1" s="1"/>
  <c r="U167" i="1" s="1"/>
  <c r="V167" i="1" s="1"/>
  <c r="W167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M208" i="1" a="1"/>
  <c r="M208" i="1" s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M207" i="1" a="1"/>
  <c r="M207" i="1" s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M206" i="1" a="1"/>
  <c r="M206" i="1" s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M205" i="1" a="1"/>
  <c r="M205" i="1" s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M204" i="1" a="1"/>
  <c r="M204" i="1" s="1"/>
  <c r="N204" i="1" s="1"/>
  <c r="O204" i="1" s="1"/>
  <c r="P204" i="1" s="1"/>
  <c r="Q204" i="1" s="1"/>
  <c r="R204" i="1" s="1"/>
  <c r="S204" i="1" s="1"/>
  <c r="T204" i="1" s="1"/>
  <c r="U204" i="1" s="1"/>
  <c r="V204" i="1" s="1"/>
  <c r="W204" i="1" s="1"/>
  <c r="M202" i="1" a="1"/>
  <c r="M202" i="1" s="1"/>
  <c r="N202" i="1" s="1"/>
  <c r="O202" i="1" s="1"/>
  <c r="P202" i="1" s="1"/>
  <c r="Q202" i="1" s="1"/>
  <c r="R202" i="1" s="1"/>
  <c r="S202" i="1" s="1"/>
  <c r="T202" i="1" s="1"/>
  <c r="U202" i="1" s="1"/>
  <c r="V202" i="1" s="1"/>
  <c r="W202" i="1" s="1"/>
  <c r="M201" i="1" a="1"/>
  <c r="M201" i="1" s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M200" i="1" a="1"/>
  <c r="M200" i="1" s="1"/>
  <c r="N200" i="1" s="1"/>
  <c r="O200" i="1" s="1"/>
  <c r="P200" i="1" s="1"/>
  <c r="Q200" i="1" s="1"/>
  <c r="R200" i="1" s="1"/>
  <c r="S200" i="1" s="1"/>
  <c r="T200" i="1" s="1"/>
  <c r="U200" i="1" s="1"/>
  <c r="V200" i="1" s="1"/>
  <c r="W200" i="1" s="1"/>
  <c r="M199" i="1" a="1"/>
  <c r="M199" i="1" s="1"/>
  <c r="N199" i="1" s="1"/>
  <c r="O199" i="1" s="1"/>
  <c r="P199" i="1" s="1"/>
  <c r="Q199" i="1" s="1"/>
  <c r="R199" i="1" s="1"/>
  <c r="S199" i="1" s="1"/>
  <c r="T199" i="1" s="1"/>
  <c r="U199" i="1" s="1"/>
  <c r="V199" i="1" s="1"/>
  <c r="W199" i="1" s="1"/>
  <c r="M198" i="1" a="1"/>
  <c r="M198" i="1" s="1"/>
  <c r="N198" i="1" s="1"/>
  <c r="O198" i="1" s="1"/>
  <c r="P198" i="1" s="1"/>
  <c r="Q198" i="1" s="1"/>
  <c r="R198" i="1" s="1"/>
  <c r="S198" i="1" s="1"/>
  <c r="T198" i="1" s="1"/>
  <c r="U198" i="1" s="1"/>
  <c r="V198" i="1" s="1"/>
  <c r="W198" i="1" s="1"/>
  <c r="M196" i="1" a="1"/>
  <c r="M196" i="1" s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M195" i="1" a="1"/>
  <c r="M195" i="1" s="1"/>
  <c r="N195" i="1" s="1"/>
  <c r="O195" i="1" s="1"/>
  <c r="P195" i="1" s="1"/>
  <c r="Q195" i="1" s="1"/>
  <c r="R195" i="1" s="1"/>
  <c r="S195" i="1" s="1"/>
  <c r="T195" i="1" s="1"/>
  <c r="U195" i="1" s="1"/>
  <c r="V195" i="1" s="1"/>
  <c r="W195" i="1" s="1"/>
  <c r="M193" i="1" a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M192" i="1" a="1"/>
  <c r="M192" i="1" s="1"/>
  <c r="N192" i="1" s="1"/>
  <c r="O192" i="1" s="1"/>
  <c r="P192" i="1" s="1"/>
  <c r="Q192" i="1" s="1"/>
  <c r="R192" i="1" s="1"/>
  <c r="S192" i="1" s="1"/>
  <c r="T192" i="1" s="1"/>
  <c r="U192" i="1" s="1"/>
  <c r="V192" i="1" s="1"/>
  <c r="W192" i="1" s="1"/>
  <c r="M190" i="1" a="1"/>
  <c r="M190" i="1" s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M187" i="1" a="1"/>
  <c r="M187" i="1" s="1"/>
  <c r="N187" i="1" s="1"/>
  <c r="O187" i="1" s="1"/>
  <c r="P187" i="1" s="1"/>
  <c r="Q187" i="1" s="1"/>
  <c r="R187" i="1" s="1"/>
  <c r="S187" i="1" s="1"/>
  <c r="T187" i="1" s="1"/>
  <c r="U187" i="1" s="1"/>
  <c r="V187" i="1" s="1"/>
  <c r="W187" i="1" s="1"/>
  <c r="M186" i="1" a="1"/>
  <c r="M186" i="1" s="1"/>
  <c r="N186" i="1" s="1"/>
  <c r="O186" i="1" s="1"/>
  <c r="P186" i="1" s="1"/>
  <c r="Q186" i="1" s="1"/>
  <c r="R186" i="1" s="1"/>
  <c r="S186" i="1" s="1"/>
  <c r="T186" i="1" s="1"/>
  <c r="U186" i="1" s="1"/>
  <c r="V186" i="1" s="1"/>
  <c r="W186" i="1" s="1"/>
  <c r="M106" i="1" a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M99" i="1" a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M59" i="1" a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M55" i="1" a="1"/>
  <c r="M55" i="1" s="1"/>
  <c r="M51" i="1" a="1"/>
  <c r="M51" i="1" s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22" i="1" a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M21" i="1" a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M17" i="1" a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M16" i="1" a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<sst xmlns="http://schemas.openxmlformats.org/spreadsheetml/2006/main" count="1751" uniqueCount="185">
  <si>
    <t>CIMS.CAN.BC</t>
  </si>
  <si>
    <t>Region</t>
  </si>
  <si>
    <t>BC</t>
  </si>
  <si>
    <t>Coal Mining</t>
  </si>
  <si>
    <t>Service requested</t>
  </si>
  <si>
    <t>CIMS.CAN.BC.Coal Mining</t>
  </si>
  <si>
    <t>tonne</t>
  </si>
  <si>
    <t>Sector</t>
  </si>
  <si>
    <t>CIMS.CAN.BC.Coal Mining.Coal</t>
  </si>
  <si>
    <t>Service</t>
  </si>
  <si>
    <t>Coal</t>
  </si>
  <si>
    <t>Service provided</t>
  </si>
  <si>
    <t>CIMS.CAN.BC.Coal Mining.Coal.Raw Product</t>
  </si>
  <si>
    <t>CIMS.CAN.BC.Coal Mining.Coal.Size Reduced Product</t>
  </si>
  <si>
    <t>CIMS.CAN.BC.Coal Mining.Coal.Final Product</t>
  </si>
  <si>
    <t>CIMS.CAN.BC.Coal Mining.HVAC</t>
  </si>
  <si>
    <t>GJ</t>
  </si>
  <si>
    <t>CIMS.CAN.BC.Coal Mining.Lighting</t>
  </si>
  <si>
    <t>Raw Product</t>
  </si>
  <si>
    <t>CIMS.CAN.BC.Coal Mining.Coal.Raw Product.Extraction</t>
  </si>
  <si>
    <t>CIMS.CAN.BC.Coal Mining.Coal.Raw Product.Transportation</t>
  </si>
  <si>
    <t>CIMS.CAN.BC.Coal Mining.Coal.Raw Product.Mine Ventilation</t>
  </si>
  <si>
    <t>Extraction</t>
  </si>
  <si>
    <t>Extraction of coal</t>
  </si>
  <si>
    <t>CIMS.Generic Fuels.Diesel</t>
  </si>
  <si>
    <t>Extraction of coal biodiesel</t>
  </si>
  <si>
    <t>CIMS.CAN.BC.Biodiesel</t>
  </si>
  <si>
    <t>Extraction of coal electric</t>
  </si>
  <si>
    <t>CIMS.CAN.BC.Coal Mining.Direct Drive</t>
  </si>
  <si>
    <t>Transportation</t>
  </si>
  <si>
    <t>Conveyance</t>
  </si>
  <si>
    <t>CIMS.CAN.BC.Coal Mining.Conveyance</t>
  </si>
  <si>
    <t>Diesel truck</t>
  </si>
  <si>
    <t>Biodiesel truck</t>
  </si>
  <si>
    <t>Mine Ventilation</t>
  </si>
  <si>
    <t>Mine ventilation</t>
  </si>
  <si>
    <t>CIMS.CAN.BC.Coal Mining.Ventilation</t>
  </si>
  <si>
    <t>Size Reduced Product</t>
  </si>
  <si>
    <t>CIMS.CAN.BC.Coal Mining.Coal.Size Reduced Product.Primary Crushing</t>
  </si>
  <si>
    <t>CIMS.CAN.BC.Coal Mining.Coal.Size Reduced Product.Primary Milling</t>
  </si>
  <si>
    <t>CIMS.CAN.BC.Coal Mining.Coal.Size Reduced Product.Secondary Milling</t>
  </si>
  <si>
    <t>Primary Crushing</t>
  </si>
  <si>
    <t>Primary Milling</t>
  </si>
  <si>
    <t>Primary Grinding</t>
  </si>
  <si>
    <t>Secondary Milling</t>
  </si>
  <si>
    <t>Secondary Grinding</t>
  </si>
  <si>
    <t>Final Product</t>
  </si>
  <si>
    <t>CIMS.CAN.BC.Coal Mining.Coal.Final Product.Washing</t>
  </si>
  <si>
    <t>CIMS.CAN.BC.Coal Mining.Coal.Final Product.Cleaning</t>
  </si>
  <si>
    <t>CIMS.CAN.BC.Coal Mining.Coal.Final Product.Tailings Disposal</t>
  </si>
  <si>
    <t>Washing</t>
  </si>
  <si>
    <t>Wash Mill</t>
  </si>
  <si>
    <t>CIMS.CAN.BC.Coal Mining.Compression</t>
  </si>
  <si>
    <t>CIMS.CAN.BC.Coal Mining.Pumping</t>
  </si>
  <si>
    <t>Cleaning</t>
  </si>
  <si>
    <t>Spray Drying and Cleaning</t>
  </si>
  <si>
    <t>CIMS.Generic Fuels.Coal</t>
  </si>
  <si>
    <t>Rotary Drying and Cleaning</t>
  </si>
  <si>
    <t>Fluidized Bed Drying and Cleaning</t>
  </si>
  <si>
    <t>Rotary Drying and Cleaning Electric</t>
  </si>
  <si>
    <t>CIMS.CAN.BC.Electricity</t>
  </si>
  <si>
    <t>Spray Drying and Cleaning NG</t>
  </si>
  <si>
    <t>CIMS.CAN.BC.Coal Mining.Methane Fuel</t>
  </si>
  <si>
    <t>Rotary Drying and Cleaning NG</t>
  </si>
  <si>
    <t>Fluidized Bed Drying and Cleaning NG</t>
  </si>
  <si>
    <t>Tailings Disposal</t>
  </si>
  <si>
    <t>Reclamation for Coal Washing</t>
  </si>
  <si>
    <t>Reclamation for Coal Washing Biodiesel</t>
  </si>
  <si>
    <t>Copied from above tech and swapped Diesel for Biodiesel</t>
  </si>
  <si>
    <t>Reclamation for Coal Washing Electric</t>
  </si>
  <si>
    <t>Copied from above tech and swapped Diesel for Conveyance and devide service request by 2 and round up to nearest 4th decimal place</t>
  </si>
  <si>
    <t>Methane Fuel</t>
  </si>
  <si>
    <t>Natural Gas</t>
  </si>
  <si>
    <t>CIMS.Generic Fuels.Natural Gas</t>
  </si>
  <si>
    <t>Biogas</t>
  </si>
  <si>
    <t>CIMS.Generic Fuels.Biogas</t>
  </si>
  <si>
    <t>Hydrogen</t>
  </si>
  <si>
    <t>CIMS.CAN.BC.Hydrogen</t>
  </si>
  <si>
    <t>HVAC</t>
  </si>
  <si>
    <t>CIMS.CAN.BC.Coal Mining.HVAC.Space Heating</t>
  </si>
  <si>
    <t>CIMS.CAN.BC.Coal Mining.HVAC.Space Cooling</t>
  </si>
  <si>
    <t>Space Heating</t>
  </si>
  <si>
    <t>Space heat electric</t>
  </si>
  <si>
    <t>Space heat NG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</si>
  <si>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</si>
  <si>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</si>
  <si>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</si>
  <si>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</si>
  <si>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</si>
  <si>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</si>
  <si>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</si>
  <si>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</si>
  <si>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CIMS.CAN.BC.Coal 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</si>
  <si>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</si>
  <si>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</si>
  <si>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</si>
  <si>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</si>
  <si>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</si>
  <si>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</si>
  <si>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</si>
  <si>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</si>
  <si>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</si>
  <si>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</si>
  <si>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</si>
  <si>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</si>
  <si>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</si>
  <si>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</si>
  <si>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</si>
  <si>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</si>
  <si>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CIMS.CAN.BC.Coal Mining.Compression.Small</t>
  </si>
  <si>
    <t>CIMS.CAN.BC.Coal 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</si>
  <si>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</si>
  <si>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</si>
  <si>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</si>
  <si>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</si>
  <si>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</si>
  <si>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</si>
  <si>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</si>
  <si>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</si>
  <si>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</si>
  <si>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CIMS.CAN.BC.Coal Mining.Pumping.General</t>
  </si>
  <si>
    <t>CIMS.CAN.BC.Coal Mining.Pumping.Slurry Stock</t>
  </si>
  <si>
    <t>CIMS.CAN.BC.Coal Mining.Pumping.Precision</t>
  </si>
  <si>
    <t>General</t>
  </si>
  <si>
    <t>CIMS.CAN.BC.Coal Mining.Pumping.General.Small</t>
  </si>
  <si>
    <t>CIMS.CAN.BC.Coal 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</si>
  <si>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</si>
  <si>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</si>
  <si>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</si>
  <si>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</si>
  <si>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CIMS.CAN.BC.Coal Mining.Pumping.Slurry Stock.Small</t>
  </si>
  <si>
    <t>CIMS.CAN.BC.Coal Mining.Pumping.Slurry Stock.Large</t>
  </si>
  <si>
    <t>Rotary pump</t>
  </si>
  <si>
    <t>Eff rotary pump variable speed</t>
  </si>
  <si>
    <t>Precision</t>
  </si>
  <si>
    <t>CIMS.CAN.BC.Coal Mining.Pumping.Precision.Small</t>
  </si>
  <si>
    <t>CIMS.CAN.BC.Coal 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</si>
  <si>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</si>
  <si>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</si>
  <si>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</si>
  <si>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</si>
  <si>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</si>
  <si>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</si>
  <si>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CIMS.CAN.BC.Coal Mining.Machine Drive.Size 1</t>
  </si>
  <si>
    <t>CIMS.CAN.BC.Coal Mining.Machine Drive.Size 2</t>
  </si>
  <si>
    <t>CIMS.CAN.BC.Coal Mining.Machine Drive.Size 3</t>
  </si>
  <si>
    <t>CIMS.CAN.BC.Coal Mining.Machine Drive.Size 4</t>
  </si>
  <si>
    <t>CIMS.CAN.BC.Coal Mining.Machine Drive.Size 5</t>
  </si>
  <si>
    <t>CIMS.CAN.BC.Coal 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</si>
  <si>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</si>
  <si>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</si>
  <si>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</si>
  <si>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</si>
  <si>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</si>
  <si>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</si>
  <si>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</si>
  <si>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</si>
  <si>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</si>
  <si>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</si>
  <si>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</si>
  <si>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</si>
  <si>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</si>
  <si>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</si>
  <si>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</si>
  <si>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</si>
  <si>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</si>
  <si>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</si>
  <si>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</si>
  <si>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</si>
  <si>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</si>
  <si>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</si>
  <si>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</si>
  <si>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</si>
  <si>
    <t>&lt;-- Navigate by typing to search</t>
  </si>
  <si>
    <t>Branch</t>
  </si>
  <si>
    <t>Type</t>
  </si>
  <si>
    <t>RegiBC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</si>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</sst>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E+00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indent="1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indent="1"/>
    </xf>
    <xf numFmtId="0" fontId="5" fillId="3" borderId="0" xfId="0" applyFont="1" applyFill="1" applyAlignment="1">
      <alignment horizontal="left" indent="1"/>
    </xf>
    <xf numFmtId="0" fontId="6" fillId="3" borderId="0" xfId="0" applyFont="1" applyFill="1" applyAlignment="1">
      <alignment horizontal="left" indent="1"/>
    </xf>
    <xf numFmtId="0" fontId="7" fillId="4" borderId="0" xfId="0" applyFont="1" applyFill="1" applyAlignment="1">
      <alignment horizontal="right" indent="2"/>
    </xf>
    <xf numFmtId="0" fontId="2" fillId="3" borderId="0" xfId="0" applyFont="1" applyFill="1" applyAlignment="1">
      <alignment horizontal="left" indent="1"/>
    </xf>
    <xf numFmtId="0" fontId="2" fillId="0" borderId="0" xfId="0" applyFont="1" applyAlignment="1">
      <alignment horizontal="left" indent="1"/>
    </xf>
    <xf numFmtId="0" fontId="6" fillId="3" borderId="0" xfId="0" applyFont="1" applyFill="1" applyAlignment="1">
      <alignment horizontal="left" wrapText="1"/>
    </xf>
    <xf numFmtId="0" fontId="6" fillId="4" borderId="0" xfId="0" applyFont="1" applyFill="1" applyAlignment="1">
      <alignment horizontal="center" wrapText="1"/>
    </xf>
    <xf numFmtId="0" fontId="5" fillId="0" borderId="0" xfId="0" applyFont="1"/>
    <xf numFmtId="0" fontId="2" fillId="0" borderId="0" xfId="0" applyFont="1" applyAlignment="1">
      <alignment horizontal="left" wrapText="1"/>
    </xf>
    <xf numFmtId="0" fontId="8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urce%20files/Coal%20Prod_CIMS%20inpu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EmmaS\Upstream\Coal\Source%20files\Fuel%20Request%20Adjustments.xlsx" TargetMode="External"/><Relationship Id="rId1" Type="http://schemas.openxmlformats.org/officeDocument/2006/relationships/externalLinkPath" Target="Source%20files/Fuel%20Request%20Adjust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"/>
      <sheetName val="Coal monthly, 2008_2021"/>
      <sheetName val="Coal &amp; coke stat, 2000_2007"/>
    </sheetNames>
    <sheetDataSet>
      <sheetData sheetId="0">
        <row r="9">
          <cell r="B9">
            <v>25682000</v>
          </cell>
          <cell r="C9">
            <v>26718000</v>
          </cell>
          <cell r="D9">
            <v>26040000</v>
          </cell>
          <cell r="E9">
            <v>28390149.450549506</v>
          </cell>
          <cell r="F9">
            <v>30045237.362637416</v>
          </cell>
          <cell r="G9">
            <v>27522548.907455001</v>
          </cell>
          <cell r="H9">
            <v>27554287.275064301</v>
          </cell>
          <cell r="I9">
            <v>27574339.781491</v>
          </cell>
          <cell r="J9">
            <v>27629851.670951199</v>
          </cell>
          <cell r="K9">
            <v>27688186.696658101</v>
          </cell>
          <cell r="L9">
            <v>27733739.910025701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Fuel Request Adjustments"/>
    </sheetNames>
    <definedNames>
      <definedName name="colmult" refersTo="='Sheet1'!$D$6"/>
      <definedName name="diemult" refersTo="='Sheet1'!$D$3"/>
      <definedName name="elemult" refersTo="='Sheet1'!$D$2"/>
      <definedName name="ngsmult" refersTo="='Sheet1'!$D$4"/>
    </definedNames>
    <sheetDataSet>
      <sheetData sheetId="0">
        <row r="2">
          <cell r="D2">
            <v>0.30800000000000005</v>
          </cell>
        </row>
        <row r="3">
          <cell r="D3">
            <v>1.8599999999999999</v>
          </cell>
        </row>
        <row r="4">
          <cell r="D4">
            <v>0.78</v>
          </cell>
        </row>
        <row r="6">
          <cell r="D6">
            <v>0.3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7049-9201-4282-99E0-4426AB6130C2}">
  <dimension ref="A1:Y208"/>
  <sheetViews>
    <sheetView tabSelected="1" zoomScale="82" zoomScaleNormal="80" workbookViewId="0">
      <selection activeCell="Y3" sqref="Y3:Y208"/>
    </sheetView>
  </sheetViews>
  <sheetFormatPr defaultRowHeight="15" x14ac:dyDescent="0.25"/>
  <cols>
    <col min="4" max="4" width="29" customWidth="1"/>
    <col min="5" max="5" width="46.5703125" customWidth="1"/>
    <col min="6" max="6" width="32.140625" customWidth="1"/>
    <col min="7" max="7" width="27.28515625" customWidth="1"/>
    <col min="10" max="10" width="32.85546875" customWidth="1"/>
    <col min="13" max="23" width="16.5703125" bestFit="1" customWidth="1"/>
  </cols>
  <sheetData>
    <row r="1" spans="1:25" s="8" customFormat="1" x14ac:dyDescent="0.25">
      <c r="A1" s="1"/>
      <c r="B1" s="2" t="s">
        <v>173</v>
      </c>
      <c r="C1" s="3"/>
      <c r="D1" s="3"/>
      <c r="E1" s="3"/>
      <c r="F1" s="3"/>
      <c r="G1" s="3"/>
      <c r="H1" s="4"/>
      <c r="I1" s="5"/>
      <c r="J1" s="5"/>
      <c r="K1" s="5"/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</row>
    <row r="2" spans="1:25" s="12" customFormat="1" ht="21.6" customHeight="1" x14ac:dyDescent="0.25">
      <c r="A2" s="9" t="s">
        <v>174</v>
      </c>
      <c r="B2" s="9" t="s">
        <v>175</v>
      </c>
      <c r="C2" s="9" t="s">
        <v>176</v>
      </c>
      <c r="D2" s="9" t="s">
        <v>7</v>
      </c>
      <c r="E2" s="9" t="s">
        <v>9</v>
      </c>
      <c r="F2" s="9" t="s">
        <v>177</v>
      </c>
      <c r="G2" s="9" t="s">
        <v>178</v>
      </c>
      <c r="H2" s="9" t="s">
        <v>179</v>
      </c>
      <c r="I2" s="9" t="s">
        <v>180</v>
      </c>
      <c r="J2" s="9" t="s">
        <v>181</v>
      </c>
      <c r="K2" s="9" t="s">
        <v>182</v>
      </c>
      <c r="L2" s="9" t="s">
        <v>183</v>
      </c>
      <c r="M2" s="10">
        <v>2000</v>
      </c>
      <c r="N2" s="10">
        <v>2005</v>
      </c>
      <c r="O2" s="10">
        <v>2010</v>
      </c>
      <c r="P2" s="10">
        <v>2015</v>
      </c>
      <c r="Q2" s="10">
        <v>2020</v>
      </c>
      <c r="R2" s="10">
        <v>2025</v>
      </c>
      <c r="S2" s="10">
        <v>2030</v>
      </c>
      <c r="T2" s="10">
        <v>2035</v>
      </c>
      <c r="U2" s="10">
        <v>2040</v>
      </c>
      <c r="V2" s="10">
        <v>2045</v>
      </c>
      <c r="W2" s="10">
        <v>2050</v>
      </c>
      <c r="X2" s="9" t="s">
        <v>184</v>
      </c>
      <c r="Y2" s="11"/>
    </row>
    <row r="3" spans="1:25" x14ac:dyDescent="0.25">
      <c r="A3" t="s">
        <v>0</v>
      </c>
      <c r="B3" t="s">
        <v>1</v>
      </c>
      <c r="C3" t="s">
        <v>2</v>
      </c>
      <c r="D3" t="s">
        <v>3</v>
      </c>
      <c r="G3" t="s">
        <v>4</v>
      </c>
      <c r="J3" t="s">
        <v>5</v>
      </c>
      <c r="L3" t="s">
        <v>6</v>
      </c>
      <c r="M3" s="14">
        <f>[1]Comp!B$9</f>
        <v>25682000</v>
      </c>
      <c r="N3" s="14">
        <f>[1]Comp!C$9</f>
        <v>26718000</v>
      </c>
      <c r="O3" s="14">
        <f>[1]Comp!D$9</f>
        <v>26040000</v>
      </c>
      <c r="P3" s="14">
        <f>[1]Comp!E$9</f>
        <v>28390149.450549506</v>
      </c>
      <c r="Q3" s="14">
        <f>[1]Comp!F$9</f>
        <v>30045237.362637416</v>
      </c>
      <c r="R3" s="14">
        <f>[1]Comp!G$9</f>
        <v>27522548.907455001</v>
      </c>
      <c r="S3" s="14">
        <f>[1]Comp!H$9</f>
        <v>27554287.275064301</v>
      </c>
      <c r="T3" s="14">
        <f>[1]Comp!I$9</f>
        <v>27574339.781491</v>
      </c>
      <c r="U3" s="14">
        <f>[1]Comp!J$9</f>
        <v>27629851.670951199</v>
      </c>
      <c r="V3" s="14">
        <f>[1]Comp!K$9</f>
        <v>27688186.696658101</v>
      </c>
      <c r="W3" s="14">
        <f>[1]Comp!L$9</f>
        <v>27733739.910025701</v>
      </c>
      <c r="Y3" t="str">
        <f>A3&amp;D3&amp;E3&amp;F3&amp;G3&amp;H3&amp;J3</f>
        <v>CIMS.CAN.BCCoal MiningService requestedCIMS.CAN.BC.Coal Mining</v>
      </c>
    </row>
    <row r="4" spans="1:25" x14ac:dyDescent="0.25">
      <c r="A4" t="s">
        <v>5</v>
      </c>
      <c r="B4" t="s">
        <v>7</v>
      </c>
      <c r="C4" t="s">
        <v>2</v>
      </c>
      <c r="D4" t="s">
        <v>3</v>
      </c>
      <c r="G4" t="s">
        <v>4</v>
      </c>
      <c r="J4" t="s">
        <v>8</v>
      </c>
      <c r="L4" t="s">
        <v>6</v>
      </c>
      <c r="M4">
        <v>1</v>
      </c>
      <c r="N4" s="13">
        <f t="shared" ref="N4:W4" si="0">M4</f>
        <v>1</v>
      </c>
      <c r="O4" s="13">
        <f t="shared" si="0"/>
        <v>1</v>
      </c>
      <c r="P4" s="13">
        <f t="shared" si="0"/>
        <v>1</v>
      </c>
      <c r="Q4" s="13">
        <f t="shared" si="0"/>
        <v>1</v>
      </c>
      <c r="R4" s="13">
        <f t="shared" si="0"/>
        <v>1</v>
      </c>
      <c r="S4" s="13">
        <f t="shared" si="0"/>
        <v>1</v>
      </c>
      <c r="T4" s="13">
        <f t="shared" si="0"/>
        <v>1</v>
      </c>
      <c r="U4" s="13">
        <f t="shared" si="0"/>
        <v>1</v>
      </c>
      <c r="V4" s="13">
        <f t="shared" si="0"/>
        <v>1</v>
      </c>
      <c r="W4" s="13">
        <f t="shared" si="0"/>
        <v>1</v>
      </c>
      <c r="Y4" t="str">
        <f t="shared" ref="Y4:Y67" si="1">A4&amp;D4&amp;E4&amp;F4&amp;G4&amp;H4&amp;J4</f>
        <v>CIMS.CAN.BC.Coal MiningCoal MiningService requestedCIMS.CAN.BC.Coal Mining.Coal</v>
      </c>
    </row>
    <row r="5" spans="1:25" x14ac:dyDescent="0.25">
      <c r="A5" t="s">
        <v>8</v>
      </c>
      <c r="B5" t="s">
        <v>9</v>
      </c>
      <c r="C5" t="s">
        <v>2</v>
      </c>
      <c r="D5" t="s">
        <v>3</v>
      </c>
      <c r="E5" t="s">
        <v>10</v>
      </c>
      <c r="G5" t="s">
        <v>11</v>
      </c>
      <c r="L5" t="s">
        <v>6</v>
      </c>
      <c r="N5" s="13"/>
      <c r="O5" s="13"/>
      <c r="P5" s="13"/>
      <c r="Q5" s="13"/>
      <c r="R5" s="13"/>
      <c r="S5" s="13"/>
      <c r="T5" s="13"/>
      <c r="U5" s="13"/>
      <c r="V5" s="13"/>
      <c r="W5" s="13"/>
      <c r="Y5" t="str">
        <f t="shared" si="1"/>
        <v>CIMS.CAN.BC.Coal Mining.CoalCoal MiningCoalService provided</v>
      </c>
    </row>
    <row r="6" spans="1:25" x14ac:dyDescent="0.25">
      <c r="A6" t="s">
        <v>8</v>
      </c>
      <c r="B6" t="s">
        <v>9</v>
      </c>
      <c r="C6" t="s">
        <v>2</v>
      </c>
      <c r="D6" t="s">
        <v>3</v>
      </c>
      <c r="E6" t="s">
        <v>10</v>
      </c>
      <c r="G6" t="s">
        <v>4</v>
      </c>
      <c r="J6" t="s">
        <v>12</v>
      </c>
      <c r="L6" t="s">
        <v>6</v>
      </c>
      <c r="M6">
        <v>1</v>
      </c>
      <c r="N6" s="13">
        <f t="shared" ref="N6:W6" si="2">M6</f>
        <v>1</v>
      </c>
      <c r="O6" s="13">
        <f t="shared" si="2"/>
        <v>1</v>
      </c>
      <c r="P6" s="13">
        <f t="shared" si="2"/>
        <v>1</v>
      </c>
      <c r="Q6" s="13">
        <f t="shared" si="2"/>
        <v>1</v>
      </c>
      <c r="R6" s="13">
        <f t="shared" si="2"/>
        <v>1</v>
      </c>
      <c r="S6" s="13">
        <f t="shared" si="2"/>
        <v>1</v>
      </c>
      <c r="T6" s="13">
        <f t="shared" si="2"/>
        <v>1</v>
      </c>
      <c r="U6" s="13">
        <f t="shared" si="2"/>
        <v>1</v>
      </c>
      <c r="V6" s="13">
        <f t="shared" si="2"/>
        <v>1</v>
      </c>
      <c r="W6" s="13">
        <f t="shared" si="2"/>
        <v>1</v>
      </c>
      <c r="Y6" t="str">
        <f t="shared" si="1"/>
        <v>CIMS.CAN.BC.Coal Mining.CoalCoal MiningCoalService requestedCIMS.CAN.BC.Coal Mining.Coal.Raw Product</v>
      </c>
    </row>
    <row r="7" spans="1:25" x14ac:dyDescent="0.25">
      <c r="A7" t="s">
        <v>8</v>
      </c>
      <c r="B7" t="s">
        <v>9</v>
      </c>
      <c r="C7" t="s">
        <v>2</v>
      </c>
      <c r="D7" t="s">
        <v>3</v>
      </c>
      <c r="E7" t="s">
        <v>10</v>
      </c>
      <c r="G7" t="s">
        <v>4</v>
      </c>
      <c r="J7" t="s">
        <v>13</v>
      </c>
      <c r="L7" t="s">
        <v>6</v>
      </c>
      <c r="M7">
        <v>1</v>
      </c>
      <c r="N7" s="13">
        <f t="shared" ref="N7:W7" si="3">M7</f>
        <v>1</v>
      </c>
      <c r="O7" s="13">
        <f t="shared" si="3"/>
        <v>1</v>
      </c>
      <c r="P7" s="13">
        <f t="shared" si="3"/>
        <v>1</v>
      </c>
      <c r="Q7" s="13">
        <f t="shared" si="3"/>
        <v>1</v>
      </c>
      <c r="R7" s="13">
        <f t="shared" si="3"/>
        <v>1</v>
      </c>
      <c r="S7" s="13">
        <f t="shared" si="3"/>
        <v>1</v>
      </c>
      <c r="T7" s="13">
        <f t="shared" si="3"/>
        <v>1</v>
      </c>
      <c r="U7" s="13">
        <f t="shared" si="3"/>
        <v>1</v>
      </c>
      <c r="V7" s="13">
        <f t="shared" si="3"/>
        <v>1</v>
      </c>
      <c r="W7" s="13">
        <f t="shared" si="3"/>
        <v>1</v>
      </c>
      <c r="Y7" t="str">
        <f t="shared" si="1"/>
        <v>CIMS.CAN.BC.Coal Mining.CoalCoal MiningCoalService requestedCIMS.CAN.BC.Coal Mining.Coal.Size Reduced Product</v>
      </c>
    </row>
    <row r="8" spans="1:25" x14ac:dyDescent="0.25">
      <c r="A8" t="s">
        <v>8</v>
      </c>
      <c r="B8" t="s">
        <v>9</v>
      </c>
      <c r="C8" t="s">
        <v>2</v>
      </c>
      <c r="D8" t="s">
        <v>3</v>
      </c>
      <c r="E8" t="s">
        <v>10</v>
      </c>
      <c r="G8" t="s">
        <v>4</v>
      </c>
      <c r="J8" t="s">
        <v>14</v>
      </c>
      <c r="L8" t="s">
        <v>6</v>
      </c>
      <c r="M8">
        <v>1</v>
      </c>
      <c r="N8" s="13">
        <f t="shared" ref="N8:W8" si="4">M8</f>
        <v>1</v>
      </c>
      <c r="O8" s="13">
        <f t="shared" si="4"/>
        <v>1</v>
      </c>
      <c r="P8" s="13">
        <f t="shared" si="4"/>
        <v>1</v>
      </c>
      <c r="Q8" s="13">
        <f t="shared" si="4"/>
        <v>1</v>
      </c>
      <c r="R8" s="13">
        <f t="shared" si="4"/>
        <v>1</v>
      </c>
      <c r="S8" s="13">
        <f t="shared" si="4"/>
        <v>1</v>
      </c>
      <c r="T8" s="13">
        <f t="shared" si="4"/>
        <v>1</v>
      </c>
      <c r="U8" s="13">
        <f t="shared" si="4"/>
        <v>1</v>
      </c>
      <c r="V8" s="13">
        <f t="shared" si="4"/>
        <v>1</v>
      </c>
      <c r="W8" s="13">
        <f t="shared" si="4"/>
        <v>1</v>
      </c>
      <c r="Y8" t="str">
        <f t="shared" si="1"/>
        <v>CIMS.CAN.BC.Coal Mining.CoalCoal MiningCoalService requestedCIMS.CAN.BC.Coal Mining.Coal.Final Product</v>
      </c>
    </row>
    <row r="9" spans="1:25" x14ac:dyDescent="0.25">
      <c r="A9" t="s">
        <v>8</v>
      </c>
      <c r="B9" t="s">
        <v>9</v>
      </c>
      <c r="C9" t="s">
        <v>2</v>
      </c>
      <c r="D9" t="s">
        <v>3</v>
      </c>
      <c r="E9" t="s">
        <v>10</v>
      </c>
      <c r="G9" t="s">
        <v>4</v>
      </c>
      <c r="J9" t="s">
        <v>15</v>
      </c>
      <c r="L9" t="s">
        <v>16</v>
      </c>
      <c r="M9">
        <v>1.396649E-3</v>
      </c>
      <c r="N9" s="13">
        <f t="shared" ref="N9:W9" si="5">M9</f>
        <v>1.396649E-3</v>
      </c>
      <c r="O9" s="13">
        <f t="shared" si="5"/>
        <v>1.396649E-3</v>
      </c>
      <c r="P9" s="13">
        <f t="shared" si="5"/>
        <v>1.396649E-3</v>
      </c>
      <c r="Q9" s="13">
        <f t="shared" si="5"/>
        <v>1.396649E-3</v>
      </c>
      <c r="R9" s="13">
        <f t="shared" si="5"/>
        <v>1.396649E-3</v>
      </c>
      <c r="S9" s="13">
        <f t="shared" si="5"/>
        <v>1.396649E-3</v>
      </c>
      <c r="T9" s="13">
        <f t="shared" si="5"/>
        <v>1.396649E-3</v>
      </c>
      <c r="U9" s="13">
        <f t="shared" si="5"/>
        <v>1.396649E-3</v>
      </c>
      <c r="V9" s="13">
        <f t="shared" si="5"/>
        <v>1.396649E-3</v>
      </c>
      <c r="W9" s="13">
        <f t="shared" si="5"/>
        <v>1.396649E-3</v>
      </c>
      <c r="Y9" t="str">
        <f t="shared" si="1"/>
        <v>CIMS.CAN.BC.Coal Mining.CoalCoal MiningCoalService requestedCIMS.CAN.BC.Coal Mining.HVAC</v>
      </c>
    </row>
    <row r="10" spans="1:25" x14ac:dyDescent="0.25">
      <c r="A10" t="s">
        <v>8</v>
      </c>
      <c r="B10" t="s">
        <v>9</v>
      </c>
      <c r="C10" t="s">
        <v>2</v>
      </c>
      <c r="D10" t="s">
        <v>3</v>
      </c>
      <c r="E10" t="s">
        <v>10</v>
      </c>
      <c r="G10" t="s">
        <v>4</v>
      </c>
      <c r="J10" t="s">
        <v>17</v>
      </c>
      <c r="L10" t="s">
        <v>16</v>
      </c>
      <c r="M10">
        <v>1.396649E-3</v>
      </c>
      <c r="N10" s="13">
        <f t="shared" ref="N10:W10" si="6">M10</f>
        <v>1.396649E-3</v>
      </c>
      <c r="O10" s="13">
        <f t="shared" si="6"/>
        <v>1.396649E-3</v>
      </c>
      <c r="P10" s="13">
        <f t="shared" si="6"/>
        <v>1.396649E-3</v>
      </c>
      <c r="Q10" s="13">
        <f t="shared" si="6"/>
        <v>1.396649E-3</v>
      </c>
      <c r="R10" s="13">
        <f t="shared" si="6"/>
        <v>1.396649E-3</v>
      </c>
      <c r="S10" s="13">
        <f t="shared" si="6"/>
        <v>1.396649E-3</v>
      </c>
      <c r="T10" s="13">
        <f t="shared" si="6"/>
        <v>1.396649E-3</v>
      </c>
      <c r="U10" s="13">
        <f t="shared" si="6"/>
        <v>1.396649E-3</v>
      </c>
      <c r="V10" s="13">
        <f t="shared" si="6"/>
        <v>1.396649E-3</v>
      </c>
      <c r="W10" s="13">
        <f t="shared" si="6"/>
        <v>1.396649E-3</v>
      </c>
      <c r="Y10" t="str">
        <f t="shared" si="1"/>
        <v>CIMS.CAN.BC.Coal Mining.CoalCoal MiningCoalService requestedCIMS.CAN.BC.Coal Mining.Lighting</v>
      </c>
    </row>
    <row r="11" spans="1:25" x14ac:dyDescent="0.25">
      <c r="A11" t="s">
        <v>12</v>
      </c>
      <c r="B11" t="s">
        <v>9</v>
      </c>
      <c r="C11" t="s">
        <v>2</v>
      </c>
      <c r="D11" t="s">
        <v>3</v>
      </c>
      <c r="E11" t="s">
        <v>18</v>
      </c>
      <c r="G11" t="s">
        <v>11</v>
      </c>
      <c r="L11" t="s">
        <v>6</v>
      </c>
      <c r="N11" s="13">
        <f t="shared" ref="N11:W11" si="7">M11</f>
        <v>0</v>
      </c>
      <c r="O11" s="13">
        <f t="shared" si="7"/>
        <v>0</v>
      </c>
      <c r="P11" s="13">
        <f t="shared" si="7"/>
        <v>0</v>
      </c>
      <c r="Q11" s="13">
        <f t="shared" si="7"/>
        <v>0</v>
      </c>
      <c r="R11" s="13">
        <f t="shared" si="7"/>
        <v>0</v>
      </c>
      <c r="S11" s="13">
        <f t="shared" si="7"/>
        <v>0</v>
      </c>
      <c r="T11" s="13">
        <f t="shared" si="7"/>
        <v>0</v>
      </c>
      <c r="U11" s="13">
        <f t="shared" si="7"/>
        <v>0</v>
      </c>
      <c r="V11" s="13">
        <f t="shared" si="7"/>
        <v>0</v>
      </c>
      <c r="W11" s="13">
        <f t="shared" si="7"/>
        <v>0</v>
      </c>
      <c r="Y11" t="str">
        <f t="shared" si="1"/>
        <v>CIMS.CAN.BC.Coal Mining.Coal.Raw ProductCoal MiningRaw ProductService provided</v>
      </c>
    </row>
    <row r="12" spans="1:25" x14ac:dyDescent="0.25">
      <c r="A12" t="s">
        <v>12</v>
      </c>
      <c r="B12" t="s">
        <v>9</v>
      </c>
      <c r="C12" t="s">
        <v>2</v>
      </c>
      <c r="D12" t="s">
        <v>3</v>
      </c>
      <c r="E12" t="s">
        <v>18</v>
      </c>
      <c r="G12" t="s">
        <v>4</v>
      </c>
      <c r="J12" t="s">
        <v>19</v>
      </c>
      <c r="L12" t="s">
        <v>6</v>
      </c>
      <c r="M12">
        <v>1.4523926034218999</v>
      </c>
      <c r="N12" s="13">
        <f t="shared" ref="N12:W12" si="8">M12</f>
        <v>1.4523926034218999</v>
      </c>
      <c r="O12" s="13">
        <f t="shared" si="8"/>
        <v>1.4523926034218999</v>
      </c>
      <c r="P12" s="13">
        <f t="shared" si="8"/>
        <v>1.4523926034218999</v>
      </c>
      <c r="Q12" s="13">
        <f t="shared" si="8"/>
        <v>1.4523926034218999</v>
      </c>
      <c r="R12" s="13">
        <f t="shared" si="8"/>
        <v>1.4523926034218999</v>
      </c>
      <c r="S12" s="13">
        <f t="shared" si="8"/>
        <v>1.4523926034218999</v>
      </c>
      <c r="T12" s="13">
        <f t="shared" si="8"/>
        <v>1.4523926034218999</v>
      </c>
      <c r="U12" s="13">
        <f t="shared" si="8"/>
        <v>1.4523926034218999</v>
      </c>
      <c r="V12" s="13">
        <f t="shared" si="8"/>
        <v>1.4523926034218999</v>
      </c>
      <c r="W12" s="13">
        <f t="shared" si="8"/>
        <v>1.4523926034218999</v>
      </c>
      <c r="Y12" t="str">
        <f t="shared" si="1"/>
        <v>CIMS.CAN.BC.Coal Mining.Coal.Raw ProductCoal MiningRaw ProductService requestedCIMS.CAN.BC.Coal Mining.Coal.Raw Product.Extraction</v>
      </c>
    </row>
    <row r="13" spans="1:25" x14ac:dyDescent="0.25">
      <c r="A13" t="s">
        <v>12</v>
      </c>
      <c r="B13" t="s">
        <v>9</v>
      </c>
      <c r="C13" t="s">
        <v>2</v>
      </c>
      <c r="D13" t="s">
        <v>3</v>
      </c>
      <c r="E13" t="s">
        <v>18</v>
      </c>
      <c r="G13" t="s">
        <v>4</v>
      </c>
      <c r="J13" t="s">
        <v>20</v>
      </c>
      <c r="L13" t="s">
        <v>6</v>
      </c>
      <c r="M13">
        <v>1.4523926034218999</v>
      </c>
      <c r="N13" s="13">
        <f t="shared" ref="N13:W13" si="9">M13</f>
        <v>1.4523926034218999</v>
      </c>
      <c r="O13" s="13">
        <f t="shared" si="9"/>
        <v>1.4523926034218999</v>
      </c>
      <c r="P13" s="13">
        <f t="shared" si="9"/>
        <v>1.4523926034218999</v>
      </c>
      <c r="Q13" s="13">
        <f t="shared" si="9"/>
        <v>1.4523926034218999</v>
      </c>
      <c r="R13" s="13">
        <f t="shared" si="9"/>
        <v>1.4523926034218999</v>
      </c>
      <c r="S13" s="13">
        <f t="shared" si="9"/>
        <v>1.4523926034218999</v>
      </c>
      <c r="T13" s="13">
        <f t="shared" si="9"/>
        <v>1.4523926034218999</v>
      </c>
      <c r="U13" s="13">
        <f t="shared" si="9"/>
        <v>1.4523926034218999</v>
      </c>
      <c r="V13" s="13">
        <f t="shared" si="9"/>
        <v>1.4523926034218999</v>
      </c>
      <c r="W13" s="13">
        <f t="shared" si="9"/>
        <v>1.4523926034218999</v>
      </c>
      <c r="Y13" t="str">
        <f t="shared" si="1"/>
        <v>CIMS.CAN.BC.Coal Mining.Coal.Raw ProductCoal MiningRaw ProductService requestedCIMS.CAN.BC.Coal Mining.Coal.Raw Product.Transportation</v>
      </c>
    </row>
    <row r="14" spans="1:25" x14ac:dyDescent="0.25">
      <c r="A14" t="s">
        <v>12</v>
      </c>
      <c r="B14" t="s">
        <v>9</v>
      </c>
      <c r="C14" t="s">
        <v>2</v>
      </c>
      <c r="D14" t="s">
        <v>3</v>
      </c>
      <c r="E14" t="s">
        <v>18</v>
      </c>
      <c r="G14" t="s">
        <v>4</v>
      </c>
      <c r="J14" t="s">
        <v>21</v>
      </c>
      <c r="L14" t="s">
        <v>6</v>
      </c>
      <c r="M14">
        <v>1.2487705956148001E-4</v>
      </c>
      <c r="N14" s="13">
        <f t="shared" ref="N14:W14" si="10">M14</f>
        <v>1.2487705956148001E-4</v>
      </c>
      <c r="O14" s="13">
        <f t="shared" si="10"/>
        <v>1.2487705956148001E-4</v>
      </c>
      <c r="P14" s="13">
        <f t="shared" si="10"/>
        <v>1.2487705956148001E-4</v>
      </c>
      <c r="Q14" s="13">
        <f t="shared" si="10"/>
        <v>1.2487705956148001E-4</v>
      </c>
      <c r="R14" s="13">
        <f t="shared" si="10"/>
        <v>1.2487705956148001E-4</v>
      </c>
      <c r="S14" s="13">
        <f t="shared" si="10"/>
        <v>1.2487705956148001E-4</v>
      </c>
      <c r="T14" s="13">
        <f t="shared" si="10"/>
        <v>1.2487705956148001E-4</v>
      </c>
      <c r="U14" s="13">
        <f t="shared" si="10"/>
        <v>1.2487705956148001E-4</v>
      </c>
      <c r="V14" s="13">
        <f t="shared" si="10"/>
        <v>1.2487705956148001E-4</v>
      </c>
      <c r="W14" s="13">
        <f t="shared" si="10"/>
        <v>1.2487705956148001E-4</v>
      </c>
      <c r="Y14" t="str">
        <f t="shared" si="1"/>
        <v>CIMS.CAN.BC.Coal Mining.Coal.Raw ProductCoal MiningRaw ProductService requestedCIMS.CAN.BC.Coal Mining.Coal.Raw Product.Mine Ventilation</v>
      </c>
    </row>
    <row r="15" spans="1:25" x14ac:dyDescent="0.25">
      <c r="A15" t="s">
        <v>19</v>
      </c>
      <c r="B15" t="s">
        <v>9</v>
      </c>
      <c r="C15" t="s">
        <v>2</v>
      </c>
      <c r="D15" t="s">
        <v>3</v>
      </c>
      <c r="E15" t="s">
        <v>22</v>
      </c>
      <c r="G15" t="s">
        <v>11</v>
      </c>
      <c r="L15" t="s">
        <v>6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Y15" t="str">
        <f t="shared" si="1"/>
        <v>CIMS.CAN.BC.Coal Mining.Coal.Raw Product.ExtractionCoal MiningExtractionService provided</v>
      </c>
    </row>
    <row r="16" spans="1:25" x14ac:dyDescent="0.25">
      <c r="A16" t="s">
        <v>19</v>
      </c>
      <c r="B16" t="s">
        <v>9</v>
      </c>
      <c r="C16" t="s">
        <v>2</v>
      </c>
      <c r="D16" t="s">
        <v>3</v>
      </c>
      <c r="E16" t="s">
        <v>22</v>
      </c>
      <c r="F16" t="s">
        <v>23</v>
      </c>
      <c r="G16" t="s">
        <v>4</v>
      </c>
      <c r="J16" t="s">
        <v>24</v>
      </c>
      <c r="L16" t="s">
        <v>16</v>
      </c>
      <c r="M16" cm="1">
        <f t="array" ref="M16">0.004*[2]!diemult</f>
        <v>7.4399999999999996E-3</v>
      </c>
      <c r="N16" s="13">
        <f t="shared" ref="N16:W16" si="11">M16</f>
        <v>7.4399999999999996E-3</v>
      </c>
      <c r="O16" s="13">
        <f t="shared" si="11"/>
        <v>7.4399999999999996E-3</v>
      </c>
      <c r="P16" s="13">
        <f t="shared" si="11"/>
        <v>7.4399999999999996E-3</v>
      </c>
      <c r="Q16" s="13">
        <f t="shared" si="11"/>
        <v>7.4399999999999996E-3</v>
      </c>
      <c r="R16" s="13">
        <f t="shared" si="11"/>
        <v>7.4399999999999996E-3</v>
      </c>
      <c r="S16" s="13">
        <f t="shared" si="11"/>
        <v>7.4399999999999996E-3</v>
      </c>
      <c r="T16" s="13">
        <f t="shared" si="11"/>
        <v>7.4399999999999996E-3</v>
      </c>
      <c r="U16" s="13">
        <f t="shared" si="11"/>
        <v>7.4399999999999996E-3</v>
      </c>
      <c r="V16" s="13">
        <f t="shared" si="11"/>
        <v>7.4399999999999996E-3</v>
      </c>
      <c r="W16" s="13">
        <f t="shared" si="11"/>
        <v>7.4399999999999996E-3</v>
      </c>
      <c r="Y16" t="str">
        <f t="shared" si="1"/>
        <v>CIMS.CAN.BC.Coal Mining.Coal.Raw Product.ExtractionCoal MiningExtractionExtraction of coalService requestedCIMS.Generic Fuels.Diesel</v>
      </c>
    </row>
    <row r="17" spans="1:25" x14ac:dyDescent="0.25">
      <c r="A17" t="s">
        <v>19</v>
      </c>
      <c r="B17" t="s">
        <v>9</v>
      </c>
      <c r="C17" t="s">
        <v>2</v>
      </c>
      <c r="D17" t="s">
        <v>3</v>
      </c>
      <c r="E17" t="s">
        <v>22</v>
      </c>
      <c r="F17" t="s">
        <v>25</v>
      </c>
      <c r="G17" t="s">
        <v>4</v>
      </c>
      <c r="J17" t="s">
        <v>26</v>
      </c>
      <c r="L17" t="s">
        <v>16</v>
      </c>
      <c r="M17" cm="1">
        <f t="array" ref="M17">0.004*[2]!diemult</f>
        <v>7.4399999999999996E-3</v>
      </c>
      <c r="N17" s="13">
        <f t="shared" ref="N17:W17" si="12">M17</f>
        <v>7.4399999999999996E-3</v>
      </c>
      <c r="O17" s="13">
        <f t="shared" si="12"/>
        <v>7.4399999999999996E-3</v>
      </c>
      <c r="P17" s="13">
        <f t="shared" si="12"/>
        <v>7.4399999999999996E-3</v>
      </c>
      <c r="Q17" s="13">
        <f t="shared" si="12"/>
        <v>7.4399999999999996E-3</v>
      </c>
      <c r="R17" s="13">
        <f t="shared" si="12"/>
        <v>7.4399999999999996E-3</v>
      </c>
      <c r="S17" s="13">
        <f t="shared" si="12"/>
        <v>7.4399999999999996E-3</v>
      </c>
      <c r="T17" s="13">
        <f t="shared" si="12"/>
        <v>7.4399999999999996E-3</v>
      </c>
      <c r="U17" s="13">
        <f t="shared" si="12"/>
        <v>7.4399999999999996E-3</v>
      </c>
      <c r="V17" s="13">
        <f t="shared" si="12"/>
        <v>7.4399999999999996E-3</v>
      </c>
      <c r="W17" s="13">
        <f t="shared" si="12"/>
        <v>7.4399999999999996E-3</v>
      </c>
      <c r="Y17" t="str">
        <f t="shared" si="1"/>
        <v>CIMS.CAN.BC.Coal Mining.Coal.Raw Product.ExtractionCoal MiningExtractionExtraction of coal biodieselService requestedCIMS.CAN.BC.Biodiesel</v>
      </c>
    </row>
    <row r="18" spans="1:25" x14ac:dyDescent="0.25">
      <c r="A18" t="s">
        <v>19</v>
      </c>
      <c r="B18" t="s">
        <v>9</v>
      </c>
      <c r="C18" t="s">
        <v>2</v>
      </c>
      <c r="D18" t="s">
        <v>3</v>
      </c>
      <c r="E18" t="s">
        <v>22</v>
      </c>
      <c r="F18" t="s">
        <v>27</v>
      </c>
      <c r="G18" t="s">
        <v>4</v>
      </c>
      <c r="J18" t="s">
        <v>28</v>
      </c>
      <c r="L18" t="s">
        <v>16</v>
      </c>
      <c r="M18">
        <v>2.5000000000000001E-2</v>
      </c>
      <c r="N18" s="13">
        <f t="shared" ref="N18:W18" si="13">M18</f>
        <v>2.5000000000000001E-2</v>
      </c>
      <c r="O18" s="13">
        <f t="shared" si="13"/>
        <v>2.5000000000000001E-2</v>
      </c>
      <c r="P18" s="13">
        <f t="shared" si="13"/>
        <v>2.5000000000000001E-2</v>
      </c>
      <c r="Q18" s="13">
        <f t="shared" si="13"/>
        <v>2.5000000000000001E-2</v>
      </c>
      <c r="R18" s="13">
        <f t="shared" si="13"/>
        <v>2.5000000000000001E-2</v>
      </c>
      <c r="S18" s="13">
        <f t="shared" si="13"/>
        <v>2.5000000000000001E-2</v>
      </c>
      <c r="T18" s="13">
        <f t="shared" si="13"/>
        <v>2.5000000000000001E-2</v>
      </c>
      <c r="U18" s="13">
        <f t="shared" si="13"/>
        <v>2.5000000000000001E-2</v>
      </c>
      <c r="V18" s="13">
        <f t="shared" si="13"/>
        <v>2.5000000000000001E-2</v>
      </c>
      <c r="W18" s="13">
        <f t="shared" si="13"/>
        <v>2.5000000000000001E-2</v>
      </c>
      <c r="Y18" t="str">
        <f t="shared" si="1"/>
        <v>CIMS.CAN.BC.Coal Mining.Coal.Raw Product.ExtractionCoal MiningExtractionExtraction of coal electricService requestedCIMS.CAN.BC.Coal Mining.Direct Drive</v>
      </c>
    </row>
    <row r="19" spans="1:25" x14ac:dyDescent="0.25">
      <c r="A19" t="s">
        <v>20</v>
      </c>
      <c r="B19" t="s">
        <v>9</v>
      </c>
      <c r="C19" t="s">
        <v>2</v>
      </c>
      <c r="D19" t="s">
        <v>3</v>
      </c>
      <c r="E19" t="s">
        <v>29</v>
      </c>
      <c r="G19" t="s">
        <v>11</v>
      </c>
      <c r="L19" t="s">
        <v>6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Y19" t="str">
        <f t="shared" si="1"/>
        <v>CIMS.CAN.BC.Coal Mining.Coal.Raw Product.TransportationCoal MiningTransportationService provided</v>
      </c>
    </row>
    <row r="20" spans="1:25" x14ac:dyDescent="0.25">
      <c r="A20" t="s">
        <v>20</v>
      </c>
      <c r="B20" t="s">
        <v>9</v>
      </c>
      <c r="C20" t="s">
        <v>2</v>
      </c>
      <c r="D20" t="s">
        <v>3</v>
      </c>
      <c r="E20" t="s">
        <v>29</v>
      </c>
      <c r="F20" t="s">
        <v>30</v>
      </c>
      <c r="G20" t="s">
        <v>4</v>
      </c>
      <c r="J20" t="s">
        <v>31</v>
      </c>
      <c r="L20" t="s">
        <v>16</v>
      </c>
      <c r="M20">
        <v>9.9999999999999994E-12</v>
      </c>
      <c r="N20" s="13">
        <f t="shared" ref="N20:W20" si="14">M20</f>
        <v>9.9999999999999994E-12</v>
      </c>
      <c r="O20" s="13">
        <f t="shared" si="14"/>
        <v>9.9999999999999994E-12</v>
      </c>
      <c r="P20" s="13">
        <f t="shared" si="14"/>
        <v>9.9999999999999994E-12</v>
      </c>
      <c r="Q20" s="13">
        <f t="shared" si="14"/>
        <v>9.9999999999999994E-12</v>
      </c>
      <c r="R20" s="13">
        <f t="shared" si="14"/>
        <v>9.9999999999999994E-12</v>
      </c>
      <c r="S20" s="13">
        <f t="shared" si="14"/>
        <v>9.9999999999999994E-12</v>
      </c>
      <c r="T20" s="13">
        <f t="shared" si="14"/>
        <v>9.9999999999999994E-12</v>
      </c>
      <c r="U20" s="13">
        <f t="shared" si="14"/>
        <v>9.9999999999999994E-12</v>
      </c>
      <c r="V20" s="13">
        <f t="shared" si="14"/>
        <v>9.9999999999999994E-12</v>
      </c>
      <c r="W20" s="13">
        <f t="shared" si="14"/>
        <v>9.9999999999999994E-12</v>
      </c>
      <c r="Y20" t="str">
        <f t="shared" si="1"/>
        <v>CIMS.CAN.BC.Coal Mining.Coal.Raw Product.TransportationCoal MiningTransportationConveyanceService requestedCIMS.CAN.BC.Coal Mining.Conveyance</v>
      </c>
    </row>
    <row r="21" spans="1:25" x14ac:dyDescent="0.25">
      <c r="A21" t="s">
        <v>20</v>
      </c>
      <c r="B21" t="s">
        <v>9</v>
      </c>
      <c r="C21" t="s">
        <v>2</v>
      </c>
      <c r="D21" t="s">
        <v>3</v>
      </c>
      <c r="E21" t="s">
        <v>29</v>
      </c>
      <c r="F21" t="s">
        <v>32</v>
      </c>
      <c r="G21" t="s">
        <v>4</v>
      </c>
      <c r="J21" t="s">
        <v>24</v>
      </c>
      <c r="L21" t="s">
        <v>16</v>
      </c>
      <c r="M21" cm="1">
        <f t="array" ref="M21">0.1*[2]!diemult</f>
        <v>0.186</v>
      </c>
      <c r="N21" s="13">
        <f t="shared" ref="N21:W21" si="15">M21</f>
        <v>0.186</v>
      </c>
      <c r="O21" s="13">
        <f t="shared" si="15"/>
        <v>0.186</v>
      </c>
      <c r="P21" s="13">
        <f t="shared" si="15"/>
        <v>0.186</v>
      </c>
      <c r="Q21" s="13">
        <f t="shared" si="15"/>
        <v>0.186</v>
      </c>
      <c r="R21" s="13">
        <f t="shared" si="15"/>
        <v>0.186</v>
      </c>
      <c r="S21" s="13">
        <f t="shared" si="15"/>
        <v>0.186</v>
      </c>
      <c r="T21" s="13">
        <f t="shared" si="15"/>
        <v>0.186</v>
      </c>
      <c r="U21" s="13">
        <f t="shared" si="15"/>
        <v>0.186</v>
      </c>
      <c r="V21" s="13">
        <f t="shared" si="15"/>
        <v>0.186</v>
      </c>
      <c r="W21" s="13">
        <f t="shared" si="15"/>
        <v>0.186</v>
      </c>
      <c r="Y21" t="str">
        <f t="shared" si="1"/>
        <v>CIMS.CAN.BC.Coal Mining.Coal.Raw Product.TransportationCoal MiningTransportationDiesel truckService requestedCIMS.Generic Fuels.Diesel</v>
      </c>
    </row>
    <row r="22" spans="1:25" x14ac:dyDescent="0.25">
      <c r="A22" t="s">
        <v>20</v>
      </c>
      <c r="B22" t="s">
        <v>9</v>
      </c>
      <c r="C22" t="s">
        <v>2</v>
      </c>
      <c r="D22" t="s">
        <v>3</v>
      </c>
      <c r="E22" t="s">
        <v>29</v>
      </c>
      <c r="F22" t="s">
        <v>33</v>
      </c>
      <c r="G22" t="s">
        <v>4</v>
      </c>
      <c r="J22" t="s">
        <v>26</v>
      </c>
      <c r="L22" t="s">
        <v>16</v>
      </c>
      <c r="M22" cm="1">
        <f t="array" ref="M22">0.1*[2]!diemult</f>
        <v>0.186</v>
      </c>
      <c r="N22" s="13">
        <f t="shared" ref="N22:W22" si="16">M22</f>
        <v>0.186</v>
      </c>
      <c r="O22" s="13">
        <f t="shared" si="16"/>
        <v>0.186</v>
      </c>
      <c r="P22" s="13">
        <f t="shared" si="16"/>
        <v>0.186</v>
      </c>
      <c r="Q22" s="13">
        <f t="shared" si="16"/>
        <v>0.186</v>
      </c>
      <c r="R22" s="13">
        <f t="shared" si="16"/>
        <v>0.186</v>
      </c>
      <c r="S22" s="13">
        <f t="shared" si="16"/>
        <v>0.186</v>
      </c>
      <c r="T22" s="13">
        <f t="shared" si="16"/>
        <v>0.186</v>
      </c>
      <c r="U22" s="13">
        <f t="shared" si="16"/>
        <v>0.186</v>
      </c>
      <c r="V22" s="13">
        <f t="shared" si="16"/>
        <v>0.186</v>
      </c>
      <c r="W22" s="13">
        <f t="shared" si="16"/>
        <v>0.186</v>
      </c>
      <c r="Y22" t="str">
        <f t="shared" si="1"/>
        <v>CIMS.CAN.BC.Coal Mining.Coal.Raw Product.TransportationCoal MiningTransportationBiodiesel truckService requestedCIMS.CAN.BC.Biodiesel</v>
      </c>
    </row>
    <row r="23" spans="1:25" x14ac:dyDescent="0.25">
      <c r="A23" t="s">
        <v>21</v>
      </c>
      <c r="B23" t="s">
        <v>9</v>
      </c>
      <c r="C23" t="s">
        <v>2</v>
      </c>
      <c r="D23" t="s">
        <v>3</v>
      </c>
      <c r="E23" t="s">
        <v>34</v>
      </c>
      <c r="G23" t="s">
        <v>11</v>
      </c>
      <c r="L23" t="s">
        <v>6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Y23" t="str">
        <f t="shared" si="1"/>
        <v>CIMS.CAN.BC.Coal Mining.Coal.Raw Product.Mine VentilationCoal MiningMine VentilationService provided</v>
      </c>
    </row>
    <row r="24" spans="1:25" x14ac:dyDescent="0.25">
      <c r="A24" t="s">
        <v>21</v>
      </c>
      <c r="B24" t="s">
        <v>9</v>
      </c>
      <c r="C24" t="s">
        <v>2</v>
      </c>
      <c r="D24" t="s">
        <v>3</v>
      </c>
      <c r="E24" t="s">
        <v>34</v>
      </c>
      <c r="F24" t="s">
        <v>35</v>
      </c>
      <c r="G24" t="s">
        <v>4</v>
      </c>
      <c r="J24" t="s">
        <v>36</v>
      </c>
      <c r="L24" t="s">
        <v>16</v>
      </c>
      <c r="M24">
        <v>4.6100000000000004E-3</v>
      </c>
      <c r="N24" s="13">
        <f t="shared" ref="N24:W24" si="17">M24</f>
        <v>4.6100000000000004E-3</v>
      </c>
      <c r="O24" s="13">
        <f t="shared" si="17"/>
        <v>4.6100000000000004E-3</v>
      </c>
      <c r="P24" s="13">
        <f t="shared" si="17"/>
        <v>4.6100000000000004E-3</v>
      </c>
      <c r="Q24" s="13">
        <f t="shared" si="17"/>
        <v>4.6100000000000004E-3</v>
      </c>
      <c r="R24" s="13">
        <f t="shared" si="17"/>
        <v>4.6100000000000004E-3</v>
      </c>
      <c r="S24" s="13">
        <f t="shared" si="17"/>
        <v>4.6100000000000004E-3</v>
      </c>
      <c r="T24" s="13">
        <f t="shared" si="17"/>
        <v>4.6100000000000004E-3</v>
      </c>
      <c r="U24" s="13">
        <f t="shared" si="17"/>
        <v>4.6100000000000004E-3</v>
      </c>
      <c r="V24" s="13">
        <f t="shared" si="17"/>
        <v>4.6100000000000004E-3</v>
      </c>
      <c r="W24" s="13">
        <f t="shared" si="17"/>
        <v>4.6100000000000004E-3</v>
      </c>
      <c r="Y24" t="str">
        <f t="shared" si="1"/>
        <v>CIMS.CAN.BC.Coal Mining.Coal.Raw Product.Mine VentilationCoal MiningMine VentilationMine ventilationService requestedCIMS.CAN.BC.Coal Mining.Ventilation</v>
      </c>
    </row>
    <row r="25" spans="1:25" x14ac:dyDescent="0.25">
      <c r="A25" t="s">
        <v>13</v>
      </c>
      <c r="B25" t="s">
        <v>9</v>
      </c>
      <c r="C25" t="s">
        <v>2</v>
      </c>
      <c r="D25" t="s">
        <v>3</v>
      </c>
      <c r="E25" t="s">
        <v>37</v>
      </c>
      <c r="G25" t="s">
        <v>11</v>
      </c>
      <c r="L25" t="s">
        <v>6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Y25" t="str">
        <f t="shared" si="1"/>
        <v>CIMS.CAN.BC.Coal Mining.Coal.Size Reduced ProductCoal MiningSize Reduced ProductService provided</v>
      </c>
    </row>
    <row r="26" spans="1:25" x14ac:dyDescent="0.25">
      <c r="A26" t="s">
        <v>13</v>
      </c>
      <c r="B26" t="s">
        <v>9</v>
      </c>
      <c r="C26" t="s">
        <v>2</v>
      </c>
      <c r="D26" t="s">
        <v>3</v>
      </c>
      <c r="E26" t="s">
        <v>37</v>
      </c>
      <c r="G26" t="s">
        <v>4</v>
      </c>
      <c r="J26" t="s">
        <v>38</v>
      </c>
      <c r="L26" t="s">
        <v>6</v>
      </c>
      <c r="M26">
        <v>1.4523926034218999</v>
      </c>
      <c r="N26" s="13">
        <f t="shared" ref="N26:W26" si="18">M26</f>
        <v>1.4523926034218999</v>
      </c>
      <c r="O26" s="13">
        <f t="shared" si="18"/>
        <v>1.4523926034218999</v>
      </c>
      <c r="P26" s="13">
        <f t="shared" si="18"/>
        <v>1.4523926034218999</v>
      </c>
      <c r="Q26" s="13">
        <f t="shared" si="18"/>
        <v>1.4523926034218999</v>
      </c>
      <c r="R26" s="13">
        <f t="shared" si="18"/>
        <v>1.4523926034218999</v>
      </c>
      <c r="S26" s="13">
        <f t="shared" si="18"/>
        <v>1.4523926034218999</v>
      </c>
      <c r="T26" s="13">
        <f t="shared" si="18"/>
        <v>1.4523926034218999</v>
      </c>
      <c r="U26" s="13">
        <f t="shared" si="18"/>
        <v>1.4523926034218999</v>
      </c>
      <c r="V26" s="13">
        <f t="shared" si="18"/>
        <v>1.4523926034218999</v>
      </c>
      <c r="W26" s="13">
        <f t="shared" si="18"/>
        <v>1.4523926034218999</v>
      </c>
      <c r="Y26" t="str">
        <f t="shared" si="1"/>
        <v>CIMS.CAN.BC.Coal Mining.Coal.Size Reduced ProductCoal MiningSize Reduced ProductService requestedCIMS.CAN.BC.Coal Mining.Coal.Size Reduced Product.Primary Crushing</v>
      </c>
    </row>
    <row r="27" spans="1:25" x14ac:dyDescent="0.25">
      <c r="A27" t="s">
        <v>13</v>
      </c>
      <c r="B27" t="s">
        <v>9</v>
      </c>
      <c r="C27" t="s">
        <v>2</v>
      </c>
      <c r="D27" t="s">
        <v>3</v>
      </c>
      <c r="E27" t="s">
        <v>37</v>
      </c>
      <c r="G27" t="s">
        <v>4</v>
      </c>
      <c r="J27" t="s">
        <v>39</v>
      </c>
      <c r="L27" t="s">
        <v>6</v>
      </c>
      <c r="M27">
        <v>0</v>
      </c>
      <c r="N27" s="13">
        <f t="shared" ref="N27:W27" si="19">M27</f>
        <v>0</v>
      </c>
      <c r="O27" s="13">
        <f t="shared" si="19"/>
        <v>0</v>
      </c>
      <c r="P27" s="13">
        <f t="shared" si="19"/>
        <v>0</v>
      </c>
      <c r="Q27" s="13">
        <f t="shared" si="19"/>
        <v>0</v>
      </c>
      <c r="R27" s="13">
        <f t="shared" si="19"/>
        <v>0</v>
      </c>
      <c r="S27" s="13">
        <f t="shared" si="19"/>
        <v>0</v>
      </c>
      <c r="T27" s="13">
        <f t="shared" si="19"/>
        <v>0</v>
      </c>
      <c r="U27" s="13">
        <f t="shared" si="19"/>
        <v>0</v>
      </c>
      <c r="V27" s="13">
        <f t="shared" si="19"/>
        <v>0</v>
      </c>
      <c r="W27" s="13">
        <f t="shared" si="19"/>
        <v>0</v>
      </c>
      <c r="Y27" t="str">
        <f t="shared" si="1"/>
        <v>CIMS.CAN.BC.Coal Mining.Coal.Size Reduced ProductCoal MiningSize Reduced ProductService requestedCIMS.CAN.BC.Coal Mining.Coal.Size Reduced Product.Primary Milling</v>
      </c>
    </row>
    <row r="28" spans="1:25" x14ac:dyDescent="0.25">
      <c r="A28" t="s">
        <v>13</v>
      </c>
      <c r="B28" t="s">
        <v>9</v>
      </c>
      <c r="C28" t="s">
        <v>2</v>
      </c>
      <c r="D28" t="s">
        <v>3</v>
      </c>
      <c r="E28" t="s">
        <v>37</v>
      </c>
      <c r="G28" t="s">
        <v>4</v>
      </c>
      <c r="J28" t="s">
        <v>40</v>
      </c>
      <c r="L28" t="s">
        <v>6</v>
      </c>
      <c r="M28">
        <v>0</v>
      </c>
      <c r="N28" s="13">
        <f t="shared" ref="N28:W28" si="20">M28</f>
        <v>0</v>
      </c>
      <c r="O28" s="13">
        <f t="shared" si="20"/>
        <v>0</v>
      </c>
      <c r="P28" s="13">
        <f t="shared" si="20"/>
        <v>0</v>
      </c>
      <c r="Q28" s="13">
        <f t="shared" si="20"/>
        <v>0</v>
      </c>
      <c r="R28" s="13">
        <f t="shared" si="20"/>
        <v>0</v>
      </c>
      <c r="S28" s="13">
        <f t="shared" si="20"/>
        <v>0</v>
      </c>
      <c r="T28" s="13">
        <f t="shared" si="20"/>
        <v>0</v>
      </c>
      <c r="U28" s="13">
        <f t="shared" si="20"/>
        <v>0</v>
      </c>
      <c r="V28" s="13">
        <f t="shared" si="20"/>
        <v>0</v>
      </c>
      <c r="W28" s="13">
        <f t="shared" si="20"/>
        <v>0</v>
      </c>
      <c r="Y28" t="str">
        <f t="shared" si="1"/>
        <v>CIMS.CAN.BC.Coal Mining.Coal.Size Reduced ProductCoal MiningSize Reduced ProductService requestedCIMS.CAN.BC.Coal Mining.Coal.Size Reduced Product.Secondary Milling</v>
      </c>
    </row>
    <row r="29" spans="1:25" x14ac:dyDescent="0.25">
      <c r="A29" t="s">
        <v>38</v>
      </c>
      <c r="B29" t="s">
        <v>9</v>
      </c>
      <c r="C29" t="s">
        <v>2</v>
      </c>
      <c r="D29" t="s">
        <v>3</v>
      </c>
      <c r="E29" t="s">
        <v>41</v>
      </c>
      <c r="G29" t="s">
        <v>11</v>
      </c>
      <c r="L29" t="s">
        <v>6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Y29" t="str">
        <f t="shared" si="1"/>
        <v>CIMS.CAN.BC.Coal Mining.Coal.Size Reduced Product.Primary CrushingCoal MiningPrimary CrushingService provided</v>
      </c>
    </row>
    <row r="30" spans="1:25" x14ac:dyDescent="0.25">
      <c r="A30" t="s">
        <v>38</v>
      </c>
      <c r="B30" t="s">
        <v>9</v>
      </c>
      <c r="C30" t="s">
        <v>2</v>
      </c>
      <c r="D30" t="s">
        <v>3</v>
      </c>
      <c r="E30" t="s">
        <v>41</v>
      </c>
      <c r="F30" t="s">
        <v>41</v>
      </c>
      <c r="G30" t="s">
        <v>4</v>
      </c>
      <c r="J30" t="s">
        <v>31</v>
      </c>
      <c r="L30" t="s">
        <v>16</v>
      </c>
      <c r="M30">
        <v>2.9999999999999997E-4</v>
      </c>
      <c r="N30" s="13">
        <f t="shared" ref="N30:W30" si="21">M30</f>
        <v>2.9999999999999997E-4</v>
      </c>
      <c r="O30" s="13">
        <f t="shared" si="21"/>
        <v>2.9999999999999997E-4</v>
      </c>
      <c r="P30" s="13">
        <f t="shared" si="21"/>
        <v>2.9999999999999997E-4</v>
      </c>
      <c r="Q30" s="13">
        <f t="shared" si="21"/>
        <v>2.9999999999999997E-4</v>
      </c>
      <c r="R30" s="13">
        <f t="shared" si="21"/>
        <v>2.9999999999999997E-4</v>
      </c>
      <c r="S30" s="13">
        <f t="shared" si="21"/>
        <v>2.9999999999999997E-4</v>
      </c>
      <c r="T30" s="13">
        <f t="shared" si="21"/>
        <v>2.9999999999999997E-4</v>
      </c>
      <c r="U30" s="13">
        <f t="shared" si="21"/>
        <v>2.9999999999999997E-4</v>
      </c>
      <c r="V30" s="13">
        <f t="shared" si="21"/>
        <v>2.9999999999999997E-4</v>
      </c>
      <c r="W30" s="13">
        <f t="shared" si="21"/>
        <v>2.9999999999999997E-4</v>
      </c>
      <c r="Y30" t="str">
        <f t="shared" si="1"/>
        <v>CIMS.CAN.BC.Coal Mining.Coal.Size Reduced Product.Primary CrushingCoal MiningPrimary CrushingPrimary CrushingService requestedCIMS.CAN.BC.Coal Mining.Conveyance</v>
      </c>
    </row>
    <row r="31" spans="1:25" x14ac:dyDescent="0.25">
      <c r="A31" t="s">
        <v>38</v>
      </c>
      <c r="B31" t="s">
        <v>9</v>
      </c>
      <c r="C31" t="s">
        <v>2</v>
      </c>
      <c r="D31" t="s">
        <v>3</v>
      </c>
      <c r="E31" t="s">
        <v>41</v>
      </c>
      <c r="F31" t="s">
        <v>41</v>
      </c>
      <c r="G31" t="s">
        <v>4</v>
      </c>
      <c r="J31" t="s">
        <v>28</v>
      </c>
      <c r="L31" t="s">
        <v>16</v>
      </c>
      <c r="M31">
        <v>4.0000000000000002E-4</v>
      </c>
      <c r="N31" s="13">
        <f t="shared" ref="N31:W31" si="22">M31</f>
        <v>4.0000000000000002E-4</v>
      </c>
      <c r="O31" s="13">
        <f t="shared" si="22"/>
        <v>4.0000000000000002E-4</v>
      </c>
      <c r="P31" s="13">
        <f t="shared" si="22"/>
        <v>4.0000000000000002E-4</v>
      </c>
      <c r="Q31" s="13">
        <f t="shared" si="22"/>
        <v>4.0000000000000002E-4</v>
      </c>
      <c r="R31" s="13">
        <f t="shared" si="22"/>
        <v>4.0000000000000002E-4</v>
      </c>
      <c r="S31" s="13">
        <f t="shared" si="22"/>
        <v>4.0000000000000002E-4</v>
      </c>
      <c r="T31" s="13">
        <f t="shared" si="22"/>
        <v>4.0000000000000002E-4</v>
      </c>
      <c r="U31" s="13">
        <f t="shared" si="22"/>
        <v>4.0000000000000002E-4</v>
      </c>
      <c r="V31" s="13">
        <f t="shared" si="22"/>
        <v>4.0000000000000002E-4</v>
      </c>
      <c r="W31" s="13">
        <f t="shared" si="22"/>
        <v>4.0000000000000002E-4</v>
      </c>
      <c r="Y31" t="str">
        <f t="shared" si="1"/>
        <v>CIMS.CAN.BC.Coal Mining.Coal.Size Reduced Product.Primary CrushingCoal MiningPrimary CrushingPrimary CrushingService requestedCIMS.CAN.BC.Coal Mining.Direct Drive</v>
      </c>
    </row>
    <row r="32" spans="1:25" x14ac:dyDescent="0.25">
      <c r="A32" t="s">
        <v>39</v>
      </c>
      <c r="B32" t="s">
        <v>9</v>
      </c>
      <c r="C32" t="s">
        <v>2</v>
      </c>
      <c r="D32" t="s">
        <v>3</v>
      </c>
      <c r="E32" t="s">
        <v>42</v>
      </c>
      <c r="G32" t="s">
        <v>11</v>
      </c>
      <c r="L32" t="s">
        <v>6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Y32" t="str">
        <f t="shared" si="1"/>
        <v>CIMS.CAN.BC.Coal Mining.Coal.Size Reduced Product.Primary MillingCoal MiningPrimary MillingService provided</v>
      </c>
    </row>
    <row r="33" spans="1:25" x14ac:dyDescent="0.25">
      <c r="A33" t="s">
        <v>39</v>
      </c>
      <c r="B33" t="s">
        <v>9</v>
      </c>
      <c r="C33" t="s">
        <v>2</v>
      </c>
      <c r="D33" t="s">
        <v>3</v>
      </c>
      <c r="E33" t="s">
        <v>42</v>
      </c>
      <c r="F33" t="s">
        <v>43</v>
      </c>
      <c r="G33" t="s">
        <v>4</v>
      </c>
      <c r="J33" t="s">
        <v>31</v>
      </c>
      <c r="L33" t="s">
        <v>16</v>
      </c>
      <c r="M33">
        <v>2.9999999999999997E-4</v>
      </c>
      <c r="N33" s="13">
        <f t="shared" ref="N33:W33" si="23">M33</f>
        <v>2.9999999999999997E-4</v>
      </c>
      <c r="O33" s="13">
        <f t="shared" si="23"/>
        <v>2.9999999999999997E-4</v>
      </c>
      <c r="P33" s="13">
        <f t="shared" si="23"/>
        <v>2.9999999999999997E-4</v>
      </c>
      <c r="Q33" s="13">
        <f t="shared" si="23"/>
        <v>2.9999999999999997E-4</v>
      </c>
      <c r="R33" s="13">
        <f t="shared" si="23"/>
        <v>2.9999999999999997E-4</v>
      </c>
      <c r="S33" s="13">
        <f t="shared" si="23"/>
        <v>2.9999999999999997E-4</v>
      </c>
      <c r="T33" s="13">
        <f t="shared" si="23"/>
        <v>2.9999999999999997E-4</v>
      </c>
      <c r="U33" s="13">
        <f t="shared" si="23"/>
        <v>2.9999999999999997E-4</v>
      </c>
      <c r="V33" s="13">
        <f t="shared" si="23"/>
        <v>2.9999999999999997E-4</v>
      </c>
      <c r="W33" s="13">
        <f t="shared" si="23"/>
        <v>2.9999999999999997E-4</v>
      </c>
      <c r="Y33" t="str">
        <f t="shared" si="1"/>
        <v>CIMS.CAN.BC.Coal Mining.Coal.Size Reduced Product.Primary MillingCoal MiningPrimary MillingPrimary GrindingService requestedCIMS.CAN.BC.Coal Mining.Conveyance</v>
      </c>
    </row>
    <row r="34" spans="1:25" x14ac:dyDescent="0.25">
      <c r="A34" t="s">
        <v>40</v>
      </c>
      <c r="B34" t="s">
        <v>9</v>
      </c>
      <c r="C34" t="s">
        <v>2</v>
      </c>
      <c r="D34" t="s">
        <v>3</v>
      </c>
      <c r="E34" t="s">
        <v>44</v>
      </c>
      <c r="G34" t="s">
        <v>11</v>
      </c>
      <c r="L34" t="s">
        <v>6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Y34" t="str">
        <f t="shared" si="1"/>
        <v>CIMS.CAN.BC.Coal Mining.Coal.Size Reduced Product.Secondary MillingCoal MiningSecondary MillingService provided</v>
      </c>
    </row>
    <row r="35" spans="1:25" x14ac:dyDescent="0.25">
      <c r="A35" t="s">
        <v>40</v>
      </c>
      <c r="B35" t="s">
        <v>9</v>
      </c>
      <c r="C35" t="s">
        <v>2</v>
      </c>
      <c r="D35" t="s">
        <v>3</v>
      </c>
      <c r="E35" t="s">
        <v>44</v>
      </c>
      <c r="F35" t="s">
        <v>45</v>
      </c>
      <c r="G35" t="s">
        <v>4</v>
      </c>
      <c r="J35" t="s">
        <v>31</v>
      </c>
      <c r="L35" t="s">
        <v>16</v>
      </c>
      <c r="M35">
        <v>2.9999999999999997E-4</v>
      </c>
      <c r="N35" s="13">
        <f t="shared" ref="N35:W35" si="24">M35</f>
        <v>2.9999999999999997E-4</v>
      </c>
      <c r="O35" s="13">
        <f t="shared" si="24"/>
        <v>2.9999999999999997E-4</v>
      </c>
      <c r="P35" s="13">
        <f t="shared" si="24"/>
        <v>2.9999999999999997E-4</v>
      </c>
      <c r="Q35" s="13">
        <f t="shared" si="24"/>
        <v>2.9999999999999997E-4</v>
      </c>
      <c r="R35" s="13">
        <f t="shared" si="24"/>
        <v>2.9999999999999997E-4</v>
      </c>
      <c r="S35" s="13">
        <f t="shared" si="24"/>
        <v>2.9999999999999997E-4</v>
      </c>
      <c r="T35" s="13">
        <f t="shared" si="24"/>
        <v>2.9999999999999997E-4</v>
      </c>
      <c r="U35" s="13">
        <f t="shared" si="24"/>
        <v>2.9999999999999997E-4</v>
      </c>
      <c r="V35" s="13">
        <f t="shared" si="24"/>
        <v>2.9999999999999997E-4</v>
      </c>
      <c r="W35" s="13">
        <f t="shared" si="24"/>
        <v>2.9999999999999997E-4</v>
      </c>
      <c r="Y35" t="str">
        <f t="shared" si="1"/>
        <v>CIMS.CAN.BC.Coal Mining.Coal.Size Reduced Product.Secondary MillingCoal MiningSecondary MillingSecondary GrindingService requestedCIMS.CAN.BC.Coal Mining.Conveyance</v>
      </c>
    </row>
    <row r="36" spans="1:25" x14ac:dyDescent="0.25">
      <c r="A36" t="s">
        <v>14</v>
      </c>
      <c r="B36" t="s">
        <v>9</v>
      </c>
      <c r="C36" t="s">
        <v>2</v>
      </c>
      <c r="D36" t="s">
        <v>3</v>
      </c>
      <c r="E36" t="s">
        <v>46</v>
      </c>
      <c r="G36" t="s">
        <v>11</v>
      </c>
      <c r="L36" t="s">
        <v>6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Y36" t="str">
        <f t="shared" si="1"/>
        <v>CIMS.CAN.BC.Coal Mining.Coal.Final ProductCoal MiningFinal ProductService provided</v>
      </c>
    </row>
    <row r="37" spans="1:25" x14ac:dyDescent="0.25">
      <c r="A37" t="s">
        <v>14</v>
      </c>
      <c r="B37" t="s">
        <v>9</v>
      </c>
      <c r="C37" t="s">
        <v>2</v>
      </c>
      <c r="D37" t="s">
        <v>3</v>
      </c>
      <c r="E37" t="s">
        <v>46</v>
      </c>
      <c r="G37" t="s">
        <v>4</v>
      </c>
      <c r="J37" t="s">
        <v>47</v>
      </c>
      <c r="L37" t="s">
        <v>6</v>
      </c>
      <c r="M37">
        <v>0.98851523879112901</v>
      </c>
      <c r="N37" s="13">
        <f t="shared" ref="N37:W37" si="25">M37</f>
        <v>0.98851523879112901</v>
      </c>
      <c r="O37" s="13">
        <f t="shared" si="25"/>
        <v>0.98851523879112901</v>
      </c>
      <c r="P37" s="13">
        <f t="shared" si="25"/>
        <v>0.98851523879112901</v>
      </c>
      <c r="Q37" s="13">
        <f t="shared" si="25"/>
        <v>0.98851523879112901</v>
      </c>
      <c r="R37" s="13">
        <f t="shared" si="25"/>
        <v>0.98851523879112901</v>
      </c>
      <c r="S37" s="13">
        <f t="shared" si="25"/>
        <v>0.98851523879112901</v>
      </c>
      <c r="T37" s="13">
        <f t="shared" si="25"/>
        <v>0.98851523879112901</v>
      </c>
      <c r="U37" s="13">
        <f t="shared" si="25"/>
        <v>0.98851523879112901</v>
      </c>
      <c r="V37" s="13">
        <f t="shared" si="25"/>
        <v>0.98851523879112901</v>
      </c>
      <c r="W37" s="13">
        <f t="shared" si="25"/>
        <v>0.98851523879112901</v>
      </c>
      <c r="Y37" t="str">
        <f t="shared" si="1"/>
        <v>CIMS.CAN.BC.Coal Mining.Coal.Final ProductCoal MiningFinal ProductService requestedCIMS.CAN.BC.Coal Mining.Coal.Final Product.Washing</v>
      </c>
    </row>
    <row r="38" spans="1:25" x14ac:dyDescent="0.25">
      <c r="A38" t="s">
        <v>14</v>
      </c>
      <c r="B38" t="s">
        <v>9</v>
      </c>
      <c r="C38" t="s">
        <v>2</v>
      </c>
      <c r="D38" t="s">
        <v>3</v>
      </c>
      <c r="E38" t="s">
        <v>46</v>
      </c>
      <c r="G38" t="s">
        <v>4</v>
      </c>
      <c r="J38" t="s">
        <v>48</v>
      </c>
      <c r="L38" t="s">
        <v>6</v>
      </c>
      <c r="M38">
        <v>0.98851523879112901</v>
      </c>
      <c r="N38" s="13">
        <f t="shared" ref="N38:W38" si="26">M38</f>
        <v>0.98851523879112901</v>
      </c>
      <c r="O38" s="13">
        <f t="shared" si="26"/>
        <v>0.98851523879112901</v>
      </c>
      <c r="P38" s="13">
        <f t="shared" si="26"/>
        <v>0.98851523879112901</v>
      </c>
      <c r="Q38" s="13">
        <f t="shared" si="26"/>
        <v>0.98851523879112901</v>
      </c>
      <c r="R38" s="13">
        <f t="shared" si="26"/>
        <v>0.98851523879112901</v>
      </c>
      <c r="S38" s="13">
        <f t="shared" si="26"/>
        <v>0.98851523879112901</v>
      </c>
      <c r="T38" s="13">
        <f t="shared" si="26"/>
        <v>0.98851523879112901</v>
      </c>
      <c r="U38" s="13">
        <f t="shared" si="26"/>
        <v>0.98851523879112901</v>
      </c>
      <c r="V38" s="13">
        <f t="shared" si="26"/>
        <v>0.98851523879112901</v>
      </c>
      <c r="W38" s="13">
        <f t="shared" si="26"/>
        <v>0.98851523879112901</v>
      </c>
      <c r="Y38" t="str">
        <f t="shared" si="1"/>
        <v>CIMS.CAN.BC.Coal Mining.Coal.Final ProductCoal MiningFinal ProductService requestedCIMS.CAN.BC.Coal Mining.Coal.Final Product.Cleaning</v>
      </c>
    </row>
    <row r="39" spans="1:25" x14ac:dyDescent="0.25">
      <c r="A39" t="s">
        <v>14</v>
      </c>
      <c r="B39" t="s">
        <v>9</v>
      </c>
      <c r="C39" t="s">
        <v>2</v>
      </c>
      <c r="D39" t="s">
        <v>3</v>
      </c>
      <c r="E39" t="s">
        <v>46</v>
      </c>
      <c r="G39" t="s">
        <v>4</v>
      </c>
      <c r="J39" t="s">
        <v>49</v>
      </c>
      <c r="L39" t="s">
        <v>6</v>
      </c>
      <c r="M39">
        <v>0.47646062792296401</v>
      </c>
      <c r="N39" s="13">
        <f t="shared" ref="N39:W39" si="27">M39</f>
        <v>0.47646062792296401</v>
      </c>
      <c r="O39" s="13">
        <f t="shared" si="27"/>
        <v>0.47646062792296401</v>
      </c>
      <c r="P39" s="13">
        <f t="shared" si="27"/>
        <v>0.47646062792296401</v>
      </c>
      <c r="Q39" s="13">
        <f t="shared" si="27"/>
        <v>0.47646062792296401</v>
      </c>
      <c r="R39" s="13">
        <f t="shared" si="27"/>
        <v>0.47646062792296401</v>
      </c>
      <c r="S39" s="13">
        <f t="shared" si="27"/>
        <v>0.47646062792296401</v>
      </c>
      <c r="T39" s="13">
        <f t="shared" si="27"/>
        <v>0.47646062792296401</v>
      </c>
      <c r="U39" s="13">
        <f t="shared" si="27"/>
        <v>0.47646062792296401</v>
      </c>
      <c r="V39" s="13">
        <f t="shared" si="27"/>
        <v>0.47646062792296401</v>
      </c>
      <c r="W39" s="13">
        <f t="shared" si="27"/>
        <v>0.47646062792296401</v>
      </c>
      <c r="Y39" t="str">
        <f t="shared" si="1"/>
        <v>CIMS.CAN.BC.Coal Mining.Coal.Final ProductCoal MiningFinal ProductService requestedCIMS.CAN.BC.Coal Mining.Coal.Final Product.Tailings Disposal</v>
      </c>
    </row>
    <row r="40" spans="1:25" x14ac:dyDescent="0.25">
      <c r="A40" t="s">
        <v>47</v>
      </c>
      <c r="B40" t="s">
        <v>9</v>
      </c>
      <c r="C40" t="s">
        <v>2</v>
      </c>
      <c r="D40" t="s">
        <v>3</v>
      </c>
      <c r="E40" t="s">
        <v>50</v>
      </c>
      <c r="G40" t="s">
        <v>11</v>
      </c>
      <c r="L40" t="s">
        <v>6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Y40" t="str">
        <f t="shared" si="1"/>
        <v>CIMS.CAN.BC.Coal Mining.Coal.Final Product.WashingCoal MiningWashingService provided</v>
      </c>
    </row>
    <row r="41" spans="1:25" x14ac:dyDescent="0.25">
      <c r="A41" t="s">
        <v>47</v>
      </c>
      <c r="B41" t="s">
        <v>9</v>
      </c>
      <c r="C41" t="s">
        <v>2</v>
      </c>
      <c r="D41" t="s">
        <v>3</v>
      </c>
      <c r="E41" t="s">
        <v>50</v>
      </c>
      <c r="F41" t="s">
        <v>51</v>
      </c>
      <c r="G41" t="s">
        <v>4</v>
      </c>
      <c r="J41" t="s">
        <v>31</v>
      </c>
      <c r="L41" t="s">
        <v>16</v>
      </c>
      <c r="M41">
        <v>6.9999999999999999E-4</v>
      </c>
      <c r="N41" s="13">
        <f t="shared" ref="N41:W41" si="28">M41</f>
        <v>6.9999999999999999E-4</v>
      </c>
      <c r="O41" s="13">
        <f t="shared" si="28"/>
        <v>6.9999999999999999E-4</v>
      </c>
      <c r="P41" s="13">
        <f t="shared" si="28"/>
        <v>6.9999999999999999E-4</v>
      </c>
      <c r="Q41" s="13">
        <f t="shared" si="28"/>
        <v>6.9999999999999999E-4</v>
      </c>
      <c r="R41" s="13">
        <f t="shared" si="28"/>
        <v>6.9999999999999999E-4</v>
      </c>
      <c r="S41" s="13">
        <f t="shared" si="28"/>
        <v>6.9999999999999999E-4</v>
      </c>
      <c r="T41" s="13">
        <f t="shared" si="28"/>
        <v>6.9999999999999999E-4</v>
      </c>
      <c r="U41" s="13">
        <f t="shared" si="28"/>
        <v>6.9999999999999999E-4</v>
      </c>
      <c r="V41" s="13">
        <f t="shared" si="28"/>
        <v>6.9999999999999999E-4</v>
      </c>
      <c r="W41" s="13">
        <f t="shared" si="28"/>
        <v>6.9999999999999999E-4</v>
      </c>
      <c r="Y41" t="str">
        <f t="shared" si="1"/>
        <v>CIMS.CAN.BC.Coal Mining.Coal.Final Product.WashingCoal MiningWashingWash MillService requestedCIMS.CAN.BC.Coal Mining.Conveyance</v>
      </c>
    </row>
    <row r="42" spans="1:25" x14ac:dyDescent="0.25">
      <c r="A42" t="s">
        <v>47</v>
      </c>
      <c r="B42" t="s">
        <v>9</v>
      </c>
      <c r="C42" t="s">
        <v>2</v>
      </c>
      <c r="D42" t="s">
        <v>3</v>
      </c>
      <c r="E42" t="s">
        <v>50</v>
      </c>
      <c r="F42" t="s">
        <v>51</v>
      </c>
      <c r="G42" t="s">
        <v>4</v>
      </c>
      <c r="J42" t="s">
        <v>52</v>
      </c>
      <c r="L42" t="s">
        <v>16</v>
      </c>
      <c r="M42">
        <v>4.0000000000000002E-4</v>
      </c>
      <c r="N42" s="13">
        <f t="shared" ref="N42:W42" si="29">M42</f>
        <v>4.0000000000000002E-4</v>
      </c>
      <c r="O42" s="13">
        <f t="shared" si="29"/>
        <v>4.0000000000000002E-4</v>
      </c>
      <c r="P42" s="13">
        <f t="shared" si="29"/>
        <v>4.0000000000000002E-4</v>
      </c>
      <c r="Q42" s="13">
        <f t="shared" si="29"/>
        <v>4.0000000000000002E-4</v>
      </c>
      <c r="R42" s="13">
        <f t="shared" si="29"/>
        <v>4.0000000000000002E-4</v>
      </c>
      <c r="S42" s="13">
        <f t="shared" si="29"/>
        <v>4.0000000000000002E-4</v>
      </c>
      <c r="T42" s="13">
        <f t="shared" si="29"/>
        <v>4.0000000000000002E-4</v>
      </c>
      <c r="U42" s="13">
        <f t="shared" si="29"/>
        <v>4.0000000000000002E-4</v>
      </c>
      <c r="V42" s="13">
        <f t="shared" si="29"/>
        <v>4.0000000000000002E-4</v>
      </c>
      <c r="W42" s="13">
        <f t="shared" si="29"/>
        <v>4.0000000000000002E-4</v>
      </c>
      <c r="Y42" t="str">
        <f t="shared" si="1"/>
        <v>CIMS.CAN.BC.Coal Mining.Coal.Final Product.WashingCoal MiningWashingWash MillService requestedCIMS.CAN.BC.Coal Mining.Compression</v>
      </c>
    </row>
    <row r="43" spans="1:25" x14ac:dyDescent="0.25">
      <c r="A43" t="s">
        <v>47</v>
      </c>
      <c r="B43" t="s">
        <v>9</v>
      </c>
      <c r="C43" t="s">
        <v>2</v>
      </c>
      <c r="D43" t="s">
        <v>3</v>
      </c>
      <c r="E43" t="s">
        <v>50</v>
      </c>
      <c r="F43" t="s">
        <v>51</v>
      </c>
      <c r="G43" t="s">
        <v>4</v>
      </c>
      <c r="J43" t="s">
        <v>36</v>
      </c>
      <c r="L43" t="s">
        <v>16</v>
      </c>
      <c r="M43">
        <v>8.9999999999999998E-4</v>
      </c>
      <c r="N43" s="13">
        <f t="shared" ref="N43:W43" si="30">M43</f>
        <v>8.9999999999999998E-4</v>
      </c>
      <c r="O43" s="13">
        <f t="shared" si="30"/>
        <v>8.9999999999999998E-4</v>
      </c>
      <c r="P43" s="13">
        <f t="shared" si="30"/>
        <v>8.9999999999999998E-4</v>
      </c>
      <c r="Q43" s="13">
        <f t="shared" si="30"/>
        <v>8.9999999999999998E-4</v>
      </c>
      <c r="R43" s="13">
        <f t="shared" si="30"/>
        <v>8.9999999999999998E-4</v>
      </c>
      <c r="S43" s="13">
        <f t="shared" si="30"/>
        <v>8.9999999999999998E-4</v>
      </c>
      <c r="T43" s="13">
        <f t="shared" si="30"/>
        <v>8.9999999999999998E-4</v>
      </c>
      <c r="U43" s="13">
        <f t="shared" si="30"/>
        <v>8.9999999999999998E-4</v>
      </c>
      <c r="V43" s="13">
        <f t="shared" si="30"/>
        <v>8.9999999999999998E-4</v>
      </c>
      <c r="W43" s="13">
        <f t="shared" si="30"/>
        <v>8.9999999999999998E-4</v>
      </c>
      <c r="Y43" t="str">
        <f t="shared" si="1"/>
        <v>CIMS.CAN.BC.Coal Mining.Coal.Final Product.WashingCoal MiningWashingWash MillService requestedCIMS.CAN.BC.Coal Mining.Ventilation</v>
      </c>
    </row>
    <row r="44" spans="1:25" x14ac:dyDescent="0.25">
      <c r="A44" t="s">
        <v>47</v>
      </c>
      <c r="B44" t="s">
        <v>9</v>
      </c>
      <c r="C44" t="s">
        <v>2</v>
      </c>
      <c r="D44" t="s">
        <v>3</v>
      </c>
      <c r="E44" t="s">
        <v>50</v>
      </c>
      <c r="F44" t="s">
        <v>51</v>
      </c>
      <c r="G44" t="s">
        <v>4</v>
      </c>
      <c r="J44" t="s">
        <v>28</v>
      </c>
      <c r="L44" t="s">
        <v>16</v>
      </c>
      <c r="M44">
        <v>5.8999999999999999E-3</v>
      </c>
      <c r="N44" s="13">
        <f t="shared" ref="N44:W44" si="31">M44</f>
        <v>5.8999999999999999E-3</v>
      </c>
      <c r="O44" s="13">
        <f t="shared" si="31"/>
        <v>5.8999999999999999E-3</v>
      </c>
      <c r="P44" s="13">
        <f t="shared" si="31"/>
        <v>5.8999999999999999E-3</v>
      </c>
      <c r="Q44" s="13">
        <f t="shared" si="31"/>
        <v>5.8999999999999999E-3</v>
      </c>
      <c r="R44" s="13">
        <f t="shared" si="31"/>
        <v>5.8999999999999999E-3</v>
      </c>
      <c r="S44" s="13">
        <f t="shared" si="31"/>
        <v>5.8999999999999999E-3</v>
      </c>
      <c r="T44" s="13">
        <f t="shared" si="31"/>
        <v>5.8999999999999999E-3</v>
      </c>
      <c r="U44" s="13">
        <f t="shared" si="31"/>
        <v>5.8999999999999999E-3</v>
      </c>
      <c r="V44" s="13">
        <f t="shared" si="31"/>
        <v>5.8999999999999999E-3</v>
      </c>
      <c r="W44" s="13">
        <f t="shared" si="31"/>
        <v>5.8999999999999999E-3</v>
      </c>
      <c r="Y44" t="str">
        <f t="shared" si="1"/>
        <v>CIMS.CAN.BC.Coal Mining.Coal.Final Product.WashingCoal MiningWashingWash MillService requestedCIMS.CAN.BC.Coal Mining.Direct Drive</v>
      </c>
    </row>
    <row r="45" spans="1:25" x14ac:dyDescent="0.25">
      <c r="A45" t="s">
        <v>47</v>
      </c>
      <c r="B45" t="s">
        <v>9</v>
      </c>
      <c r="C45" t="s">
        <v>2</v>
      </c>
      <c r="D45" t="s">
        <v>3</v>
      </c>
      <c r="E45" t="s">
        <v>50</v>
      </c>
      <c r="F45" t="s">
        <v>51</v>
      </c>
      <c r="G45" t="s">
        <v>4</v>
      </c>
      <c r="J45" t="s">
        <v>53</v>
      </c>
      <c r="L45" t="s">
        <v>16</v>
      </c>
      <c r="M45">
        <v>3.3E-3</v>
      </c>
      <c r="N45" s="13">
        <f t="shared" ref="N45:W45" si="32">M45</f>
        <v>3.3E-3</v>
      </c>
      <c r="O45" s="13">
        <f t="shared" si="32"/>
        <v>3.3E-3</v>
      </c>
      <c r="P45" s="13">
        <f t="shared" si="32"/>
        <v>3.3E-3</v>
      </c>
      <c r="Q45" s="13">
        <f t="shared" si="32"/>
        <v>3.3E-3</v>
      </c>
      <c r="R45" s="13">
        <f t="shared" si="32"/>
        <v>3.3E-3</v>
      </c>
      <c r="S45" s="13">
        <f t="shared" si="32"/>
        <v>3.3E-3</v>
      </c>
      <c r="T45" s="13">
        <f t="shared" si="32"/>
        <v>3.3E-3</v>
      </c>
      <c r="U45" s="13">
        <f t="shared" si="32"/>
        <v>3.3E-3</v>
      </c>
      <c r="V45" s="13">
        <f t="shared" si="32"/>
        <v>3.3E-3</v>
      </c>
      <c r="W45" s="13">
        <f t="shared" si="32"/>
        <v>3.3E-3</v>
      </c>
      <c r="Y45" t="str">
        <f t="shared" si="1"/>
        <v>CIMS.CAN.BC.Coal Mining.Coal.Final Product.WashingCoal MiningWashingWash MillService requestedCIMS.CAN.BC.Coal Mining.Pumping</v>
      </c>
    </row>
    <row r="46" spans="1:25" x14ac:dyDescent="0.25">
      <c r="A46" t="s">
        <v>48</v>
      </c>
      <c r="B46" t="s">
        <v>9</v>
      </c>
      <c r="C46" t="s">
        <v>2</v>
      </c>
      <c r="D46" t="s">
        <v>3</v>
      </c>
      <c r="E46" t="s">
        <v>54</v>
      </c>
      <c r="G46" t="s">
        <v>11</v>
      </c>
      <c r="L46" t="s">
        <v>6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Y46" t="str">
        <f t="shared" si="1"/>
        <v>CIMS.CAN.BC.Coal Mining.Coal.Final Product.CleaningCoal MiningCleaningService provided</v>
      </c>
    </row>
    <row r="47" spans="1:25" x14ac:dyDescent="0.25">
      <c r="A47" t="s">
        <v>48</v>
      </c>
      <c r="B47" t="s">
        <v>9</v>
      </c>
      <c r="C47" t="s">
        <v>2</v>
      </c>
      <c r="D47" t="s">
        <v>3</v>
      </c>
      <c r="E47" t="s">
        <v>54</v>
      </c>
      <c r="F47" t="s">
        <v>55</v>
      </c>
      <c r="G47" t="s">
        <v>4</v>
      </c>
      <c r="J47" t="s">
        <v>56</v>
      </c>
      <c r="L47" t="s">
        <v>16</v>
      </c>
      <c r="M47" cm="1">
        <f t="array" ref="M47">0.283923096239039*[2]!colmult</f>
        <v>8.5176928871711702E-2</v>
      </c>
      <c r="N47" s="13">
        <f t="shared" ref="N47:W47" si="33">M47</f>
        <v>8.5176928871711702E-2</v>
      </c>
      <c r="O47" s="13">
        <f t="shared" si="33"/>
        <v>8.5176928871711702E-2</v>
      </c>
      <c r="P47" s="13">
        <f t="shared" si="33"/>
        <v>8.5176928871711702E-2</v>
      </c>
      <c r="Q47" s="13">
        <f t="shared" si="33"/>
        <v>8.5176928871711702E-2</v>
      </c>
      <c r="R47" s="13">
        <f t="shared" si="33"/>
        <v>8.5176928871711702E-2</v>
      </c>
      <c r="S47" s="13">
        <f t="shared" si="33"/>
        <v>8.5176928871711702E-2</v>
      </c>
      <c r="T47" s="13">
        <f t="shared" si="33"/>
        <v>8.5176928871711702E-2</v>
      </c>
      <c r="U47" s="13">
        <f t="shared" si="33"/>
        <v>8.5176928871711702E-2</v>
      </c>
      <c r="V47" s="13">
        <f t="shared" si="33"/>
        <v>8.5176928871711702E-2</v>
      </c>
      <c r="W47" s="13">
        <f t="shared" si="33"/>
        <v>8.5176928871711702E-2</v>
      </c>
      <c r="Y47" t="str">
        <f t="shared" si="1"/>
        <v>CIMS.CAN.BC.Coal Mining.Coal.Final Product.CleaningCoal MiningCleaningSpray Drying and CleaningService requestedCIMS.Generic Fuels.Coal</v>
      </c>
    </row>
    <row r="48" spans="1:25" x14ac:dyDescent="0.25">
      <c r="A48" t="s">
        <v>48</v>
      </c>
      <c r="B48" t="s">
        <v>9</v>
      </c>
      <c r="C48" t="s">
        <v>2</v>
      </c>
      <c r="D48" t="s">
        <v>3</v>
      </c>
      <c r="E48" t="s">
        <v>54</v>
      </c>
      <c r="F48" t="s">
        <v>55</v>
      </c>
      <c r="G48" t="s">
        <v>4</v>
      </c>
      <c r="J48" t="s">
        <v>31</v>
      </c>
      <c r="L48" t="s">
        <v>16</v>
      </c>
      <c r="M48">
        <v>4.3799999999999899E-4</v>
      </c>
      <c r="N48" s="13">
        <f t="shared" ref="N48:W48" si="34">M48</f>
        <v>4.3799999999999899E-4</v>
      </c>
      <c r="O48" s="13">
        <f t="shared" si="34"/>
        <v>4.3799999999999899E-4</v>
      </c>
      <c r="P48" s="13">
        <f t="shared" si="34"/>
        <v>4.3799999999999899E-4</v>
      </c>
      <c r="Q48" s="13">
        <f t="shared" si="34"/>
        <v>4.3799999999999899E-4</v>
      </c>
      <c r="R48" s="13">
        <f t="shared" si="34"/>
        <v>4.3799999999999899E-4</v>
      </c>
      <c r="S48" s="13">
        <f t="shared" si="34"/>
        <v>4.3799999999999899E-4</v>
      </c>
      <c r="T48" s="13">
        <f t="shared" si="34"/>
        <v>4.3799999999999899E-4</v>
      </c>
      <c r="U48" s="13">
        <f t="shared" si="34"/>
        <v>4.3799999999999899E-4</v>
      </c>
      <c r="V48" s="13">
        <f t="shared" si="34"/>
        <v>4.3799999999999899E-4</v>
      </c>
      <c r="W48" s="13">
        <f t="shared" si="34"/>
        <v>4.3799999999999899E-4</v>
      </c>
      <c r="Y48" t="str">
        <f t="shared" si="1"/>
        <v>CIMS.CAN.BC.Coal Mining.Coal.Final Product.CleaningCoal MiningCleaningSpray Drying and CleaningService requestedCIMS.CAN.BC.Coal Mining.Conveyance</v>
      </c>
    </row>
    <row r="49" spans="1:25" x14ac:dyDescent="0.25">
      <c r="A49" t="s">
        <v>48</v>
      </c>
      <c r="B49" t="s">
        <v>9</v>
      </c>
      <c r="C49" t="s">
        <v>2</v>
      </c>
      <c r="D49" t="s">
        <v>3</v>
      </c>
      <c r="E49" t="s">
        <v>54</v>
      </c>
      <c r="F49" t="s">
        <v>55</v>
      </c>
      <c r="G49" t="s">
        <v>4</v>
      </c>
      <c r="J49" t="s">
        <v>36</v>
      </c>
      <c r="L49" t="s">
        <v>16</v>
      </c>
      <c r="M49">
        <v>8.0299999999999903E-3</v>
      </c>
      <c r="N49" s="13">
        <f t="shared" ref="N49:W49" si="35">M49</f>
        <v>8.0299999999999903E-3</v>
      </c>
      <c r="O49" s="13">
        <f t="shared" si="35"/>
        <v>8.0299999999999903E-3</v>
      </c>
      <c r="P49" s="13">
        <f t="shared" si="35"/>
        <v>8.0299999999999903E-3</v>
      </c>
      <c r="Q49" s="13">
        <f t="shared" si="35"/>
        <v>8.0299999999999903E-3</v>
      </c>
      <c r="R49" s="13">
        <f t="shared" si="35"/>
        <v>8.0299999999999903E-3</v>
      </c>
      <c r="S49" s="13">
        <f t="shared" si="35"/>
        <v>8.0299999999999903E-3</v>
      </c>
      <c r="T49" s="13">
        <f t="shared" si="35"/>
        <v>8.0299999999999903E-3</v>
      </c>
      <c r="U49" s="13">
        <f t="shared" si="35"/>
        <v>8.0299999999999903E-3</v>
      </c>
      <c r="V49" s="13">
        <f t="shared" si="35"/>
        <v>8.0299999999999903E-3</v>
      </c>
      <c r="W49" s="13">
        <f t="shared" si="35"/>
        <v>8.0299999999999903E-3</v>
      </c>
      <c r="Y49" t="str">
        <f t="shared" si="1"/>
        <v>CIMS.CAN.BC.Coal Mining.Coal.Final Product.CleaningCoal MiningCleaningSpray Drying and CleaningService requestedCIMS.CAN.BC.Coal Mining.Ventilation</v>
      </c>
    </row>
    <row r="50" spans="1:25" x14ac:dyDescent="0.25">
      <c r="A50" t="s">
        <v>48</v>
      </c>
      <c r="B50" t="s">
        <v>9</v>
      </c>
      <c r="C50" t="s">
        <v>2</v>
      </c>
      <c r="D50" t="s">
        <v>3</v>
      </c>
      <c r="E50" t="s">
        <v>54</v>
      </c>
      <c r="F50" t="s">
        <v>55</v>
      </c>
      <c r="G50" t="s">
        <v>4</v>
      </c>
      <c r="J50" t="s">
        <v>53</v>
      </c>
      <c r="L50" t="s">
        <v>16</v>
      </c>
      <c r="M50">
        <v>8.7599999999999896E-4</v>
      </c>
      <c r="N50" s="13">
        <f t="shared" ref="N50:W50" si="36">M50</f>
        <v>8.7599999999999896E-4</v>
      </c>
      <c r="O50" s="13">
        <f t="shared" si="36"/>
        <v>8.7599999999999896E-4</v>
      </c>
      <c r="P50" s="13">
        <f t="shared" si="36"/>
        <v>8.7599999999999896E-4</v>
      </c>
      <c r="Q50" s="13">
        <f t="shared" si="36"/>
        <v>8.7599999999999896E-4</v>
      </c>
      <c r="R50" s="13">
        <f t="shared" si="36"/>
        <v>8.7599999999999896E-4</v>
      </c>
      <c r="S50" s="13">
        <f t="shared" si="36"/>
        <v>8.7599999999999896E-4</v>
      </c>
      <c r="T50" s="13">
        <f t="shared" si="36"/>
        <v>8.7599999999999896E-4</v>
      </c>
      <c r="U50" s="13">
        <f t="shared" si="36"/>
        <v>8.7599999999999896E-4</v>
      </c>
      <c r="V50" s="13">
        <f t="shared" si="36"/>
        <v>8.7599999999999896E-4</v>
      </c>
      <c r="W50" s="13">
        <f t="shared" si="36"/>
        <v>8.7599999999999896E-4</v>
      </c>
      <c r="Y50" t="str">
        <f t="shared" si="1"/>
        <v>CIMS.CAN.BC.Coal Mining.Coal.Final Product.CleaningCoal MiningCleaningSpray Drying and CleaningService requestedCIMS.CAN.BC.Coal Mining.Pumping</v>
      </c>
    </row>
    <row r="51" spans="1:25" x14ac:dyDescent="0.25">
      <c r="A51" t="s">
        <v>48</v>
      </c>
      <c r="B51" t="s">
        <v>9</v>
      </c>
      <c r="C51" t="s">
        <v>2</v>
      </c>
      <c r="D51" t="s">
        <v>3</v>
      </c>
      <c r="E51" t="s">
        <v>54</v>
      </c>
      <c r="F51" t="s">
        <v>57</v>
      </c>
      <c r="G51" t="s">
        <v>4</v>
      </c>
      <c r="J51" t="s">
        <v>56</v>
      </c>
      <c r="L51" t="s">
        <v>16</v>
      </c>
      <c r="M51" cm="1">
        <f t="array" ref="M51">0.333301026019742*[2]!colmult</f>
        <v>9.9990307805922593E-2</v>
      </c>
      <c r="N51" s="13">
        <f t="shared" ref="N51:W51" si="37">M51</f>
        <v>9.9990307805922593E-2</v>
      </c>
      <c r="O51" s="13">
        <f t="shared" si="37"/>
        <v>9.9990307805922593E-2</v>
      </c>
      <c r="P51" s="13">
        <f t="shared" si="37"/>
        <v>9.9990307805922593E-2</v>
      </c>
      <c r="Q51" s="13">
        <f t="shared" si="37"/>
        <v>9.9990307805922593E-2</v>
      </c>
      <c r="R51" s="13">
        <f t="shared" si="37"/>
        <v>9.9990307805922593E-2</v>
      </c>
      <c r="S51" s="13">
        <f t="shared" si="37"/>
        <v>9.9990307805922593E-2</v>
      </c>
      <c r="T51" s="13">
        <f t="shared" si="37"/>
        <v>9.9990307805922593E-2</v>
      </c>
      <c r="U51" s="13">
        <f t="shared" si="37"/>
        <v>9.9990307805922593E-2</v>
      </c>
      <c r="V51" s="13">
        <f t="shared" si="37"/>
        <v>9.9990307805922593E-2</v>
      </c>
      <c r="W51" s="13">
        <f t="shared" si="37"/>
        <v>9.9990307805922593E-2</v>
      </c>
      <c r="Y51" t="str">
        <f t="shared" si="1"/>
        <v>CIMS.CAN.BC.Coal Mining.Coal.Final Product.CleaningCoal MiningCleaningRotary Drying and CleaningService requestedCIMS.Generic Fuels.Coal</v>
      </c>
    </row>
    <row r="52" spans="1:25" x14ac:dyDescent="0.25">
      <c r="A52" t="s">
        <v>48</v>
      </c>
      <c r="B52" t="s">
        <v>9</v>
      </c>
      <c r="C52" t="s">
        <v>2</v>
      </c>
      <c r="D52" t="s">
        <v>3</v>
      </c>
      <c r="E52" t="s">
        <v>54</v>
      </c>
      <c r="F52" t="s">
        <v>57</v>
      </c>
      <c r="G52" t="s">
        <v>4</v>
      </c>
      <c r="J52" t="s">
        <v>31</v>
      </c>
      <c r="L52" t="s">
        <v>16</v>
      </c>
      <c r="M52">
        <v>4.3799999999999899E-4</v>
      </c>
      <c r="N52" s="13">
        <f t="shared" ref="N52:W52" si="38">M52</f>
        <v>4.3799999999999899E-4</v>
      </c>
      <c r="O52" s="13">
        <f t="shared" si="38"/>
        <v>4.3799999999999899E-4</v>
      </c>
      <c r="P52" s="13">
        <f t="shared" si="38"/>
        <v>4.3799999999999899E-4</v>
      </c>
      <c r="Q52" s="13">
        <f t="shared" si="38"/>
        <v>4.3799999999999899E-4</v>
      </c>
      <c r="R52" s="13">
        <f t="shared" si="38"/>
        <v>4.3799999999999899E-4</v>
      </c>
      <c r="S52" s="13">
        <f t="shared" si="38"/>
        <v>4.3799999999999899E-4</v>
      </c>
      <c r="T52" s="13">
        <f t="shared" si="38"/>
        <v>4.3799999999999899E-4</v>
      </c>
      <c r="U52" s="13">
        <f t="shared" si="38"/>
        <v>4.3799999999999899E-4</v>
      </c>
      <c r="V52" s="13">
        <f t="shared" si="38"/>
        <v>4.3799999999999899E-4</v>
      </c>
      <c r="W52" s="13">
        <f t="shared" si="38"/>
        <v>4.3799999999999899E-4</v>
      </c>
      <c r="Y52" t="str">
        <f t="shared" si="1"/>
        <v>CIMS.CAN.BC.Coal Mining.Coal.Final Product.CleaningCoal MiningCleaningRotary Drying and CleaningService requestedCIMS.CAN.BC.Coal Mining.Conveyance</v>
      </c>
    </row>
    <row r="53" spans="1:25" x14ac:dyDescent="0.25">
      <c r="A53" t="s">
        <v>48</v>
      </c>
      <c r="B53" t="s">
        <v>9</v>
      </c>
      <c r="C53" t="s">
        <v>2</v>
      </c>
      <c r="D53" t="s">
        <v>3</v>
      </c>
      <c r="E53" t="s">
        <v>54</v>
      </c>
      <c r="F53" t="s">
        <v>57</v>
      </c>
      <c r="G53" t="s">
        <v>4</v>
      </c>
      <c r="J53" t="s">
        <v>36</v>
      </c>
      <c r="L53" t="s">
        <v>16</v>
      </c>
      <c r="M53">
        <v>8.0299999999999903E-3</v>
      </c>
      <c r="N53" s="13">
        <f t="shared" ref="N53:W53" si="39">M53</f>
        <v>8.0299999999999903E-3</v>
      </c>
      <c r="O53" s="13">
        <f t="shared" si="39"/>
        <v>8.0299999999999903E-3</v>
      </c>
      <c r="P53" s="13">
        <f t="shared" si="39"/>
        <v>8.0299999999999903E-3</v>
      </c>
      <c r="Q53" s="13">
        <f t="shared" si="39"/>
        <v>8.0299999999999903E-3</v>
      </c>
      <c r="R53" s="13">
        <f t="shared" si="39"/>
        <v>8.0299999999999903E-3</v>
      </c>
      <c r="S53" s="13">
        <f t="shared" si="39"/>
        <v>8.0299999999999903E-3</v>
      </c>
      <c r="T53" s="13">
        <f t="shared" si="39"/>
        <v>8.0299999999999903E-3</v>
      </c>
      <c r="U53" s="13">
        <f t="shared" si="39"/>
        <v>8.0299999999999903E-3</v>
      </c>
      <c r="V53" s="13">
        <f t="shared" si="39"/>
        <v>8.0299999999999903E-3</v>
      </c>
      <c r="W53" s="13">
        <f t="shared" si="39"/>
        <v>8.0299999999999903E-3</v>
      </c>
      <c r="Y53" t="str">
        <f t="shared" si="1"/>
        <v>CIMS.CAN.BC.Coal Mining.Coal.Final Product.CleaningCoal MiningCleaningRotary Drying and CleaningService requestedCIMS.CAN.BC.Coal Mining.Ventilation</v>
      </c>
    </row>
    <row r="54" spans="1:25" x14ac:dyDescent="0.25">
      <c r="A54" t="s">
        <v>48</v>
      </c>
      <c r="B54" t="s">
        <v>9</v>
      </c>
      <c r="C54" t="s">
        <v>2</v>
      </c>
      <c r="D54" t="s">
        <v>3</v>
      </c>
      <c r="E54" t="s">
        <v>54</v>
      </c>
      <c r="F54" t="s">
        <v>57</v>
      </c>
      <c r="G54" t="s">
        <v>4</v>
      </c>
      <c r="J54" t="s">
        <v>53</v>
      </c>
      <c r="L54" t="s">
        <v>16</v>
      </c>
      <c r="M54">
        <v>8.7599999999999896E-4</v>
      </c>
      <c r="N54" s="13">
        <f t="shared" ref="N54:W54" si="40">M54</f>
        <v>8.7599999999999896E-4</v>
      </c>
      <c r="O54" s="13">
        <f t="shared" si="40"/>
        <v>8.7599999999999896E-4</v>
      </c>
      <c r="P54" s="13">
        <f t="shared" si="40"/>
        <v>8.7599999999999896E-4</v>
      </c>
      <c r="Q54" s="13">
        <f t="shared" si="40"/>
        <v>8.7599999999999896E-4</v>
      </c>
      <c r="R54" s="13">
        <f t="shared" si="40"/>
        <v>8.7599999999999896E-4</v>
      </c>
      <c r="S54" s="13">
        <f t="shared" si="40"/>
        <v>8.7599999999999896E-4</v>
      </c>
      <c r="T54" s="13">
        <f t="shared" si="40"/>
        <v>8.7599999999999896E-4</v>
      </c>
      <c r="U54" s="13">
        <f t="shared" si="40"/>
        <v>8.7599999999999896E-4</v>
      </c>
      <c r="V54" s="13">
        <f t="shared" si="40"/>
        <v>8.7599999999999896E-4</v>
      </c>
      <c r="W54" s="13">
        <f t="shared" si="40"/>
        <v>8.7599999999999896E-4</v>
      </c>
      <c r="Y54" t="str">
        <f t="shared" si="1"/>
        <v>CIMS.CAN.BC.Coal Mining.Coal.Final Product.CleaningCoal MiningCleaningRotary Drying and CleaningService requestedCIMS.CAN.BC.Coal Mining.Pumping</v>
      </c>
    </row>
    <row r="55" spans="1:25" x14ac:dyDescent="0.25">
      <c r="A55" t="s">
        <v>48</v>
      </c>
      <c r="B55" t="s">
        <v>9</v>
      </c>
      <c r="C55" t="s">
        <v>2</v>
      </c>
      <c r="D55" t="s">
        <v>3</v>
      </c>
      <c r="E55" t="s">
        <v>54</v>
      </c>
      <c r="F55" t="s">
        <v>58</v>
      </c>
      <c r="G55" t="s">
        <v>4</v>
      </c>
      <c r="J55" t="s">
        <v>56</v>
      </c>
      <c r="L55" t="s">
        <v>16</v>
      </c>
      <c r="M55" cm="1">
        <f t="array" ref="M55">0.283923096239039*[2]!colmult</f>
        <v>8.5176928871711702E-2</v>
      </c>
      <c r="N55" s="13">
        <f t="shared" ref="N55:W55" si="41">M55</f>
        <v>8.5176928871711702E-2</v>
      </c>
      <c r="O55" s="13">
        <f t="shared" si="41"/>
        <v>8.5176928871711702E-2</v>
      </c>
      <c r="P55" s="13">
        <f t="shared" si="41"/>
        <v>8.5176928871711702E-2</v>
      </c>
      <c r="Q55" s="13">
        <f t="shared" si="41"/>
        <v>8.5176928871711702E-2</v>
      </c>
      <c r="R55" s="13">
        <f t="shared" si="41"/>
        <v>8.5176928871711702E-2</v>
      </c>
      <c r="S55" s="13">
        <f t="shared" si="41"/>
        <v>8.5176928871711702E-2</v>
      </c>
      <c r="T55" s="13">
        <f t="shared" si="41"/>
        <v>8.5176928871711702E-2</v>
      </c>
      <c r="U55" s="13">
        <f t="shared" si="41"/>
        <v>8.5176928871711702E-2</v>
      </c>
      <c r="V55" s="13">
        <f t="shared" si="41"/>
        <v>8.5176928871711702E-2</v>
      </c>
      <c r="W55" s="13">
        <f t="shared" si="41"/>
        <v>8.5176928871711702E-2</v>
      </c>
      <c r="Y55" t="str">
        <f t="shared" si="1"/>
        <v>CIMS.CAN.BC.Coal Mining.Coal.Final Product.CleaningCoal MiningCleaningFluidized Bed Drying and CleaningService requestedCIMS.Generic Fuels.Coal</v>
      </c>
    </row>
    <row r="56" spans="1:25" x14ac:dyDescent="0.25">
      <c r="A56" t="s">
        <v>48</v>
      </c>
      <c r="B56" t="s">
        <v>9</v>
      </c>
      <c r="C56" t="s">
        <v>2</v>
      </c>
      <c r="D56" t="s">
        <v>3</v>
      </c>
      <c r="E56" t="s">
        <v>54</v>
      </c>
      <c r="F56" t="s">
        <v>58</v>
      </c>
      <c r="G56" t="s">
        <v>4</v>
      </c>
      <c r="J56" t="s">
        <v>31</v>
      </c>
      <c r="L56" t="s">
        <v>16</v>
      </c>
      <c r="M56">
        <v>4.3799999999999899E-4</v>
      </c>
      <c r="N56" s="13">
        <f t="shared" ref="N56:W56" si="42">M56</f>
        <v>4.3799999999999899E-4</v>
      </c>
      <c r="O56" s="13">
        <f t="shared" si="42"/>
        <v>4.3799999999999899E-4</v>
      </c>
      <c r="P56" s="13">
        <f t="shared" si="42"/>
        <v>4.3799999999999899E-4</v>
      </c>
      <c r="Q56" s="13">
        <f t="shared" si="42"/>
        <v>4.3799999999999899E-4</v>
      </c>
      <c r="R56" s="13">
        <f t="shared" si="42"/>
        <v>4.3799999999999899E-4</v>
      </c>
      <c r="S56" s="13">
        <f t="shared" si="42"/>
        <v>4.3799999999999899E-4</v>
      </c>
      <c r="T56" s="13">
        <f t="shared" si="42"/>
        <v>4.3799999999999899E-4</v>
      </c>
      <c r="U56" s="13">
        <f t="shared" si="42"/>
        <v>4.3799999999999899E-4</v>
      </c>
      <c r="V56" s="13">
        <f t="shared" si="42"/>
        <v>4.3799999999999899E-4</v>
      </c>
      <c r="W56" s="13">
        <f t="shared" si="42"/>
        <v>4.3799999999999899E-4</v>
      </c>
      <c r="Y56" t="str">
        <f t="shared" si="1"/>
        <v>CIMS.CAN.BC.Coal Mining.Coal.Final Product.CleaningCoal MiningCleaningFluidized Bed Drying and CleaningService requestedCIMS.CAN.BC.Coal Mining.Conveyance</v>
      </c>
    </row>
    <row r="57" spans="1:25" x14ac:dyDescent="0.25">
      <c r="A57" t="s">
        <v>48</v>
      </c>
      <c r="B57" t="s">
        <v>9</v>
      </c>
      <c r="C57" t="s">
        <v>2</v>
      </c>
      <c r="D57" t="s">
        <v>3</v>
      </c>
      <c r="E57" t="s">
        <v>54</v>
      </c>
      <c r="F57" t="s">
        <v>58</v>
      </c>
      <c r="G57" t="s">
        <v>4</v>
      </c>
      <c r="J57" t="s">
        <v>36</v>
      </c>
      <c r="L57" t="s">
        <v>16</v>
      </c>
      <c r="M57">
        <v>8.0299999999999903E-3</v>
      </c>
      <c r="N57" s="13">
        <f t="shared" ref="N57:W57" si="43">M57</f>
        <v>8.0299999999999903E-3</v>
      </c>
      <c r="O57" s="13">
        <f t="shared" si="43"/>
        <v>8.0299999999999903E-3</v>
      </c>
      <c r="P57" s="13">
        <f t="shared" si="43"/>
        <v>8.0299999999999903E-3</v>
      </c>
      <c r="Q57" s="13">
        <f t="shared" si="43"/>
        <v>8.0299999999999903E-3</v>
      </c>
      <c r="R57" s="13">
        <f t="shared" si="43"/>
        <v>8.0299999999999903E-3</v>
      </c>
      <c r="S57" s="13">
        <f t="shared" si="43"/>
        <v>8.0299999999999903E-3</v>
      </c>
      <c r="T57" s="13">
        <f t="shared" si="43"/>
        <v>8.0299999999999903E-3</v>
      </c>
      <c r="U57" s="13">
        <f t="shared" si="43"/>
        <v>8.0299999999999903E-3</v>
      </c>
      <c r="V57" s="13">
        <f t="shared" si="43"/>
        <v>8.0299999999999903E-3</v>
      </c>
      <c r="W57" s="13">
        <f t="shared" si="43"/>
        <v>8.0299999999999903E-3</v>
      </c>
      <c r="Y57" t="str">
        <f t="shared" si="1"/>
        <v>CIMS.CAN.BC.Coal Mining.Coal.Final Product.CleaningCoal MiningCleaningFluidized Bed Drying and CleaningService requestedCIMS.CAN.BC.Coal Mining.Ventilation</v>
      </c>
    </row>
    <row r="58" spans="1:25" x14ac:dyDescent="0.25">
      <c r="A58" t="s">
        <v>48</v>
      </c>
      <c r="B58" t="s">
        <v>9</v>
      </c>
      <c r="C58" t="s">
        <v>2</v>
      </c>
      <c r="D58" t="s">
        <v>3</v>
      </c>
      <c r="E58" t="s">
        <v>54</v>
      </c>
      <c r="F58" t="s">
        <v>58</v>
      </c>
      <c r="G58" t="s">
        <v>4</v>
      </c>
      <c r="J58" t="s">
        <v>53</v>
      </c>
      <c r="L58" t="s">
        <v>16</v>
      </c>
      <c r="M58">
        <v>8.7599999999999896E-4</v>
      </c>
      <c r="N58" s="13">
        <f t="shared" ref="N58:W58" si="44">M58</f>
        <v>8.7599999999999896E-4</v>
      </c>
      <c r="O58" s="13">
        <f t="shared" si="44"/>
        <v>8.7599999999999896E-4</v>
      </c>
      <c r="P58" s="13">
        <f t="shared" si="44"/>
        <v>8.7599999999999896E-4</v>
      </c>
      <c r="Q58" s="13">
        <f t="shared" si="44"/>
        <v>8.7599999999999896E-4</v>
      </c>
      <c r="R58" s="13">
        <f t="shared" si="44"/>
        <v>8.7599999999999896E-4</v>
      </c>
      <c r="S58" s="13">
        <f t="shared" si="44"/>
        <v>8.7599999999999896E-4</v>
      </c>
      <c r="T58" s="13">
        <f t="shared" si="44"/>
        <v>8.7599999999999896E-4</v>
      </c>
      <c r="U58" s="13">
        <f t="shared" si="44"/>
        <v>8.7599999999999896E-4</v>
      </c>
      <c r="V58" s="13">
        <f t="shared" si="44"/>
        <v>8.7599999999999896E-4</v>
      </c>
      <c r="W58" s="13">
        <f t="shared" si="44"/>
        <v>8.7599999999999896E-4</v>
      </c>
      <c r="Y58" t="str">
        <f t="shared" si="1"/>
        <v>CIMS.CAN.BC.Coal Mining.Coal.Final Product.CleaningCoal MiningCleaningFluidized Bed Drying and CleaningService requestedCIMS.CAN.BC.Coal Mining.Pumping</v>
      </c>
    </row>
    <row r="59" spans="1:25" x14ac:dyDescent="0.25">
      <c r="A59" t="s">
        <v>48</v>
      </c>
      <c r="B59" t="s">
        <v>9</v>
      </c>
      <c r="C59" t="s">
        <v>2</v>
      </c>
      <c r="D59" t="s">
        <v>3</v>
      </c>
      <c r="E59" t="s">
        <v>54</v>
      </c>
      <c r="F59" t="s">
        <v>59</v>
      </c>
      <c r="G59" t="s">
        <v>4</v>
      </c>
      <c r="J59" t="s">
        <v>60</v>
      </c>
      <c r="K59">
        <v>0.33</v>
      </c>
      <c r="L59" t="s">
        <v>16</v>
      </c>
      <c r="M59" cm="1">
        <f t="array" ref="M59">K59*[2]!elemult</f>
        <v>0.10164000000000002</v>
      </c>
      <c r="N59" s="13">
        <f t="shared" ref="N59:W59" si="45">M59</f>
        <v>0.10164000000000002</v>
      </c>
      <c r="O59" s="13">
        <f t="shared" si="45"/>
        <v>0.10164000000000002</v>
      </c>
      <c r="P59" s="13">
        <f t="shared" si="45"/>
        <v>0.10164000000000002</v>
      </c>
      <c r="Q59" s="13">
        <f t="shared" si="45"/>
        <v>0.10164000000000002</v>
      </c>
      <c r="R59" s="13">
        <f t="shared" si="45"/>
        <v>0.10164000000000002</v>
      </c>
      <c r="S59" s="13">
        <f t="shared" si="45"/>
        <v>0.10164000000000002</v>
      </c>
      <c r="T59" s="13">
        <f t="shared" si="45"/>
        <v>0.10164000000000002</v>
      </c>
      <c r="U59" s="13">
        <f t="shared" si="45"/>
        <v>0.10164000000000002</v>
      </c>
      <c r="V59" s="13">
        <f t="shared" si="45"/>
        <v>0.10164000000000002</v>
      </c>
      <c r="W59" s="13">
        <f t="shared" si="45"/>
        <v>0.10164000000000002</v>
      </c>
      <c r="Y59" t="str">
        <f t="shared" si="1"/>
        <v>CIMS.CAN.BC.Coal Mining.Coal.Final Product.CleaningCoal MiningCleaningRotary Drying and Cleaning ElectricService requestedCIMS.CAN.BC.Electricity</v>
      </c>
    </row>
    <row r="60" spans="1:25" x14ac:dyDescent="0.25">
      <c r="A60" t="s">
        <v>48</v>
      </c>
      <c r="B60" t="s">
        <v>9</v>
      </c>
      <c r="C60" t="s">
        <v>2</v>
      </c>
      <c r="D60" t="s">
        <v>3</v>
      </c>
      <c r="E60" t="s">
        <v>54</v>
      </c>
      <c r="F60" t="s">
        <v>59</v>
      </c>
      <c r="G60" t="s">
        <v>4</v>
      </c>
      <c r="J60" t="s">
        <v>31</v>
      </c>
      <c r="L60" t="s">
        <v>16</v>
      </c>
      <c r="M60">
        <v>4.3799999999999899E-4</v>
      </c>
      <c r="N60" s="13">
        <f t="shared" ref="N60:W60" si="46">M60</f>
        <v>4.3799999999999899E-4</v>
      </c>
      <c r="O60" s="13">
        <f t="shared" si="46"/>
        <v>4.3799999999999899E-4</v>
      </c>
      <c r="P60" s="13">
        <f t="shared" si="46"/>
        <v>4.3799999999999899E-4</v>
      </c>
      <c r="Q60" s="13">
        <f t="shared" si="46"/>
        <v>4.3799999999999899E-4</v>
      </c>
      <c r="R60" s="13">
        <f t="shared" si="46"/>
        <v>4.3799999999999899E-4</v>
      </c>
      <c r="S60" s="13">
        <f t="shared" si="46"/>
        <v>4.3799999999999899E-4</v>
      </c>
      <c r="T60" s="13">
        <f t="shared" si="46"/>
        <v>4.3799999999999899E-4</v>
      </c>
      <c r="U60" s="13">
        <f t="shared" si="46"/>
        <v>4.3799999999999899E-4</v>
      </c>
      <c r="V60" s="13">
        <f t="shared" si="46"/>
        <v>4.3799999999999899E-4</v>
      </c>
      <c r="W60" s="13">
        <f t="shared" si="46"/>
        <v>4.3799999999999899E-4</v>
      </c>
      <c r="Y60" t="str">
        <f t="shared" si="1"/>
        <v>CIMS.CAN.BC.Coal Mining.Coal.Final Product.CleaningCoal MiningCleaningRotary Drying and Cleaning ElectricService requestedCIMS.CAN.BC.Coal Mining.Conveyance</v>
      </c>
    </row>
    <row r="61" spans="1:25" x14ac:dyDescent="0.25">
      <c r="A61" t="s">
        <v>48</v>
      </c>
      <c r="B61" t="s">
        <v>9</v>
      </c>
      <c r="C61" t="s">
        <v>2</v>
      </c>
      <c r="D61" t="s">
        <v>3</v>
      </c>
      <c r="E61" t="s">
        <v>54</v>
      </c>
      <c r="F61" t="s">
        <v>59</v>
      </c>
      <c r="G61" t="s">
        <v>4</v>
      </c>
      <c r="J61" t="s">
        <v>36</v>
      </c>
      <c r="L61" t="s">
        <v>16</v>
      </c>
      <c r="M61">
        <v>8.0299999999999903E-3</v>
      </c>
      <c r="N61" s="13">
        <f t="shared" ref="N61:W61" si="47">M61</f>
        <v>8.0299999999999903E-3</v>
      </c>
      <c r="O61" s="13">
        <f t="shared" si="47"/>
        <v>8.0299999999999903E-3</v>
      </c>
      <c r="P61" s="13">
        <f t="shared" si="47"/>
        <v>8.0299999999999903E-3</v>
      </c>
      <c r="Q61" s="13">
        <f t="shared" si="47"/>
        <v>8.0299999999999903E-3</v>
      </c>
      <c r="R61" s="13">
        <f t="shared" si="47"/>
        <v>8.0299999999999903E-3</v>
      </c>
      <c r="S61" s="13">
        <f t="shared" si="47"/>
        <v>8.0299999999999903E-3</v>
      </c>
      <c r="T61" s="13">
        <f t="shared" si="47"/>
        <v>8.0299999999999903E-3</v>
      </c>
      <c r="U61" s="13">
        <f t="shared" si="47"/>
        <v>8.0299999999999903E-3</v>
      </c>
      <c r="V61" s="13">
        <f t="shared" si="47"/>
        <v>8.0299999999999903E-3</v>
      </c>
      <c r="W61" s="13">
        <f t="shared" si="47"/>
        <v>8.0299999999999903E-3</v>
      </c>
      <c r="Y61" t="str">
        <f t="shared" si="1"/>
        <v>CIMS.CAN.BC.Coal Mining.Coal.Final Product.CleaningCoal MiningCleaningRotary Drying and Cleaning ElectricService requestedCIMS.CAN.BC.Coal Mining.Ventilation</v>
      </c>
    </row>
    <row r="62" spans="1:25" x14ac:dyDescent="0.25">
      <c r="A62" t="s">
        <v>48</v>
      </c>
      <c r="B62" t="s">
        <v>9</v>
      </c>
      <c r="C62" t="s">
        <v>2</v>
      </c>
      <c r="D62" t="s">
        <v>3</v>
      </c>
      <c r="E62" t="s">
        <v>54</v>
      </c>
      <c r="F62" t="s">
        <v>59</v>
      </c>
      <c r="G62" t="s">
        <v>4</v>
      </c>
      <c r="J62" t="s">
        <v>53</v>
      </c>
      <c r="L62" t="s">
        <v>16</v>
      </c>
      <c r="M62">
        <v>8.7599999999999896E-4</v>
      </c>
      <c r="N62" s="13">
        <f t="shared" ref="N62:W62" si="48">M62</f>
        <v>8.7599999999999896E-4</v>
      </c>
      <c r="O62" s="13">
        <f t="shared" si="48"/>
        <v>8.7599999999999896E-4</v>
      </c>
      <c r="P62" s="13">
        <f t="shared" si="48"/>
        <v>8.7599999999999896E-4</v>
      </c>
      <c r="Q62" s="13">
        <f t="shared" si="48"/>
        <v>8.7599999999999896E-4</v>
      </c>
      <c r="R62" s="13">
        <f t="shared" si="48"/>
        <v>8.7599999999999896E-4</v>
      </c>
      <c r="S62" s="13">
        <f t="shared" si="48"/>
        <v>8.7599999999999896E-4</v>
      </c>
      <c r="T62" s="13">
        <f t="shared" si="48"/>
        <v>8.7599999999999896E-4</v>
      </c>
      <c r="U62" s="13">
        <f t="shared" si="48"/>
        <v>8.7599999999999896E-4</v>
      </c>
      <c r="V62" s="13">
        <f t="shared" si="48"/>
        <v>8.7599999999999896E-4</v>
      </c>
      <c r="W62" s="13">
        <f t="shared" si="48"/>
        <v>8.7599999999999896E-4</v>
      </c>
      <c r="Y62" t="str">
        <f t="shared" si="1"/>
        <v>CIMS.CAN.BC.Coal Mining.Coal.Final Product.CleaningCoal MiningCleaningRotary Drying and Cleaning ElectricService requestedCIMS.CAN.BC.Coal Mining.Pumping</v>
      </c>
    </row>
    <row r="63" spans="1:25" x14ac:dyDescent="0.25">
      <c r="A63" t="s">
        <v>48</v>
      </c>
      <c r="B63" t="s">
        <v>9</v>
      </c>
      <c r="C63" t="s">
        <v>2</v>
      </c>
      <c r="D63" t="s">
        <v>3</v>
      </c>
      <c r="E63" t="s">
        <v>54</v>
      </c>
      <c r="F63" t="s">
        <v>61</v>
      </c>
      <c r="G63" t="s">
        <v>4</v>
      </c>
      <c r="J63" t="s">
        <v>62</v>
      </c>
      <c r="L63" t="s">
        <v>16</v>
      </c>
      <c r="M63" cm="1">
        <f t="array" ref="M63">0.27*[2]!ngsmult</f>
        <v>0.21060000000000001</v>
      </c>
      <c r="N63" s="13">
        <f t="shared" ref="N63:W63" si="49">M63</f>
        <v>0.21060000000000001</v>
      </c>
      <c r="O63" s="13">
        <f t="shared" si="49"/>
        <v>0.21060000000000001</v>
      </c>
      <c r="P63" s="13">
        <f t="shared" si="49"/>
        <v>0.21060000000000001</v>
      </c>
      <c r="Q63" s="13">
        <f t="shared" si="49"/>
        <v>0.21060000000000001</v>
      </c>
      <c r="R63" s="13">
        <f t="shared" si="49"/>
        <v>0.21060000000000001</v>
      </c>
      <c r="S63" s="13">
        <f t="shared" si="49"/>
        <v>0.21060000000000001</v>
      </c>
      <c r="T63" s="13">
        <f t="shared" si="49"/>
        <v>0.21060000000000001</v>
      </c>
      <c r="U63" s="13">
        <f t="shared" si="49"/>
        <v>0.21060000000000001</v>
      </c>
      <c r="V63" s="13">
        <f t="shared" si="49"/>
        <v>0.21060000000000001</v>
      </c>
      <c r="W63" s="13">
        <f t="shared" si="49"/>
        <v>0.21060000000000001</v>
      </c>
      <c r="Y63" t="str">
        <f t="shared" si="1"/>
        <v>CIMS.CAN.BC.Coal Mining.Coal.Final Product.CleaningCoal MiningCleaningSpray Drying and Cleaning NGService requestedCIMS.CAN.BC.Coal Mining.Methane Fuel</v>
      </c>
    </row>
    <row r="64" spans="1:25" x14ac:dyDescent="0.25">
      <c r="A64" t="s">
        <v>48</v>
      </c>
      <c r="B64" t="s">
        <v>9</v>
      </c>
      <c r="C64" t="s">
        <v>2</v>
      </c>
      <c r="D64" t="s">
        <v>3</v>
      </c>
      <c r="E64" t="s">
        <v>54</v>
      </c>
      <c r="F64" t="s">
        <v>61</v>
      </c>
      <c r="G64" t="s">
        <v>4</v>
      </c>
      <c r="J64" t="s">
        <v>31</v>
      </c>
      <c r="L64" t="s">
        <v>16</v>
      </c>
      <c r="M64">
        <v>4.3799999999999899E-4</v>
      </c>
      <c r="N64" s="13">
        <f t="shared" ref="N64:W64" si="50">M64</f>
        <v>4.3799999999999899E-4</v>
      </c>
      <c r="O64" s="13">
        <f t="shared" si="50"/>
        <v>4.3799999999999899E-4</v>
      </c>
      <c r="P64" s="13">
        <f t="shared" si="50"/>
        <v>4.3799999999999899E-4</v>
      </c>
      <c r="Q64" s="13">
        <f t="shared" si="50"/>
        <v>4.3799999999999899E-4</v>
      </c>
      <c r="R64" s="13">
        <f t="shared" si="50"/>
        <v>4.3799999999999899E-4</v>
      </c>
      <c r="S64" s="13">
        <f t="shared" si="50"/>
        <v>4.3799999999999899E-4</v>
      </c>
      <c r="T64" s="13">
        <f t="shared" si="50"/>
        <v>4.3799999999999899E-4</v>
      </c>
      <c r="U64" s="13">
        <f t="shared" si="50"/>
        <v>4.3799999999999899E-4</v>
      </c>
      <c r="V64" s="13">
        <f t="shared" si="50"/>
        <v>4.3799999999999899E-4</v>
      </c>
      <c r="W64" s="13">
        <f t="shared" si="50"/>
        <v>4.3799999999999899E-4</v>
      </c>
      <c r="Y64" t="str">
        <f t="shared" si="1"/>
        <v>CIMS.CAN.BC.Coal Mining.Coal.Final Product.CleaningCoal MiningCleaningSpray Drying and Cleaning NGService requestedCIMS.CAN.BC.Coal Mining.Conveyance</v>
      </c>
    </row>
    <row r="65" spans="1:25" x14ac:dyDescent="0.25">
      <c r="A65" t="s">
        <v>48</v>
      </c>
      <c r="B65" t="s">
        <v>9</v>
      </c>
      <c r="C65" t="s">
        <v>2</v>
      </c>
      <c r="D65" t="s">
        <v>3</v>
      </c>
      <c r="E65" t="s">
        <v>54</v>
      </c>
      <c r="F65" t="s">
        <v>61</v>
      </c>
      <c r="G65" t="s">
        <v>4</v>
      </c>
      <c r="J65" t="s">
        <v>36</v>
      </c>
      <c r="L65" t="s">
        <v>16</v>
      </c>
      <c r="M65">
        <v>8.0299999999999903E-3</v>
      </c>
      <c r="N65" s="13">
        <f t="shared" ref="N65:W65" si="51">M65</f>
        <v>8.0299999999999903E-3</v>
      </c>
      <c r="O65" s="13">
        <f t="shared" si="51"/>
        <v>8.0299999999999903E-3</v>
      </c>
      <c r="P65" s="13">
        <f t="shared" si="51"/>
        <v>8.0299999999999903E-3</v>
      </c>
      <c r="Q65" s="13">
        <f t="shared" si="51"/>
        <v>8.0299999999999903E-3</v>
      </c>
      <c r="R65" s="13">
        <f t="shared" si="51"/>
        <v>8.0299999999999903E-3</v>
      </c>
      <c r="S65" s="13">
        <f t="shared" si="51"/>
        <v>8.0299999999999903E-3</v>
      </c>
      <c r="T65" s="13">
        <f t="shared" si="51"/>
        <v>8.0299999999999903E-3</v>
      </c>
      <c r="U65" s="13">
        <f t="shared" si="51"/>
        <v>8.0299999999999903E-3</v>
      </c>
      <c r="V65" s="13">
        <f t="shared" si="51"/>
        <v>8.0299999999999903E-3</v>
      </c>
      <c r="W65" s="13">
        <f t="shared" si="51"/>
        <v>8.0299999999999903E-3</v>
      </c>
      <c r="Y65" t="str">
        <f t="shared" si="1"/>
        <v>CIMS.CAN.BC.Coal Mining.Coal.Final Product.CleaningCoal MiningCleaningSpray Drying and Cleaning NGService requestedCIMS.CAN.BC.Coal Mining.Ventilation</v>
      </c>
    </row>
    <row r="66" spans="1:25" x14ac:dyDescent="0.25">
      <c r="A66" t="s">
        <v>48</v>
      </c>
      <c r="B66" t="s">
        <v>9</v>
      </c>
      <c r="C66" t="s">
        <v>2</v>
      </c>
      <c r="D66" t="s">
        <v>3</v>
      </c>
      <c r="E66" t="s">
        <v>54</v>
      </c>
      <c r="F66" t="s">
        <v>61</v>
      </c>
      <c r="G66" t="s">
        <v>4</v>
      </c>
      <c r="J66" t="s">
        <v>53</v>
      </c>
      <c r="L66" t="s">
        <v>16</v>
      </c>
      <c r="M66">
        <v>8.7599999999999896E-4</v>
      </c>
      <c r="N66" s="13">
        <f t="shared" ref="N66:W66" si="52">M66</f>
        <v>8.7599999999999896E-4</v>
      </c>
      <c r="O66" s="13">
        <f t="shared" si="52"/>
        <v>8.7599999999999896E-4</v>
      </c>
      <c r="P66" s="13">
        <f t="shared" si="52"/>
        <v>8.7599999999999896E-4</v>
      </c>
      <c r="Q66" s="13">
        <f t="shared" si="52"/>
        <v>8.7599999999999896E-4</v>
      </c>
      <c r="R66" s="13">
        <f t="shared" si="52"/>
        <v>8.7599999999999896E-4</v>
      </c>
      <c r="S66" s="13">
        <f t="shared" si="52"/>
        <v>8.7599999999999896E-4</v>
      </c>
      <c r="T66" s="13">
        <f t="shared" si="52"/>
        <v>8.7599999999999896E-4</v>
      </c>
      <c r="U66" s="13">
        <f t="shared" si="52"/>
        <v>8.7599999999999896E-4</v>
      </c>
      <c r="V66" s="13">
        <f t="shared" si="52"/>
        <v>8.7599999999999896E-4</v>
      </c>
      <c r="W66" s="13">
        <f t="shared" si="52"/>
        <v>8.7599999999999896E-4</v>
      </c>
      <c r="Y66" t="str">
        <f t="shared" si="1"/>
        <v>CIMS.CAN.BC.Coal Mining.Coal.Final Product.CleaningCoal MiningCleaningSpray Drying and Cleaning NGService requestedCIMS.CAN.BC.Coal Mining.Pumping</v>
      </c>
    </row>
    <row r="67" spans="1:25" x14ac:dyDescent="0.25">
      <c r="A67" t="s">
        <v>48</v>
      </c>
      <c r="B67" t="s">
        <v>9</v>
      </c>
      <c r="C67" t="s">
        <v>2</v>
      </c>
      <c r="D67" t="s">
        <v>3</v>
      </c>
      <c r="E67" t="s">
        <v>54</v>
      </c>
      <c r="F67" t="s">
        <v>63</v>
      </c>
      <c r="G67" t="s">
        <v>4</v>
      </c>
      <c r="J67" t="s">
        <v>62</v>
      </c>
      <c r="L67" t="s">
        <v>16</v>
      </c>
      <c r="M67" cm="1">
        <f t="array" ref="M67">0.33*[2]!ngsmult</f>
        <v>0.25740000000000002</v>
      </c>
      <c r="N67" s="13">
        <f t="shared" ref="N67:W67" si="53">M67</f>
        <v>0.25740000000000002</v>
      </c>
      <c r="O67" s="13">
        <f t="shared" si="53"/>
        <v>0.25740000000000002</v>
      </c>
      <c r="P67" s="13">
        <f t="shared" si="53"/>
        <v>0.25740000000000002</v>
      </c>
      <c r="Q67" s="13">
        <f t="shared" si="53"/>
        <v>0.25740000000000002</v>
      </c>
      <c r="R67" s="13">
        <f t="shared" si="53"/>
        <v>0.25740000000000002</v>
      </c>
      <c r="S67" s="13">
        <f t="shared" si="53"/>
        <v>0.25740000000000002</v>
      </c>
      <c r="T67" s="13">
        <f t="shared" si="53"/>
        <v>0.25740000000000002</v>
      </c>
      <c r="U67" s="13">
        <f t="shared" si="53"/>
        <v>0.25740000000000002</v>
      </c>
      <c r="V67" s="13">
        <f t="shared" si="53"/>
        <v>0.25740000000000002</v>
      </c>
      <c r="W67" s="13">
        <f t="shared" si="53"/>
        <v>0.25740000000000002</v>
      </c>
      <c r="Y67" t="str">
        <f t="shared" si="1"/>
        <v>CIMS.CAN.BC.Coal Mining.Coal.Final Product.CleaningCoal MiningCleaningRotary Drying and Cleaning NGService requestedCIMS.CAN.BC.Coal Mining.Methane Fuel</v>
      </c>
    </row>
    <row r="68" spans="1:25" x14ac:dyDescent="0.25">
      <c r="A68" t="s">
        <v>48</v>
      </c>
      <c r="B68" t="s">
        <v>9</v>
      </c>
      <c r="C68" t="s">
        <v>2</v>
      </c>
      <c r="D68" t="s">
        <v>3</v>
      </c>
      <c r="E68" t="s">
        <v>54</v>
      </c>
      <c r="F68" t="s">
        <v>63</v>
      </c>
      <c r="G68" t="s">
        <v>4</v>
      </c>
      <c r="J68" t="s">
        <v>31</v>
      </c>
      <c r="L68" t="s">
        <v>16</v>
      </c>
      <c r="M68">
        <v>4.3799999999999899E-4</v>
      </c>
      <c r="N68" s="13">
        <f t="shared" ref="N68:W68" si="54">M68</f>
        <v>4.3799999999999899E-4</v>
      </c>
      <c r="O68" s="13">
        <f t="shared" si="54"/>
        <v>4.3799999999999899E-4</v>
      </c>
      <c r="P68" s="13">
        <f t="shared" si="54"/>
        <v>4.3799999999999899E-4</v>
      </c>
      <c r="Q68" s="13">
        <f t="shared" si="54"/>
        <v>4.3799999999999899E-4</v>
      </c>
      <c r="R68" s="13">
        <f t="shared" si="54"/>
        <v>4.3799999999999899E-4</v>
      </c>
      <c r="S68" s="13">
        <f t="shared" si="54"/>
        <v>4.3799999999999899E-4</v>
      </c>
      <c r="T68" s="13">
        <f t="shared" si="54"/>
        <v>4.3799999999999899E-4</v>
      </c>
      <c r="U68" s="13">
        <f t="shared" si="54"/>
        <v>4.3799999999999899E-4</v>
      </c>
      <c r="V68" s="13">
        <f t="shared" si="54"/>
        <v>4.3799999999999899E-4</v>
      </c>
      <c r="W68" s="13">
        <f t="shared" si="54"/>
        <v>4.3799999999999899E-4</v>
      </c>
      <c r="Y68" t="str">
        <f t="shared" ref="Y68:Y131" si="55">A68&amp;D68&amp;E68&amp;F68&amp;G68&amp;H68&amp;J68</f>
        <v>CIMS.CAN.BC.Coal Mining.Coal.Final Product.CleaningCoal MiningCleaningRotary Drying and Cleaning NGService requestedCIMS.CAN.BC.Coal Mining.Conveyance</v>
      </c>
    </row>
    <row r="69" spans="1:25" x14ac:dyDescent="0.25">
      <c r="A69" t="s">
        <v>48</v>
      </c>
      <c r="B69" t="s">
        <v>9</v>
      </c>
      <c r="C69" t="s">
        <v>2</v>
      </c>
      <c r="D69" t="s">
        <v>3</v>
      </c>
      <c r="E69" t="s">
        <v>54</v>
      </c>
      <c r="F69" t="s">
        <v>63</v>
      </c>
      <c r="G69" t="s">
        <v>4</v>
      </c>
      <c r="J69" t="s">
        <v>36</v>
      </c>
      <c r="L69" t="s">
        <v>16</v>
      </c>
      <c r="M69">
        <v>8.0299999999999903E-3</v>
      </c>
      <c r="N69" s="13">
        <f t="shared" ref="N69:W69" si="56">M69</f>
        <v>8.0299999999999903E-3</v>
      </c>
      <c r="O69" s="13">
        <f t="shared" si="56"/>
        <v>8.0299999999999903E-3</v>
      </c>
      <c r="P69" s="13">
        <f t="shared" si="56"/>
        <v>8.0299999999999903E-3</v>
      </c>
      <c r="Q69" s="13">
        <f t="shared" si="56"/>
        <v>8.0299999999999903E-3</v>
      </c>
      <c r="R69" s="13">
        <f t="shared" si="56"/>
        <v>8.0299999999999903E-3</v>
      </c>
      <c r="S69" s="13">
        <f t="shared" si="56"/>
        <v>8.0299999999999903E-3</v>
      </c>
      <c r="T69" s="13">
        <f t="shared" si="56"/>
        <v>8.0299999999999903E-3</v>
      </c>
      <c r="U69" s="13">
        <f t="shared" si="56"/>
        <v>8.0299999999999903E-3</v>
      </c>
      <c r="V69" s="13">
        <f t="shared" si="56"/>
        <v>8.0299999999999903E-3</v>
      </c>
      <c r="W69" s="13">
        <f t="shared" si="56"/>
        <v>8.0299999999999903E-3</v>
      </c>
      <c r="Y69" t="str">
        <f t="shared" si="55"/>
        <v>CIMS.CAN.BC.Coal Mining.Coal.Final Product.CleaningCoal MiningCleaningRotary Drying and Cleaning NGService requestedCIMS.CAN.BC.Coal Mining.Ventilation</v>
      </c>
    </row>
    <row r="70" spans="1:25" x14ac:dyDescent="0.25">
      <c r="A70" t="s">
        <v>48</v>
      </c>
      <c r="B70" t="s">
        <v>9</v>
      </c>
      <c r="C70" t="s">
        <v>2</v>
      </c>
      <c r="D70" t="s">
        <v>3</v>
      </c>
      <c r="E70" t="s">
        <v>54</v>
      </c>
      <c r="F70" t="s">
        <v>63</v>
      </c>
      <c r="G70" t="s">
        <v>4</v>
      </c>
      <c r="J70" t="s">
        <v>53</v>
      </c>
      <c r="L70" t="s">
        <v>16</v>
      </c>
      <c r="M70">
        <v>8.7599999999999896E-4</v>
      </c>
      <c r="N70" s="13">
        <f t="shared" ref="N70:W70" si="57">M70</f>
        <v>8.7599999999999896E-4</v>
      </c>
      <c r="O70" s="13">
        <f t="shared" si="57"/>
        <v>8.7599999999999896E-4</v>
      </c>
      <c r="P70" s="13">
        <f t="shared" si="57"/>
        <v>8.7599999999999896E-4</v>
      </c>
      <c r="Q70" s="13">
        <f t="shared" si="57"/>
        <v>8.7599999999999896E-4</v>
      </c>
      <c r="R70" s="13">
        <f t="shared" si="57"/>
        <v>8.7599999999999896E-4</v>
      </c>
      <c r="S70" s="13">
        <f t="shared" si="57"/>
        <v>8.7599999999999896E-4</v>
      </c>
      <c r="T70" s="13">
        <f t="shared" si="57"/>
        <v>8.7599999999999896E-4</v>
      </c>
      <c r="U70" s="13">
        <f t="shared" si="57"/>
        <v>8.7599999999999896E-4</v>
      </c>
      <c r="V70" s="13">
        <f t="shared" si="57"/>
        <v>8.7599999999999896E-4</v>
      </c>
      <c r="W70" s="13">
        <f t="shared" si="57"/>
        <v>8.7599999999999896E-4</v>
      </c>
      <c r="Y70" t="str">
        <f t="shared" si="55"/>
        <v>CIMS.CAN.BC.Coal Mining.Coal.Final Product.CleaningCoal MiningCleaningRotary Drying and Cleaning NGService requestedCIMS.CAN.BC.Coal Mining.Pumping</v>
      </c>
    </row>
    <row r="71" spans="1:25" x14ac:dyDescent="0.25">
      <c r="A71" t="s">
        <v>48</v>
      </c>
      <c r="B71" t="s">
        <v>9</v>
      </c>
      <c r="C71" t="s">
        <v>2</v>
      </c>
      <c r="D71" t="s">
        <v>3</v>
      </c>
      <c r="E71" t="s">
        <v>54</v>
      </c>
      <c r="F71" t="s">
        <v>64</v>
      </c>
      <c r="G71" t="s">
        <v>4</v>
      </c>
      <c r="J71" t="s">
        <v>62</v>
      </c>
      <c r="L71" t="s">
        <v>16</v>
      </c>
      <c r="M71" cm="1">
        <f t="array" ref="M71">0.27*[2]!ngsmult</f>
        <v>0.21060000000000001</v>
      </c>
      <c r="N71" s="13">
        <f t="shared" ref="N71:W71" si="58">M71</f>
        <v>0.21060000000000001</v>
      </c>
      <c r="O71" s="13">
        <f t="shared" si="58"/>
        <v>0.21060000000000001</v>
      </c>
      <c r="P71" s="13">
        <f t="shared" si="58"/>
        <v>0.21060000000000001</v>
      </c>
      <c r="Q71" s="13">
        <f t="shared" si="58"/>
        <v>0.21060000000000001</v>
      </c>
      <c r="R71" s="13">
        <f t="shared" si="58"/>
        <v>0.21060000000000001</v>
      </c>
      <c r="S71" s="13">
        <f t="shared" si="58"/>
        <v>0.21060000000000001</v>
      </c>
      <c r="T71" s="13">
        <f t="shared" si="58"/>
        <v>0.21060000000000001</v>
      </c>
      <c r="U71" s="13">
        <f t="shared" si="58"/>
        <v>0.21060000000000001</v>
      </c>
      <c r="V71" s="13">
        <f t="shared" si="58"/>
        <v>0.21060000000000001</v>
      </c>
      <c r="W71" s="13">
        <f t="shared" si="58"/>
        <v>0.21060000000000001</v>
      </c>
      <c r="Y71" t="str">
        <f t="shared" si="55"/>
        <v>CIMS.CAN.BC.Coal Mining.Coal.Final Product.CleaningCoal MiningCleaningFluidized Bed Drying and Cleaning NGService requestedCIMS.CAN.BC.Coal Mining.Methane Fuel</v>
      </c>
    </row>
    <row r="72" spans="1:25" x14ac:dyDescent="0.25">
      <c r="A72" t="s">
        <v>48</v>
      </c>
      <c r="B72" t="s">
        <v>9</v>
      </c>
      <c r="C72" t="s">
        <v>2</v>
      </c>
      <c r="D72" t="s">
        <v>3</v>
      </c>
      <c r="E72" t="s">
        <v>54</v>
      </c>
      <c r="F72" t="s">
        <v>64</v>
      </c>
      <c r="G72" t="s">
        <v>4</v>
      </c>
      <c r="J72" t="s">
        <v>31</v>
      </c>
      <c r="L72" t="s">
        <v>16</v>
      </c>
      <c r="M72">
        <v>4.3799999999999899E-4</v>
      </c>
      <c r="N72" s="13">
        <f t="shared" ref="N72:W72" si="59">M72</f>
        <v>4.3799999999999899E-4</v>
      </c>
      <c r="O72" s="13">
        <f t="shared" si="59"/>
        <v>4.3799999999999899E-4</v>
      </c>
      <c r="P72" s="13">
        <f t="shared" si="59"/>
        <v>4.3799999999999899E-4</v>
      </c>
      <c r="Q72" s="13">
        <f t="shared" si="59"/>
        <v>4.3799999999999899E-4</v>
      </c>
      <c r="R72" s="13">
        <f t="shared" si="59"/>
        <v>4.3799999999999899E-4</v>
      </c>
      <c r="S72" s="13">
        <f t="shared" si="59"/>
        <v>4.3799999999999899E-4</v>
      </c>
      <c r="T72" s="13">
        <f t="shared" si="59"/>
        <v>4.3799999999999899E-4</v>
      </c>
      <c r="U72" s="13">
        <f t="shared" si="59"/>
        <v>4.3799999999999899E-4</v>
      </c>
      <c r="V72" s="13">
        <f t="shared" si="59"/>
        <v>4.3799999999999899E-4</v>
      </c>
      <c r="W72" s="13">
        <f t="shared" si="59"/>
        <v>4.3799999999999899E-4</v>
      </c>
      <c r="Y72" t="str">
        <f t="shared" si="55"/>
        <v>CIMS.CAN.BC.Coal Mining.Coal.Final Product.CleaningCoal MiningCleaningFluidized Bed Drying and Cleaning NGService requestedCIMS.CAN.BC.Coal Mining.Conveyance</v>
      </c>
    </row>
    <row r="73" spans="1:25" x14ac:dyDescent="0.25">
      <c r="A73" t="s">
        <v>48</v>
      </c>
      <c r="B73" t="s">
        <v>9</v>
      </c>
      <c r="C73" t="s">
        <v>2</v>
      </c>
      <c r="D73" t="s">
        <v>3</v>
      </c>
      <c r="E73" t="s">
        <v>54</v>
      </c>
      <c r="F73" t="s">
        <v>64</v>
      </c>
      <c r="G73" t="s">
        <v>4</v>
      </c>
      <c r="J73" t="s">
        <v>36</v>
      </c>
      <c r="L73" t="s">
        <v>16</v>
      </c>
      <c r="M73">
        <v>8.0299999999999903E-3</v>
      </c>
      <c r="N73" s="13">
        <f t="shared" ref="N73:W73" si="60">M73</f>
        <v>8.0299999999999903E-3</v>
      </c>
      <c r="O73" s="13">
        <f t="shared" si="60"/>
        <v>8.0299999999999903E-3</v>
      </c>
      <c r="P73" s="13">
        <f t="shared" si="60"/>
        <v>8.0299999999999903E-3</v>
      </c>
      <c r="Q73" s="13">
        <f t="shared" si="60"/>
        <v>8.0299999999999903E-3</v>
      </c>
      <c r="R73" s="13">
        <f t="shared" si="60"/>
        <v>8.0299999999999903E-3</v>
      </c>
      <c r="S73" s="13">
        <f t="shared" si="60"/>
        <v>8.0299999999999903E-3</v>
      </c>
      <c r="T73" s="13">
        <f t="shared" si="60"/>
        <v>8.0299999999999903E-3</v>
      </c>
      <c r="U73" s="13">
        <f t="shared" si="60"/>
        <v>8.0299999999999903E-3</v>
      </c>
      <c r="V73" s="13">
        <f t="shared" si="60"/>
        <v>8.0299999999999903E-3</v>
      </c>
      <c r="W73" s="13">
        <f t="shared" si="60"/>
        <v>8.0299999999999903E-3</v>
      </c>
      <c r="Y73" t="str">
        <f t="shared" si="55"/>
        <v>CIMS.CAN.BC.Coal Mining.Coal.Final Product.CleaningCoal MiningCleaningFluidized Bed Drying and Cleaning NGService requestedCIMS.CAN.BC.Coal Mining.Ventilation</v>
      </c>
    </row>
    <row r="74" spans="1:25" x14ac:dyDescent="0.25">
      <c r="A74" t="s">
        <v>48</v>
      </c>
      <c r="B74" t="s">
        <v>9</v>
      </c>
      <c r="C74" t="s">
        <v>2</v>
      </c>
      <c r="D74" t="s">
        <v>3</v>
      </c>
      <c r="E74" t="s">
        <v>54</v>
      </c>
      <c r="F74" t="s">
        <v>64</v>
      </c>
      <c r="G74" t="s">
        <v>4</v>
      </c>
      <c r="J74" t="s">
        <v>53</v>
      </c>
      <c r="L74" t="s">
        <v>16</v>
      </c>
      <c r="M74">
        <v>8.7599999999999896E-4</v>
      </c>
      <c r="N74" s="13">
        <f t="shared" ref="N74:W74" si="61">M74</f>
        <v>8.7599999999999896E-4</v>
      </c>
      <c r="O74" s="13">
        <f t="shared" si="61"/>
        <v>8.7599999999999896E-4</v>
      </c>
      <c r="P74" s="13">
        <f t="shared" si="61"/>
        <v>8.7599999999999896E-4</v>
      </c>
      <c r="Q74" s="13">
        <f t="shared" si="61"/>
        <v>8.7599999999999896E-4</v>
      </c>
      <c r="R74" s="13">
        <f t="shared" si="61"/>
        <v>8.7599999999999896E-4</v>
      </c>
      <c r="S74" s="13">
        <f t="shared" si="61"/>
        <v>8.7599999999999896E-4</v>
      </c>
      <c r="T74" s="13">
        <f t="shared" si="61"/>
        <v>8.7599999999999896E-4</v>
      </c>
      <c r="U74" s="13">
        <f t="shared" si="61"/>
        <v>8.7599999999999896E-4</v>
      </c>
      <c r="V74" s="13">
        <f t="shared" si="61"/>
        <v>8.7599999999999896E-4</v>
      </c>
      <c r="W74" s="13">
        <f t="shared" si="61"/>
        <v>8.7599999999999896E-4</v>
      </c>
      <c r="Y74" t="str">
        <f t="shared" si="55"/>
        <v>CIMS.CAN.BC.Coal Mining.Coal.Final Product.CleaningCoal MiningCleaningFluidized Bed Drying and Cleaning NGService requestedCIMS.CAN.BC.Coal Mining.Pumping</v>
      </c>
    </row>
    <row r="75" spans="1:25" x14ac:dyDescent="0.25">
      <c r="A75" t="s">
        <v>49</v>
      </c>
      <c r="B75" t="s">
        <v>9</v>
      </c>
      <c r="C75" t="s">
        <v>2</v>
      </c>
      <c r="D75" t="s">
        <v>3</v>
      </c>
      <c r="E75" t="s">
        <v>65</v>
      </c>
      <c r="G75" t="s">
        <v>11</v>
      </c>
      <c r="L75" t="s">
        <v>6</v>
      </c>
      <c r="N75" s="13"/>
      <c r="O75" s="13"/>
      <c r="P75" s="13"/>
      <c r="Q75" s="13"/>
      <c r="R75" s="13"/>
      <c r="S75" s="13"/>
      <c r="T75" s="13"/>
      <c r="U75" s="13"/>
      <c r="V75" s="13"/>
      <c r="W75" s="13"/>
      <c r="Y75" t="str">
        <f t="shared" si="55"/>
        <v>CIMS.CAN.BC.Coal Mining.Coal.Final Product.Tailings DisposalCoal MiningTailings DisposalService provided</v>
      </c>
    </row>
    <row r="76" spans="1:25" x14ac:dyDescent="0.25">
      <c r="A76" t="s">
        <v>49</v>
      </c>
      <c r="B76" t="s">
        <v>9</v>
      </c>
      <c r="C76" t="s">
        <v>2</v>
      </c>
      <c r="D76" t="s">
        <v>3</v>
      </c>
      <c r="E76" t="s">
        <v>65</v>
      </c>
      <c r="F76" t="s">
        <v>66</v>
      </c>
      <c r="G76" t="s">
        <v>4</v>
      </c>
      <c r="J76" t="s">
        <v>24</v>
      </c>
      <c r="L76" t="s">
        <v>16</v>
      </c>
      <c r="M76" cm="1">
        <f t="array" ref="M76">0.04*[2]!diemult</f>
        <v>7.4399999999999994E-2</v>
      </c>
      <c r="N76" s="13">
        <f t="shared" ref="N76:W76" si="62">M76</f>
        <v>7.4399999999999994E-2</v>
      </c>
      <c r="O76" s="13">
        <f t="shared" si="62"/>
        <v>7.4399999999999994E-2</v>
      </c>
      <c r="P76" s="13">
        <f t="shared" si="62"/>
        <v>7.4399999999999994E-2</v>
      </c>
      <c r="Q76" s="13">
        <f t="shared" si="62"/>
        <v>7.4399999999999994E-2</v>
      </c>
      <c r="R76" s="13">
        <f t="shared" si="62"/>
        <v>7.4399999999999994E-2</v>
      </c>
      <c r="S76" s="13">
        <f t="shared" si="62"/>
        <v>7.4399999999999994E-2</v>
      </c>
      <c r="T76" s="13">
        <f t="shared" si="62"/>
        <v>7.4399999999999994E-2</v>
      </c>
      <c r="U76" s="13">
        <f t="shared" si="62"/>
        <v>7.4399999999999994E-2</v>
      </c>
      <c r="V76" s="13">
        <f t="shared" si="62"/>
        <v>7.4399999999999994E-2</v>
      </c>
      <c r="W76" s="13">
        <f t="shared" si="62"/>
        <v>7.4399999999999994E-2</v>
      </c>
      <c r="Y76" t="str">
        <f t="shared" si="55"/>
        <v>CIMS.CAN.BC.Coal Mining.Coal.Final Product.Tailings DisposalCoal MiningTailings DisposalReclamation for Coal WashingService requestedCIMS.Generic Fuels.Diesel</v>
      </c>
    </row>
    <row r="77" spans="1:25" x14ac:dyDescent="0.25">
      <c r="A77" t="s">
        <v>49</v>
      </c>
      <c r="B77" t="s">
        <v>9</v>
      </c>
      <c r="C77" t="s">
        <v>2</v>
      </c>
      <c r="D77" t="s">
        <v>3</v>
      </c>
      <c r="E77" t="s">
        <v>65</v>
      </c>
      <c r="F77" t="s">
        <v>66</v>
      </c>
      <c r="G77" t="s">
        <v>4</v>
      </c>
      <c r="J77" t="s">
        <v>52</v>
      </c>
      <c r="L77" t="s">
        <v>16</v>
      </c>
      <c r="M77">
        <v>4.0000000000000002E-4</v>
      </c>
      <c r="N77" s="13">
        <f t="shared" ref="N77:W77" si="63">M77</f>
        <v>4.0000000000000002E-4</v>
      </c>
      <c r="O77" s="13">
        <f t="shared" si="63"/>
        <v>4.0000000000000002E-4</v>
      </c>
      <c r="P77" s="13">
        <f t="shared" si="63"/>
        <v>4.0000000000000002E-4</v>
      </c>
      <c r="Q77" s="13">
        <f t="shared" si="63"/>
        <v>4.0000000000000002E-4</v>
      </c>
      <c r="R77" s="13">
        <f t="shared" si="63"/>
        <v>4.0000000000000002E-4</v>
      </c>
      <c r="S77" s="13">
        <f t="shared" si="63"/>
        <v>4.0000000000000002E-4</v>
      </c>
      <c r="T77" s="13">
        <f t="shared" si="63"/>
        <v>4.0000000000000002E-4</v>
      </c>
      <c r="U77" s="13">
        <f t="shared" si="63"/>
        <v>4.0000000000000002E-4</v>
      </c>
      <c r="V77" s="13">
        <f t="shared" si="63"/>
        <v>4.0000000000000002E-4</v>
      </c>
      <c r="W77" s="13">
        <f t="shared" si="63"/>
        <v>4.0000000000000002E-4</v>
      </c>
      <c r="Y77" t="str">
        <f t="shared" si="55"/>
        <v>CIMS.CAN.BC.Coal Mining.Coal.Final Product.Tailings DisposalCoal MiningTailings DisposalReclamation for Coal WashingService requestedCIMS.CAN.BC.Coal Mining.Compression</v>
      </c>
    </row>
    <row r="78" spans="1:25" x14ac:dyDescent="0.25">
      <c r="A78" t="s">
        <v>49</v>
      </c>
      <c r="B78" t="s">
        <v>9</v>
      </c>
      <c r="C78" t="s">
        <v>2</v>
      </c>
      <c r="D78" t="s">
        <v>3</v>
      </c>
      <c r="E78" t="s">
        <v>65</v>
      </c>
      <c r="F78" t="s">
        <v>66</v>
      </c>
      <c r="G78" t="s">
        <v>4</v>
      </c>
      <c r="J78" t="s">
        <v>36</v>
      </c>
      <c r="L78" t="s">
        <v>16</v>
      </c>
      <c r="M78">
        <v>5.0000000000000001E-4</v>
      </c>
      <c r="N78" s="13">
        <f t="shared" ref="N78:W78" si="64">M78</f>
        <v>5.0000000000000001E-4</v>
      </c>
      <c r="O78" s="13">
        <f t="shared" si="64"/>
        <v>5.0000000000000001E-4</v>
      </c>
      <c r="P78" s="13">
        <f t="shared" si="64"/>
        <v>5.0000000000000001E-4</v>
      </c>
      <c r="Q78" s="13">
        <f t="shared" si="64"/>
        <v>5.0000000000000001E-4</v>
      </c>
      <c r="R78" s="13">
        <f t="shared" si="64"/>
        <v>5.0000000000000001E-4</v>
      </c>
      <c r="S78" s="13">
        <f t="shared" si="64"/>
        <v>5.0000000000000001E-4</v>
      </c>
      <c r="T78" s="13">
        <f t="shared" si="64"/>
        <v>5.0000000000000001E-4</v>
      </c>
      <c r="U78" s="13">
        <f t="shared" si="64"/>
        <v>5.0000000000000001E-4</v>
      </c>
      <c r="V78" s="13">
        <f t="shared" si="64"/>
        <v>5.0000000000000001E-4</v>
      </c>
      <c r="W78" s="13">
        <f t="shared" si="64"/>
        <v>5.0000000000000001E-4</v>
      </c>
      <c r="Y78" t="str">
        <f t="shared" si="55"/>
        <v>CIMS.CAN.BC.Coal Mining.Coal.Final Product.Tailings DisposalCoal MiningTailings DisposalReclamation for Coal WashingService requestedCIMS.CAN.BC.Coal Mining.Ventilation</v>
      </c>
    </row>
    <row r="79" spans="1:25" x14ac:dyDescent="0.25">
      <c r="A79" t="s">
        <v>49</v>
      </c>
      <c r="B79" t="s">
        <v>9</v>
      </c>
      <c r="C79" t="s">
        <v>2</v>
      </c>
      <c r="D79" t="s">
        <v>3</v>
      </c>
      <c r="E79" t="s">
        <v>65</v>
      </c>
      <c r="F79" t="s">
        <v>66</v>
      </c>
      <c r="G79" t="s">
        <v>4</v>
      </c>
      <c r="J79" t="s">
        <v>53</v>
      </c>
      <c r="L79" t="s">
        <v>16</v>
      </c>
      <c r="M79">
        <v>2.0999999999999999E-3</v>
      </c>
      <c r="N79" s="13">
        <f t="shared" ref="N79:W79" si="65">M79</f>
        <v>2.0999999999999999E-3</v>
      </c>
      <c r="O79" s="13">
        <f t="shared" si="65"/>
        <v>2.0999999999999999E-3</v>
      </c>
      <c r="P79" s="13">
        <f t="shared" si="65"/>
        <v>2.0999999999999999E-3</v>
      </c>
      <c r="Q79" s="13">
        <f t="shared" si="65"/>
        <v>2.0999999999999999E-3</v>
      </c>
      <c r="R79" s="13">
        <f t="shared" si="65"/>
        <v>2.0999999999999999E-3</v>
      </c>
      <c r="S79" s="13">
        <f t="shared" si="65"/>
        <v>2.0999999999999999E-3</v>
      </c>
      <c r="T79" s="13">
        <f t="shared" si="65"/>
        <v>2.0999999999999999E-3</v>
      </c>
      <c r="U79" s="13">
        <f t="shared" si="65"/>
        <v>2.0999999999999999E-3</v>
      </c>
      <c r="V79" s="13">
        <f t="shared" si="65"/>
        <v>2.0999999999999999E-3</v>
      </c>
      <c r="W79" s="13">
        <f t="shared" si="65"/>
        <v>2.0999999999999999E-3</v>
      </c>
      <c r="Y79" t="str">
        <f t="shared" si="55"/>
        <v>CIMS.CAN.BC.Coal Mining.Coal.Final Product.Tailings DisposalCoal MiningTailings DisposalReclamation for Coal WashingService requestedCIMS.CAN.BC.Coal Mining.Pumping</v>
      </c>
    </row>
    <row r="80" spans="1:25" x14ac:dyDescent="0.25">
      <c r="A80" t="s">
        <v>49</v>
      </c>
      <c r="B80" t="s">
        <v>9</v>
      </c>
      <c r="C80" t="s">
        <v>2</v>
      </c>
      <c r="D80" t="s">
        <v>3</v>
      </c>
      <c r="E80" t="s">
        <v>65</v>
      </c>
      <c r="F80" t="s">
        <v>66</v>
      </c>
      <c r="G80" t="s">
        <v>4</v>
      </c>
      <c r="J80" t="s">
        <v>28</v>
      </c>
      <c r="L80" t="s">
        <v>16</v>
      </c>
      <c r="M80">
        <v>8.0000000000000004E-4</v>
      </c>
      <c r="N80" s="13">
        <f t="shared" ref="N80:W80" si="66">M80</f>
        <v>8.0000000000000004E-4</v>
      </c>
      <c r="O80" s="13">
        <f t="shared" si="66"/>
        <v>8.0000000000000004E-4</v>
      </c>
      <c r="P80" s="13">
        <f t="shared" si="66"/>
        <v>8.0000000000000004E-4</v>
      </c>
      <c r="Q80" s="13">
        <f t="shared" si="66"/>
        <v>8.0000000000000004E-4</v>
      </c>
      <c r="R80" s="13">
        <f t="shared" si="66"/>
        <v>8.0000000000000004E-4</v>
      </c>
      <c r="S80" s="13">
        <f t="shared" si="66"/>
        <v>8.0000000000000004E-4</v>
      </c>
      <c r="T80" s="13">
        <f t="shared" si="66"/>
        <v>8.0000000000000004E-4</v>
      </c>
      <c r="U80" s="13">
        <f t="shared" si="66"/>
        <v>8.0000000000000004E-4</v>
      </c>
      <c r="V80" s="13">
        <f t="shared" si="66"/>
        <v>8.0000000000000004E-4</v>
      </c>
      <c r="W80" s="13">
        <f t="shared" si="66"/>
        <v>8.0000000000000004E-4</v>
      </c>
      <c r="Y80" t="str">
        <f t="shared" si="55"/>
        <v>CIMS.CAN.BC.Coal Mining.Coal.Final Product.Tailings DisposalCoal MiningTailings DisposalReclamation for Coal WashingService requestedCIMS.CAN.BC.Coal Mining.Direct Drive</v>
      </c>
    </row>
    <row r="81" spans="1:25" x14ac:dyDescent="0.25">
      <c r="A81" t="s">
        <v>49</v>
      </c>
      <c r="B81" t="s">
        <v>9</v>
      </c>
      <c r="C81" t="s">
        <v>2</v>
      </c>
      <c r="D81" t="s">
        <v>3</v>
      </c>
      <c r="E81" t="s">
        <v>65</v>
      </c>
      <c r="F81" t="s">
        <v>67</v>
      </c>
      <c r="G81" t="s">
        <v>4</v>
      </c>
      <c r="J81" t="s">
        <v>26</v>
      </c>
      <c r="L81" t="s">
        <v>16</v>
      </c>
      <c r="M81" cm="1">
        <f t="array" ref="M81">0.04*[2]!diemult</f>
        <v>7.4399999999999994E-2</v>
      </c>
      <c r="N81" s="13">
        <f t="shared" ref="N81:W81" si="67">M81</f>
        <v>7.4399999999999994E-2</v>
      </c>
      <c r="O81" s="13">
        <f t="shared" si="67"/>
        <v>7.4399999999999994E-2</v>
      </c>
      <c r="P81" s="13">
        <f t="shared" si="67"/>
        <v>7.4399999999999994E-2</v>
      </c>
      <c r="Q81" s="13">
        <f t="shared" si="67"/>
        <v>7.4399999999999994E-2</v>
      </c>
      <c r="R81" s="13">
        <f t="shared" si="67"/>
        <v>7.4399999999999994E-2</v>
      </c>
      <c r="S81" s="13">
        <f t="shared" si="67"/>
        <v>7.4399999999999994E-2</v>
      </c>
      <c r="T81" s="13">
        <f t="shared" si="67"/>
        <v>7.4399999999999994E-2</v>
      </c>
      <c r="U81" s="13">
        <f t="shared" si="67"/>
        <v>7.4399999999999994E-2</v>
      </c>
      <c r="V81" s="13">
        <f t="shared" si="67"/>
        <v>7.4399999999999994E-2</v>
      </c>
      <c r="W81" s="13">
        <f t="shared" si="67"/>
        <v>7.4399999999999994E-2</v>
      </c>
      <c r="X81" t="s">
        <v>68</v>
      </c>
      <c r="Y81" t="str">
        <f t="shared" si="55"/>
        <v>CIMS.CAN.BC.Coal Mining.Coal.Final Product.Tailings DisposalCoal MiningTailings DisposalReclamation for Coal Washing BiodieselService requestedCIMS.CAN.BC.Biodiesel</v>
      </c>
    </row>
    <row r="82" spans="1:25" x14ac:dyDescent="0.25">
      <c r="A82" t="s">
        <v>49</v>
      </c>
      <c r="B82" t="s">
        <v>9</v>
      </c>
      <c r="C82" t="s">
        <v>2</v>
      </c>
      <c r="D82" t="s">
        <v>3</v>
      </c>
      <c r="E82" t="s">
        <v>65</v>
      </c>
      <c r="F82" t="s">
        <v>67</v>
      </c>
      <c r="G82" t="s">
        <v>4</v>
      </c>
      <c r="J82" t="s">
        <v>52</v>
      </c>
      <c r="L82" t="s">
        <v>16</v>
      </c>
      <c r="M82">
        <v>4.0000000000000002E-4</v>
      </c>
      <c r="N82" s="13">
        <f t="shared" ref="N82:W82" si="68">M82</f>
        <v>4.0000000000000002E-4</v>
      </c>
      <c r="O82" s="13">
        <f t="shared" si="68"/>
        <v>4.0000000000000002E-4</v>
      </c>
      <c r="P82" s="13">
        <f t="shared" si="68"/>
        <v>4.0000000000000002E-4</v>
      </c>
      <c r="Q82" s="13">
        <f t="shared" si="68"/>
        <v>4.0000000000000002E-4</v>
      </c>
      <c r="R82" s="13">
        <f t="shared" si="68"/>
        <v>4.0000000000000002E-4</v>
      </c>
      <c r="S82" s="13">
        <f t="shared" si="68"/>
        <v>4.0000000000000002E-4</v>
      </c>
      <c r="T82" s="13">
        <f t="shared" si="68"/>
        <v>4.0000000000000002E-4</v>
      </c>
      <c r="U82" s="13">
        <f t="shared" si="68"/>
        <v>4.0000000000000002E-4</v>
      </c>
      <c r="V82" s="13">
        <f t="shared" si="68"/>
        <v>4.0000000000000002E-4</v>
      </c>
      <c r="W82" s="13">
        <f t="shared" si="68"/>
        <v>4.0000000000000002E-4</v>
      </c>
      <c r="Y82" t="str">
        <f t="shared" si="55"/>
        <v>CIMS.CAN.BC.Coal Mining.Coal.Final Product.Tailings DisposalCoal MiningTailings DisposalReclamation for Coal Washing BiodieselService requestedCIMS.CAN.BC.Coal Mining.Compression</v>
      </c>
    </row>
    <row r="83" spans="1:25" x14ac:dyDescent="0.25">
      <c r="A83" t="s">
        <v>49</v>
      </c>
      <c r="B83" t="s">
        <v>9</v>
      </c>
      <c r="C83" t="s">
        <v>2</v>
      </c>
      <c r="D83" t="s">
        <v>3</v>
      </c>
      <c r="E83" t="s">
        <v>65</v>
      </c>
      <c r="F83" t="s">
        <v>67</v>
      </c>
      <c r="G83" t="s">
        <v>4</v>
      </c>
      <c r="J83" t="s">
        <v>36</v>
      </c>
      <c r="L83" t="s">
        <v>16</v>
      </c>
      <c r="M83">
        <v>5.0000000000000001E-4</v>
      </c>
      <c r="N83" s="13">
        <f t="shared" ref="N83:W83" si="69">M83</f>
        <v>5.0000000000000001E-4</v>
      </c>
      <c r="O83" s="13">
        <f t="shared" si="69"/>
        <v>5.0000000000000001E-4</v>
      </c>
      <c r="P83" s="13">
        <f t="shared" si="69"/>
        <v>5.0000000000000001E-4</v>
      </c>
      <c r="Q83" s="13">
        <f t="shared" si="69"/>
        <v>5.0000000000000001E-4</v>
      </c>
      <c r="R83" s="13">
        <f t="shared" si="69"/>
        <v>5.0000000000000001E-4</v>
      </c>
      <c r="S83" s="13">
        <f t="shared" si="69"/>
        <v>5.0000000000000001E-4</v>
      </c>
      <c r="T83" s="13">
        <f t="shared" si="69"/>
        <v>5.0000000000000001E-4</v>
      </c>
      <c r="U83" s="13">
        <f t="shared" si="69"/>
        <v>5.0000000000000001E-4</v>
      </c>
      <c r="V83" s="13">
        <f t="shared" si="69"/>
        <v>5.0000000000000001E-4</v>
      </c>
      <c r="W83" s="13">
        <f t="shared" si="69"/>
        <v>5.0000000000000001E-4</v>
      </c>
      <c r="Y83" t="str">
        <f t="shared" si="55"/>
        <v>CIMS.CAN.BC.Coal Mining.Coal.Final Product.Tailings DisposalCoal MiningTailings DisposalReclamation for Coal Washing BiodieselService requestedCIMS.CAN.BC.Coal Mining.Ventilation</v>
      </c>
    </row>
    <row r="84" spans="1:25" x14ac:dyDescent="0.25">
      <c r="A84" t="s">
        <v>49</v>
      </c>
      <c r="B84" t="s">
        <v>9</v>
      </c>
      <c r="C84" t="s">
        <v>2</v>
      </c>
      <c r="D84" t="s">
        <v>3</v>
      </c>
      <c r="E84" t="s">
        <v>65</v>
      </c>
      <c r="F84" t="s">
        <v>67</v>
      </c>
      <c r="G84" t="s">
        <v>4</v>
      </c>
      <c r="J84" t="s">
        <v>53</v>
      </c>
      <c r="L84" t="s">
        <v>16</v>
      </c>
      <c r="M84">
        <v>2.0999999999999999E-3</v>
      </c>
      <c r="N84" s="13">
        <f t="shared" ref="N84:W84" si="70">M84</f>
        <v>2.0999999999999999E-3</v>
      </c>
      <c r="O84" s="13">
        <f t="shared" si="70"/>
        <v>2.0999999999999999E-3</v>
      </c>
      <c r="P84" s="13">
        <f t="shared" si="70"/>
        <v>2.0999999999999999E-3</v>
      </c>
      <c r="Q84" s="13">
        <f t="shared" si="70"/>
        <v>2.0999999999999999E-3</v>
      </c>
      <c r="R84" s="13">
        <f t="shared" si="70"/>
        <v>2.0999999999999999E-3</v>
      </c>
      <c r="S84" s="13">
        <f t="shared" si="70"/>
        <v>2.0999999999999999E-3</v>
      </c>
      <c r="T84" s="13">
        <f t="shared" si="70"/>
        <v>2.0999999999999999E-3</v>
      </c>
      <c r="U84" s="13">
        <f t="shared" si="70"/>
        <v>2.0999999999999999E-3</v>
      </c>
      <c r="V84" s="13">
        <f t="shared" si="70"/>
        <v>2.0999999999999999E-3</v>
      </c>
      <c r="W84" s="13">
        <f t="shared" si="70"/>
        <v>2.0999999999999999E-3</v>
      </c>
      <c r="Y84" t="str">
        <f t="shared" si="55"/>
        <v>CIMS.CAN.BC.Coal Mining.Coal.Final Product.Tailings DisposalCoal MiningTailings DisposalReclamation for Coal Washing BiodieselService requestedCIMS.CAN.BC.Coal Mining.Pumping</v>
      </c>
    </row>
    <row r="85" spans="1:25" x14ac:dyDescent="0.25">
      <c r="A85" t="s">
        <v>49</v>
      </c>
      <c r="B85" t="s">
        <v>9</v>
      </c>
      <c r="C85" t="s">
        <v>2</v>
      </c>
      <c r="D85" t="s">
        <v>3</v>
      </c>
      <c r="E85" t="s">
        <v>65</v>
      </c>
      <c r="F85" t="s">
        <v>67</v>
      </c>
      <c r="G85" t="s">
        <v>4</v>
      </c>
      <c r="J85" t="s">
        <v>28</v>
      </c>
      <c r="L85" t="s">
        <v>16</v>
      </c>
      <c r="M85">
        <v>8.0000000000000004E-4</v>
      </c>
      <c r="N85" s="13">
        <f t="shared" ref="N85:W85" si="71">M85</f>
        <v>8.0000000000000004E-4</v>
      </c>
      <c r="O85" s="13">
        <f t="shared" si="71"/>
        <v>8.0000000000000004E-4</v>
      </c>
      <c r="P85" s="13">
        <f t="shared" si="71"/>
        <v>8.0000000000000004E-4</v>
      </c>
      <c r="Q85" s="13">
        <f t="shared" si="71"/>
        <v>8.0000000000000004E-4</v>
      </c>
      <c r="R85" s="13">
        <f t="shared" si="71"/>
        <v>8.0000000000000004E-4</v>
      </c>
      <c r="S85" s="13">
        <f t="shared" si="71"/>
        <v>8.0000000000000004E-4</v>
      </c>
      <c r="T85" s="13">
        <f t="shared" si="71"/>
        <v>8.0000000000000004E-4</v>
      </c>
      <c r="U85" s="13">
        <f t="shared" si="71"/>
        <v>8.0000000000000004E-4</v>
      </c>
      <c r="V85" s="13">
        <f t="shared" si="71"/>
        <v>8.0000000000000004E-4</v>
      </c>
      <c r="W85" s="13">
        <f t="shared" si="71"/>
        <v>8.0000000000000004E-4</v>
      </c>
      <c r="Y85" t="str">
        <f t="shared" si="55"/>
        <v>CIMS.CAN.BC.Coal Mining.Coal.Final Product.Tailings DisposalCoal MiningTailings DisposalReclamation for Coal Washing BiodieselService requestedCIMS.CAN.BC.Coal Mining.Direct Drive</v>
      </c>
    </row>
    <row r="86" spans="1:25" x14ac:dyDescent="0.25">
      <c r="A86" t="s">
        <v>49</v>
      </c>
      <c r="B86" t="s">
        <v>9</v>
      </c>
      <c r="C86" t="s">
        <v>2</v>
      </c>
      <c r="D86" t="s">
        <v>3</v>
      </c>
      <c r="E86" t="s">
        <v>65</v>
      </c>
      <c r="F86" t="s">
        <v>69</v>
      </c>
      <c r="G86" t="s">
        <v>4</v>
      </c>
      <c r="J86" t="s">
        <v>31</v>
      </c>
      <c r="L86" t="s">
        <v>16</v>
      </c>
      <c r="M86">
        <v>0.02</v>
      </c>
      <c r="N86" s="13">
        <f t="shared" ref="N86:W86" si="72">M86</f>
        <v>0.02</v>
      </c>
      <c r="O86" s="13">
        <f t="shared" si="72"/>
        <v>0.02</v>
      </c>
      <c r="P86" s="13">
        <f t="shared" si="72"/>
        <v>0.02</v>
      </c>
      <c r="Q86" s="13">
        <f t="shared" si="72"/>
        <v>0.02</v>
      </c>
      <c r="R86" s="13">
        <f t="shared" si="72"/>
        <v>0.02</v>
      </c>
      <c r="S86" s="13">
        <f t="shared" si="72"/>
        <v>0.02</v>
      </c>
      <c r="T86" s="13">
        <f t="shared" si="72"/>
        <v>0.02</v>
      </c>
      <c r="U86" s="13">
        <f t="shared" si="72"/>
        <v>0.02</v>
      </c>
      <c r="V86" s="13">
        <f t="shared" si="72"/>
        <v>0.02</v>
      </c>
      <c r="W86" s="13">
        <f t="shared" si="72"/>
        <v>0.02</v>
      </c>
      <c r="X86" t="s">
        <v>70</v>
      </c>
      <c r="Y86" t="str">
        <f t="shared" si="55"/>
        <v>CIMS.CAN.BC.Coal Mining.Coal.Final Product.Tailings DisposalCoal MiningTailings DisposalReclamation for Coal Washing ElectricService requestedCIMS.CAN.BC.Coal Mining.Conveyance</v>
      </c>
    </row>
    <row r="87" spans="1:25" x14ac:dyDescent="0.25">
      <c r="A87" t="s">
        <v>49</v>
      </c>
      <c r="B87" t="s">
        <v>9</v>
      </c>
      <c r="C87" t="s">
        <v>2</v>
      </c>
      <c r="D87" t="s">
        <v>3</v>
      </c>
      <c r="E87" t="s">
        <v>65</v>
      </c>
      <c r="F87" t="s">
        <v>69</v>
      </c>
      <c r="G87" t="s">
        <v>4</v>
      </c>
      <c r="J87" t="s">
        <v>52</v>
      </c>
      <c r="L87" t="s">
        <v>16</v>
      </c>
      <c r="M87">
        <v>4.0000000000000002E-4</v>
      </c>
      <c r="N87" s="13">
        <f t="shared" ref="N87:W87" si="73">M87</f>
        <v>4.0000000000000002E-4</v>
      </c>
      <c r="O87" s="13">
        <f t="shared" si="73"/>
        <v>4.0000000000000002E-4</v>
      </c>
      <c r="P87" s="13">
        <f t="shared" si="73"/>
        <v>4.0000000000000002E-4</v>
      </c>
      <c r="Q87" s="13">
        <f t="shared" si="73"/>
        <v>4.0000000000000002E-4</v>
      </c>
      <c r="R87" s="13">
        <f t="shared" si="73"/>
        <v>4.0000000000000002E-4</v>
      </c>
      <c r="S87" s="13">
        <f t="shared" si="73"/>
        <v>4.0000000000000002E-4</v>
      </c>
      <c r="T87" s="13">
        <f t="shared" si="73"/>
        <v>4.0000000000000002E-4</v>
      </c>
      <c r="U87" s="13">
        <f t="shared" si="73"/>
        <v>4.0000000000000002E-4</v>
      </c>
      <c r="V87" s="13">
        <f t="shared" si="73"/>
        <v>4.0000000000000002E-4</v>
      </c>
      <c r="W87" s="13">
        <f t="shared" si="73"/>
        <v>4.0000000000000002E-4</v>
      </c>
      <c r="Y87" t="str">
        <f t="shared" si="55"/>
        <v>CIMS.CAN.BC.Coal Mining.Coal.Final Product.Tailings DisposalCoal MiningTailings DisposalReclamation for Coal Washing ElectricService requestedCIMS.CAN.BC.Coal Mining.Compression</v>
      </c>
    </row>
    <row r="88" spans="1:25" x14ac:dyDescent="0.25">
      <c r="A88" t="s">
        <v>49</v>
      </c>
      <c r="B88" t="s">
        <v>9</v>
      </c>
      <c r="C88" t="s">
        <v>2</v>
      </c>
      <c r="D88" t="s">
        <v>3</v>
      </c>
      <c r="E88" t="s">
        <v>65</v>
      </c>
      <c r="F88" t="s">
        <v>69</v>
      </c>
      <c r="G88" t="s">
        <v>4</v>
      </c>
      <c r="J88" t="s">
        <v>36</v>
      </c>
      <c r="L88" t="s">
        <v>16</v>
      </c>
      <c r="M88">
        <v>5.0000000000000001E-4</v>
      </c>
      <c r="N88" s="13">
        <f t="shared" ref="N88:W88" si="74">M88</f>
        <v>5.0000000000000001E-4</v>
      </c>
      <c r="O88" s="13">
        <f t="shared" si="74"/>
        <v>5.0000000000000001E-4</v>
      </c>
      <c r="P88" s="13">
        <f t="shared" si="74"/>
        <v>5.0000000000000001E-4</v>
      </c>
      <c r="Q88" s="13">
        <f t="shared" si="74"/>
        <v>5.0000000000000001E-4</v>
      </c>
      <c r="R88" s="13">
        <f t="shared" si="74"/>
        <v>5.0000000000000001E-4</v>
      </c>
      <c r="S88" s="13">
        <f t="shared" si="74"/>
        <v>5.0000000000000001E-4</v>
      </c>
      <c r="T88" s="13">
        <f t="shared" si="74"/>
        <v>5.0000000000000001E-4</v>
      </c>
      <c r="U88" s="13">
        <f t="shared" si="74"/>
        <v>5.0000000000000001E-4</v>
      </c>
      <c r="V88" s="13">
        <f t="shared" si="74"/>
        <v>5.0000000000000001E-4</v>
      </c>
      <c r="W88" s="13">
        <f t="shared" si="74"/>
        <v>5.0000000000000001E-4</v>
      </c>
      <c r="Y88" t="str">
        <f t="shared" si="55"/>
        <v>CIMS.CAN.BC.Coal Mining.Coal.Final Product.Tailings DisposalCoal MiningTailings DisposalReclamation for Coal Washing ElectricService requestedCIMS.CAN.BC.Coal Mining.Ventilation</v>
      </c>
    </row>
    <row r="89" spans="1:25" x14ac:dyDescent="0.25">
      <c r="A89" t="s">
        <v>49</v>
      </c>
      <c r="B89" t="s">
        <v>9</v>
      </c>
      <c r="C89" t="s">
        <v>2</v>
      </c>
      <c r="D89" t="s">
        <v>3</v>
      </c>
      <c r="E89" t="s">
        <v>65</v>
      </c>
      <c r="F89" t="s">
        <v>69</v>
      </c>
      <c r="G89" t="s">
        <v>4</v>
      </c>
      <c r="J89" t="s">
        <v>53</v>
      </c>
      <c r="L89" t="s">
        <v>16</v>
      </c>
      <c r="M89">
        <v>2.0999999999999999E-3</v>
      </c>
      <c r="N89" s="13">
        <f t="shared" ref="N89:W89" si="75">M89</f>
        <v>2.0999999999999999E-3</v>
      </c>
      <c r="O89" s="13">
        <f t="shared" si="75"/>
        <v>2.0999999999999999E-3</v>
      </c>
      <c r="P89" s="13">
        <f t="shared" si="75"/>
        <v>2.0999999999999999E-3</v>
      </c>
      <c r="Q89" s="13">
        <f t="shared" si="75"/>
        <v>2.0999999999999999E-3</v>
      </c>
      <c r="R89" s="13">
        <f t="shared" si="75"/>
        <v>2.0999999999999999E-3</v>
      </c>
      <c r="S89" s="13">
        <f t="shared" si="75"/>
        <v>2.0999999999999999E-3</v>
      </c>
      <c r="T89" s="13">
        <f t="shared" si="75"/>
        <v>2.0999999999999999E-3</v>
      </c>
      <c r="U89" s="13">
        <f t="shared" si="75"/>
        <v>2.0999999999999999E-3</v>
      </c>
      <c r="V89" s="13">
        <f t="shared" si="75"/>
        <v>2.0999999999999999E-3</v>
      </c>
      <c r="W89" s="13">
        <f t="shared" si="75"/>
        <v>2.0999999999999999E-3</v>
      </c>
      <c r="Y89" t="str">
        <f t="shared" si="55"/>
        <v>CIMS.CAN.BC.Coal Mining.Coal.Final Product.Tailings DisposalCoal MiningTailings DisposalReclamation for Coal Washing ElectricService requestedCIMS.CAN.BC.Coal Mining.Pumping</v>
      </c>
    </row>
    <row r="90" spans="1:25" x14ac:dyDescent="0.25">
      <c r="A90" t="s">
        <v>49</v>
      </c>
      <c r="B90" t="s">
        <v>9</v>
      </c>
      <c r="C90" t="s">
        <v>2</v>
      </c>
      <c r="D90" t="s">
        <v>3</v>
      </c>
      <c r="E90" t="s">
        <v>65</v>
      </c>
      <c r="F90" t="s">
        <v>69</v>
      </c>
      <c r="G90" t="s">
        <v>4</v>
      </c>
      <c r="J90" t="s">
        <v>28</v>
      </c>
      <c r="L90" t="s">
        <v>16</v>
      </c>
      <c r="M90">
        <v>8.0000000000000004E-4</v>
      </c>
      <c r="N90" s="13">
        <f t="shared" ref="N90:W90" si="76">M90</f>
        <v>8.0000000000000004E-4</v>
      </c>
      <c r="O90" s="13">
        <f t="shared" si="76"/>
        <v>8.0000000000000004E-4</v>
      </c>
      <c r="P90" s="13">
        <f t="shared" si="76"/>
        <v>8.0000000000000004E-4</v>
      </c>
      <c r="Q90" s="13">
        <f t="shared" si="76"/>
        <v>8.0000000000000004E-4</v>
      </c>
      <c r="R90" s="13">
        <f t="shared" si="76"/>
        <v>8.0000000000000004E-4</v>
      </c>
      <c r="S90" s="13">
        <f t="shared" si="76"/>
        <v>8.0000000000000004E-4</v>
      </c>
      <c r="T90" s="13">
        <f t="shared" si="76"/>
        <v>8.0000000000000004E-4</v>
      </c>
      <c r="U90" s="13">
        <f t="shared" si="76"/>
        <v>8.0000000000000004E-4</v>
      </c>
      <c r="V90" s="13">
        <f t="shared" si="76"/>
        <v>8.0000000000000004E-4</v>
      </c>
      <c r="W90" s="13">
        <f t="shared" si="76"/>
        <v>8.0000000000000004E-4</v>
      </c>
      <c r="Y90" t="str">
        <f t="shared" si="55"/>
        <v>CIMS.CAN.BC.Coal Mining.Coal.Final Product.Tailings DisposalCoal MiningTailings DisposalReclamation for Coal Washing ElectricService requestedCIMS.CAN.BC.Coal Mining.Direct Drive</v>
      </c>
    </row>
    <row r="91" spans="1:25" x14ac:dyDescent="0.25">
      <c r="A91" t="s">
        <v>62</v>
      </c>
      <c r="B91" t="s">
        <v>9</v>
      </c>
      <c r="C91" t="s">
        <v>2</v>
      </c>
      <c r="D91" t="s">
        <v>3</v>
      </c>
      <c r="E91" t="s">
        <v>71</v>
      </c>
      <c r="G91" t="s">
        <v>11</v>
      </c>
      <c r="L91" t="s">
        <v>16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  <c r="Y91" t="str">
        <f t="shared" si="55"/>
        <v>CIMS.CAN.BC.Coal Mining.Methane FuelCoal MiningMethane FuelService provided</v>
      </c>
    </row>
    <row r="92" spans="1:25" x14ac:dyDescent="0.25">
      <c r="A92" t="s">
        <v>62</v>
      </c>
      <c r="B92" t="s">
        <v>9</v>
      </c>
      <c r="C92" t="s">
        <v>2</v>
      </c>
      <c r="D92" t="s">
        <v>3</v>
      </c>
      <c r="E92" t="s">
        <v>71</v>
      </c>
      <c r="F92" t="s">
        <v>72</v>
      </c>
      <c r="G92" t="s">
        <v>4</v>
      </c>
      <c r="J92" t="s">
        <v>73</v>
      </c>
      <c r="L92" t="s">
        <v>16</v>
      </c>
      <c r="M92">
        <f>1</f>
        <v>1</v>
      </c>
      <c r="N92" s="13">
        <f t="shared" ref="N92:W92" si="77">M92</f>
        <v>1</v>
      </c>
      <c r="O92" s="13">
        <f t="shared" si="77"/>
        <v>1</v>
      </c>
      <c r="P92" s="13">
        <f t="shared" si="77"/>
        <v>1</v>
      </c>
      <c r="Q92" s="13">
        <f t="shared" si="77"/>
        <v>1</v>
      </c>
      <c r="R92" s="13">
        <f t="shared" si="77"/>
        <v>1</v>
      </c>
      <c r="S92" s="13">
        <f t="shared" si="77"/>
        <v>1</v>
      </c>
      <c r="T92" s="13">
        <f t="shared" si="77"/>
        <v>1</v>
      </c>
      <c r="U92" s="13">
        <f t="shared" si="77"/>
        <v>1</v>
      </c>
      <c r="V92" s="13">
        <f t="shared" si="77"/>
        <v>1</v>
      </c>
      <c r="W92" s="13">
        <f t="shared" si="77"/>
        <v>1</v>
      </c>
      <c r="Y92" t="str">
        <f t="shared" si="55"/>
        <v>CIMS.CAN.BC.Coal Mining.Methane FuelCoal MiningMethane FuelNatural GasService requestedCIMS.Generic Fuels.Natural Gas</v>
      </c>
    </row>
    <row r="93" spans="1:25" x14ac:dyDescent="0.25">
      <c r="A93" t="s">
        <v>62</v>
      </c>
      <c r="B93" t="s">
        <v>9</v>
      </c>
      <c r="C93" t="s">
        <v>2</v>
      </c>
      <c r="D93" t="s">
        <v>3</v>
      </c>
      <c r="E93" t="s">
        <v>71</v>
      </c>
      <c r="F93" t="s">
        <v>74</v>
      </c>
      <c r="G93" t="s">
        <v>4</v>
      </c>
      <c r="J93" t="s">
        <v>75</v>
      </c>
      <c r="L93" t="s">
        <v>16</v>
      </c>
      <c r="M93">
        <v>1</v>
      </c>
      <c r="N93" s="13">
        <f t="shared" ref="N93:W93" si="78">M93</f>
        <v>1</v>
      </c>
      <c r="O93" s="13">
        <f t="shared" si="78"/>
        <v>1</v>
      </c>
      <c r="P93" s="13">
        <f t="shared" si="78"/>
        <v>1</v>
      </c>
      <c r="Q93" s="13">
        <f t="shared" si="78"/>
        <v>1</v>
      </c>
      <c r="R93" s="13">
        <f t="shared" si="78"/>
        <v>1</v>
      </c>
      <c r="S93" s="13">
        <f t="shared" si="78"/>
        <v>1</v>
      </c>
      <c r="T93" s="13">
        <f t="shared" si="78"/>
        <v>1</v>
      </c>
      <c r="U93" s="13">
        <f t="shared" si="78"/>
        <v>1</v>
      </c>
      <c r="V93" s="13">
        <f t="shared" si="78"/>
        <v>1</v>
      </c>
      <c r="W93" s="13">
        <f t="shared" si="78"/>
        <v>1</v>
      </c>
      <c r="Y93" t="str">
        <f t="shared" si="55"/>
        <v>CIMS.CAN.BC.Coal Mining.Methane FuelCoal MiningMethane FuelBiogasService requestedCIMS.Generic Fuels.Biogas</v>
      </c>
    </row>
    <row r="94" spans="1:25" x14ac:dyDescent="0.25">
      <c r="A94" t="s">
        <v>62</v>
      </c>
      <c r="B94" t="s">
        <v>9</v>
      </c>
      <c r="C94" t="s">
        <v>2</v>
      </c>
      <c r="D94" t="s">
        <v>3</v>
      </c>
      <c r="E94" t="s">
        <v>71</v>
      </c>
      <c r="F94" t="s">
        <v>76</v>
      </c>
      <c r="G94" t="s">
        <v>4</v>
      </c>
      <c r="J94" t="s">
        <v>77</v>
      </c>
      <c r="L94" t="s">
        <v>16</v>
      </c>
      <c r="M94">
        <v>1</v>
      </c>
      <c r="N94" s="13">
        <f t="shared" ref="N94:W94" si="79">M94</f>
        <v>1</v>
      </c>
      <c r="O94" s="13">
        <f t="shared" si="79"/>
        <v>1</v>
      </c>
      <c r="P94" s="13">
        <f t="shared" si="79"/>
        <v>1</v>
      </c>
      <c r="Q94" s="13">
        <f t="shared" si="79"/>
        <v>1</v>
      </c>
      <c r="R94" s="13">
        <f t="shared" si="79"/>
        <v>1</v>
      </c>
      <c r="S94" s="13">
        <f t="shared" si="79"/>
        <v>1</v>
      </c>
      <c r="T94" s="13">
        <f t="shared" si="79"/>
        <v>1</v>
      </c>
      <c r="U94" s="13">
        <f t="shared" si="79"/>
        <v>1</v>
      </c>
      <c r="V94" s="13">
        <f t="shared" si="79"/>
        <v>1</v>
      </c>
      <c r="W94" s="13">
        <f t="shared" si="79"/>
        <v>1</v>
      </c>
      <c r="Y94" t="str">
        <f t="shared" si="55"/>
        <v>CIMS.CAN.BC.Coal Mining.Methane FuelCoal MiningMethane FuelHydrogenService requestedCIMS.CAN.BC.Hydrogen</v>
      </c>
    </row>
    <row r="95" spans="1:25" x14ac:dyDescent="0.25">
      <c r="A95" t="s">
        <v>15</v>
      </c>
      <c r="B95" t="s">
        <v>9</v>
      </c>
      <c r="C95" t="s">
        <v>2</v>
      </c>
      <c r="D95" t="s">
        <v>3</v>
      </c>
      <c r="E95" t="s">
        <v>78</v>
      </c>
      <c r="G95" t="s">
        <v>11</v>
      </c>
      <c r="L95" t="s">
        <v>16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  <c r="Y95" t="str">
        <f t="shared" si="55"/>
        <v>CIMS.CAN.BC.Coal Mining.HVACCoal MiningHVACService provided</v>
      </c>
    </row>
    <row r="96" spans="1:25" x14ac:dyDescent="0.25">
      <c r="A96" t="s">
        <v>15</v>
      </c>
      <c r="B96" t="s">
        <v>9</v>
      </c>
      <c r="C96" t="s">
        <v>2</v>
      </c>
      <c r="D96" t="s">
        <v>3</v>
      </c>
      <c r="E96" t="s">
        <v>78</v>
      </c>
      <c r="G96" t="s">
        <v>4</v>
      </c>
      <c r="J96" t="s">
        <v>79</v>
      </c>
      <c r="L96" t="s">
        <v>16</v>
      </c>
      <c r="M96">
        <v>0.95001199999999997</v>
      </c>
      <c r="N96" s="13">
        <f t="shared" ref="N96:W96" si="80">M96</f>
        <v>0.95001199999999997</v>
      </c>
      <c r="O96" s="13">
        <f t="shared" si="80"/>
        <v>0.95001199999999997</v>
      </c>
      <c r="P96" s="13">
        <f t="shared" si="80"/>
        <v>0.95001199999999997</v>
      </c>
      <c r="Q96" s="13">
        <f t="shared" si="80"/>
        <v>0.95001199999999997</v>
      </c>
      <c r="R96" s="13">
        <f t="shared" si="80"/>
        <v>0.95001199999999997</v>
      </c>
      <c r="S96" s="13">
        <f t="shared" si="80"/>
        <v>0.95001199999999997</v>
      </c>
      <c r="T96" s="13">
        <f t="shared" si="80"/>
        <v>0.95001199999999997</v>
      </c>
      <c r="U96" s="13">
        <f t="shared" si="80"/>
        <v>0.95001199999999997</v>
      </c>
      <c r="V96" s="13">
        <f t="shared" si="80"/>
        <v>0.95001199999999997</v>
      </c>
      <c r="W96" s="13">
        <f t="shared" si="80"/>
        <v>0.95001199999999997</v>
      </c>
      <c r="Y96" t="str">
        <f t="shared" si="55"/>
        <v>CIMS.CAN.BC.Coal Mining.HVACCoal MiningHVACService requestedCIMS.CAN.BC.Coal Mining.HVAC.Space Heating</v>
      </c>
    </row>
    <row r="97" spans="1:25" x14ac:dyDescent="0.25">
      <c r="A97" t="s">
        <v>15</v>
      </c>
      <c r="B97" t="s">
        <v>9</v>
      </c>
      <c r="C97" t="s">
        <v>2</v>
      </c>
      <c r="D97" t="s">
        <v>3</v>
      </c>
      <c r="E97" t="s">
        <v>78</v>
      </c>
      <c r="G97" t="s">
        <v>4</v>
      </c>
      <c r="J97" t="s">
        <v>80</v>
      </c>
      <c r="L97" t="s">
        <v>16</v>
      </c>
      <c r="M97">
        <v>4.9987999999999998E-2</v>
      </c>
      <c r="N97" s="13">
        <f t="shared" ref="N97:W97" si="81">M97</f>
        <v>4.9987999999999998E-2</v>
      </c>
      <c r="O97" s="13">
        <f t="shared" si="81"/>
        <v>4.9987999999999998E-2</v>
      </c>
      <c r="P97" s="13">
        <f t="shared" si="81"/>
        <v>4.9987999999999998E-2</v>
      </c>
      <c r="Q97" s="13">
        <f t="shared" si="81"/>
        <v>4.9987999999999998E-2</v>
      </c>
      <c r="R97" s="13">
        <f t="shared" si="81"/>
        <v>4.9987999999999998E-2</v>
      </c>
      <c r="S97" s="13">
        <f t="shared" si="81"/>
        <v>4.9987999999999998E-2</v>
      </c>
      <c r="T97" s="13">
        <f t="shared" si="81"/>
        <v>4.9987999999999998E-2</v>
      </c>
      <c r="U97" s="13">
        <f t="shared" si="81"/>
        <v>4.9987999999999998E-2</v>
      </c>
      <c r="V97" s="13">
        <f t="shared" si="81"/>
        <v>4.9987999999999998E-2</v>
      </c>
      <c r="W97" s="13">
        <f t="shared" si="81"/>
        <v>4.9987999999999998E-2</v>
      </c>
      <c r="Y97" t="str">
        <f t="shared" si="55"/>
        <v>CIMS.CAN.BC.Coal Mining.HVACCoal MiningHVACService requestedCIMS.CAN.BC.Coal Mining.HVAC.Space Cooling</v>
      </c>
    </row>
    <row r="98" spans="1:25" x14ac:dyDescent="0.25">
      <c r="A98" t="s">
        <v>79</v>
      </c>
      <c r="B98" t="s">
        <v>9</v>
      </c>
      <c r="C98" t="s">
        <v>2</v>
      </c>
      <c r="D98" t="s">
        <v>3</v>
      </c>
      <c r="E98" t="s">
        <v>81</v>
      </c>
      <c r="G98" t="s">
        <v>11</v>
      </c>
      <c r="L98" t="s">
        <v>16</v>
      </c>
      <c r="N98" s="13"/>
      <c r="O98" s="13"/>
      <c r="P98" s="13"/>
      <c r="Q98" s="13"/>
      <c r="R98" s="13"/>
      <c r="S98" s="13"/>
      <c r="T98" s="13"/>
      <c r="U98" s="13"/>
      <c r="V98" s="13"/>
      <c r="W98" s="13"/>
      <c r="Y98" t="str">
        <f t="shared" si="55"/>
        <v>CIMS.CAN.BC.Coal Mining.HVAC.Space HeatingCoal MiningSpace HeatingService provided</v>
      </c>
    </row>
    <row r="99" spans="1:25" x14ac:dyDescent="0.25">
      <c r="A99" t="s">
        <v>79</v>
      </c>
      <c r="B99" t="s">
        <v>9</v>
      </c>
      <c r="C99" t="s">
        <v>2</v>
      </c>
      <c r="D99" t="s">
        <v>3</v>
      </c>
      <c r="E99" t="s">
        <v>81</v>
      </c>
      <c r="F99" t="s">
        <v>82</v>
      </c>
      <c r="G99" t="s">
        <v>4</v>
      </c>
      <c r="J99" t="s">
        <v>60</v>
      </c>
      <c r="K99">
        <v>1.33</v>
      </c>
      <c r="L99" t="s">
        <v>16</v>
      </c>
      <c r="M99" cm="1">
        <f t="array" ref="M99">K99*[2]!elemult</f>
        <v>0.40964000000000012</v>
      </c>
      <c r="N99" s="13">
        <f t="shared" ref="N99:W99" si="82">M99</f>
        <v>0.40964000000000012</v>
      </c>
      <c r="O99" s="13">
        <f t="shared" si="82"/>
        <v>0.40964000000000012</v>
      </c>
      <c r="P99" s="13">
        <f t="shared" si="82"/>
        <v>0.40964000000000012</v>
      </c>
      <c r="Q99" s="13">
        <f t="shared" si="82"/>
        <v>0.40964000000000012</v>
      </c>
      <c r="R99" s="13">
        <f t="shared" si="82"/>
        <v>0.40964000000000012</v>
      </c>
      <c r="S99" s="13">
        <f t="shared" si="82"/>
        <v>0.40964000000000012</v>
      </c>
      <c r="T99" s="13">
        <f t="shared" si="82"/>
        <v>0.40964000000000012</v>
      </c>
      <c r="U99" s="13">
        <f t="shared" si="82"/>
        <v>0.40964000000000012</v>
      </c>
      <c r="V99" s="13">
        <f t="shared" si="82"/>
        <v>0.40964000000000012</v>
      </c>
      <c r="W99" s="13">
        <f t="shared" si="82"/>
        <v>0.40964000000000012</v>
      </c>
      <c r="Y99" t="str">
        <f t="shared" si="55"/>
        <v>CIMS.CAN.BC.Coal Mining.HVAC.Space HeatingCoal MiningSpace HeatingSpace heat electricService requestedCIMS.CAN.BC.Electricity</v>
      </c>
    </row>
    <row r="100" spans="1:25" x14ac:dyDescent="0.25">
      <c r="A100" t="s">
        <v>79</v>
      </c>
      <c r="B100" t="s">
        <v>9</v>
      </c>
      <c r="C100" t="s">
        <v>2</v>
      </c>
      <c r="D100" t="s">
        <v>3</v>
      </c>
      <c r="E100" t="s">
        <v>81</v>
      </c>
      <c r="F100" t="s">
        <v>83</v>
      </c>
      <c r="G100" t="s">
        <v>4</v>
      </c>
      <c r="J100" t="s">
        <v>62</v>
      </c>
      <c r="L100" t="s">
        <v>16</v>
      </c>
      <c r="M100" cm="1">
        <f t="array" ref="M100">1.33*[2]!ngsmult</f>
        <v>1.0374000000000001</v>
      </c>
      <c r="N100" s="13">
        <f t="shared" ref="N100:W100" si="83">M100</f>
        <v>1.0374000000000001</v>
      </c>
      <c r="O100" s="13">
        <f t="shared" si="83"/>
        <v>1.0374000000000001</v>
      </c>
      <c r="P100" s="13">
        <f t="shared" si="83"/>
        <v>1.0374000000000001</v>
      </c>
      <c r="Q100" s="13">
        <f t="shared" si="83"/>
        <v>1.0374000000000001</v>
      </c>
      <c r="R100" s="13">
        <f t="shared" si="83"/>
        <v>1.0374000000000001</v>
      </c>
      <c r="S100" s="13">
        <f t="shared" si="83"/>
        <v>1.0374000000000001</v>
      </c>
      <c r="T100" s="13">
        <f t="shared" si="83"/>
        <v>1.0374000000000001</v>
      </c>
      <c r="U100" s="13">
        <f t="shared" si="83"/>
        <v>1.0374000000000001</v>
      </c>
      <c r="V100" s="13">
        <f t="shared" si="83"/>
        <v>1.0374000000000001</v>
      </c>
      <c r="W100" s="13">
        <f t="shared" si="83"/>
        <v>1.0374000000000001</v>
      </c>
      <c r="Y100" t="str">
        <f t="shared" si="55"/>
        <v>CIMS.CAN.BC.Coal Mining.HVAC.Space HeatingCoal MiningSpace HeatingSpace heat NGService requestedCIMS.CAN.BC.Coal Mining.Methane Fuel</v>
      </c>
    </row>
    <row r="101" spans="1:25" x14ac:dyDescent="0.25">
      <c r="A101" t="s">
        <v>80</v>
      </c>
      <c r="B101" t="s">
        <v>9</v>
      </c>
      <c r="C101" t="s">
        <v>2</v>
      </c>
      <c r="D101" t="s">
        <v>3</v>
      </c>
      <c r="E101" t="s">
        <v>84</v>
      </c>
      <c r="G101" t="s">
        <v>11</v>
      </c>
      <c r="L101" t="s">
        <v>16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Y101" t="str">
        <f t="shared" si="55"/>
        <v>CIMS.CAN.BC.Coal Mining.HVAC.Space CoolingCoal MiningSpace CoolingService provided</v>
      </c>
    </row>
    <row r="102" spans="1:25" x14ac:dyDescent="0.25">
      <c r="A102" t="s">
        <v>80</v>
      </c>
      <c r="B102" t="s">
        <v>9</v>
      </c>
      <c r="C102" t="s">
        <v>2</v>
      </c>
      <c r="D102" t="s">
        <v>3</v>
      </c>
      <c r="E102" t="s">
        <v>84</v>
      </c>
      <c r="F102" t="s">
        <v>85</v>
      </c>
      <c r="G102" t="s">
        <v>4</v>
      </c>
      <c r="J102" t="s">
        <v>60</v>
      </c>
      <c r="K102">
        <v>1.33</v>
      </c>
      <c r="L102" t="s">
        <v>16</v>
      </c>
      <c r="M102" cm="1">
        <f t="array" ref="M102">K102*[2]!elemult</f>
        <v>0.40964000000000012</v>
      </c>
      <c r="N102" s="13">
        <f t="shared" ref="N102:W102" si="84">M102</f>
        <v>0.40964000000000012</v>
      </c>
      <c r="O102" s="13">
        <f t="shared" si="84"/>
        <v>0.40964000000000012</v>
      </c>
      <c r="P102" s="13">
        <f t="shared" si="84"/>
        <v>0.40964000000000012</v>
      </c>
      <c r="Q102" s="13">
        <f t="shared" si="84"/>
        <v>0.40964000000000012</v>
      </c>
      <c r="R102" s="13">
        <f t="shared" si="84"/>
        <v>0.40964000000000012</v>
      </c>
      <c r="S102" s="13">
        <f t="shared" si="84"/>
        <v>0.40964000000000012</v>
      </c>
      <c r="T102" s="13">
        <f t="shared" si="84"/>
        <v>0.40964000000000012</v>
      </c>
      <c r="U102" s="13">
        <f t="shared" si="84"/>
        <v>0.40964000000000012</v>
      </c>
      <c r="V102" s="13">
        <f t="shared" si="84"/>
        <v>0.40964000000000012</v>
      </c>
      <c r="W102" s="13">
        <f t="shared" si="84"/>
        <v>0.40964000000000012</v>
      </c>
      <c r="Y102" t="str">
        <f t="shared" si="55"/>
        <v>CIMS.CAN.BC.Coal Mining.HVAC.Space CoolingCoal MiningSpace CoolingSpace cooling electricService requestedCIMS.CAN.BC.Electricity</v>
      </c>
    </row>
    <row r="103" spans="1:25" x14ac:dyDescent="0.25">
      <c r="A103" t="s">
        <v>17</v>
      </c>
      <c r="B103" t="s">
        <v>9</v>
      </c>
      <c r="C103" t="s">
        <v>2</v>
      </c>
      <c r="D103" t="s">
        <v>3</v>
      </c>
      <c r="E103" t="s">
        <v>86</v>
      </c>
      <c r="G103" t="s">
        <v>11</v>
      </c>
      <c r="L103" t="s">
        <v>16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Y103" t="str">
        <f t="shared" si="55"/>
        <v>CIMS.CAN.BC.Coal Mining.LightingCoal MiningLightingService provided</v>
      </c>
    </row>
    <row r="104" spans="1:25" x14ac:dyDescent="0.25">
      <c r="A104" t="s">
        <v>17</v>
      </c>
      <c r="B104" t="s">
        <v>9</v>
      </c>
      <c r="C104" t="s">
        <v>2</v>
      </c>
      <c r="D104" t="s">
        <v>3</v>
      </c>
      <c r="E104" t="s">
        <v>86</v>
      </c>
      <c r="F104" t="s">
        <v>87</v>
      </c>
      <c r="G104" t="s">
        <v>4</v>
      </c>
      <c r="J104" t="s">
        <v>60</v>
      </c>
      <c r="K104">
        <v>4.0612712615067199</v>
      </c>
      <c r="L104" t="s">
        <v>16</v>
      </c>
      <c r="M104" cm="1">
        <f t="array" ref="M104">K104*[2]!elemult</f>
        <v>1.25087154854407</v>
      </c>
      <c r="N104" s="13">
        <f t="shared" ref="N104:W104" si="85">M104</f>
        <v>1.25087154854407</v>
      </c>
      <c r="O104" s="13">
        <f t="shared" si="85"/>
        <v>1.25087154854407</v>
      </c>
      <c r="P104" s="13">
        <f t="shared" si="85"/>
        <v>1.25087154854407</v>
      </c>
      <c r="Q104" s="13">
        <f t="shared" si="85"/>
        <v>1.25087154854407</v>
      </c>
      <c r="R104" s="13">
        <f t="shared" si="85"/>
        <v>1.25087154854407</v>
      </c>
      <c r="S104" s="13">
        <f t="shared" si="85"/>
        <v>1.25087154854407</v>
      </c>
      <c r="T104" s="13">
        <f t="shared" si="85"/>
        <v>1.25087154854407</v>
      </c>
      <c r="U104" s="13">
        <f t="shared" si="85"/>
        <v>1.25087154854407</v>
      </c>
      <c r="V104" s="13">
        <f t="shared" si="85"/>
        <v>1.25087154854407</v>
      </c>
      <c r="W104" s="13">
        <f t="shared" si="85"/>
        <v>1.25087154854407</v>
      </c>
      <c r="Y104" t="str">
        <f t="shared" si="55"/>
        <v>CIMS.CAN.BC.Coal Mining.LightingCoal MiningLightingBase LightingService requestedCIMS.CAN.BC.Electricity</v>
      </c>
    </row>
    <row r="105" spans="1:25" x14ac:dyDescent="0.25">
      <c r="A105" t="s">
        <v>17</v>
      </c>
      <c r="B105" t="s">
        <v>9</v>
      </c>
      <c r="C105" t="s">
        <v>2</v>
      </c>
      <c r="D105" t="s">
        <v>3</v>
      </c>
      <c r="E105" t="s">
        <v>86</v>
      </c>
      <c r="F105" t="s">
        <v>88</v>
      </c>
      <c r="G105" t="s">
        <v>4</v>
      </c>
      <c r="J105" t="s">
        <v>60</v>
      </c>
      <c r="K105">
        <v>3.0560053595254901</v>
      </c>
      <c r="L105" t="s">
        <v>16</v>
      </c>
      <c r="M105" cm="1">
        <f t="array" ref="M105">K105*[2]!elemult</f>
        <v>0.94124965073385114</v>
      </c>
      <c r="N105" s="13">
        <f t="shared" ref="N105:W105" si="86">M105</f>
        <v>0.94124965073385114</v>
      </c>
      <c r="O105" s="13">
        <f t="shared" si="86"/>
        <v>0.94124965073385114</v>
      </c>
      <c r="P105" s="13">
        <f t="shared" si="86"/>
        <v>0.94124965073385114</v>
      </c>
      <c r="Q105" s="13">
        <f t="shared" si="86"/>
        <v>0.94124965073385114</v>
      </c>
      <c r="R105" s="13">
        <f t="shared" si="86"/>
        <v>0.94124965073385114</v>
      </c>
      <c r="S105" s="13">
        <f t="shared" si="86"/>
        <v>0.94124965073385114</v>
      </c>
      <c r="T105" s="13">
        <f t="shared" si="86"/>
        <v>0.94124965073385114</v>
      </c>
      <c r="U105" s="13">
        <f t="shared" si="86"/>
        <v>0.94124965073385114</v>
      </c>
      <c r="V105" s="13">
        <f t="shared" si="86"/>
        <v>0.94124965073385114</v>
      </c>
      <c r="W105" s="13">
        <f t="shared" si="86"/>
        <v>0.94124965073385114</v>
      </c>
      <c r="Y105" t="str">
        <f t="shared" si="55"/>
        <v>CIMS.CAN.BC.Coal Mining.LightingCoal MiningLightingMore Eff LightingService requestedCIMS.CAN.BC.Electricity</v>
      </c>
    </row>
    <row r="106" spans="1:25" x14ac:dyDescent="0.25">
      <c r="A106" t="s">
        <v>17</v>
      </c>
      <c r="B106" t="s">
        <v>9</v>
      </c>
      <c r="C106" t="s">
        <v>2</v>
      </c>
      <c r="D106" t="s">
        <v>3</v>
      </c>
      <c r="E106" t="s">
        <v>86</v>
      </c>
      <c r="F106" t="s">
        <v>89</v>
      </c>
      <c r="G106" t="s">
        <v>4</v>
      </c>
      <c r="J106" t="s">
        <v>60</v>
      </c>
      <c r="K106">
        <v>2.5222723042595798</v>
      </c>
      <c r="L106" t="s">
        <v>16</v>
      </c>
      <c r="M106" cm="1">
        <f t="array" ref="M106">K106*[2]!elemult</f>
        <v>0.77685986971195076</v>
      </c>
      <c r="N106" s="13">
        <f t="shared" ref="N106:W106" si="87">M106</f>
        <v>0.77685986971195076</v>
      </c>
      <c r="O106" s="13">
        <f t="shared" si="87"/>
        <v>0.77685986971195076</v>
      </c>
      <c r="P106" s="13">
        <f t="shared" si="87"/>
        <v>0.77685986971195076</v>
      </c>
      <c r="Q106" s="13">
        <f t="shared" si="87"/>
        <v>0.77685986971195076</v>
      </c>
      <c r="R106" s="13">
        <f t="shared" si="87"/>
        <v>0.77685986971195076</v>
      </c>
      <c r="S106" s="13">
        <f t="shared" si="87"/>
        <v>0.77685986971195076</v>
      </c>
      <c r="T106" s="13">
        <f t="shared" si="87"/>
        <v>0.77685986971195076</v>
      </c>
      <c r="U106" s="13">
        <f t="shared" si="87"/>
        <v>0.77685986971195076</v>
      </c>
      <c r="V106" s="13">
        <f t="shared" si="87"/>
        <v>0.77685986971195076</v>
      </c>
      <c r="W106" s="13">
        <f t="shared" si="87"/>
        <v>0.77685986971195076</v>
      </c>
      <c r="Y106" t="str">
        <f t="shared" si="55"/>
        <v>CIMS.CAN.BC.Coal Mining.LightingCoal MiningLightingMost Eff LightingService requestedCIMS.CAN.BC.Electricity</v>
      </c>
    </row>
    <row r="107" spans="1:25" x14ac:dyDescent="0.25">
      <c r="A107" t="s">
        <v>36</v>
      </c>
      <c r="B107" t="s">
        <v>9</v>
      </c>
      <c r="C107" t="s">
        <v>2</v>
      </c>
      <c r="D107" t="s">
        <v>3</v>
      </c>
      <c r="E107" t="s">
        <v>90</v>
      </c>
      <c r="G107" t="s">
        <v>11</v>
      </c>
      <c r="L107" t="s">
        <v>16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Y107" t="str">
        <f t="shared" si="55"/>
        <v>CIMS.CAN.BC.Coal Mining.VentilationCoal MiningVentilationService provided</v>
      </c>
    </row>
    <row r="108" spans="1:25" x14ac:dyDescent="0.25">
      <c r="A108" t="s">
        <v>36</v>
      </c>
      <c r="B108" t="s">
        <v>9</v>
      </c>
      <c r="C108" t="s">
        <v>2</v>
      </c>
      <c r="D108" t="s">
        <v>3</v>
      </c>
      <c r="E108" t="s">
        <v>90</v>
      </c>
      <c r="F108" t="s">
        <v>91</v>
      </c>
      <c r="G108" t="s">
        <v>4</v>
      </c>
      <c r="J108" t="s">
        <v>92</v>
      </c>
      <c r="L108" t="s">
        <v>16</v>
      </c>
      <c r="M108">
        <v>2.1352396753154501</v>
      </c>
      <c r="N108" s="13">
        <f t="shared" ref="N108:W108" si="88">M108</f>
        <v>2.1352396753154501</v>
      </c>
      <c r="O108" s="13">
        <f t="shared" si="88"/>
        <v>2.1352396753154501</v>
      </c>
      <c r="P108" s="13">
        <f t="shared" si="88"/>
        <v>2.1352396753154501</v>
      </c>
      <c r="Q108" s="13">
        <f t="shared" si="88"/>
        <v>2.1352396753154501</v>
      </c>
      <c r="R108" s="13">
        <f t="shared" si="88"/>
        <v>2.1352396753154501</v>
      </c>
      <c r="S108" s="13">
        <f t="shared" si="88"/>
        <v>2.1352396753154501</v>
      </c>
      <c r="T108" s="13">
        <f t="shared" si="88"/>
        <v>2.1352396753154501</v>
      </c>
      <c r="U108" s="13">
        <f t="shared" si="88"/>
        <v>2.1352396753154501</v>
      </c>
      <c r="V108" s="13">
        <f t="shared" si="88"/>
        <v>2.1352396753154501</v>
      </c>
      <c r="W108" s="13">
        <f t="shared" si="88"/>
        <v>2.1352396753154501</v>
      </c>
      <c r="Y108" t="str">
        <f t="shared" si="55"/>
        <v>CIMS.CAN.BC.Coal Mining.VentilationCoal MiningVentilationLow Eff backward inclined fanService requestedCIMS.CAN.BC.Coal Mining.Machine Drive</v>
      </c>
    </row>
    <row r="109" spans="1:25" x14ac:dyDescent="0.25">
      <c r="A109" t="s">
        <v>36</v>
      </c>
      <c r="B109" t="s">
        <v>9</v>
      </c>
      <c r="C109" t="s">
        <v>2</v>
      </c>
      <c r="D109" t="s">
        <v>3</v>
      </c>
      <c r="E109" t="s">
        <v>90</v>
      </c>
      <c r="F109" t="s">
        <v>93</v>
      </c>
      <c r="G109" t="s">
        <v>4</v>
      </c>
      <c r="J109" t="s">
        <v>92</v>
      </c>
      <c r="L109" t="s">
        <v>16</v>
      </c>
      <c r="M109">
        <v>1.6005783850052</v>
      </c>
      <c r="N109" s="13">
        <f t="shared" ref="N109:W109" si="89">M109</f>
        <v>1.6005783850052</v>
      </c>
      <c r="O109" s="13">
        <f t="shared" si="89"/>
        <v>1.6005783850052</v>
      </c>
      <c r="P109" s="13">
        <f t="shared" si="89"/>
        <v>1.6005783850052</v>
      </c>
      <c r="Q109" s="13">
        <f t="shared" si="89"/>
        <v>1.6005783850052</v>
      </c>
      <c r="R109" s="13">
        <f t="shared" si="89"/>
        <v>1.6005783850052</v>
      </c>
      <c r="S109" s="13">
        <f t="shared" si="89"/>
        <v>1.6005783850052</v>
      </c>
      <c r="T109" s="13">
        <f t="shared" si="89"/>
        <v>1.6005783850052</v>
      </c>
      <c r="U109" s="13">
        <f t="shared" si="89"/>
        <v>1.6005783850052</v>
      </c>
      <c r="V109" s="13">
        <f t="shared" si="89"/>
        <v>1.6005783850052</v>
      </c>
      <c r="W109" s="13">
        <f t="shared" si="89"/>
        <v>1.6005783850052</v>
      </c>
      <c r="Y109" t="str">
        <f t="shared" si="55"/>
        <v>CIMS.CAN.BC.Coal Mining.VentilationCoal MiningVentilationHigh Eff backward inclined fanService requestedCIMS.CAN.BC.Coal Mining.Machine Drive</v>
      </c>
    </row>
    <row r="110" spans="1:25" x14ac:dyDescent="0.25">
      <c r="A110" t="s">
        <v>36</v>
      </c>
      <c r="B110" t="s">
        <v>9</v>
      </c>
      <c r="C110" t="s">
        <v>2</v>
      </c>
      <c r="D110" t="s">
        <v>3</v>
      </c>
      <c r="E110" t="s">
        <v>90</v>
      </c>
      <c r="F110" t="s">
        <v>94</v>
      </c>
      <c r="G110" t="s">
        <v>4</v>
      </c>
      <c r="J110" t="s">
        <v>92</v>
      </c>
      <c r="L110" t="s">
        <v>16</v>
      </c>
      <c r="M110">
        <v>2.2922425926180598</v>
      </c>
      <c r="N110" s="13">
        <f t="shared" ref="N110:W110" si="90">M110</f>
        <v>2.2922425926180598</v>
      </c>
      <c r="O110" s="13">
        <f t="shared" si="90"/>
        <v>2.2922425926180598</v>
      </c>
      <c r="P110" s="13">
        <f t="shared" si="90"/>
        <v>2.2922425926180598</v>
      </c>
      <c r="Q110" s="13">
        <f t="shared" si="90"/>
        <v>2.2922425926180598</v>
      </c>
      <c r="R110" s="13">
        <f t="shared" si="90"/>
        <v>2.2922425926180598</v>
      </c>
      <c r="S110" s="13">
        <f t="shared" si="90"/>
        <v>2.2922425926180598</v>
      </c>
      <c r="T110" s="13">
        <f t="shared" si="90"/>
        <v>2.2922425926180598</v>
      </c>
      <c r="U110" s="13">
        <f t="shared" si="90"/>
        <v>2.2922425926180598</v>
      </c>
      <c r="V110" s="13">
        <f t="shared" si="90"/>
        <v>2.2922425926180598</v>
      </c>
      <c r="W110" s="13">
        <f t="shared" si="90"/>
        <v>2.2922425926180598</v>
      </c>
      <c r="Y110" t="str">
        <f t="shared" si="55"/>
        <v>CIMS.CAN.BC.Coal Mining.VentilationCoal MiningVentilationLow Eff radial fanService requestedCIMS.CAN.BC.Coal Mining.Machine Drive</v>
      </c>
    </row>
    <row r="111" spans="1:25" x14ac:dyDescent="0.25">
      <c r="A111" t="s">
        <v>36</v>
      </c>
      <c r="B111" t="s">
        <v>9</v>
      </c>
      <c r="C111" t="s">
        <v>2</v>
      </c>
      <c r="D111" t="s">
        <v>3</v>
      </c>
      <c r="E111" t="s">
        <v>90</v>
      </c>
      <c r="F111" t="s">
        <v>95</v>
      </c>
      <c r="G111" t="s">
        <v>4</v>
      </c>
      <c r="J111" t="s">
        <v>92</v>
      </c>
      <c r="L111" t="s">
        <v>16</v>
      </c>
      <c r="M111">
        <v>1.7182679721379399</v>
      </c>
      <c r="N111" s="13">
        <f t="shared" ref="N111:W111" si="91">M111</f>
        <v>1.7182679721379399</v>
      </c>
      <c r="O111" s="13">
        <f t="shared" si="91"/>
        <v>1.7182679721379399</v>
      </c>
      <c r="P111" s="13">
        <f t="shared" si="91"/>
        <v>1.7182679721379399</v>
      </c>
      <c r="Q111" s="13">
        <f t="shared" si="91"/>
        <v>1.7182679721379399</v>
      </c>
      <c r="R111" s="13">
        <f t="shared" si="91"/>
        <v>1.7182679721379399</v>
      </c>
      <c r="S111" s="13">
        <f t="shared" si="91"/>
        <v>1.7182679721379399</v>
      </c>
      <c r="T111" s="13">
        <f t="shared" si="91"/>
        <v>1.7182679721379399</v>
      </c>
      <c r="U111" s="13">
        <f t="shared" si="91"/>
        <v>1.7182679721379399</v>
      </c>
      <c r="V111" s="13">
        <f t="shared" si="91"/>
        <v>1.7182679721379399</v>
      </c>
      <c r="W111" s="13">
        <f t="shared" si="91"/>
        <v>1.7182679721379399</v>
      </c>
      <c r="Y111" t="str">
        <f t="shared" si="55"/>
        <v>CIMS.CAN.BC.Coal Mining.VentilationCoal MiningVentilationHigh Eff radial fanService requestedCIMS.CAN.BC.Coal Mining.Machine Drive</v>
      </c>
    </row>
    <row r="112" spans="1:25" x14ac:dyDescent="0.25">
      <c r="A112" t="s">
        <v>36</v>
      </c>
      <c r="B112" t="s">
        <v>9</v>
      </c>
      <c r="C112" t="s">
        <v>2</v>
      </c>
      <c r="D112" t="s">
        <v>3</v>
      </c>
      <c r="E112" t="s">
        <v>90</v>
      </c>
      <c r="F112" t="s">
        <v>96</v>
      </c>
      <c r="G112" t="s">
        <v>4</v>
      </c>
      <c r="J112" t="s">
        <v>92</v>
      </c>
      <c r="L112" t="s">
        <v>16</v>
      </c>
      <c r="M112">
        <v>1.9983653371542001</v>
      </c>
      <c r="N112" s="13">
        <f t="shared" ref="N112:W112" si="92">M112</f>
        <v>1.9983653371542001</v>
      </c>
      <c r="O112" s="13">
        <f t="shared" si="92"/>
        <v>1.9983653371542001</v>
      </c>
      <c r="P112" s="13">
        <f t="shared" si="92"/>
        <v>1.9983653371542001</v>
      </c>
      <c r="Q112" s="13">
        <f t="shared" si="92"/>
        <v>1.9983653371542001</v>
      </c>
      <c r="R112" s="13">
        <f t="shared" si="92"/>
        <v>1.9983653371542001</v>
      </c>
      <c r="S112" s="13">
        <f t="shared" si="92"/>
        <v>1.9983653371542001</v>
      </c>
      <c r="T112" s="13">
        <f t="shared" si="92"/>
        <v>1.9983653371542001</v>
      </c>
      <c r="U112" s="13">
        <f t="shared" si="92"/>
        <v>1.9983653371542001</v>
      </c>
      <c r="V112" s="13">
        <f t="shared" si="92"/>
        <v>1.9983653371542001</v>
      </c>
      <c r="W112" s="13">
        <f t="shared" si="92"/>
        <v>1.9983653371542001</v>
      </c>
      <c r="Y112" t="str">
        <f t="shared" si="55"/>
        <v>CIMS.CAN.BC.Coal Mining.VentilationCoal MiningVentilationLow Eff airfoil fanService requestedCIMS.CAN.BC.Coal Mining.Machine Drive</v>
      </c>
    </row>
    <row r="113" spans="1:25" x14ac:dyDescent="0.25">
      <c r="A113" t="s">
        <v>36</v>
      </c>
      <c r="B113" t="s">
        <v>9</v>
      </c>
      <c r="C113" t="s">
        <v>2</v>
      </c>
      <c r="D113" t="s">
        <v>3</v>
      </c>
      <c r="E113" t="s">
        <v>90</v>
      </c>
      <c r="F113" t="s">
        <v>97</v>
      </c>
      <c r="G113" t="s">
        <v>4</v>
      </c>
      <c r="J113" t="s">
        <v>92</v>
      </c>
      <c r="L113" t="s">
        <v>16</v>
      </c>
      <c r="M113">
        <v>1.4979772064792301</v>
      </c>
      <c r="N113" s="13">
        <f t="shared" ref="N113:W113" si="93">M113</f>
        <v>1.4979772064792301</v>
      </c>
      <c r="O113" s="13">
        <f t="shared" si="93"/>
        <v>1.4979772064792301</v>
      </c>
      <c r="P113" s="13">
        <f t="shared" si="93"/>
        <v>1.4979772064792301</v>
      </c>
      <c r="Q113" s="13">
        <f t="shared" si="93"/>
        <v>1.4979772064792301</v>
      </c>
      <c r="R113" s="13">
        <f t="shared" si="93"/>
        <v>1.4979772064792301</v>
      </c>
      <c r="S113" s="13">
        <f t="shared" si="93"/>
        <v>1.4979772064792301</v>
      </c>
      <c r="T113" s="13">
        <f t="shared" si="93"/>
        <v>1.4979772064792301</v>
      </c>
      <c r="U113" s="13">
        <f t="shared" si="93"/>
        <v>1.4979772064792301</v>
      </c>
      <c r="V113" s="13">
        <f t="shared" si="93"/>
        <v>1.4979772064792301</v>
      </c>
      <c r="W113" s="13">
        <f t="shared" si="93"/>
        <v>1.4979772064792301</v>
      </c>
      <c r="Y113" t="str">
        <f t="shared" si="55"/>
        <v>CIMS.CAN.BC.Coal Mining.VentilationCoal MiningVentilationHigh Eff airfoil fanService requestedCIMS.CAN.BC.Coal Mining.Machine Drive</v>
      </c>
    </row>
    <row r="114" spans="1:25" x14ac:dyDescent="0.25">
      <c r="A114" t="s">
        <v>36</v>
      </c>
      <c r="B114" t="s">
        <v>9</v>
      </c>
      <c r="C114" t="s">
        <v>2</v>
      </c>
      <c r="D114" t="s">
        <v>3</v>
      </c>
      <c r="E114" t="s">
        <v>90</v>
      </c>
      <c r="F114" t="s">
        <v>98</v>
      </c>
      <c r="G114" t="s">
        <v>4</v>
      </c>
      <c r="J114" t="s">
        <v>92</v>
      </c>
      <c r="L114" t="s">
        <v>16</v>
      </c>
      <c r="M114">
        <v>2.4741666079051998</v>
      </c>
      <c r="N114" s="13">
        <f t="shared" ref="N114:W114" si="94">M114</f>
        <v>2.4741666079051998</v>
      </c>
      <c r="O114" s="13">
        <f t="shared" si="94"/>
        <v>2.4741666079051998</v>
      </c>
      <c r="P114" s="13">
        <f t="shared" si="94"/>
        <v>2.4741666079051998</v>
      </c>
      <c r="Q114" s="13">
        <f t="shared" si="94"/>
        <v>2.4741666079051998</v>
      </c>
      <c r="R114" s="13">
        <f t="shared" si="94"/>
        <v>2.4741666079051998</v>
      </c>
      <c r="S114" s="13">
        <f t="shared" si="94"/>
        <v>2.4741666079051998</v>
      </c>
      <c r="T114" s="13">
        <f t="shared" si="94"/>
        <v>2.4741666079051998</v>
      </c>
      <c r="U114" s="13">
        <f t="shared" si="94"/>
        <v>2.4741666079051998</v>
      </c>
      <c r="V114" s="13">
        <f t="shared" si="94"/>
        <v>2.4741666079051998</v>
      </c>
      <c r="W114" s="13">
        <f t="shared" si="94"/>
        <v>2.4741666079051998</v>
      </c>
      <c r="Y114" t="str">
        <f t="shared" si="55"/>
        <v>CIMS.CAN.BC.Coal Mining.VentilationCoal MiningVentilationLow Eff vane axial tube axial fanService requestedCIMS.CAN.BC.Coal Mining.Machine Drive</v>
      </c>
    </row>
    <row r="115" spans="1:25" x14ac:dyDescent="0.25">
      <c r="A115" t="s">
        <v>36</v>
      </c>
      <c r="B115" t="s">
        <v>9</v>
      </c>
      <c r="C115" t="s">
        <v>2</v>
      </c>
      <c r="D115" t="s">
        <v>3</v>
      </c>
      <c r="E115" t="s">
        <v>90</v>
      </c>
      <c r="F115" t="s">
        <v>99</v>
      </c>
      <c r="G115" t="s">
        <v>4</v>
      </c>
      <c r="J115" t="s">
        <v>92</v>
      </c>
      <c r="L115" t="s">
        <v>16</v>
      </c>
      <c r="M115">
        <v>1.8546384461171399</v>
      </c>
      <c r="N115" s="13">
        <f t="shared" ref="N115:W115" si="95">M115</f>
        <v>1.8546384461171399</v>
      </c>
      <c r="O115" s="13">
        <f t="shared" si="95"/>
        <v>1.8546384461171399</v>
      </c>
      <c r="P115" s="13">
        <f t="shared" si="95"/>
        <v>1.8546384461171399</v>
      </c>
      <c r="Q115" s="13">
        <f t="shared" si="95"/>
        <v>1.8546384461171399</v>
      </c>
      <c r="R115" s="13">
        <f t="shared" si="95"/>
        <v>1.8546384461171399</v>
      </c>
      <c r="S115" s="13">
        <f t="shared" si="95"/>
        <v>1.8546384461171399</v>
      </c>
      <c r="T115" s="13">
        <f t="shared" si="95"/>
        <v>1.8546384461171399</v>
      </c>
      <c r="U115" s="13">
        <f t="shared" si="95"/>
        <v>1.8546384461171399</v>
      </c>
      <c r="V115" s="13">
        <f t="shared" si="95"/>
        <v>1.8546384461171399</v>
      </c>
      <c r="W115" s="13">
        <f t="shared" si="95"/>
        <v>1.8546384461171399</v>
      </c>
      <c r="Y115" t="str">
        <f t="shared" si="55"/>
        <v>CIMS.CAN.BC.Coal Mining.VentilationCoal MiningVentilationHigh Eff vane axial tube axial fanService requestedCIMS.CAN.BC.Coal Mining.Machine Drive</v>
      </c>
    </row>
    <row r="116" spans="1:25" x14ac:dyDescent="0.25">
      <c r="A116" t="s">
        <v>31</v>
      </c>
      <c r="B116" t="s">
        <v>9</v>
      </c>
      <c r="C116" t="s">
        <v>2</v>
      </c>
      <c r="D116" t="s">
        <v>3</v>
      </c>
      <c r="E116" t="s">
        <v>30</v>
      </c>
      <c r="G116" t="s">
        <v>11</v>
      </c>
      <c r="L116" t="s">
        <v>16</v>
      </c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Y116" t="str">
        <f t="shared" si="55"/>
        <v>CIMS.CAN.BC.Coal Mining.ConveyanceCoal MiningConveyanceService provided</v>
      </c>
    </row>
    <row r="117" spans="1:25" x14ac:dyDescent="0.25">
      <c r="A117" t="s">
        <v>31</v>
      </c>
      <c r="B117" t="s">
        <v>9</v>
      </c>
      <c r="C117" t="s">
        <v>2</v>
      </c>
      <c r="D117" t="s">
        <v>3</v>
      </c>
      <c r="E117" t="s">
        <v>30</v>
      </c>
      <c r="F117" t="s">
        <v>100</v>
      </c>
      <c r="G117" t="s">
        <v>4</v>
      </c>
      <c r="J117" t="s">
        <v>92</v>
      </c>
      <c r="L117" t="s">
        <v>16</v>
      </c>
      <c r="M117">
        <v>1.20048019207683</v>
      </c>
      <c r="N117" s="13">
        <f t="shared" ref="N117:W117" si="96">M117</f>
        <v>1.20048019207683</v>
      </c>
      <c r="O117" s="13">
        <f t="shared" si="96"/>
        <v>1.20048019207683</v>
      </c>
      <c r="P117" s="13">
        <f t="shared" si="96"/>
        <v>1.20048019207683</v>
      </c>
      <c r="Q117" s="13">
        <f t="shared" si="96"/>
        <v>1.20048019207683</v>
      </c>
      <c r="R117" s="13">
        <f t="shared" si="96"/>
        <v>1.20048019207683</v>
      </c>
      <c r="S117" s="13">
        <f t="shared" si="96"/>
        <v>1.20048019207683</v>
      </c>
      <c r="T117" s="13">
        <f t="shared" si="96"/>
        <v>1.20048019207683</v>
      </c>
      <c r="U117" s="13">
        <f t="shared" si="96"/>
        <v>1.20048019207683</v>
      </c>
      <c r="V117" s="13">
        <f t="shared" si="96"/>
        <v>1.20048019207683</v>
      </c>
      <c r="W117" s="13">
        <f t="shared" si="96"/>
        <v>1.20048019207683</v>
      </c>
      <c r="Y117" t="str">
        <f t="shared" si="55"/>
        <v>CIMS.CAN.BC.Coal Mining.ConveyanceCoal MiningConveyanceLow Eff belt conveyorService requestedCIMS.CAN.BC.Coal Mining.Machine Drive</v>
      </c>
    </row>
    <row r="118" spans="1:25" x14ac:dyDescent="0.25">
      <c r="A118" t="s">
        <v>31</v>
      </c>
      <c r="B118" t="s">
        <v>9</v>
      </c>
      <c r="C118" t="s">
        <v>2</v>
      </c>
      <c r="D118" t="s">
        <v>3</v>
      </c>
      <c r="E118" t="s">
        <v>30</v>
      </c>
      <c r="F118" t="s">
        <v>101</v>
      </c>
      <c r="G118" t="s">
        <v>4</v>
      </c>
      <c r="J118" t="s">
        <v>92</v>
      </c>
      <c r="L118" t="s">
        <v>16</v>
      </c>
      <c r="M118">
        <v>1.08496349097852</v>
      </c>
      <c r="N118" s="13">
        <f t="shared" ref="N118:W118" si="97">M118</f>
        <v>1.08496349097852</v>
      </c>
      <c r="O118" s="13">
        <f t="shared" si="97"/>
        <v>1.08496349097852</v>
      </c>
      <c r="P118" s="13">
        <f t="shared" si="97"/>
        <v>1.08496349097852</v>
      </c>
      <c r="Q118" s="13">
        <f t="shared" si="97"/>
        <v>1.08496349097852</v>
      </c>
      <c r="R118" s="13">
        <f t="shared" si="97"/>
        <v>1.08496349097852</v>
      </c>
      <c r="S118" s="13">
        <f t="shared" si="97"/>
        <v>1.08496349097852</v>
      </c>
      <c r="T118" s="13">
        <f t="shared" si="97"/>
        <v>1.08496349097852</v>
      </c>
      <c r="U118" s="13">
        <f t="shared" si="97"/>
        <v>1.08496349097852</v>
      </c>
      <c r="V118" s="13">
        <f t="shared" si="97"/>
        <v>1.08496349097852</v>
      </c>
      <c r="W118" s="13">
        <f t="shared" si="97"/>
        <v>1.08496349097852</v>
      </c>
      <c r="Y118" t="str">
        <f t="shared" si="55"/>
        <v>CIMS.CAN.BC.Coal Mining.ConveyanceCoal MiningConveyanceHigh Eff belt conveyorService requestedCIMS.CAN.BC.Coal Mining.Machine Drive</v>
      </c>
    </row>
    <row r="119" spans="1:25" x14ac:dyDescent="0.25">
      <c r="A119" t="s">
        <v>31</v>
      </c>
      <c r="B119" t="s">
        <v>9</v>
      </c>
      <c r="C119" t="s">
        <v>2</v>
      </c>
      <c r="D119" t="s">
        <v>3</v>
      </c>
      <c r="E119" t="s">
        <v>30</v>
      </c>
      <c r="F119" t="s">
        <v>102</v>
      </c>
      <c r="G119" t="s">
        <v>4</v>
      </c>
      <c r="J119" t="s">
        <v>92</v>
      </c>
      <c r="L119" t="s">
        <v>16</v>
      </c>
      <c r="M119">
        <v>1.2254901960784299</v>
      </c>
      <c r="N119" s="13">
        <f t="shared" ref="N119:W119" si="98">M119</f>
        <v>1.2254901960784299</v>
      </c>
      <c r="O119" s="13">
        <f t="shared" si="98"/>
        <v>1.2254901960784299</v>
      </c>
      <c r="P119" s="13">
        <f t="shared" si="98"/>
        <v>1.2254901960784299</v>
      </c>
      <c r="Q119" s="13">
        <f t="shared" si="98"/>
        <v>1.2254901960784299</v>
      </c>
      <c r="R119" s="13">
        <f t="shared" si="98"/>
        <v>1.2254901960784299</v>
      </c>
      <c r="S119" s="13">
        <f t="shared" si="98"/>
        <v>1.2254901960784299</v>
      </c>
      <c r="T119" s="13">
        <f t="shared" si="98"/>
        <v>1.2254901960784299</v>
      </c>
      <c r="U119" s="13">
        <f t="shared" si="98"/>
        <v>1.2254901960784299</v>
      </c>
      <c r="V119" s="13">
        <f t="shared" si="98"/>
        <v>1.2254901960784299</v>
      </c>
      <c r="W119" s="13">
        <f t="shared" si="98"/>
        <v>1.2254901960784299</v>
      </c>
      <c r="Y119" t="str">
        <f t="shared" si="55"/>
        <v>CIMS.CAN.BC.Coal Mining.ConveyanceCoal MiningConveyanceLow Eff screw conveyorService requestedCIMS.CAN.BC.Coal Mining.Machine Drive</v>
      </c>
    </row>
    <row r="120" spans="1:25" x14ac:dyDescent="0.25">
      <c r="A120" t="s">
        <v>31</v>
      </c>
      <c r="B120" t="s">
        <v>9</v>
      </c>
      <c r="C120" t="s">
        <v>2</v>
      </c>
      <c r="D120" t="s">
        <v>3</v>
      </c>
      <c r="E120" t="s">
        <v>30</v>
      </c>
      <c r="F120" t="s">
        <v>103</v>
      </c>
      <c r="G120" t="s">
        <v>4</v>
      </c>
      <c r="J120" t="s">
        <v>92</v>
      </c>
      <c r="L120" t="s">
        <v>16</v>
      </c>
      <c r="M120">
        <v>1.1075668970405801</v>
      </c>
      <c r="N120" s="13">
        <f t="shared" ref="N120:W120" si="99">M120</f>
        <v>1.1075668970405801</v>
      </c>
      <c r="O120" s="13">
        <f t="shared" si="99"/>
        <v>1.1075668970405801</v>
      </c>
      <c r="P120" s="13">
        <f t="shared" si="99"/>
        <v>1.1075668970405801</v>
      </c>
      <c r="Q120" s="13">
        <f t="shared" si="99"/>
        <v>1.1075668970405801</v>
      </c>
      <c r="R120" s="13">
        <f t="shared" si="99"/>
        <v>1.1075668970405801</v>
      </c>
      <c r="S120" s="13">
        <f t="shared" si="99"/>
        <v>1.1075668970405801</v>
      </c>
      <c r="T120" s="13">
        <f t="shared" si="99"/>
        <v>1.1075668970405801</v>
      </c>
      <c r="U120" s="13">
        <f t="shared" si="99"/>
        <v>1.1075668970405801</v>
      </c>
      <c r="V120" s="13">
        <f t="shared" si="99"/>
        <v>1.1075668970405801</v>
      </c>
      <c r="W120" s="13">
        <f t="shared" si="99"/>
        <v>1.1075668970405801</v>
      </c>
      <c r="Y120" t="str">
        <f t="shared" si="55"/>
        <v>CIMS.CAN.BC.Coal Mining.ConveyanceCoal MiningConveyanceHigh Eff screw conveyorService requestedCIMS.CAN.BC.Coal Mining.Machine Drive</v>
      </c>
    </row>
    <row r="121" spans="1:25" x14ac:dyDescent="0.25">
      <c r="A121" t="s">
        <v>31</v>
      </c>
      <c r="B121" t="s">
        <v>9</v>
      </c>
      <c r="C121" t="s">
        <v>2</v>
      </c>
      <c r="D121" t="s">
        <v>3</v>
      </c>
      <c r="E121" t="s">
        <v>30</v>
      </c>
      <c r="F121" t="s">
        <v>104</v>
      </c>
      <c r="G121" t="s">
        <v>4</v>
      </c>
      <c r="J121" t="s">
        <v>92</v>
      </c>
      <c r="L121" t="s">
        <v>16</v>
      </c>
      <c r="M121">
        <v>1.3218770654329099</v>
      </c>
      <c r="N121" s="13">
        <f t="shared" ref="N121:W121" si="100">M121</f>
        <v>1.3218770654329099</v>
      </c>
      <c r="O121" s="13">
        <f t="shared" si="100"/>
        <v>1.3218770654329099</v>
      </c>
      <c r="P121" s="13">
        <f t="shared" si="100"/>
        <v>1.3218770654329099</v>
      </c>
      <c r="Q121" s="13">
        <f t="shared" si="100"/>
        <v>1.3218770654329099</v>
      </c>
      <c r="R121" s="13">
        <f t="shared" si="100"/>
        <v>1.3218770654329099</v>
      </c>
      <c r="S121" s="13">
        <f t="shared" si="100"/>
        <v>1.3218770654329099</v>
      </c>
      <c r="T121" s="13">
        <f t="shared" si="100"/>
        <v>1.3218770654329099</v>
      </c>
      <c r="U121" s="13">
        <f t="shared" si="100"/>
        <v>1.3218770654329099</v>
      </c>
      <c r="V121" s="13">
        <f t="shared" si="100"/>
        <v>1.3218770654329099</v>
      </c>
      <c r="W121" s="13">
        <f t="shared" si="100"/>
        <v>1.3218770654329099</v>
      </c>
      <c r="Y121" t="str">
        <f t="shared" si="55"/>
        <v>CIMS.CAN.BC.Coal Mining.ConveyanceCoal MiningConveyanceLow Eff apron conveyorService requestedCIMS.CAN.BC.Coal Mining.Machine Drive</v>
      </c>
    </row>
    <row r="122" spans="1:25" x14ac:dyDescent="0.25">
      <c r="A122" t="s">
        <v>31</v>
      </c>
      <c r="B122" t="s">
        <v>9</v>
      </c>
      <c r="C122" t="s">
        <v>2</v>
      </c>
      <c r="D122" t="s">
        <v>3</v>
      </c>
      <c r="E122" t="s">
        <v>30</v>
      </c>
      <c r="F122" t="s">
        <v>105</v>
      </c>
      <c r="G122" t="s">
        <v>4</v>
      </c>
      <c r="J122" t="s">
        <v>92</v>
      </c>
      <c r="L122" t="s">
        <v>16</v>
      </c>
      <c r="M122">
        <v>1.1946789001786</v>
      </c>
      <c r="N122" s="13">
        <f t="shared" ref="N122:W122" si="101">M122</f>
        <v>1.1946789001786</v>
      </c>
      <c r="O122" s="13">
        <f t="shared" si="101"/>
        <v>1.1946789001786</v>
      </c>
      <c r="P122" s="13">
        <f t="shared" si="101"/>
        <v>1.1946789001786</v>
      </c>
      <c r="Q122" s="13">
        <f t="shared" si="101"/>
        <v>1.1946789001786</v>
      </c>
      <c r="R122" s="13">
        <f t="shared" si="101"/>
        <v>1.1946789001786</v>
      </c>
      <c r="S122" s="13">
        <f t="shared" si="101"/>
        <v>1.1946789001786</v>
      </c>
      <c r="T122" s="13">
        <f t="shared" si="101"/>
        <v>1.1946789001786</v>
      </c>
      <c r="U122" s="13">
        <f t="shared" si="101"/>
        <v>1.1946789001786</v>
      </c>
      <c r="V122" s="13">
        <f t="shared" si="101"/>
        <v>1.1946789001786</v>
      </c>
      <c r="W122" s="13">
        <f t="shared" si="101"/>
        <v>1.1946789001786</v>
      </c>
      <c r="Y122" t="str">
        <f t="shared" si="55"/>
        <v>CIMS.CAN.BC.Coal Mining.ConveyanceCoal MiningConveyanceHigh Eff apron conveyorService requestedCIMS.CAN.BC.Coal Mining.Machine Drive</v>
      </c>
    </row>
    <row r="123" spans="1:25" x14ac:dyDescent="0.25">
      <c r="A123" t="s">
        <v>31</v>
      </c>
      <c r="B123" t="s">
        <v>9</v>
      </c>
      <c r="C123" t="s">
        <v>2</v>
      </c>
      <c r="D123" t="s">
        <v>3</v>
      </c>
      <c r="E123" t="s">
        <v>30</v>
      </c>
      <c r="F123" t="s">
        <v>106</v>
      </c>
      <c r="G123" t="s">
        <v>4</v>
      </c>
      <c r="J123" t="s">
        <v>92</v>
      </c>
      <c r="L123" t="s">
        <v>16</v>
      </c>
      <c r="M123">
        <v>1.2787723785166201</v>
      </c>
      <c r="N123" s="13">
        <f t="shared" ref="N123:W123" si="102">M123</f>
        <v>1.2787723785166201</v>
      </c>
      <c r="O123" s="13">
        <f t="shared" si="102"/>
        <v>1.2787723785166201</v>
      </c>
      <c r="P123" s="13">
        <f t="shared" si="102"/>
        <v>1.2787723785166201</v>
      </c>
      <c r="Q123" s="13">
        <f t="shared" si="102"/>
        <v>1.2787723785166201</v>
      </c>
      <c r="R123" s="13">
        <f t="shared" si="102"/>
        <v>1.2787723785166201</v>
      </c>
      <c r="S123" s="13">
        <f t="shared" si="102"/>
        <v>1.2787723785166201</v>
      </c>
      <c r="T123" s="13">
        <f t="shared" si="102"/>
        <v>1.2787723785166201</v>
      </c>
      <c r="U123" s="13">
        <f t="shared" si="102"/>
        <v>1.2787723785166201</v>
      </c>
      <c r="V123" s="13">
        <f t="shared" si="102"/>
        <v>1.2787723785166201</v>
      </c>
      <c r="W123" s="13">
        <f t="shared" si="102"/>
        <v>1.2787723785166201</v>
      </c>
      <c r="Y123" t="str">
        <f t="shared" si="55"/>
        <v>CIMS.CAN.BC.Coal Mining.ConveyanceCoal MiningConveyanceLow Eff chain conveyorService requestedCIMS.CAN.BC.Coal Mining.Machine Drive</v>
      </c>
    </row>
    <row r="124" spans="1:25" x14ac:dyDescent="0.25">
      <c r="A124" t="s">
        <v>31</v>
      </c>
      <c r="B124" t="s">
        <v>9</v>
      </c>
      <c r="C124" t="s">
        <v>2</v>
      </c>
      <c r="D124" t="s">
        <v>3</v>
      </c>
      <c r="E124" t="s">
        <v>30</v>
      </c>
      <c r="F124" t="s">
        <v>107</v>
      </c>
      <c r="G124" t="s">
        <v>4</v>
      </c>
      <c r="J124" t="s">
        <v>92</v>
      </c>
      <c r="L124" t="s">
        <v>16</v>
      </c>
      <c r="M124">
        <v>1.1557219795206</v>
      </c>
      <c r="N124" s="13">
        <f t="shared" ref="N124:W124" si="103">M124</f>
        <v>1.1557219795206</v>
      </c>
      <c r="O124" s="13">
        <f t="shared" si="103"/>
        <v>1.1557219795206</v>
      </c>
      <c r="P124" s="13">
        <f t="shared" si="103"/>
        <v>1.1557219795206</v>
      </c>
      <c r="Q124" s="13">
        <f t="shared" si="103"/>
        <v>1.1557219795206</v>
      </c>
      <c r="R124" s="13">
        <f t="shared" si="103"/>
        <v>1.1557219795206</v>
      </c>
      <c r="S124" s="13">
        <f t="shared" si="103"/>
        <v>1.1557219795206</v>
      </c>
      <c r="T124" s="13">
        <f t="shared" si="103"/>
        <v>1.1557219795206</v>
      </c>
      <c r="U124" s="13">
        <f t="shared" si="103"/>
        <v>1.1557219795206</v>
      </c>
      <c r="V124" s="13">
        <f t="shared" si="103"/>
        <v>1.1557219795206</v>
      </c>
      <c r="W124" s="13">
        <f t="shared" si="103"/>
        <v>1.1557219795206</v>
      </c>
      <c r="Y124" t="str">
        <f t="shared" si="55"/>
        <v>CIMS.CAN.BC.Coal Mining.ConveyanceCoal MiningConveyanceHigh Eff chain conveyorService requestedCIMS.CAN.BC.Coal Mining.Machine Drive</v>
      </c>
    </row>
    <row r="125" spans="1:25" x14ac:dyDescent="0.25">
      <c r="A125" t="s">
        <v>52</v>
      </c>
      <c r="B125" t="s">
        <v>9</v>
      </c>
      <c r="C125" t="s">
        <v>2</v>
      </c>
      <c r="D125" t="s">
        <v>3</v>
      </c>
      <c r="E125" t="s">
        <v>108</v>
      </c>
      <c r="G125" t="s">
        <v>11</v>
      </c>
      <c r="L125" t="s">
        <v>16</v>
      </c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Y125" t="str">
        <f t="shared" si="55"/>
        <v>CIMS.CAN.BC.Coal Mining.CompressionCoal MiningCompressionService provided</v>
      </c>
    </row>
    <row r="126" spans="1:25" x14ac:dyDescent="0.25">
      <c r="A126" t="s">
        <v>52</v>
      </c>
      <c r="B126" t="s">
        <v>9</v>
      </c>
      <c r="C126" t="s">
        <v>2</v>
      </c>
      <c r="D126" t="s">
        <v>3</v>
      </c>
      <c r="E126" t="s">
        <v>108</v>
      </c>
      <c r="G126" t="s">
        <v>4</v>
      </c>
      <c r="J126" t="s">
        <v>109</v>
      </c>
      <c r="L126" t="s">
        <v>16</v>
      </c>
      <c r="M126">
        <v>0.4</v>
      </c>
      <c r="N126" s="13">
        <f t="shared" ref="N126:W126" si="104">M126</f>
        <v>0.4</v>
      </c>
      <c r="O126" s="13">
        <f t="shared" si="104"/>
        <v>0.4</v>
      </c>
      <c r="P126" s="13">
        <f t="shared" si="104"/>
        <v>0.4</v>
      </c>
      <c r="Q126" s="13">
        <f t="shared" si="104"/>
        <v>0.4</v>
      </c>
      <c r="R126" s="13">
        <f t="shared" si="104"/>
        <v>0.4</v>
      </c>
      <c r="S126" s="13">
        <f t="shared" si="104"/>
        <v>0.4</v>
      </c>
      <c r="T126" s="13">
        <f t="shared" si="104"/>
        <v>0.4</v>
      </c>
      <c r="U126" s="13">
        <f t="shared" si="104"/>
        <v>0.4</v>
      </c>
      <c r="V126" s="13">
        <f t="shared" si="104"/>
        <v>0.4</v>
      </c>
      <c r="W126" s="13">
        <f t="shared" si="104"/>
        <v>0.4</v>
      </c>
      <c r="Y126" t="str">
        <f t="shared" si="55"/>
        <v>CIMS.CAN.BC.Coal Mining.CompressionCoal MiningCompressionService requestedCIMS.CAN.BC.Coal Mining.Compression.Small</v>
      </c>
    </row>
    <row r="127" spans="1:25" x14ac:dyDescent="0.25">
      <c r="A127" t="s">
        <v>52</v>
      </c>
      <c r="B127" t="s">
        <v>9</v>
      </c>
      <c r="C127" t="s">
        <v>2</v>
      </c>
      <c r="D127" t="s">
        <v>3</v>
      </c>
      <c r="E127" t="s">
        <v>108</v>
      </c>
      <c r="G127" t="s">
        <v>4</v>
      </c>
      <c r="J127" t="s">
        <v>110</v>
      </c>
      <c r="L127" t="s">
        <v>16</v>
      </c>
      <c r="M127">
        <v>0.6</v>
      </c>
      <c r="N127" s="13">
        <f t="shared" ref="N127:W127" si="105">M127</f>
        <v>0.6</v>
      </c>
      <c r="O127" s="13">
        <f t="shared" si="105"/>
        <v>0.6</v>
      </c>
      <c r="P127" s="13">
        <f t="shared" si="105"/>
        <v>0.6</v>
      </c>
      <c r="Q127" s="13">
        <f t="shared" si="105"/>
        <v>0.6</v>
      </c>
      <c r="R127" s="13">
        <f t="shared" si="105"/>
        <v>0.6</v>
      </c>
      <c r="S127" s="13">
        <f t="shared" si="105"/>
        <v>0.6</v>
      </c>
      <c r="T127" s="13">
        <f t="shared" si="105"/>
        <v>0.6</v>
      </c>
      <c r="U127" s="13">
        <f t="shared" si="105"/>
        <v>0.6</v>
      </c>
      <c r="V127" s="13">
        <f t="shared" si="105"/>
        <v>0.6</v>
      </c>
      <c r="W127" s="13">
        <f t="shared" si="105"/>
        <v>0.6</v>
      </c>
      <c r="Y127" t="str">
        <f t="shared" si="55"/>
        <v>CIMS.CAN.BC.Coal Mining.CompressionCoal MiningCompressionService requestedCIMS.CAN.BC.Coal Mining.Compression.Large</v>
      </c>
    </row>
    <row r="128" spans="1:25" x14ac:dyDescent="0.25">
      <c r="A128" t="s">
        <v>109</v>
      </c>
      <c r="B128" t="s">
        <v>9</v>
      </c>
      <c r="C128" t="s">
        <v>2</v>
      </c>
      <c r="D128" t="s">
        <v>3</v>
      </c>
      <c r="E128" t="s">
        <v>111</v>
      </c>
      <c r="G128" t="s">
        <v>11</v>
      </c>
      <c r="L128" t="s">
        <v>16</v>
      </c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Y128" t="str">
        <f t="shared" si="55"/>
        <v>CIMS.CAN.BC.Coal Mining.Compression.SmallCoal MiningSmallService provided</v>
      </c>
    </row>
    <row r="129" spans="1:25" x14ac:dyDescent="0.25">
      <c r="A129" t="s">
        <v>109</v>
      </c>
      <c r="B129" t="s">
        <v>9</v>
      </c>
      <c r="C129" t="s">
        <v>2</v>
      </c>
      <c r="D129" t="s">
        <v>3</v>
      </c>
      <c r="E129" t="s">
        <v>111</v>
      </c>
      <c r="F129" t="s">
        <v>112</v>
      </c>
      <c r="G129" t="s">
        <v>4</v>
      </c>
      <c r="J129" t="s">
        <v>92</v>
      </c>
      <c r="L129" t="s">
        <v>16</v>
      </c>
      <c r="M129">
        <v>3.0754347557588102</v>
      </c>
      <c r="N129" s="13">
        <f t="shared" ref="N129:W129" si="106">M129</f>
        <v>3.0754347557588102</v>
      </c>
      <c r="O129" s="13">
        <f t="shared" si="106"/>
        <v>3.0754347557588102</v>
      </c>
      <c r="P129" s="13">
        <f t="shared" si="106"/>
        <v>3.0754347557588102</v>
      </c>
      <c r="Q129" s="13">
        <f t="shared" si="106"/>
        <v>3.0754347557588102</v>
      </c>
      <c r="R129" s="13">
        <f t="shared" si="106"/>
        <v>3.0754347557588102</v>
      </c>
      <c r="S129" s="13">
        <f t="shared" si="106"/>
        <v>3.0754347557588102</v>
      </c>
      <c r="T129" s="13">
        <f t="shared" si="106"/>
        <v>3.0754347557588102</v>
      </c>
      <c r="U129" s="13">
        <f t="shared" si="106"/>
        <v>3.0754347557588102</v>
      </c>
      <c r="V129" s="13">
        <f t="shared" si="106"/>
        <v>3.0754347557588102</v>
      </c>
      <c r="W129" s="13">
        <f t="shared" si="106"/>
        <v>3.0754347557588102</v>
      </c>
      <c r="Y129" t="str">
        <f t="shared" si="55"/>
        <v>CIMS.CAN.BC.Coal Mining.Compression.SmallCoal MiningSmallLow Eff centrifugal compressorService requestedCIMS.CAN.BC.Coal Mining.Machine Drive</v>
      </c>
    </row>
    <row r="130" spans="1:25" x14ac:dyDescent="0.25">
      <c r="A130" t="s">
        <v>109</v>
      </c>
      <c r="B130" t="s">
        <v>9</v>
      </c>
      <c r="C130" t="s">
        <v>2</v>
      </c>
      <c r="D130" t="s">
        <v>3</v>
      </c>
      <c r="E130" t="s">
        <v>111</v>
      </c>
      <c r="F130" t="s">
        <v>113</v>
      </c>
      <c r="G130" t="s">
        <v>4</v>
      </c>
      <c r="J130" t="s">
        <v>92</v>
      </c>
      <c r="L130" t="s">
        <v>16</v>
      </c>
      <c r="M130">
        <v>2.07993783481799</v>
      </c>
      <c r="N130" s="13">
        <f t="shared" ref="N130:W130" si="107">M130</f>
        <v>2.07993783481799</v>
      </c>
      <c r="O130" s="13">
        <f t="shared" si="107"/>
        <v>2.07993783481799</v>
      </c>
      <c r="P130" s="13">
        <f t="shared" si="107"/>
        <v>2.07993783481799</v>
      </c>
      <c r="Q130" s="13">
        <f t="shared" si="107"/>
        <v>2.07993783481799</v>
      </c>
      <c r="R130" s="13">
        <f t="shared" si="107"/>
        <v>2.07993783481799</v>
      </c>
      <c r="S130" s="13">
        <f t="shared" si="107"/>
        <v>2.07993783481799</v>
      </c>
      <c r="T130" s="13">
        <f t="shared" si="107"/>
        <v>2.07993783481799</v>
      </c>
      <c r="U130" s="13">
        <f t="shared" si="107"/>
        <v>2.07993783481799</v>
      </c>
      <c r="V130" s="13">
        <f t="shared" si="107"/>
        <v>2.07993783481799</v>
      </c>
      <c r="W130" s="13">
        <f t="shared" si="107"/>
        <v>2.07993783481799</v>
      </c>
      <c r="Y130" t="str">
        <f t="shared" si="55"/>
        <v>CIMS.CAN.BC.Coal Mining.Compression.SmallCoal MiningSmallHigh Eff centrifugal compressorService requestedCIMS.CAN.BC.Coal Mining.Machine Drive</v>
      </c>
    </row>
    <row r="131" spans="1:25" x14ac:dyDescent="0.25">
      <c r="A131" t="s">
        <v>109</v>
      </c>
      <c r="B131" t="s">
        <v>9</v>
      </c>
      <c r="C131" t="s">
        <v>2</v>
      </c>
      <c r="D131" t="s">
        <v>3</v>
      </c>
      <c r="E131" t="s">
        <v>111</v>
      </c>
      <c r="F131" t="s">
        <v>114</v>
      </c>
      <c r="G131" t="s">
        <v>4</v>
      </c>
      <c r="J131" t="s">
        <v>92</v>
      </c>
      <c r="L131" t="s">
        <v>16</v>
      </c>
      <c r="M131">
        <v>3.2111157008658102</v>
      </c>
      <c r="N131" s="13">
        <f t="shared" ref="N131:W131" si="108">M131</f>
        <v>3.2111157008658102</v>
      </c>
      <c r="O131" s="13">
        <f t="shared" si="108"/>
        <v>3.2111157008658102</v>
      </c>
      <c r="P131" s="13">
        <f t="shared" si="108"/>
        <v>3.2111157008658102</v>
      </c>
      <c r="Q131" s="13">
        <f t="shared" si="108"/>
        <v>3.2111157008658102</v>
      </c>
      <c r="R131" s="13">
        <f t="shared" si="108"/>
        <v>3.2111157008658102</v>
      </c>
      <c r="S131" s="13">
        <f t="shared" si="108"/>
        <v>3.2111157008658102</v>
      </c>
      <c r="T131" s="13">
        <f t="shared" si="108"/>
        <v>3.2111157008658102</v>
      </c>
      <c r="U131" s="13">
        <f t="shared" si="108"/>
        <v>3.2111157008658102</v>
      </c>
      <c r="V131" s="13">
        <f t="shared" si="108"/>
        <v>3.2111157008658102</v>
      </c>
      <c r="W131" s="13">
        <f t="shared" si="108"/>
        <v>3.2111157008658102</v>
      </c>
      <c r="Y131" t="str">
        <f t="shared" si="55"/>
        <v>CIMS.CAN.BC.Coal Mining.Compression.SmallCoal MiningSmallLow Eff reciprocating compressorService requestedCIMS.CAN.BC.Coal Mining.Machine Drive</v>
      </c>
    </row>
    <row r="132" spans="1:25" x14ac:dyDescent="0.25">
      <c r="A132" t="s">
        <v>109</v>
      </c>
      <c r="B132" t="s">
        <v>9</v>
      </c>
      <c r="C132" t="s">
        <v>2</v>
      </c>
      <c r="D132" t="s">
        <v>3</v>
      </c>
      <c r="E132" t="s">
        <v>111</v>
      </c>
      <c r="F132" t="s">
        <v>115</v>
      </c>
      <c r="G132" t="s">
        <v>4</v>
      </c>
      <c r="J132" t="s">
        <v>92</v>
      </c>
      <c r="L132" t="s">
        <v>16</v>
      </c>
      <c r="M132">
        <v>2.1716997981187798</v>
      </c>
      <c r="N132" s="13">
        <f t="shared" ref="N132:W132" si="109">M132</f>
        <v>2.1716997981187798</v>
      </c>
      <c r="O132" s="13">
        <f t="shared" si="109"/>
        <v>2.1716997981187798</v>
      </c>
      <c r="P132" s="13">
        <f t="shared" si="109"/>
        <v>2.1716997981187798</v>
      </c>
      <c r="Q132" s="13">
        <f t="shared" si="109"/>
        <v>2.1716997981187798</v>
      </c>
      <c r="R132" s="13">
        <f t="shared" si="109"/>
        <v>2.1716997981187798</v>
      </c>
      <c r="S132" s="13">
        <f t="shared" si="109"/>
        <v>2.1716997981187798</v>
      </c>
      <c r="T132" s="13">
        <f t="shared" si="109"/>
        <v>2.1716997981187798</v>
      </c>
      <c r="U132" s="13">
        <f t="shared" si="109"/>
        <v>2.1716997981187798</v>
      </c>
      <c r="V132" s="13">
        <f t="shared" si="109"/>
        <v>2.1716997981187798</v>
      </c>
      <c r="W132" s="13">
        <f t="shared" si="109"/>
        <v>2.1716997981187798</v>
      </c>
      <c r="Y132" t="str">
        <f t="shared" ref="Y132:Y195" si="110">A132&amp;D132&amp;E132&amp;F132&amp;G132&amp;H132&amp;J132</f>
        <v>CIMS.CAN.BC.Coal Mining.Compression.SmallCoal MiningSmallHigh Eff reciprocating compressorService requestedCIMS.CAN.BC.Coal Mining.Machine Drive</v>
      </c>
    </row>
    <row r="133" spans="1:25" x14ac:dyDescent="0.25">
      <c r="A133" t="s">
        <v>109</v>
      </c>
      <c r="B133" t="s">
        <v>9</v>
      </c>
      <c r="C133" t="s">
        <v>2</v>
      </c>
      <c r="D133" t="s">
        <v>3</v>
      </c>
      <c r="E133" t="s">
        <v>111</v>
      </c>
      <c r="F133" t="s">
        <v>116</v>
      </c>
      <c r="G133" t="s">
        <v>4</v>
      </c>
      <c r="J133" t="s">
        <v>92</v>
      </c>
      <c r="L133" t="s">
        <v>16</v>
      </c>
      <c r="M133">
        <v>3.3593210409057801</v>
      </c>
      <c r="N133" s="13">
        <f t="shared" ref="N133:W133" si="111">M133</f>
        <v>3.3593210409057801</v>
      </c>
      <c r="O133" s="13">
        <f t="shared" si="111"/>
        <v>3.3593210409057801</v>
      </c>
      <c r="P133" s="13">
        <f t="shared" si="111"/>
        <v>3.3593210409057801</v>
      </c>
      <c r="Q133" s="13">
        <f t="shared" si="111"/>
        <v>3.3593210409057801</v>
      </c>
      <c r="R133" s="13">
        <f t="shared" si="111"/>
        <v>3.3593210409057801</v>
      </c>
      <c r="S133" s="13">
        <f t="shared" si="111"/>
        <v>3.3593210409057801</v>
      </c>
      <c r="T133" s="13">
        <f t="shared" si="111"/>
        <v>3.3593210409057801</v>
      </c>
      <c r="U133" s="13">
        <f t="shared" si="111"/>
        <v>3.3593210409057801</v>
      </c>
      <c r="V133" s="13">
        <f t="shared" si="111"/>
        <v>3.3593210409057801</v>
      </c>
      <c r="W133" s="13">
        <f t="shared" si="111"/>
        <v>3.3593210409057801</v>
      </c>
      <c r="Y133" t="str">
        <f t="shared" si="110"/>
        <v>CIMS.CAN.BC.Coal Mining.Compression.SmallCoal MiningSmallLow Eff rotary compressorService requestedCIMS.CAN.BC.Coal Mining.Machine Drive</v>
      </c>
    </row>
    <row r="134" spans="1:25" x14ac:dyDescent="0.25">
      <c r="A134" t="s">
        <v>109</v>
      </c>
      <c r="B134" t="s">
        <v>9</v>
      </c>
      <c r="C134" t="s">
        <v>2</v>
      </c>
      <c r="D134" t="s">
        <v>3</v>
      </c>
      <c r="E134" t="s">
        <v>111</v>
      </c>
      <c r="F134" t="s">
        <v>117</v>
      </c>
      <c r="G134" t="s">
        <v>4</v>
      </c>
      <c r="J134" t="s">
        <v>92</v>
      </c>
      <c r="L134" t="s">
        <v>16</v>
      </c>
      <c r="M134">
        <v>2.2719320964934999</v>
      </c>
      <c r="N134" s="13">
        <f t="shared" ref="N134:W134" si="112">M134</f>
        <v>2.2719320964934999</v>
      </c>
      <c r="O134" s="13">
        <f t="shared" si="112"/>
        <v>2.2719320964934999</v>
      </c>
      <c r="P134" s="13">
        <f t="shared" si="112"/>
        <v>2.2719320964934999</v>
      </c>
      <c r="Q134" s="13">
        <f t="shared" si="112"/>
        <v>2.2719320964934999</v>
      </c>
      <c r="R134" s="13">
        <f t="shared" si="112"/>
        <v>2.2719320964934999</v>
      </c>
      <c r="S134" s="13">
        <f t="shared" si="112"/>
        <v>2.2719320964934999</v>
      </c>
      <c r="T134" s="13">
        <f t="shared" si="112"/>
        <v>2.2719320964934999</v>
      </c>
      <c r="U134" s="13">
        <f t="shared" si="112"/>
        <v>2.2719320964934999</v>
      </c>
      <c r="V134" s="13">
        <f t="shared" si="112"/>
        <v>2.2719320964934999</v>
      </c>
      <c r="W134" s="13">
        <f t="shared" si="112"/>
        <v>2.2719320964934999</v>
      </c>
      <c r="Y134" t="str">
        <f t="shared" si="110"/>
        <v>CIMS.CAN.BC.Coal Mining.Compression.SmallCoal MiningSmallHigh Eff rotary compressorService requestedCIMS.CAN.BC.Coal Mining.Machine Drive</v>
      </c>
    </row>
    <row r="135" spans="1:25" x14ac:dyDescent="0.25">
      <c r="A135" t="s">
        <v>110</v>
      </c>
      <c r="B135" t="s">
        <v>9</v>
      </c>
      <c r="C135" t="s">
        <v>2</v>
      </c>
      <c r="D135" t="s">
        <v>3</v>
      </c>
      <c r="E135" t="s">
        <v>118</v>
      </c>
      <c r="G135" t="s">
        <v>11</v>
      </c>
      <c r="L135" t="s">
        <v>16</v>
      </c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Y135" t="str">
        <f t="shared" si="110"/>
        <v>CIMS.CAN.BC.Coal Mining.Compression.LargeCoal MiningLargeService provided</v>
      </c>
    </row>
    <row r="136" spans="1:25" x14ac:dyDescent="0.25">
      <c r="A136" t="s">
        <v>110</v>
      </c>
      <c r="B136" t="s">
        <v>9</v>
      </c>
      <c r="C136" t="s">
        <v>2</v>
      </c>
      <c r="D136" t="s">
        <v>3</v>
      </c>
      <c r="E136" t="s">
        <v>118</v>
      </c>
      <c r="F136" t="s">
        <v>112</v>
      </c>
      <c r="G136" t="s">
        <v>4</v>
      </c>
      <c r="J136" t="s">
        <v>92</v>
      </c>
      <c r="L136" t="s">
        <v>16</v>
      </c>
      <c r="M136">
        <v>2.72944834573594</v>
      </c>
      <c r="N136" s="13">
        <f t="shared" ref="N136:W136" si="113">M136</f>
        <v>2.72944834573594</v>
      </c>
      <c r="O136" s="13">
        <f t="shared" si="113"/>
        <v>2.72944834573594</v>
      </c>
      <c r="P136" s="13">
        <f t="shared" si="113"/>
        <v>2.72944834573594</v>
      </c>
      <c r="Q136" s="13">
        <f t="shared" si="113"/>
        <v>2.72944834573594</v>
      </c>
      <c r="R136" s="13">
        <f t="shared" si="113"/>
        <v>2.72944834573594</v>
      </c>
      <c r="S136" s="13">
        <f t="shared" si="113"/>
        <v>2.72944834573594</v>
      </c>
      <c r="T136" s="13">
        <f t="shared" si="113"/>
        <v>2.72944834573594</v>
      </c>
      <c r="U136" s="13">
        <f t="shared" si="113"/>
        <v>2.72944834573594</v>
      </c>
      <c r="V136" s="13">
        <f t="shared" si="113"/>
        <v>2.72944834573594</v>
      </c>
      <c r="W136" s="13">
        <f t="shared" si="113"/>
        <v>2.72944834573594</v>
      </c>
      <c r="Y136" t="str">
        <f t="shared" si="110"/>
        <v>CIMS.CAN.BC.Coal Mining.Compression.LargeCoal MiningLargeLow Eff centrifugal compressorService requestedCIMS.CAN.BC.Coal Mining.Machine Drive</v>
      </c>
    </row>
    <row r="137" spans="1:25" x14ac:dyDescent="0.25">
      <c r="A137" t="s">
        <v>110</v>
      </c>
      <c r="B137" t="s">
        <v>9</v>
      </c>
      <c r="C137" t="s">
        <v>2</v>
      </c>
      <c r="D137" t="s">
        <v>3</v>
      </c>
      <c r="E137" t="s">
        <v>118</v>
      </c>
      <c r="F137" t="s">
        <v>113</v>
      </c>
      <c r="G137" t="s">
        <v>4</v>
      </c>
      <c r="J137" t="s">
        <v>92</v>
      </c>
      <c r="L137" t="s">
        <v>16</v>
      </c>
      <c r="M137">
        <v>1.8459448284009601</v>
      </c>
      <c r="N137" s="13">
        <f t="shared" ref="N137:W137" si="114">M137</f>
        <v>1.8459448284009601</v>
      </c>
      <c r="O137" s="13">
        <f t="shared" si="114"/>
        <v>1.8459448284009601</v>
      </c>
      <c r="P137" s="13">
        <f t="shared" si="114"/>
        <v>1.8459448284009601</v>
      </c>
      <c r="Q137" s="13">
        <f t="shared" si="114"/>
        <v>1.8459448284009601</v>
      </c>
      <c r="R137" s="13">
        <f t="shared" si="114"/>
        <v>1.8459448284009601</v>
      </c>
      <c r="S137" s="13">
        <f t="shared" si="114"/>
        <v>1.8459448284009601</v>
      </c>
      <c r="T137" s="13">
        <f t="shared" si="114"/>
        <v>1.8459448284009601</v>
      </c>
      <c r="U137" s="13">
        <f t="shared" si="114"/>
        <v>1.8459448284009601</v>
      </c>
      <c r="V137" s="13">
        <f t="shared" si="114"/>
        <v>1.8459448284009601</v>
      </c>
      <c r="W137" s="13">
        <f t="shared" si="114"/>
        <v>1.8459448284009601</v>
      </c>
      <c r="Y137" t="str">
        <f t="shared" si="110"/>
        <v>CIMS.CAN.BC.Coal Mining.Compression.LargeCoal MiningLargeHigh Eff centrifugal compressorService requestedCIMS.CAN.BC.Coal Mining.Machine Drive</v>
      </c>
    </row>
    <row r="138" spans="1:25" x14ac:dyDescent="0.25">
      <c r="A138" t="s">
        <v>110</v>
      </c>
      <c r="B138" t="s">
        <v>9</v>
      </c>
      <c r="C138" t="s">
        <v>2</v>
      </c>
      <c r="D138" t="s">
        <v>3</v>
      </c>
      <c r="E138" t="s">
        <v>118</v>
      </c>
      <c r="F138" t="s">
        <v>114</v>
      </c>
      <c r="G138" t="s">
        <v>4</v>
      </c>
      <c r="J138" t="s">
        <v>92</v>
      </c>
      <c r="L138" t="s">
        <v>16</v>
      </c>
      <c r="M138">
        <v>2.8731035218273102</v>
      </c>
      <c r="N138" s="13">
        <f t="shared" ref="N138:W138" si="115">M138</f>
        <v>2.8731035218273102</v>
      </c>
      <c r="O138" s="13">
        <f t="shared" si="115"/>
        <v>2.8731035218273102</v>
      </c>
      <c r="P138" s="13">
        <f t="shared" si="115"/>
        <v>2.8731035218273102</v>
      </c>
      <c r="Q138" s="13">
        <f t="shared" si="115"/>
        <v>2.8731035218273102</v>
      </c>
      <c r="R138" s="13">
        <f t="shared" si="115"/>
        <v>2.8731035218273102</v>
      </c>
      <c r="S138" s="13">
        <f t="shared" si="115"/>
        <v>2.8731035218273102</v>
      </c>
      <c r="T138" s="13">
        <f t="shared" si="115"/>
        <v>2.8731035218273102</v>
      </c>
      <c r="U138" s="13">
        <f t="shared" si="115"/>
        <v>2.8731035218273102</v>
      </c>
      <c r="V138" s="13">
        <f t="shared" si="115"/>
        <v>2.8731035218273102</v>
      </c>
      <c r="W138" s="13">
        <f t="shared" si="115"/>
        <v>2.8731035218273102</v>
      </c>
      <c r="Y138" t="str">
        <f t="shared" si="110"/>
        <v>CIMS.CAN.BC.Coal Mining.Compression.LargeCoal MiningLargeLow Eff reciprocating compressorService requestedCIMS.CAN.BC.Coal Mining.Machine Drive</v>
      </c>
    </row>
    <row r="139" spans="1:25" x14ac:dyDescent="0.25">
      <c r="A139" t="s">
        <v>110</v>
      </c>
      <c r="B139" t="s">
        <v>9</v>
      </c>
      <c r="C139" t="s">
        <v>2</v>
      </c>
      <c r="D139" t="s">
        <v>3</v>
      </c>
      <c r="E139" t="s">
        <v>118</v>
      </c>
      <c r="F139" t="s">
        <v>115</v>
      </c>
      <c r="G139" t="s">
        <v>4</v>
      </c>
      <c r="J139" t="s">
        <v>92</v>
      </c>
      <c r="L139" t="s">
        <v>16</v>
      </c>
      <c r="M139">
        <v>1.94309981936944</v>
      </c>
      <c r="N139" s="13">
        <f t="shared" ref="N139:W139" si="116">M139</f>
        <v>1.94309981936944</v>
      </c>
      <c r="O139" s="13">
        <f t="shared" si="116"/>
        <v>1.94309981936944</v>
      </c>
      <c r="P139" s="13">
        <f t="shared" si="116"/>
        <v>1.94309981936944</v>
      </c>
      <c r="Q139" s="13">
        <f t="shared" si="116"/>
        <v>1.94309981936944</v>
      </c>
      <c r="R139" s="13">
        <f t="shared" si="116"/>
        <v>1.94309981936944</v>
      </c>
      <c r="S139" s="13">
        <f t="shared" si="116"/>
        <v>1.94309981936944</v>
      </c>
      <c r="T139" s="13">
        <f t="shared" si="116"/>
        <v>1.94309981936944</v>
      </c>
      <c r="U139" s="13">
        <f t="shared" si="116"/>
        <v>1.94309981936944</v>
      </c>
      <c r="V139" s="13">
        <f t="shared" si="116"/>
        <v>1.94309981936944</v>
      </c>
      <c r="W139" s="13">
        <f t="shared" si="116"/>
        <v>1.94309981936944</v>
      </c>
      <c r="Y139" t="str">
        <f t="shared" si="110"/>
        <v>CIMS.CAN.BC.Coal Mining.Compression.LargeCoal MiningLargeHigh Eff reciprocating compressorService requestedCIMS.CAN.BC.Coal Mining.Machine Drive</v>
      </c>
    </row>
    <row r="140" spans="1:25" x14ac:dyDescent="0.25">
      <c r="A140" t="s">
        <v>110</v>
      </c>
      <c r="B140" t="s">
        <v>9</v>
      </c>
      <c r="C140" t="s">
        <v>2</v>
      </c>
      <c r="D140" t="s">
        <v>3</v>
      </c>
      <c r="E140" t="s">
        <v>118</v>
      </c>
      <c r="F140" t="s">
        <v>116</v>
      </c>
      <c r="G140" t="s">
        <v>4</v>
      </c>
      <c r="J140" t="s">
        <v>92</v>
      </c>
      <c r="L140" t="s">
        <v>16</v>
      </c>
      <c r="M140">
        <v>2.9911762692996602</v>
      </c>
      <c r="N140" s="13">
        <f t="shared" ref="N140:W140" si="117">M140</f>
        <v>2.9911762692996602</v>
      </c>
      <c r="O140" s="13">
        <f t="shared" si="117"/>
        <v>2.9911762692996602</v>
      </c>
      <c r="P140" s="13">
        <f t="shared" si="117"/>
        <v>2.9911762692996602</v>
      </c>
      <c r="Q140" s="13">
        <f t="shared" si="117"/>
        <v>2.9911762692996602</v>
      </c>
      <c r="R140" s="13">
        <f t="shared" si="117"/>
        <v>2.9911762692996602</v>
      </c>
      <c r="S140" s="13">
        <f t="shared" si="117"/>
        <v>2.9911762692996602</v>
      </c>
      <c r="T140" s="13">
        <f t="shared" si="117"/>
        <v>2.9911762692996602</v>
      </c>
      <c r="U140" s="13">
        <f t="shared" si="117"/>
        <v>2.9911762692996602</v>
      </c>
      <c r="V140" s="13">
        <f t="shared" si="117"/>
        <v>2.9911762692996602</v>
      </c>
      <c r="W140" s="13">
        <f t="shared" si="117"/>
        <v>2.9911762692996602</v>
      </c>
      <c r="Y140" t="str">
        <f t="shared" si="110"/>
        <v>CIMS.CAN.BC.Coal Mining.Compression.LargeCoal MiningLargeLow Eff rotary compressorService requestedCIMS.CAN.BC.Coal Mining.Machine Drive</v>
      </c>
    </row>
    <row r="141" spans="1:25" x14ac:dyDescent="0.25">
      <c r="A141" t="s">
        <v>110</v>
      </c>
      <c r="B141" t="s">
        <v>9</v>
      </c>
      <c r="C141" t="s">
        <v>2</v>
      </c>
      <c r="D141" t="s">
        <v>3</v>
      </c>
      <c r="E141" t="s">
        <v>118</v>
      </c>
      <c r="F141" t="s">
        <v>117</v>
      </c>
      <c r="G141" t="s">
        <v>4</v>
      </c>
      <c r="J141" t="s">
        <v>92</v>
      </c>
      <c r="L141" t="s">
        <v>16</v>
      </c>
      <c r="M141">
        <v>2.0229532366037999</v>
      </c>
      <c r="N141" s="13">
        <f t="shared" ref="N141:W141" si="118">M141</f>
        <v>2.0229532366037999</v>
      </c>
      <c r="O141" s="13">
        <f t="shared" si="118"/>
        <v>2.0229532366037999</v>
      </c>
      <c r="P141" s="13">
        <f t="shared" si="118"/>
        <v>2.0229532366037999</v>
      </c>
      <c r="Q141" s="13">
        <f t="shared" si="118"/>
        <v>2.0229532366037999</v>
      </c>
      <c r="R141" s="13">
        <f t="shared" si="118"/>
        <v>2.0229532366037999</v>
      </c>
      <c r="S141" s="13">
        <f t="shared" si="118"/>
        <v>2.0229532366037999</v>
      </c>
      <c r="T141" s="13">
        <f t="shared" si="118"/>
        <v>2.0229532366037999</v>
      </c>
      <c r="U141" s="13">
        <f t="shared" si="118"/>
        <v>2.0229532366037999</v>
      </c>
      <c r="V141" s="13">
        <f t="shared" si="118"/>
        <v>2.0229532366037999</v>
      </c>
      <c r="W141" s="13">
        <f t="shared" si="118"/>
        <v>2.0229532366037999</v>
      </c>
      <c r="Y141" t="str">
        <f t="shared" si="110"/>
        <v>CIMS.CAN.BC.Coal Mining.Compression.LargeCoal MiningLargeHigh Eff rotary compressorService requestedCIMS.CAN.BC.Coal Mining.Machine Drive</v>
      </c>
    </row>
    <row r="142" spans="1:25" x14ac:dyDescent="0.25">
      <c r="A142" t="s">
        <v>53</v>
      </c>
      <c r="B142" t="s">
        <v>9</v>
      </c>
      <c r="C142" t="s">
        <v>2</v>
      </c>
      <c r="D142" t="s">
        <v>3</v>
      </c>
      <c r="E142" t="s">
        <v>119</v>
      </c>
      <c r="G142" t="s">
        <v>11</v>
      </c>
      <c r="L142" t="s">
        <v>16</v>
      </c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Y142" t="str">
        <f t="shared" si="110"/>
        <v>CIMS.CAN.BC.Coal Mining.PumpingCoal MiningPumpingService provided</v>
      </c>
    </row>
    <row r="143" spans="1:25" x14ac:dyDescent="0.25">
      <c r="A143" t="s">
        <v>53</v>
      </c>
      <c r="B143" t="s">
        <v>9</v>
      </c>
      <c r="C143" t="s">
        <v>2</v>
      </c>
      <c r="D143" t="s">
        <v>3</v>
      </c>
      <c r="E143" t="s">
        <v>119</v>
      </c>
      <c r="G143" t="s">
        <v>4</v>
      </c>
      <c r="J143" t="s">
        <v>120</v>
      </c>
      <c r="L143" t="s">
        <v>16</v>
      </c>
      <c r="M143">
        <v>0.9</v>
      </c>
      <c r="N143" s="13">
        <f t="shared" ref="N143:W143" si="119">M143</f>
        <v>0.9</v>
      </c>
      <c r="O143" s="13">
        <f t="shared" si="119"/>
        <v>0.9</v>
      </c>
      <c r="P143" s="13">
        <f t="shared" si="119"/>
        <v>0.9</v>
      </c>
      <c r="Q143" s="13">
        <f t="shared" si="119"/>
        <v>0.9</v>
      </c>
      <c r="R143" s="13">
        <f t="shared" si="119"/>
        <v>0.9</v>
      </c>
      <c r="S143" s="13">
        <f t="shared" si="119"/>
        <v>0.9</v>
      </c>
      <c r="T143" s="13">
        <f t="shared" si="119"/>
        <v>0.9</v>
      </c>
      <c r="U143" s="13">
        <f t="shared" si="119"/>
        <v>0.9</v>
      </c>
      <c r="V143" s="13">
        <f t="shared" si="119"/>
        <v>0.9</v>
      </c>
      <c r="W143" s="13">
        <f t="shared" si="119"/>
        <v>0.9</v>
      </c>
      <c r="Y143" t="str">
        <f t="shared" si="110"/>
        <v>CIMS.CAN.BC.Coal Mining.PumpingCoal MiningPumpingService requestedCIMS.CAN.BC.Coal Mining.Pumping.General</v>
      </c>
    </row>
    <row r="144" spans="1:25" x14ac:dyDescent="0.25">
      <c r="A144" t="s">
        <v>53</v>
      </c>
      <c r="B144" t="s">
        <v>9</v>
      </c>
      <c r="C144" t="s">
        <v>2</v>
      </c>
      <c r="D144" t="s">
        <v>3</v>
      </c>
      <c r="E144" t="s">
        <v>119</v>
      </c>
      <c r="G144" t="s">
        <v>4</v>
      </c>
      <c r="J144" t="s">
        <v>121</v>
      </c>
      <c r="L144" t="s">
        <v>16</v>
      </c>
      <c r="M144">
        <v>0.05</v>
      </c>
      <c r="N144" s="13">
        <f t="shared" ref="N144:W144" si="120">M144</f>
        <v>0.05</v>
      </c>
      <c r="O144" s="13">
        <f t="shared" si="120"/>
        <v>0.05</v>
      </c>
      <c r="P144" s="13">
        <f t="shared" si="120"/>
        <v>0.05</v>
      </c>
      <c r="Q144" s="13">
        <f t="shared" si="120"/>
        <v>0.05</v>
      </c>
      <c r="R144" s="13">
        <f t="shared" si="120"/>
        <v>0.05</v>
      </c>
      <c r="S144" s="13">
        <f t="shared" si="120"/>
        <v>0.05</v>
      </c>
      <c r="T144" s="13">
        <f t="shared" si="120"/>
        <v>0.05</v>
      </c>
      <c r="U144" s="13">
        <f t="shared" si="120"/>
        <v>0.05</v>
      </c>
      <c r="V144" s="13">
        <f t="shared" si="120"/>
        <v>0.05</v>
      </c>
      <c r="W144" s="13">
        <f t="shared" si="120"/>
        <v>0.05</v>
      </c>
      <c r="Y144" t="str">
        <f t="shared" si="110"/>
        <v>CIMS.CAN.BC.Coal Mining.PumpingCoal MiningPumpingService requestedCIMS.CAN.BC.Coal Mining.Pumping.Slurry Stock</v>
      </c>
    </row>
    <row r="145" spans="1:25" x14ac:dyDescent="0.25">
      <c r="A145" t="s">
        <v>53</v>
      </c>
      <c r="B145" t="s">
        <v>9</v>
      </c>
      <c r="C145" t="s">
        <v>2</v>
      </c>
      <c r="D145" t="s">
        <v>3</v>
      </c>
      <c r="E145" t="s">
        <v>119</v>
      </c>
      <c r="G145" t="s">
        <v>4</v>
      </c>
      <c r="J145" t="s">
        <v>122</v>
      </c>
      <c r="L145" t="s">
        <v>16</v>
      </c>
      <c r="M145">
        <v>0.05</v>
      </c>
      <c r="N145" s="13">
        <f t="shared" ref="N145:W145" si="121">M145</f>
        <v>0.05</v>
      </c>
      <c r="O145" s="13">
        <f t="shared" si="121"/>
        <v>0.05</v>
      </c>
      <c r="P145" s="13">
        <f t="shared" si="121"/>
        <v>0.05</v>
      </c>
      <c r="Q145" s="13">
        <f t="shared" si="121"/>
        <v>0.05</v>
      </c>
      <c r="R145" s="13">
        <f t="shared" si="121"/>
        <v>0.05</v>
      </c>
      <c r="S145" s="13">
        <f t="shared" si="121"/>
        <v>0.05</v>
      </c>
      <c r="T145" s="13">
        <f t="shared" si="121"/>
        <v>0.05</v>
      </c>
      <c r="U145" s="13">
        <f t="shared" si="121"/>
        <v>0.05</v>
      </c>
      <c r="V145" s="13">
        <f t="shared" si="121"/>
        <v>0.05</v>
      </c>
      <c r="W145" s="13">
        <f t="shared" si="121"/>
        <v>0.05</v>
      </c>
      <c r="Y145" t="str">
        <f t="shared" si="110"/>
        <v>CIMS.CAN.BC.Coal Mining.PumpingCoal MiningPumpingService requestedCIMS.CAN.BC.Coal Mining.Pumping.Precision</v>
      </c>
    </row>
    <row r="146" spans="1:25" x14ac:dyDescent="0.25">
      <c r="A146" t="s">
        <v>120</v>
      </c>
      <c r="B146" t="s">
        <v>9</v>
      </c>
      <c r="C146" t="s">
        <v>2</v>
      </c>
      <c r="D146" t="s">
        <v>3</v>
      </c>
      <c r="E146" t="s">
        <v>123</v>
      </c>
      <c r="G146" t="s">
        <v>11</v>
      </c>
      <c r="L146" t="s">
        <v>16</v>
      </c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Y146" t="str">
        <f t="shared" si="110"/>
        <v>CIMS.CAN.BC.Coal Mining.Pumping.GeneralCoal MiningGeneralService provided</v>
      </c>
    </row>
    <row r="147" spans="1:25" x14ac:dyDescent="0.25">
      <c r="A147" t="s">
        <v>120</v>
      </c>
      <c r="B147" t="s">
        <v>9</v>
      </c>
      <c r="C147" t="s">
        <v>2</v>
      </c>
      <c r="D147" t="s">
        <v>3</v>
      </c>
      <c r="E147" t="s">
        <v>123</v>
      </c>
      <c r="G147" t="s">
        <v>4</v>
      </c>
      <c r="J147" t="s">
        <v>124</v>
      </c>
      <c r="L147" t="s">
        <v>16</v>
      </c>
      <c r="M147">
        <v>0.39700000000000002</v>
      </c>
      <c r="N147" s="13">
        <f t="shared" ref="N147:W147" si="122">M147</f>
        <v>0.39700000000000002</v>
      </c>
      <c r="O147" s="13">
        <f t="shared" si="122"/>
        <v>0.39700000000000002</v>
      </c>
      <c r="P147" s="13">
        <f t="shared" si="122"/>
        <v>0.39700000000000002</v>
      </c>
      <c r="Q147" s="13">
        <f t="shared" si="122"/>
        <v>0.39700000000000002</v>
      </c>
      <c r="R147" s="13">
        <f t="shared" si="122"/>
        <v>0.39700000000000002</v>
      </c>
      <c r="S147" s="13">
        <f t="shared" si="122"/>
        <v>0.39700000000000002</v>
      </c>
      <c r="T147" s="13">
        <f t="shared" si="122"/>
        <v>0.39700000000000002</v>
      </c>
      <c r="U147" s="13">
        <f t="shared" si="122"/>
        <v>0.39700000000000002</v>
      </c>
      <c r="V147" s="13">
        <f t="shared" si="122"/>
        <v>0.39700000000000002</v>
      </c>
      <c r="W147" s="13">
        <f t="shared" si="122"/>
        <v>0.39700000000000002</v>
      </c>
      <c r="Y147" t="str">
        <f t="shared" si="110"/>
        <v>CIMS.CAN.BC.Coal Mining.Pumping.GeneralCoal MiningGeneralService requestedCIMS.CAN.BC.Coal Mining.Pumping.General.Small</v>
      </c>
    </row>
    <row r="148" spans="1:25" x14ac:dyDescent="0.25">
      <c r="A148" t="s">
        <v>120</v>
      </c>
      <c r="B148" t="s">
        <v>9</v>
      </c>
      <c r="C148" t="s">
        <v>2</v>
      </c>
      <c r="D148" t="s">
        <v>3</v>
      </c>
      <c r="E148" t="s">
        <v>123</v>
      </c>
      <c r="G148" t="s">
        <v>4</v>
      </c>
      <c r="J148" t="s">
        <v>125</v>
      </c>
      <c r="L148" t="s">
        <v>16</v>
      </c>
      <c r="M148">
        <v>0.60299999999999998</v>
      </c>
      <c r="N148" s="13">
        <f t="shared" ref="N148:W148" si="123">M148</f>
        <v>0.60299999999999998</v>
      </c>
      <c r="O148" s="13">
        <f t="shared" si="123"/>
        <v>0.60299999999999998</v>
      </c>
      <c r="P148" s="13">
        <f t="shared" si="123"/>
        <v>0.60299999999999998</v>
      </c>
      <c r="Q148" s="13">
        <f t="shared" si="123"/>
        <v>0.60299999999999998</v>
      </c>
      <c r="R148" s="13">
        <f t="shared" si="123"/>
        <v>0.60299999999999998</v>
      </c>
      <c r="S148" s="13">
        <f t="shared" si="123"/>
        <v>0.60299999999999998</v>
      </c>
      <c r="T148" s="13">
        <f t="shared" si="123"/>
        <v>0.60299999999999998</v>
      </c>
      <c r="U148" s="13">
        <f t="shared" si="123"/>
        <v>0.60299999999999998</v>
      </c>
      <c r="V148" s="13">
        <f t="shared" si="123"/>
        <v>0.60299999999999998</v>
      </c>
      <c r="W148" s="13">
        <f t="shared" si="123"/>
        <v>0.60299999999999998</v>
      </c>
      <c r="Y148" t="str">
        <f t="shared" si="110"/>
        <v>CIMS.CAN.BC.Coal Mining.Pumping.GeneralCoal MiningGeneralService requestedCIMS.CAN.BC.Coal Mining.Pumping.General.Large</v>
      </c>
    </row>
    <row r="149" spans="1:25" x14ac:dyDescent="0.25">
      <c r="A149" t="s">
        <v>124</v>
      </c>
      <c r="B149" t="s">
        <v>9</v>
      </c>
      <c r="C149" t="s">
        <v>2</v>
      </c>
      <c r="D149" t="s">
        <v>3</v>
      </c>
      <c r="E149" t="s">
        <v>111</v>
      </c>
      <c r="G149" t="s">
        <v>11</v>
      </c>
      <c r="L149" t="s">
        <v>16</v>
      </c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Y149" t="str">
        <f t="shared" si="110"/>
        <v>CIMS.CAN.BC.Coal Mining.Pumping.General.SmallCoal MiningSmallService provided</v>
      </c>
    </row>
    <row r="150" spans="1:25" x14ac:dyDescent="0.25">
      <c r="A150" t="s">
        <v>124</v>
      </c>
      <c r="B150" t="s">
        <v>9</v>
      </c>
      <c r="C150" t="s">
        <v>2</v>
      </c>
      <c r="D150" t="s">
        <v>3</v>
      </c>
      <c r="E150" t="s">
        <v>111</v>
      </c>
      <c r="F150" t="s">
        <v>126</v>
      </c>
      <c r="G150" t="s">
        <v>4</v>
      </c>
      <c r="J150" t="s">
        <v>92</v>
      </c>
      <c r="L150" t="s">
        <v>16</v>
      </c>
      <c r="M150">
        <v>3.9701066847068298</v>
      </c>
      <c r="N150" s="13">
        <f t="shared" ref="N150:W150" si="124">M150</f>
        <v>3.9701066847068298</v>
      </c>
      <c r="O150" s="13">
        <f t="shared" si="124"/>
        <v>3.9701066847068298</v>
      </c>
      <c r="P150" s="13">
        <f t="shared" si="124"/>
        <v>3.9701066847068298</v>
      </c>
      <c r="Q150" s="13">
        <f t="shared" si="124"/>
        <v>3.9701066847068298</v>
      </c>
      <c r="R150" s="13">
        <f t="shared" si="124"/>
        <v>3.9701066847068298</v>
      </c>
      <c r="S150" s="13">
        <f t="shared" si="124"/>
        <v>3.9701066847068298</v>
      </c>
      <c r="T150" s="13">
        <f t="shared" si="124"/>
        <v>3.9701066847068298</v>
      </c>
      <c r="U150" s="13">
        <f t="shared" si="124"/>
        <v>3.9701066847068298</v>
      </c>
      <c r="V150" s="13">
        <f t="shared" si="124"/>
        <v>3.9701066847068298</v>
      </c>
      <c r="W150" s="13">
        <f t="shared" si="124"/>
        <v>3.9701066847068298</v>
      </c>
      <c r="Y150" t="str">
        <f t="shared" si="110"/>
        <v>CIMS.CAN.BC.Coal Mining.Pumping.General.SmallCoal MiningSmallLow Eff centrifugal pumpService requestedCIMS.CAN.BC.Coal Mining.Machine Drive</v>
      </c>
    </row>
    <row r="151" spans="1:25" x14ac:dyDescent="0.25">
      <c r="A151" t="s">
        <v>124</v>
      </c>
      <c r="B151" t="s">
        <v>9</v>
      </c>
      <c r="C151" t="s">
        <v>2</v>
      </c>
      <c r="D151" t="s">
        <v>3</v>
      </c>
      <c r="E151" t="s">
        <v>111</v>
      </c>
      <c r="F151" t="s">
        <v>127</v>
      </c>
      <c r="G151" t="s">
        <v>4</v>
      </c>
      <c r="J151" t="s">
        <v>92</v>
      </c>
      <c r="L151" t="s">
        <v>16</v>
      </c>
      <c r="M151">
        <v>2.6188773920171302</v>
      </c>
      <c r="N151" s="13">
        <f t="shared" ref="N151:W151" si="125">M151</f>
        <v>2.6188773920171302</v>
      </c>
      <c r="O151" s="13">
        <f t="shared" si="125"/>
        <v>2.6188773920171302</v>
      </c>
      <c r="P151" s="13">
        <f t="shared" si="125"/>
        <v>2.6188773920171302</v>
      </c>
      <c r="Q151" s="13">
        <f t="shared" si="125"/>
        <v>2.6188773920171302</v>
      </c>
      <c r="R151" s="13">
        <f t="shared" si="125"/>
        <v>2.6188773920171302</v>
      </c>
      <c r="S151" s="13">
        <f t="shared" si="125"/>
        <v>2.6188773920171302</v>
      </c>
      <c r="T151" s="13">
        <f t="shared" si="125"/>
        <v>2.6188773920171302</v>
      </c>
      <c r="U151" s="13">
        <f t="shared" si="125"/>
        <v>2.6188773920171302</v>
      </c>
      <c r="V151" s="13">
        <f t="shared" si="125"/>
        <v>2.6188773920171302</v>
      </c>
      <c r="W151" s="13">
        <f t="shared" si="125"/>
        <v>2.6188773920171302</v>
      </c>
      <c r="Y151" t="str">
        <f t="shared" si="110"/>
        <v>CIMS.CAN.BC.Coal Mining.Pumping.General.SmallCoal MiningSmallMed Eff centrifugal pump variable speedService requestedCIMS.CAN.BC.Coal Mining.Machine Drive</v>
      </c>
    </row>
    <row r="152" spans="1:25" x14ac:dyDescent="0.25">
      <c r="A152" t="s">
        <v>124</v>
      </c>
      <c r="B152" t="s">
        <v>9</v>
      </c>
      <c r="C152" t="s">
        <v>2</v>
      </c>
      <c r="D152" t="s">
        <v>3</v>
      </c>
      <c r="E152" t="s">
        <v>111</v>
      </c>
      <c r="F152" t="s">
        <v>128</v>
      </c>
      <c r="G152" t="s">
        <v>4</v>
      </c>
      <c r="J152" t="s">
        <v>92</v>
      </c>
      <c r="L152" t="s">
        <v>16</v>
      </c>
      <c r="M152">
        <v>1.73735983849502</v>
      </c>
      <c r="N152" s="13">
        <f t="shared" ref="N152:W152" si="126">M152</f>
        <v>1.73735983849502</v>
      </c>
      <c r="O152" s="13">
        <f t="shared" si="126"/>
        <v>1.73735983849502</v>
      </c>
      <c r="P152" s="13">
        <f t="shared" si="126"/>
        <v>1.73735983849502</v>
      </c>
      <c r="Q152" s="13">
        <f t="shared" si="126"/>
        <v>1.73735983849502</v>
      </c>
      <c r="R152" s="13">
        <f t="shared" si="126"/>
        <v>1.73735983849502</v>
      </c>
      <c r="S152" s="13">
        <f t="shared" si="126"/>
        <v>1.73735983849502</v>
      </c>
      <c r="T152" s="13">
        <f t="shared" si="126"/>
        <v>1.73735983849502</v>
      </c>
      <c r="U152" s="13">
        <f t="shared" si="126"/>
        <v>1.73735983849502</v>
      </c>
      <c r="V152" s="13">
        <f t="shared" si="126"/>
        <v>1.73735983849502</v>
      </c>
      <c r="W152" s="13">
        <f t="shared" si="126"/>
        <v>1.73735983849502</v>
      </c>
      <c r="Y152" t="str">
        <f t="shared" si="110"/>
        <v>CIMS.CAN.BC.Coal Mining.Pumping.General.SmallCoal MiningSmallHigh Eff centrifugal pump variable speedService requestedCIMS.CAN.BC.Coal Mining.Machine Drive</v>
      </c>
    </row>
    <row r="153" spans="1:25" x14ac:dyDescent="0.25">
      <c r="A153" t="s">
        <v>125</v>
      </c>
      <c r="B153" t="s">
        <v>9</v>
      </c>
      <c r="C153" t="s">
        <v>2</v>
      </c>
      <c r="D153" t="s">
        <v>3</v>
      </c>
      <c r="E153" t="s">
        <v>118</v>
      </c>
      <c r="G153" t="s">
        <v>11</v>
      </c>
      <c r="L153" t="s">
        <v>16</v>
      </c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Y153" t="str">
        <f t="shared" si="110"/>
        <v>CIMS.CAN.BC.Coal Mining.Pumping.General.LargeCoal MiningLargeService provided</v>
      </c>
    </row>
    <row r="154" spans="1:25" x14ac:dyDescent="0.25">
      <c r="A154" t="s">
        <v>125</v>
      </c>
      <c r="B154" t="s">
        <v>9</v>
      </c>
      <c r="C154" t="s">
        <v>2</v>
      </c>
      <c r="D154" t="s">
        <v>3</v>
      </c>
      <c r="E154" t="s">
        <v>118</v>
      </c>
      <c r="F154" t="s">
        <v>126</v>
      </c>
      <c r="G154" t="s">
        <v>4</v>
      </c>
      <c r="J154" t="s">
        <v>92</v>
      </c>
      <c r="L154" t="s">
        <v>16</v>
      </c>
      <c r="M154">
        <v>3.1981414960138301</v>
      </c>
      <c r="N154" s="13">
        <f t="shared" ref="N154:W154" si="127">M154</f>
        <v>3.1981414960138301</v>
      </c>
      <c r="O154" s="13">
        <f t="shared" si="127"/>
        <v>3.1981414960138301</v>
      </c>
      <c r="P154" s="13">
        <f t="shared" si="127"/>
        <v>3.1981414960138301</v>
      </c>
      <c r="Q154" s="13">
        <f t="shared" si="127"/>
        <v>3.1981414960138301</v>
      </c>
      <c r="R154" s="13">
        <f t="shared" si="127"/>
        <v>3.1981414960138301</v>
      </c>
      <c r="S154" s="13">
        <f t="shared" si="127"/>
        <v>3.1981414960138301</v>
      </c>
      <c r="T154" s="13">
        <f t="shared" si="127"/>
        <v>3.1981414960138301</v>
      </c>
      <c r="U154" s="13">
        <f t="shared" si="127"/>
        <v>3.1981414960138301</v>
      </c>
      <c r="V154" s="13">
        <f t="shared" si="127"/>
        <v>3.1981414960138301</v>
      </c>
      <c r="W154" s="13">
        <f t="shared" si="127"/>
        <v>3.1981414960138301</v>
      </c>
      <c r="Y154" t="str">
        <f t="shared" si="110"/>
        <v>CIMS.CAN.BC.Coal Mining.Pumping.General.LargeCoal MiningLargeLow Eff centrifugal pumpService requestedCIMS.CAN.BC.Coal Mining.Machine Drive</v>
      </c>
    </row>
    <row r="155" spans="1:25" x14ac:dyDescent="0.25">
      <c r="A155" t="s">
        <v>125</v>
      </c>
      <c r="B155" t="s">
        <v>9</v>
      </c>
      <c r="C155" t="s">
        <v>2</v>
      </c>
      <c r="D155" t="s">
        <v>3</v>
      </c>
      <c r="E155" t="s">
        <v>118</v>
      </c>
      <c r="F155" t="s">
        <v>127</v>
      </c>
      <c r="G155" t="s">
        <v>4</v>
      </c>
      <c r="J155" t="s">
        <v>92</v>
      </c>
      <c r="L155" t="s">
        <v>16</v>
      </c>
      <c r="M155">
        <v>2.1096512324582499</v>
      </c>
      <c r="N155" s="13">
        <f t="shared" ref="N155:W155" si="128">M155</f>
        <v>2.1096512324582499</v>
      </c>
      <c r="O155" s="13">
        <f t="shared" si="128"/>
        <v>2.1096512324582499</v>
      </c>
      <c r="P155" s="13">
        <f t="shared" si="128"/>
        <v>2.1096512324582499</v>
      </c>
      <c r="Q155" s="13">
        <f t="shared" si="128"/>
        <v>2.1096512324582499</v>
      </c>
      <c r="R155" s="13">
        <f t="shared" si="128"/>
        <v>2.1096512324582499</v>
      </c>
      <c r="S155" s="13">
        <f t="shared" si="128"/>
        <v>2.1096512324582499</v>
      </c>
      <c r="T155" s="13">
        <f t="shared" si="128"/>
        <v>2.1096512324582499</v>
      </c>
      <c r="U155" s="13">
        <f t="shared" si="128"/>
        <v>2.1096512324582499</v>
      </c>
      <c r="V155" s="13">
        <f t="shared" si="128"/>
        <v>2.1096512324582499</v>
      </c>
      <c r="W155" s="13">
        <f t="shared" si="128"/>
        <v>2.1096512324582499</v>
      </c>
      <c r="Y155" t="str">
        <f t="shared" si="110"/>
        <v>CIMS.CAN.BC.Coal Mining.Pumping.General.LargeCoal MiningLargeMed Eff centrifugal pump variable speedService requestedCIMS.CAN.BC.Coal Mining.Machine Drive</v>
      </c>
    </row>
    <row r="156" spans="1:25" x14ac:dyDescent="0.25">
      <c r="A156" t="s">
        <v>125</v>
      </c>
      <c r="B156" t="s">
        <v>9</v>
      </c>
      <c r="C156" t="s">
        <v>2</v>
      </c>
      <c r="D156" t="s">
        <v>3</v>
      </c>
      <c r="E156" t="s">
        <v>118</v>
      </c>
      <c r="F156" t="s">
        <v>128</v>
      </c>
      <c r="G156" t="s">
        <v>4</v>
      </c>
      <c r="J156" t="s">
        <v>92</v>
      </c>
      <c r="L156" t="s">
        <v>16</v>
      </c>
      <c r="M156">
        <v>1.3898878707960201</v>
      </c>
      <c r="N156" s="13">
        <f t="shared" ref="N156:W156" si="129">M156</f>
        <v>1.3898878707960201</v>
      </c>
      <c r="O156" s="13">
        <f t="shared" si="129"/>
        <v>1.3898878707960201</v>
      </c>
      <c r="P156" s="13">
        <f t="shared" si="129"/>
        <v>1.3898878707960201</v>
      </c>
      <c r="Q156" s="13">
        <f t="shared" si="129"/>
        <v>1.3898878707960201</v>
      </c>
      <c r="R156" s="13">
        <f t="shared" si="129"/>
        <v>1.3898878707960201</v>
      </c>
      <c r="S156" s="13">
        <f t="shared" si="129"/>
        <v>1.3898878707960201</v>
      </c>
      <c r="T156" s="13">
        <f t="shared" si="129"/>
        <v>1.3898878707960201</v>
      </c>
      <c r="U156" s="13">
        <f t="shared" si="129"/>
        <v>1.3898878707960201</v>
      </c>
      <c r="V156" s="13">
        <f t="shared" si="129"/>
        <v>1.3898878707960201</v>
      </c>
      <c r="W156" s="13">
        <f t="shared" si="129"/>
        <v>1.3898878707960201</v>
      </c>
      <c r="Y156" t="str">
        <f t="shared" si="110"/>
        <v>CIMS.CAN.BC.Coal Mining.Pumping.General.LargeCoal MiningLargeHigh Eff centrifugal pump variable speedService requestedCIMS.CAN.BC.Coal Mining.Machine Drive</v>
      </c>
    </row>
    <row r="157" spans="1:25" x14ac:dyDescent="0.25">
      <c r="A157" t="s">
        <v>121</v>
      </c>
      <c r="B157" t="s">
        <v>9</v>
      </c>
      <c r="C157" t="s">
        <v>2</v>
      </c>
      <c r="D157" t="s">
        <v>3</v>
      </c>
      <c r="E157" t="s">
        <v>129</v>
      </c>
      <c r="G157" t="s">
        <v>11</v>
      </c>
      <c r="L157" t="s">
        <v>16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Y157" t="str">
        <f t="shared" si="110"/>
        <v>CIMS.CAN.BC.Coal Mining.Pumping.Slurry StockCoal MiningSlurry StockService provided</v>
      </c>
    </row>
    <row r="158" spans="1:25" x14ac:dyDescent="0.25">
      <c r="A158" t="s">
        <v>121</v>
      </c>
      <c r="B158" t="s">
        <v>9</v>
      </c>
      <c r="C158" t="s">
        <v>2</v>
      </c>
      <c r="D158" t="s">
        <v>3</v>
      </c>
      <c r="E158" t="s">
        <v>129</v>
      </c>
      <c r="G158" t="s">
        <v>4</v>
      </c>
      <c r="J158" t="s">
        <v>130</v>
      </c>
      <c r="L158" t="s">
        <v>16</v>
      </c>
      <c r="M158">
        <v>0.39700000000000002</v>
      </c>
      <c r="N158" s="13">
        <f t="shared" ref="N158:W158" si="130">M158</f>
        <v>0.39700000000000002</v>
      </c>
      <c r="O158" s="13">
        <f t="shared" si="130"/>
        <v>0.39700000000000002</v>
      </c>
      <c r="P158" s="13">
        <f t="shared" si="130"/>
        <v>0.39700000000000002</v>
      </c>
      <c r="Q158" s="13">
        <f t="shared" si="130"/>
        <v>0.39700000000000002</v>
      </c>
      <c r="R158" s="13">
        <f t="shared" si="130"/>
        <v>0.39700000000000002</v>
      </c>
      <c r="S158" s="13">
        <f t="shared" si="130"/>
        <v>0.39700000000000002</v>
      </c>
      <c r="T158" s="13">
        <f t="shared" si="130"/>
        <v>0.39700000000000002</v>
      </c>
      <c r="U158" s="13">
        <f t="shared" si="130"/>
        <v>0.39700000000000002</v>
      </c>
      <c r="V158" s="13">
        <f t="shared" si="130"/>
        <v>0.39700000000000002</v>
      </c>
      <c r="W158" s="13">
        <f t="shared" si="130"/>
        <v>0.39700000000000002</v>
      </c>
      <c r="Y158" t="str">
        <f t="shared" si="110"/>
        <v>CIMS.CAN.BC.Coal Mining.Pumping.Slurry StockCoal MiningSlurry StockService requestedCIMS.CAN.BC.Coal Mining.Pumping.Slurry Stock.Small</v>
      </c>
    </row>
    <row r="159" spans="1:25" x14ac:dyDescent="0.25">
      <c r="A159" t="s">
        <v>121</v>
      </c>
      <c r="B159" t="s">
        <v>9</v>
      </c>
      <c r="C159" t="s">
        <v>2</v>
      </c>
      <c r="D159" t="s">
        <v>3</v>
      </c>
      <c r="E159" t="s">
        <v>129</v>
      </c>
      <c r="G159" t="s">
        <v>4</v>
      </c>
      <c r="J159" t="s">
        <v>131</v>
      </c>
      <c r="L159" t="s">
        <v>16</v>
      </c>
      <c r="M159">
        <v>0.60299999999999998</v>
      </c>
      <c r="N159" s="13">
        <f t="shared" ref="N159:W159" si="131">M159</f>
        <v>0.60299999999999998</v>
      </c>
      <c r="O159" s="13">
        <f t="shared" si="131"/>
        <v>0.60299999999999998</v>
      </c>
      <c r="P159" s="13">
        <f t="shared" si="131"/>
        <v>0.60299999999999998</v>
      </c>
      <c r="Q159" s="13">
        <f t="shared" si="131"/>
        <v>0.60299999999999998</v>
      </c>
      <c r="R159" s="13">
        <f t="shared" si="131"/>
        <v>0.60299999999999998</v>
      </c>
      <c r="S159" s="13">
        <f t="shared" si="131"/>
        <v>0.60299999999999998</v>
      </c>
      <c r="T159" s="13">
        <f t="shared" si="131"/>
        <v>0.60299999999999998</v>
      </c>
      <c r="U159" s="13">
        <f t="shared" si="131"/>
        <v>0.60299999999999998</v>
      </c>
      <c r="V159" s="13">
        <f t="shared" si="131"/>
        <v>0.60299999999999998</v>
      </c>
      <c r="W159" s="13">
        <f t="shared" si="131"/>
        <v>0.60299999999999998</v>
      </c>
      <c r="Y159" t="str">
        <f t="shared" si="110"/>
        <v>CIMS.CAN.BC.Coal Mining.Pumping.Slurry StockCoal MiningSlurry StockService requestedCIMS.CAN.BC.Coal Mining.Pumping.Slurry Stock.Large</v>
      </c>
    </row>
    <row r="160" spans="1:25" x14ac:dyDescent="0.25">
      <c r="A160" t="s">
        <v>130</v>
      </c>
      <c r="B160" t="s">
        <v>9</v>
      </c>
      <c r="C160" t="s">
        <v>2</v>
      </c>
      <c r="D160" t="s">
        <v>3</v>
      </c>
      <c r="E160" t="s">
        <v>111</v>
      </c>
      <c r="G160" t="s">
        <v>11</v>
      </c>
      <c r="L160" t="s">
        <v>16</v>
      </c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Y160" t="str">
        <f t="shared" si="110"/>
        <v>CIMS.CAN.BC.Coal Mining.Pumping.Slurry Stock.SmallCoal MiningSmallService provided</v>
      </c>
    </row>
    <row r="161" spans="1:25" x14ac:dyDescent="0.25">
      <c r="A161" t="s">
        <v>130</v>
      </c>
      <c r="B161" t="s">
        <v>9</v>
      </c>
      <c r="C161" t="s">
        <v>2</v>
      </c>
      <c r="D161" t="s">
        <v>3</v>
      </c>
      <c r="E161" t="s">
        <v>111</v>
      </c>
      <c r="F161" t="s">
        <v>132</v>
      </c>
      <c r="G161" t="s">
        <v>4</v>
      </c>
      <c r="J161" t="s">
        <v>92</v>
      </c>
      <c r="L161" t="s">
        <v>16</v>
      </c>
      <c r="M161">
        <v>3.7139707695644502</v>
      </c>
      <c r="N161" s="13">
        <f t="shared" ref="N161:W161" si="132">M161</f>
        <v>3.7139707695644502</v>
      </c>
      <c r="O161" s="13">
        <f t="shared" si="132"/>
        <v>3.7139707695644502</v>
      </c>
      <c r="P161" s="13">
        <f t="shared" si="132"/>
        <v>3.7139707695644502</v>
      </c>
      <c r="Q161" s="13">
        <f t="shared" si="132"/>
        <v>3.7139707695644502</v>
      </c>
      <c r="R161" s="13">
        <f t="shared" si="132"/>
        <v>3.7139707695644502</v>
      </c>
      <c r="S161" s="13">
        <f t="shared" si="132"/>
        <v>3.7139707695644502</v>
      </c>
      <c r="T161" s="13">
        <f t="shared" si="132"/>
        <v>3.7139707695644502</v>
      </c>
      <c r="U161" s="13">
        <f t="shared" si="132"/>
        <v>3.7139707695644502</v>
      </c>
      <c r="V161" s="13">
        <f t="shared" si="132"/>
        <v>3.7139707695644502</v>
      </c>
      <c r="W161" s="13">
        <f t="shared" si="132"/>
        <v>3.7139707695644502</v>
      </c>
      <c r="Y161" t="str">
        <f t="shared" si="110"/>
        <v>CIMS.CAN.BC.Coal Mining.Pumping.Slurry Stock.SmallCoal MiningSmallRotary pumpService requestedCIMS.CAN.BC.Coal Mining.Machine Drive</v>
      </c>
    </row>
    <row r="162" spans="1:25" x14ac:dyDescent="0.25">
      <c r="A162" t="s">
        <v>130</v>
      </c>
      <c r="B162" t="s">
        <v>9</v>
      </c>
      <c r="C162" t="s">
        <v>2</v>
      </c>
      <c r="D162" t="s">
        <v>3</v>
      </c>
      <c r="E162" t="s">
        <v>111</v>
      </c>
      <c r="F162" t="s">
        <v>133</v>
      </c>
      <c r="G162" t="s">
        <v>4</v>
      </c>
      <c r="J162" t="s">
        <v>92</v>
      </c>
      <c r="L162" t="s">
        <v>16</v>
      </c>
      <c r="M162">
        <v>1.90549143576874</v>
      </c>
      <c r="N162" s="13">
        <f t="shared" ref="N162:W162" si="133">M162</f>
        <v>1.90549143576874</v>
      </c>
      <c r="O162" s="13">
        <f t="shared" si="133"/>
        <v>1.90549143576874</v>
      </c>
      <c r="P162" s="13">
        <f t="shared" si="133"/>
        <v>1.90549143576874</v>
      </c>
      <c r="Q162" s="13">
        <f t="shared" si="133"/>
        <v>1.90549143576874</v>
      </c>
      <c r="R162" s="13">
        <f t="shared" si="133"/>
        <v>1.90549143576874</v>
      </c>
      <c r="S162" s="13">
        <f t="shared" si="133"/>
        <v>1.90549143576874</v>
      </c>
      <c r="T162" s="13">
        <f t="shared" si="133"/>
        <v>1.90549143576874</v>
      </c>
      <c r="U162" s="13">
        <f t="shared" si="133"/>
        <v>1.90549143576874</v>
      </c>
      <c r="V162" s="13">
        <f t="shared" si="133"/>
        <v>1.90549143576874</v>
      </c>
      <c r="W162" s="13">
        <f t="shared" si="133"/>
        <v>1.90549143576874</v>
      </c>
      <c r="Y162" t="str">
        <f t="shared" si="110"/>
        <v>CIMS.CAN.BC.Coal Mining.Pumping.Slurry Stock.SmallCoal MiningSmallEff rotary pump variable speedService requestedCIMS.CAN.BC.Coal Mining.Machine Drive</v>
      </c>
    </row>
    <row r="163" spans="1:25" x14ac:dyDescent="0.25">
      <c r="A163" t="s">
        <v>131</v>
      </c>
      <c r="B163" t="s">
        <v>9</v>
      </c>
      <c r="C163" t="s">
        <v>2</v>
      </c>
      <c r="D163" t="s">
        <v>3</v>
      </c>
      <c r="E163" t="s">
        <v>118</v>
      </c>
      <c r="G163" t="s">
        <v>11</v>
      </c>
      <c r="L163" t="s">
        <v>16</v>
      </c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Y163" t="str">
        <f t="shared" si="110"/>
        <v>CIMS.CAN.BC.Coal Mining.Pumping.Slurry Stock.LargeCoal MiningLargeService provided</v>
      </c>
    </row>
    <row r="164" spans="1:25" x14ac:dyDescent="0.25">
      <c r="A164" t="s">
        <v>131</v>
      </c>
      <c r="B164" t="s">
        <v>9</v>
      </c>
      <c r="C164" t="s">
        <v>2</v>
      </c>
      <c r="D164" t="s">
        <v>3</v>
      </c>
      <c r="E164" t="s">
        <v>118</v>
      </c>
      <c r="F164" t="s">
        <v>132</v>
      </c>
      <c r="G164" t="s">
        <v>4</v>
      </c>
      <c r="J164" t="s">
        <v>92</v>
      </c>
      <c r="L164" t="s">
        <v>16</v>
      </c>
      <c r="M164">
        <v>2.9904699702986499</v>
      </c>
      <c r="N164" s="13">
        <f t="shared" ref="N164:W164" si="134">M164</f>
        <v>2.9904699702986499</v>
      </c>
      <c r="O164" s="13">
        <f t="shared" si="134"/>
        <v>2.9904699702986499</v>
      </c>
      <c r="P164" s="13">
        <f t="shared" si="134"/>
        <v>2.9904699702986499</v>
      </c>
      <c r="Q164" s="13">
        <f t="shared" si="134"/>
        <v>2.9904699702986499</v>
      </c>
      <c r="R164" s="13">
        <f t="shared" si="134"/>
        <v>2.9904699702986499</v>
      </c>
      <c r="S164" s="13">
        <f t="shared" si="134"/>
        <v>2.9904699702986499</v>
      </c>
      <c r="T164" s="13">
        <f t="shared" si="134"/>
        <v>2.9904699702986499</v>
      </c>
      <c r="U164" s="13">
        <f t="shared" si="134"/>
        <v>2.9904699702986499</v>
      </c>
      <c r="V164" s="13">
        <f t="shared" si="134"/>
        <v>2.9904699702986499</v>
      </c>
      <c r="W164" s="13">
        <f t="shared" si="134"/>
        <v>2.9904699702986499</v>
      </c>
      <c r="Y164" t="str">
        <f t="shared" si="110"/>
        <v>CIMS.CAN.BC.Coal Mining.Pumping.Slurry Stock.LargeCoal MiningLargeRotary pumpService requestedCIMS.CAN.BC.Coal Mining.Machine Drive</v>
      </c>
    </row>
    <row r="165" spans="1:25" x14ac:dyDescent="0.25">
      <c r="A165" t="s">
        <v>131</v>
      </c>
      <c r="B165" t="s">
        <v>9</v>
      </c>
      <c r="C165" t="s">
        <v>2</v>
      </c>
      <c r="D165" t="s">
        <v>3</v>
      </c>
      <c r="E165" t="s">
        <v>118</v>
      </c>
      <c r="F165" t="s">
        <v>133</v>
      </c>
      <c r="G165" t="s">
        <v>4</v>
      </c>
      <c r="J165" t="s">
        <v>92</v>
      </c>
      <c r="L165" t="s">
        <v>16</v>
      </c>
      <c r="M165">
        <v>1.5342918054241801</v>
      </c>
      <c r="N165" s="13">
        <f t="shared" ref="N165:W165" si="135">M165</f>
        <v>1.5342918054241801</v>
      </c>
      <c r="O165" s="13">
        <f t="shared" si="135"/>
        <v>1.5342918054241801</v>
      </c>
      <c r="P165" s="13">
        <f t="shared" si="135"/>
        <v>1.5342918054241801</v>
      </c>
      <c r="Q165" s="13">
        <f t="shared" si="135"/>
        <v>1.5342918054241801</v>
      </c>
      <c r="R165" s="13">
        <f t="shared" si="135"/>
        <v>1.5342918054241801</v>
      </c>
      <c r="S165" s="13">
        <f t="shared" si="135"/>
        <v>1.5342918054241801</v>
      </c>
      <c r="T165" s="13">
        <f t="shared" si="135"/>
        <v>1.5342918054241801</v>
      </c>
      <c r="U165" s="13">
        <f t="shared" si="135"/>
        <v>1.5342918054241801</v>
      </c>
      <c r="V165" s="13">
        <f t="shared" si="135"/>
        <v>1.5342918054241801</v>
      </c>
      <c r="W165" s="13">
        <f t="shared" si="135"/>
        <v>1.5342918054241801</v>
      </c>
      <c r="Y165" t="str">
        <f t="shared" si="110"/>
        <v>CIMS.CAN.BC.Coal Mining.Pumping.Slurry Stock.LargeCoal MiningLargeEff rotary pump variable speedService requestedCIMS.CAN.BC.Coal Mining.Machine Drive</v>
      </c>
    </row>
    <row r="166" spans="1:25" x14ac:dyDescent="0.25">
      <c r="A166" t="s">
        <v>122</v>
      </c>
      <c r="B166" t="s">
        <v>9</v>
      </c>
      <c r="C166" t="s">
        <v>2</v>
      </c>
      <c r="D166" t="s">
        <v>3</v>
      </c>
      <c r="E166" t="s">
        <v>134</v>
      </c>
      <c r="G166" t="s">
        <v>11</v>
      </c>
      <c r="L166" t="s">
        <v>16</v>
      </c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Y166" t="str">
        <f t="shared" si="110"/>
        <v>CIMS.CAN.BC.Coal Mining.Pumping.PrecisionCoal MiningPrecisionService provided</v>
      </c>
    </row>
    <row r="167" spans="1:25" x14ac:dyDescent="0.25">
      <c r="A167" t="s">
        <v>122</v>
      </c>
      <c r="B167" t="s">
        <v>9</v>
      </c>
      <c r="C167" t="s">
        <v>2</v>
      </c>
      <c r="D167" t="s">
        <v>3</v>
      </c>
      <c r="E167" t="s">
        <v>134</v>
      </c>
      <c r="G167" t="s">
        <v>4</v>
      </c>
      <c r="J167" t="s">
        <v>135</v>
      </c>
      <c r="L167" t="s">
        <v>16</v>
      </c>
      <c r="M167">
        <v>0.39700000000000002</v>
      </c>
      <c r="N167" s="13">
        <f t="shared" ref="N167:W167" si="136">M167</f>
        <v>0.39700000000000002</v>
      </c>
      <c r="O167" s="13">
        <f t="shared" si="136"/>
        <v>0.39700000000000002</v>
      </c>
      <c r="P167" s="13">
        <f t="shared" si="136"/>
        <v>0.39700000000000002</v>
      </c>
      <c r="Q167" s="13">
        <f t="shared" si="136"/>
        <v>0.39700000000000002</v>
      </c>
      <c r="R167" s="13">
        <f t="shared" si="136"/>
        <v>0.39700000000000002</v>
      </c>
      <c r="S167" s="13">
        <f t="shared" si="136"/>
        <v>0.39700000000000002</v>
      </c>
      <c r="T167" s="13">
        <f t="shared" si="136"/>
        <v>0.39700000000000002</v>
      </c>
      <c r="U167" s="13">
        <f t="shared" si="136"/>
        <v>0.39700000000000002</v>
      </c>
      <c r="V167" s="13">
        <f t="shared" si="136"/>
        <v>0.39700000000000002</v>
      </c>
      <c r="W167" s="13">
        <f t="shared" si="136"/>
        <v>0.39700000000000002</v>
      </c>
      <c r="Y167" t="str">
        <f t="shared" si="110"/>
        <v>CIMS.CAN.BC.Coal Mining.Pumping.PrecisionCoal MiningPrecisionService requestedCIMS.CAN.BC.Coal Mining.Pumping.Precision.Small</v>
      </c>
    </row>
    <row r="168" spans="1:25" x14ac:dyDescent="0.25">
      <c r="A168" t="s">
        <v>122</v>
      </c>
      <c r="B168" t="s">
        <v>9</v>
      </c>
      <c r="C168" t="s">
        <v>2</v>
      </c>
      <c r="D168" t="s">
        <v>3</v>
      </c>
      <c r="E168" t="s">
        <v>134</v>
      </c>
      <c r="G168" t="s">
        <v>4</v>
      </c>
      <c r="J168" t="s">
        <v>136</v>
      </c>
      <c r="L168" t="s">
        <v>16</v>
      </c>
      <c r="M168">
        <v>0.60299999999999998</v>
      </c>
      <c r="N168" s="13">
        <f t="shared" ref="N168:W168" si="137">M168</f>
        <v>0.60299999999999998</v>
      </c>
      <c r="O168" s="13">
        <f t="shared" si="137"/>
        <v>0.60299999999999998</v>
      </c>
      <c r="P168" s="13">
        <f t="shared" si="137"/>
        <v>0.60299999999999998</v>
      </c>
      <c r="Q168" s="13">
        <f t="shared" si="137"/>
        <v>0.60299999999999998</v>
      </c>
      <c r="R168" s="13">
        <f t="shared" si="137"/>
        <v>0.60299999999999998</v>
      </c>
      <c r="S168" s="13">
        <f t="shared" si="137"/>
        <v>0.60299999999999998</v>
      </c>
      <c r="T168" s="13">
        <f t="shared" si="137"/>
        <v>0.60299999999999998</v>
      </c>
      <c r="U168" s="13">
        <f t="shared" si="137"/>
        <v>0.60299999999999998</v>
      </c>
      <c r="V168" s="13">
        <f t="shared" si="137"/>
        <v>0.60299999999999998</v>
      </c>
      <c r="W168" s="13">
        <f t="shared" si="137"/>
        <v>0.60299999999999998</v>
      </c>
      <c r="Y168" t="str">
        <f t="shared" si="110"/>
        <v>CIMS.CAN.BC.Coal Mining.Pumping.PrecisionCoal MiningPrecisionService requestedCIMS.CAN.BC.Coal Mining.Pumping.Precision.Large</v>
      </c>
    </row>
    <row r="169" spans="1:25" x14ac:dyDescent="0.25">
      <c r="A169" t="s">
        <v>135</v>
      </c>
      <c r="B169" t="s">
        <v>9</v>
      </c>
      <c r="C169" t="s">
        <v>2</v>
      </c>
      <c r="D169" t="s">
        <v>3</v>
      </c>
      <c r="E169" t="s">
        <v>111</v>
      </c>
      <c r="G169" t="s">
        <v>11</v>
      </c>
      <c r="L169" t="s">
        <v>16</v>
      </c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Y169" t="str">
        <f t="shared" si="110"/>
        <v>CIMS.CAN.BC.Coal Mining.Pumping.Precision.SmallCoal MiningSmallService provided</v>
      </c>
    </row>
    <row r="170" spans="1:25" x14ac:dyDescent="0.25">
      <c r="A170" t="s">
        <v>135</v>
      </c>
      <c r="B170" t="s">
        <v>9</v>
      </c>
      <c r="C170" t="s">
        <v>2</v>
      </c>
      <c r="D170" t="s">
        <v>3</v>
      </c>
      <c r="E170" t="s">
        <v>111</v>
      </c>
      <c r="F170" t="s">
        <v>137</v>
      </c>
      <c r="G170" t="s">
        <v>4</v>
      </c>
      <c r="J170" t="s">
        <v>92</v>
      </c>
      <c r="L170" t="s">
        <v>16</v>
      </c>
      <c r="M170">
        <v>3.3371911262752998</v>
      </c>
      <c r="N170" s="13">
        <f t="shared" ref="N170:W170" si="138">M170</f>
        <v>3.3371911262752998</v>
      </c>
      <c r="O170" s="13">
        <f t="shared" si="138"/>
        <v>3.3371911262752998</v>
      </c>
      <c r="P170" s="13">
        <f t="shared" si="138"/>
        <v>3.3371911262752998</v>
      </c>
      <c r="Q170" s="13">
        <f t="shared" si="138"/>
        <v>3.3371911262752998</v>
      </c>
      <c r="R170" s="13">
        <f t="shared" si="138"/>
        <v>3.3371911262752998</v>
      </c>
      <c r="S170" s="13">
        <f t="shared" si="138"/>
        <v>3.3371911262752998</v>
      </c>
      <c r="T170" s="13">
        <f t="shared" si="138"/>
        <v>3.3371911262752998</v>
      </c>
      <c r="U170" s="13">
        <f t="shared" si="138"/>
        <v>3.3371911262752998</v>
      </c>
      <c r="V170" s="13">
        <f t="shared" si="138"/>
        <v>3.3371911262752998</v>
      </c>
      <c r="W170" s="13">
        <f t="shared" si="138"/>
        <v>3.3371911262752998</v>
      </c>
      <c r="Y170" t="str">
        <f t="shared" si="110"/>
        <v>CIMS.CAN.BC.Coal Mining.Pumping.Precision.SmallCoal MiningSmallReciprocating pumpService requestedCIMS.CAN.BC.Coal Mining.Machine Drive</v>
      </c>
    </row>
    <row r="171" spans="1:25" x14ac:dyDescent="0.25">
      <c r="A171" t="s">
        <v>135</v>
      </c>
      <c r="B171" t="s">
        <v>9</v>
      </c>
      <c r="C171" t="s">
        <v>2</v>
      </c>
      <c r="D171" t="s">
        <v>3</v>
      </c>
      <c r="E171" t="s">
        <v>111</v>
      </c>
      <c r="F171" t="s">
        <v>138</v>
      </c>
      <c r="G171" t="s">
        <v>4</v>
      </c>
      <c r="J171" t="s">
        <v>92</v>
      </c>
      <c r="L171" t="s">
        <v>16</v>
      </c>
      <c r="M171">
        <v>1.7121807104008899</v>
      </c>
      <c r="N171" s="13">
        <f t="shared" ref="N171:W171" si="139">M171</f>
        <v>1.7121807104008899</v>
      </c>
      <c r="O171" s="13">
        <f t="shared" si="139"/>
        <v>1.7121807104008899</v>
      </c>
      <c r="P171" s="13">
        <f t="shared" si="139"/>
        <v>1.7121807104008899</v>
      </c>
      <c r="Q171" s="13">
        <f t="shared" si="139"/>
        <v>1.7121807104008899</v>
      </c>
      <c r="R171" s="13">
        <f t="shared" si="139"/>
        <v>1.7121807104008899</v>
      </c>
      <c r="S171" s="13">
        <f t="shared" si="139"/>
        <v>1.7121807104008899</v>
      </c>
      <c r="T171" s="13">
        <f t="shared" si="139"/>
        <v>1.7121807104008899</v>
      </c>
      <c r="U171" s="13">
        <f t="shared" si="139"/>
        <v>1.7121807104008899</v>
      </c>
      <c r="V171" s="13">
        <f t="shared" si="139"/>
        <v>1.7121807104008899</v>
      </c>
      <c r="W171" s="13">
        <f t="shared" si="139"/>
        <v>1.7121807104008899</v>
      </c>
      <c r="Y171" t="str">
        <f t="shared" si="110"/>
        <v>CIMS.CAN.BC.Coal Mining.Pumping.Precision.SmallCoal MiningSmallEff reciprocating pump variable speedService requestedCIMS.CAN.BC.Coal Mining.Machine Drive</v>
      </c>
    </row>
    <row r="172" spans="1:25" x14ac:dyDescent="0.25">
      <c r="A172" t="s">
        <v>136</v>
      </c>
      <c r="B172" t="s">
        <v>9</v>
      </c>
      <c r="C172" t="s">
        <v>2</v>
      </c>
      <c r="D172" t="s">
        <v>3</v>
      </c>
      <c r="E172" t="s">
        <v>118</v>
      </c>
      <c r="G172" t="s">
        <v>11</v>
      </c>
      <c r="L172" t="s">
        <v>16</v>
      </c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Y172" t="str">
        <f t="shared" si="110"/>
        <v>CIMS.CAN.BC.Coal Mining.Pumping.Precision.LargeCoal MiningLargeService provided</v>
      </c>
    </row>
    <row r="173" spans="1:25" x14ac:dyDescent="0.25">
      <c r="A173" t="s">
        <v>136</v>
      </c>
      <c r="B173" t="s">
        <v>9</v>
      </c>
      <c r="C173" t="s">
        <v>2</v>
      </c>
      <c r="D173" t="s">
        <v>3</v>
      </c>
      <c r="E173" t="s">
        <v>118</v>
      </c>
      <c r="F173" t="s">
        <v>137</v>
      </c>
      <c r="G173" t="s">
        <v>4</v>
      </c>
      <c r="J173" t="s">
        <v>92</v>
      </c>
      <c r="L173" t="s">
        <v>16</v>
      </c>
      <c r="M173">
        <v>2.7090139730940699</v>
      </c>
      <c r="N173" s="13">
        <f t="shared" ref="N173:W173" si="140">M173</f>
        <v>2.7090139730940699</v>
      </c>
      <c r="O173" s="13">
        <f t="shared" si="140"/>
        <v>2.7090139730940699</v>
      </c>
      <c r="P173" s="13">
        <f t="shared" si="140"/>
        <v>2.7090139730940699</v>
      </c>
      <c r="Q173" s="13">
        <f t="shared" si="140"/>
        <v>2.7090139730940699</v>
      </c>
      <c r="R173" s="13">
        <f t="shared" si="140"/>
        <v>2.7090139730940699</v>
      </c>
      <c r="S173" s="13">
        <f t="shared" si="140"/>
        <v>2.7090139730940699</v>
      </c>
      <c r="T173" s="13">
        <f t="shared" si="140"/>
        <v>2.7090139730940699</v>
      </c>
      <c r="U173" s="13">
        <f t="shared" si="140"/>
        <v>2.7090139730940699</v>
      </c>
      <c r="V173" s="13">
        <f t="shared" si="140"/>
        <v>2.7090139730940699</v>
      </c>
      <c r="W173" s="13">
        <f t="shared" si="140"/>
        <v>2.7090139730940699</v>
      </c>
      <c r="Y173" t="str">
        <f t="shared" si="110"/>
        <v>CIMS.CAN.BC.Coal Mining.Pumping.Precision.LargeCoal MiningLargeReciprocating pumpService requestedCIMS.CAN.BC.Coal Mining.Machine Drive</v>
      </c>
    </row>
    <row r="174" spans="1:25" x14ac:dyDescent="0.25">
      <c r="A174" t="s">
        <v>136</v>
      </c>
      <c r="B174" t="s">
        <v>9</v>
      </c>
      <c r="C174" t="s">
        <v>2</v>
      </c>
      <c r="D174" t="s">
        <v>3</v>
      </c>
      <c r="E174" t="s">
        <v>118</v>
      </c>
      <c r="F174" t="s">
        <v>138</v>
      </c>
      <c r="G174" t="s">
        <v>4</v>
      </c>
      <c r="J174" t="s">
        <v>92</v>
      </c>
      <c r="L174" t="s">
        <v>16</v>
      </c>
      <c r="M174">
        <v>1.3898878707960201</v>
      </c>
      <c r="N174" s="13">
        <f t="shared" ref="N174:W174" si="141">M174</f>
        <v>1.3898878707960201</v>
      </c>
      <c r="O174" s="13">
        <f t="shared" si="141"/>
        <v>1.3898878707960201</v>
      </c>
      <c r="P174" s="13">
        <f t="shared" si="141"/>
        <v>1.3898878707960201</v>
      </c>
      <c r="Q174" s="13">
        <f t="shared" si="141"/>
        <v>1.3898878707960201</v>
      </c>
      <c r="R174" s="13">
        <f t="shared" si="141"/>
        <v>1.3898878707960201</v>
      </c>
      <c r="S174" s="13">
        <f t="shared" si="141"/>
        <v>1.3898878707960201</v>
      </c>
      <c r="T174" s="13">
        <f t="shared" si="141"/>
        <v>1.3898878707960201</v>
      </c>
      <c r="U174" s="13">
        <f t="shared" si="141"/>
        <v>1.3898878707960201</v>
      </c>
      <c r="V174" s="13">
        <f t="shared" si="141"/>
        <v>1.3898878707960201</v>
      </c>
      <c r="W174" s="13">
        <f t="shared" si="141"/>
        <v>1.3898878707960201</v>
      </c>
      <c r="Y174" t="str">
        <f t="shared" si="110"/>
        <v>CIMS.CAN.BC.Coal Mining.Pumping.Precision.LargeCoal MiningLargeEff reciprocating pump variable speedService requestedCIMS.CAN.BC.Coal Mining.Machine Drive</v>
      </c>
    </row>
    <row r="175" spans="1:25" x14ac:dyDescent="0.25">
      <c r="A175" t="s">
        <v>28</v>
      </c>
      <c r="B175" t="s">
        <v>9</v>
      </c>
      <c r="C175" t="s">
        <v>2</v>
      </c>
      <c r="D175" t="s">
        <v>3</v>
      </c>
      <c r="E175" t="s">
        <v>139</v>
      </c>
      <c r="G175" t="s">
        <v>11</v>
      </c>
      <c r="L175" t="s">
        <v>16</v>
      </c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Y175" t="str">
        <f t="shared" si="110"/>
        <v>CIMS.CAN.BC.Coal Mining.Direct DriveCoal MiningDirect DriveService provided</v>
      </c>
    </row>
    <row r="176" spans="1:25" x14ac:dyDescent="0.25">
      <c r="A176" t="s">
        <v>28</v>
      </c>
      <c r="B176" t="s">
        <v>9</v>
      </c>
      <c r="C176" t="s">
        <v>2</v>
      </c>
      <c r="D176" t="s">
        <v>3</v>
      </c>
      <c r="E176" t="s">
        <v>139</v>
      </c>
      <c r="F176" t="s">
        <v>140</v>
      </c>
      <c r="G176" t="s">
        <v>4</v>
      </c>
      <c r="J176" t="s">
        <v>92</v>
      </c>
      <c r="L176" t="s">
        <v>16</v>
      </c>
      <c r="M176">
        <v>1.1764705882352899</v>
      </c>
      <c r="N176" s="13">
        <f t="shared" ref="N176:W176" si="142">M176</f>
        <v>1.1764705882352899</v>
      </c>
      <c r="O176" s="13">
        <f t="shared" si="142"/>
        <v>1.1764705882352899</v>
      </c>
      <c r="P176" s="13">
        <f t="shared" si="142"/>
        <v>1.1764705882352899</v>
      </c>
      <c r="Q176" s="13">
        <f t="shared" si="142"/>
        <v>1.1764705882352899</v>
      </c>
      <c r="R176" s="13">
        <f t="shared" si="142"/>
        <v>1.1764705882352899</v>
      </c>
      <c r="S176" s="13">
        <f t="shared" si="142"/>
        <v>1.1764705882352899</v>
      </c>
      <c r="T176" s="13">
        <f t="shared" si="142"/>
        <v>1.1764705882352899</v>
      </c>
      <c r="U176" s="13">
        <f t="shared" si="142"/>
        <v>1.1764705882352899</v>
      </c>
      <c r="V176" s="13">
        <f t="shared" si="142"/>
        <v>1.1764705882352899</v>
      </c>
      <c r="W176" s="13">
        <f t="shared" si="142"/>
        <v>1.1764705882352899</v>
      </c>
      <c r="Y176" t="str">
        <f t="shared" si="110"/>
        <v>CIMS.CAN.BC.Coal Mining.Direct DriveCoal MiningDirect DriveMotor speed control V beltService requestedCIMS.CAN.BC.Coal Mining.Machine Drive</v>
      </c>
    </row>
    <row r="177" spans="1:25" x14ac:dyDescent="0.25">
      <c r="A177" t="s">
        <v>28</v>
      </c>
      <c r="B177" t="s">
        <v>9</v>
      </c>
      <c r="C177" t="s">
        <v>2</v>
      </c>
      <c r="D177" t="s">
        <v>3</v>
      </c>
      <c r="E177" t="s">
        <v>139</v>
      </c>
      <c r="F177" t="s">
        <v>141</v>
      </c>
      <c r="G177" t="s">
        <v>4</v>
      </c>
      <c r="J177" t="s">
        <v>92</v>
      </c>
      <c r="L177" t="s">
        <v>16</v>
      </c>
      <c r="M177">
        <v>1.06326422115895</v>
      </c>
      <c r="N177" s="13">
        <f t="shared" ref="N177:W177" si="143">M177</f>
        <v>1.06326422115895</v>
      </c>
      <c r="O177" s="13">
        <f t="shared" si="143"/>
        <v>1.06326422115895</v>
      </c>
      <c r="P177" s="13">
        <f t="shared" si="143"/>
        <v>1.06326422115895</v>
      </c>
      <c r="Q177" s="13">
        <f t="shared" si="143"/>
        <v>1.06326422115895</v>
      </c>
      <c r="R177" s="13">
        <f t="shared" si="143"/>
        <v>1.06326422115895</v>
      </c>
      <c r="S177" s="13">
        <f t="shared" si="143"/>
        <v>1.06326422115895</v>
      </c>
      <c r="T177" s="13">
        <f t="shared" si="143"/>
        <v>1.06326422115895</v>
      </c>
      <c r="U177" s="13">
        <f t="shared" si="143"/>
        <v>1.06326422115895</v>
      </c>
      <c r="V177" s="13">
        <f t="shared" si="143"/>
        <v>1.06326422115895</v>
      </c>
      <c r="W177" s="13">
        <f t="shared" si="143"/>
        <v>1.06326422115895</v>
      </c>
      <c r="Y177" t="str">
        <f t="shared" si="110"/>
        <v>CIMS.CAN.BC.Coal Mining.Direct DriveCoal MiningDirect DriveMotor speed control variable speedService requestedCIMS.CAN.BC.Coal Mining.Machine Drive</v>
      </c>
    </row>
    <row r="178" spans="1:25" x14ac:dyDescent="0.25">
      <c r="A178" t="s">
        <v>92</v>
      </c>
      <c r="B178" t="s">
        <v>9</v>
      </c>
      <c r="C178" t="s">
        <v>2</v>
      </c>
      <c r="D178" t="s">
        <v>3</v>
      </c>
      <c r="E178" t="s">
        <v>142</v>
      </c>
      <c r="G178" t="s">
        <v>11</v>
      </c>
      <c r="L178" t="s">
        <v>16</v>
      </c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Y178" t="str">
        <f t="shared" si="110"/>
        <v>CIMS.CAN.BC.Coal Mining.Machine DriveCoal MiningMachine DriveService provided</v>
      </c>
    </row>
    <row r="179" spans="1:25" x14ac:dyDescent="0.25">
      <c r="A179" t="s">
        <v>92</v>
      </c>
      <c r="B179" t="s">
        <v>9</v>
      </c>
      <c r="C179" t="s">
        <v>2</v>
      </c>
      <c r="D179" t="s">
        <v>3</v>
      </c>
      <c r="E179" t="s">
        <v>142</v>
      </c>
      <c r="G179" t="s">
        <v>4</v>
      </c>
      <c r="J179" t="s">
        <v>143</v>
      </c>
      <c r="L179" t="s">
        <v>16</v>
      </c>
      <c r="M179">
        <v>2.4E-2</v>
      </c>
      <c r="N179" s="13">
        <f t="shared" ref="N179:W179" si="144">M179</f>
        <v>2.4E-2</v>
      </c>
      <c r="O179" s="13">
        <f t="shared" si="144"/>
        <v>2.4E-2</v>
      </c>
      <c r="P179" s="13">
        <f t="shared" si="144"/>
        <v>2.4E-2</v>
      </c>
      <c r="Q179" s="13">
        <f t="shared" si="144"/>
        <v>2.4E-2</v>
      </c>
      <c r="R179" s="13">
        <f t="shared" si="144"/>
        <v>2.4E-2</v>
      </c>
      <c r="S179" s="13">
        <f t="shared" si="144"/>
        <v>2.4E-2</v>
      </c>
      <c r="T179" s="13">
        <f t="shared" si="144"/>
        <v>2.4E-2</v>
      </c>
      <c r="U179" s="13">
        <f t="shared" si="144"/>
        <v>2.4E-2</v>
      </c>
      <c r="V179" s="13">
        <f t="shared" si="144"/>
        <v>2.4E-2</v>
      </c>
      <c r="W179" s="13">
        <f t="shared" si="144"/>
        <v>2.4E-2</v>
      </c>
      <c r="Y179" t="str">
        <f t="shared" si="110"/>
        <v>CIMS.CAN.BC.Coal Mining.Machine DriveCoal MiningMachine DriveService requestedCIMS.CAN.BC.Coal Mining.Machine Drive.Size 1</v>
      </c>
    </row>
    <row r="180" spans="1:25" x14ac:dyDescent="0.25">
      <c r="A180" t="s">
        <v>92</v>
      </c>
      <c r="B180" t="s">
        <v>9</v>
      </c>
      <c r="C180" t="s">
        <v>2</v>
      </c>
      <c r="D180" t="s">
        <v>3</v>
      </c>
      <c r="E180" t="s">
        <v>142</v>
      </c>
      <c r="G180" t="s">
        <v>4</v>
      </c>
      <c r="J180" t="s">
        <v>144</v>
      </c>
      <c r="L180" t="s">
        <v>16</v>
      </c>
      <c r="M180">
        <v>9.5000000000000001E-2</v>
      </c>
      <c r="N180" s="13">
        <f t="shared" ref="N180:W180" si="145">M180</f>
        <v>9.5000000000000001E-2</v>
      </c>
      <c r="O180" s="13">
        <f t="shared" si="145"/>
        <v>9.5000000000000001E-2</v>
      </c>
      <c r="P180" s="13">
        <f t="shared" si="145"/>
        <v>9.5000000000000001E-2</v>
      </c>
      <c r="Q180" s="13">
        <f t="shared" si="145"/>
        <v>9.5000000000000001E-2</v>
      </c>
      <c r="R180" s="13">
        <f t="shared" si="145"/>
        <v>9.5000000000000001E-2</v>
      </c>
      <c r="S180" s="13">
        <f t="shared" si="145"/>
        <v>9.5000000000000001E-2</v>
      </c>
      <c r="T180" s="13">
        <f t="shared" si="145"/>
        <v>9.5000000000000001E-2</v>
      </c>
      <c r="U180" s="13">
        <f t="shared" si="145"/>
        <v>9.5000000000000001E-2</v>
      </c>
      <c r="V180" s="13">
        <f t="shared" si="145"/>
        <v>9.5000000000000001E-2</v>
      </c>
      <c r="W180" s="13">
        <f t="shared" si="145"/>
        <v>9.5000000000000001E-2</v>
      </c>
      <c r="Y180" t="str">
        <f t="shared" si="110"/>
        <v>CIMS.CAN.BC.Coal Mining.Machine DriveCoal MiningMachine DriveService requestedCIMS.CAN.BC.Coal Mining.Machine Drive.Size 2</v>
      </c>
    </row>
    <row r="181" spans="1:25" x14ac:dyDescent="0.25">
      <c r="A181" t="s">
        <v>92</v>
      </c>
      <c r="B181" t="s">
        <v>9</v>
      </c>
      <c r="C181" t="s">
        <v>2</v>
      </c>
      <c r="D181" t="s">
        <v>3</v>
      </c>
      <c r="E181" t="s">
        <v>142</v>
      </c>
      <c r="G181" t="s">
        <v>4</v>
      </c>
      <c r="J181" t="s">
        <v>145</v>
      </c>
      <c r="L181" t="s">
        <v>16</v>
      </c>
      <c r="M181">
        <v>0.20399999999999999</v>
      </c>
      <c r="N181" s="13">
        <f t="shared" ref="N181:W181" si="146">M181</f>
        <v>0.20399999999999999</v>
      </c>
      <c r="O181" s="13">
        <f t="shared" si="146"/>
        <v>0.20399999999999999</v>
      </c>
      <c r="P181" s="13">
        <f t="shared" si="146"/>
        <v>0.20399999999999999</v>
      </c>
      <c r="Q181" s="13">
        <f t="shared" si="146"/>
        <v>0.20399999999999999</v>
      </c>
      <c r="R181" s="13">
        <f t="shared" si="146"/>
        <v>0.20399999999999999</v>
      </c>
      <c r="S181" s="13">
        <f t="shared" si="146"/>
        <v>0.20399999999999999</v>
      </c>
      <c r="T181" s="13">
        <f t="shared" si="146"/>
        <v>0.20399999999999999</v>
      </c>
      <c r="U181" s="13">
        <f t="shared" si="146"/>
        <v>0.20399999999999999</v>
      </c>
      <c r="V181" s="13">
        <f t="shared" si="146"/>
        <v>0.20399999999999999</v>
      </c>
      <c r="W181" s="13">
        <f t="shared" si="146"/>
        <v>0.20399999999999999</v>
      </c>
      <c r="Y181" t="str">
        <f t="shared" si="110"/>
        <v>CIMS.CAN.BC.Coal Mining.Machine DriveCoal MiningMachine DriveService requestedCIMS.CAN.BC.Coal Mining.Machine Drive.Size 3</v>
      </c>
    </row>
    <row r="182" spans="1:25" x14ac:dyDescent="0.25">
      <c r="A182" t="s">
        <v>92</v>
      </c>
      <c r="B182" t="s">
        <v>9</v>
      </c>
      <c r="C182" t="s">
        <v>2</v>
      </c>
      <c r="D182" t="s">
        <v>3</v>
      </c>
      <c r="E182" t="s">
        <v>142</v>
      </c>
      <c r="G182" t="s">
        <v>4</v>
      </c>
      <c r="J182" t="s">
        <v>146</v>
      </c>
      <c r="L182" t="s">
        <v>16</v>
      </c>
      <c r="M182">
        <v>0.17299999999999999</v>
      </c>
      <c r="N182" s="13">
        <f t="shared" ref="N182:W182" si="147">M182</f>
        <v>0.17299999999999999</v>
      </c>
      <c r="O182" s="13">
        <f t="shared" si="147"/>
        <v>0.17299999999999999</v>
      </c>
      <c r="P182" s="13">
        <f t="shared" si="147"/>
        <v>0.17299999999999999</v>
      </c>
      <c r="Q182" s="13">
        <f t="shared" si="147"/>
        <v>0.17299999999999999</v>
      </c>
      <c r="R182" s="13">
        <f t="shared" si="147"/>
        <v>0.17299999999999999</v>
      </c>
      <c r="S182" s="13">
        <f t="shared" si="147"/>
        <v>0.17299999999999999</v>
      </c>
      <c r="T182" s="13">
        <f t="shared" si="147"/>
        <v>0.17299999999999999</v>
      </c>
      <c r="U182" s="13">
        <f t="shared" si="147"/>
        <v>0.17299999999999999</v>
      </c>
      <c r="V182" s="13">
        <f t="shared" si="147"/>
        <v>0.17299999999999999</v>
      </c>
      <c r="W182" s="13">
        <f t="shared" si="147"/>
        <v>0.17299999999999999</v>
      </c>
      <c r="Y182" t="str">
        <f t="shared" si="110"/>
        <v>CIMS.CAN.BC.Coal Mining.Machine DriveCoal MiningMachine DriveService requestedCIMS.CAN.BC.Coal Mining.Machine Drive.Size 4</v>
      </c>
    </row>
    <row r="183" spans="1:25" x14ac:dyDescent="0.25">
      <c r="A183" t="s">
        <v>92</v>
      </c>
      <c r="B183" t="s">
        <v>9</v>
      </c>
      <c r="C183" t="s">
        <v>2</v>
      </c>
      <c r="D183" t="s">
        <v>3</v>
      </c>
      <c r="E183" t="s">
        <v>142</v>
      </c>
      <c r="G183" t="s">
        <v>4</v>
      </c>
      <c r="J183" t="s">
        <v>147</v>
      </c>
      <c r="L183" t="s">
        <v>16</v>
      </c>
      <c r="M183">
        <v>0.33400000000000002</v>
      </c>
      <c r="N183" s="13">
        <f t="shared" ref="N183:W183" si="148">M183</f>
        <v>0.33400000000000002</v>
      </c>
      <c r="O183" s="13">
        <f t="shared" si="148"/>
        <v>0.33400000000000002</v>
      </c>
      <c r="P183" s="13">
        <f t="shared" si="148"/>
        <v>0.33400000000000002</v>
      </c>
      <c r="Q183" s="13">
        <f t="shared" si="148"/>
        <v>0.33400000000000002</v>
      </c>
      <c r="R183" s="13">
        <f t="shared" si="148"/>
        <v>0.33400000000000002</v>
      </c>
      <c r="S183" s="13">
        <f t="shared" si="148"/>
        <v>0.33400000000000002</v>
      </c>
      <c r="T183" s="13">
        <f t="shared" si="148"/>
        <v>0.33400000000000002</v>
      </c>
      <c r="U183" s="13">
        <f t="shared" si="148"/>
        <v>0.33400000000000002</v>
      </c>
      <c r="V183" s="13">
        <f t="shared" si="148"/>
        <v>0.33400000000000002</v>
      </c>
      <c r="W183" s="13">
        <f t="shared" si="148"/>
        <v>0.33400000000000002</v>
      </c>
      <c r="Y183" t="str">
        <f t="shared" si="110"/>
        <v>CIMS.CAN.BC.Coal Mining.Machine DriveCoal MiningMachine DriveService requestedCIMS.CAN.BC.Coal Mining.Machine Drive.Size 5</v>
      </c>
    </row>
    <row r="184" spans="1:25" x14ac:dyDescent="0.25">
      <c r="A184" t="s">
        <v>92</v>
      </c>
      <c r="B184" t="s">
        <v>9</v>
      </c>
      <c r="C184" t="s">
        <v>2</v>
      </c>
      <c r="D184" t="s">
        <v>3</v>
      </c>
      <c r="E184" t="s">
        <v>142</v>
      </c>
      <c r="G184" t="s">
        <v>4</v>
      </c>
      <c r="J184" t="s">
        <v>148</v>
      </c>
      <c r="L184" t="s">
        <v>16</v>
      </c>
      <c r="M184">
        <v>0.17</v>
      </c>
      <c r="N184" s="13">
        <f t="shared" ref="N184:W184" si="149">M184</f>
        <v>0.17</v>
      </c>
      <c r="O184" s="13">
        <f t="shared" si="149"/>
        <v>0.17</v>
      </c>
      <c r="P184" s="13">
        <f t="shared" si="149"/>
        <v>0.17</v>
      </c>
      <c r="Q184" s="13">
        <f t="shared" si="149"/>
        <v>0.17</v>
      </c>
      <c r="R184" s="13">
        <f t="shared" si="149"/>
        <v>0.17</v>
      </c>
      <c r="S184" s="13">
        <f t="shared" si="149"/>
        <v>0.17</v>
      </c>
      <c r="T184" s="13">
        <f t="shared" si="149"/>
        <v>0.17</v>
      </c>
      <c r="U184" s="13">
        <f t="shared" si="149"/>
        <v>0.17</v>
      </c>
      <c r="V184" s="13">
        <f t="shared" si="149"/>
        <v>0.17</v>
      </c>
      <c r="W184" s="13">
        <f t="shared" si="149"/>
        <v>0.17</v>
      </c>
      <c r="Y184" t="str">
        <f t="shared" si="110"/>
        <v>CIMS.CAN.BC.Coal Mining.Machine DriveCoal MiningMachine DriveService requestedCIMS.CAN.BC.Coal Mining.Machine Drive.Size 6</v>
      </c>
    </row>
    <row r="185" spans="1:25" x14ac:dyDescent="0.25">
      <c r="A185" t="s">
        <v>143</v>
      </c>
      <c r="B185" t="s">
        <v>9</v>
      </c>
      <c r="C185" t="s">
        <v>2</v>
      </c>
      <c r="D185" t="s">
        <v>3</v>
      </c>
      <c r="E185" t="s">
        <v>149</v>
      </c>
      <c r="G185" t="s">
        <v>11</v>
      </c>
      <c r="L185" t="s">
        <v>16</v>
      </c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Y185" t="str">
        <f t="shared" si="110"/>
        <v>CIMS.CAN.BC.Coal Mining.Machine Drive.Size 1Coal MiningSize 1Service provided</v>
      </c>
    </row>
    <row r="186" spans="1:25" x14ac:dyDescent="0.25">
      <c r="A186" t="s">
        <v>143</v>
      </c>
      <c r="B186" t="s">
        <v>9</v>
      </c>
      <c r="C186" t="s">
        <v>2</v>
      </c>
      <c r="D186" t="s">
        <v>3</v>
      </c>
      <c r="E186" t="s">
        <v>149</v>
      </c>
      <c r="F186" t="s">
        <v>150</v>
      </c>
      <c r="G186" t="s">
        <v>4</v>
      </c>
      <c r="J186" t="s">
        <v>60</v>
      </c>
      <c r="K186">
        <v>1.1661807580174901</v>
      </c>
      <c r="L186" t="s">
        <v>16</v>
      </c>
      <c r="M186" cm="1">
        <f t="array" ref="M186">K186*[2]!elemult</f>
        <v>0.35918367346938701</v>
      </c>
      <c r="N186" s="13">
        <f t="shared" ref="N186:W186" si="150">M186</f>
        <v>0.35918367346938701</v>
      </c>
      <c r="O186" s="13">
        <f t="shared" si="150"/>
        <v>0.35918367346938701</v>
      </c>
      <c r="P186" s="13">
        <f t="shared" si="150"/>
        <v>0.35918367346938701</v>
      </c>
      <c r="Q186" s="13">
        <f t="shared" si="150"/>
        <v>0.35918367346938701</v>
      </c>
      <c r="R186" s="13">
        <f t="shared" si="150"/>
        <v>0.35918367346938701</v>
      </c>
      <c r="S186" s="13">
        <f t="shared" si="150"/>
        <v>0.35918367346938701</v>
      </c>
      <c r="T186" s="13">
        <f t="shared" si="150"/>
        <v>0.35918367346938701</v>
      </c>
      <c r="U186" s="13">
        <f t="shared" si="150"/>
        <v>0.35918367346938701</v>
      </c>
      <c r="V186" s="13">
        <f t="shared" si="150"/>
        <v>0.35918367346938701</v>
      </c>
      <c r="W186" s="13">
        <f t="shared" si="150"/>
        <v>0.35918367346938701</v>
      </c>
      <c r="Y186" t="str">
        <f t="shared" si="110"/>
        <v>CIMS.CAN.BC.Coal Mining.Machine Drive.Size 1Coal MiningSize 1AC motor 1 5 hpService requestedCIMS.CAN.BC.Electricity</v>
      </c>
    </row>
    <row r="187" spans="1:25" x14ac:dyDescent="0.25">
      <c r="A187" t="s">
        <v>143</v>
      </c>
      <c r="B187" t="s">
        <v>9</v>
      </c>
      <c r="C187" t="s">
        <v>2</v>
      </c>
      <c r="D187" t="s">
        <v>3</v>
      </c>
      <c r="E187" t="s">
        <v>149</v>
      </c>
      <c r="F187" t="s">
        <v>151</v>
      </c>
      <c r="G187" t="s">
        <v>4</v>
      </c>
      <c r="J187" t="s">
        <v>60</v>
      </c>
      <c r="K187">
        <v>1.1401208528104001</v>
      </c>
      <c r="L187" t="s">
        <v>16</v>
      </c>
      <c r="M187" cm="1">
        <f t="array" ref="M187">K187*[2]!elemult</f>
        <v>0.35115722266560329</v>
      </c>
      <c r="N187" s="13">
        <f t="shared" ref="N187:W187" si="151">M187</f>
        <v>0.35115722266560329</v>
      </c>
      <c r="O187" s="13">
        <f t="shared" si="151"/>
        <v>0.35115722266560329</v>
      </c>
      <c r="P187" s="13">
        <f t="shared" si="151"/>
        <v>0.35115722266560329</v>
      </c>
      <c r="Q187" s="13">
        <f t="shared" si="151"/>
        <v>0.35115722266560329</v>
      </c>
      <c r="R187" s="13">
        <f t="shared" si="151"/>
        <v>0.35115722266560329</v>
      </c>
      <c r="S187" s="13">
        <f t="shared" si="151"/>
        <v>0.35115722266560329</v>
      </c>
      <c r="T187" s="13">
        <f t="shared" si="151"/>
        <v>0.35115722266560329</v>
      </c>
      <c r="U187" s="13">
        <f t="shared" si="151"/>
        <v>0.35115722266560329</v>
      </c>
      <c r="V187" s="13">
        <f t="shared" si="151"/>
        <v>0.35115722266560329</v>
      </c>
      <c r="W187" s="13">
        <f t="shared" si="151"/>
        <v>0.35115722266560329</v>
      </c>
      <c r="Y187" t="str">
        <f t="shared" si="110"/>
        <v>CIMS.CAN.BC.Coal Mining.Machine Drive.Size 1Coal MiningSize 1Eff AC motor 1 5 hpService requestedCIMS.CAN.BC.Electricity</v>
      </c>
    </row>
    <row r="188" spans="1:25" x14ac:dyDescent="0.25">
      <c r="A188" t="s">
        <v>144</v>
      </c>
      <c r="B188" t="s">
        <v>9</v>
      </c>
      <c r="C188" t="s">
        <v>2</v>
      </c>
      <c r="D188" t="s">
        <v>3</v>
      </c>
      <c r="E188" t="s">
        <v>152</v>
      </c>
      <c r="G188" t="s">
        <v>11</v>
      </c>
      <c r="L188" t="s">
        <v>16</v>
      </c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Y188" t="str">
        <f t="shared" si="110"/>
        <v>CIMS.CAN.BC.Coal Mining.Machine Drive.Size 2Coal MiningSize 2Service provided</v>
      </c>
    </row>
    <row r="189" spans="1:25" x14ac:dyDescent="0.25">
      <c r="A189" t="s">
        <v>144</v>
      </c>
      <c r="B189" t="s">
        <v>9</v>
      </c>
      <c r="C189" t="s">
        <v>2</v>
      </c>
      <c r="D189" t="s">
        <v>3</v>
      </c>
      <c r="E189" t="s">
        <v>152</v>
      </c>
      <c r="F189" t="s">
        <v>153</v>
      </c>
      <c r="G189" t="s">
        <v>4</v>
      </c>
      <c r="J189" t="s">
        <v>60</v>
      </c>
      <c r="K189">
        <v>1.1213276519399</v>
      </c>
      <c r="L189" t="s">
        <v>16</v>
      </c>
      <c r="M189" cm="1">
        <f t="array" ref="M189">K189*[2]!elemult</f>
        <v>0.34536891679748927</v>
      </c>
      <c r="N189" s="13">
        <f t="shared" ref="N189:W189" si="152">M189</f>
        <v>0.34536891679748927</v>
      </c>
      <c r="O189" s="13">
        <f t="shared" si="152"/>
        <v>0.34536891679748927</v>
      </c>
      <c r="P189" s="13">
        <f t="shared" si="152"/>
        <v>0.34536891679748927</v>
      </c>
      <c r="Q189" s="13">
        <f t="shared" si="152"/>
        <v>0.34536891679748927</v>
      </c>
      <c r="R189" s="13">
        <f t="shared" si="152"/>
        <v>0.34536891679748927</v>
      </c>
      <c r="S189" s="13">
        <f t="shared" si="152"/>
        <v>0.34536891679748927</v>
      </c>
      <c r="T189" s="13">
        <f t="shared" si="152"/>
        <v>0.34536891679748927</v>
      </c>
      <c r="U189" s="13">
        <f t="shared" si="152"/>
        <v>0.34536891679748927</v>
      </c>
      <c r="V189" s="13">
        <f t="shared" si="152"/>
        <v>0.34536891679748927</v>
      </c>
      <c r="W189" s="13">
        <f t="shared" si="152"/>
        <v>0.34536891679748927</v>
      </c>
      <c r="Y189" t="str">
        <f t="shared" si="110"/>
        <v>CIMS.CAN.BC.Coal Mining.Machine Drive.Size 2Coal MiningSize 2AC motor 6 25 hpService requestedCIMS.CAN.BC.Electricity</v>
      </c>
    </row>
    <row r="190" spans="1:25" x14ac:dyDescent="0.25">
      <c r="A190" t="s">
        <v>144</v>
      </c>
      <c r="B190" t="s">
        <v>9</v>
      </c>
      <c r="C190" t="s">
        <v>2</v>
      </c>
      <c r="D190" t="s">
        <v>3</v>
      </c>
      <c r="E190" t="s">
        <v>152</v>
      </c>
      <c r="F190" t="s">
        <v>154</v>
      </c>
      <c r="G190" t="s">
        <v>4</v>
      </c>
      <c r="J190" t="s">
        <v>60</v>
      </c>
      <c r="K190">
        <v>1.0972130787798999</v>
      </c>
      <c r="L190" t="s">
        <v>16</v>
      </c>
      <c r="M190" cm="1">
        <f t="array" ref="M190">K190*[2]!elemult</f>
        <v>0.33794162826420926</v>
      </c>
      <c r="N190" s="13">
        <f t="shared" ref="N190:W190" si="153">M190</f>
        <v>0.33794162826420926</v>
      </c>
      <c r="O190" s="13">
        <f t="shared" si="153"/>
        <v>0.33794162826420926</v>
      </c>
      <c r="P190" s="13">
        <f t="shared" si="153"/>
        <v>0.33794162826420926</v>
      </c>
      <c r="Q190" s="13">
        <f t="shared" si="153"/>
        <v>0.33794162826420926</v>
      </c>
      <c r="R190" s="13">
        <f t="shared" si="153"/>
        <v>0.33794162826420926</v>
      </c>
      <c r="S190" s="13">
        <f t="shared" si="153"/>
        <v>0.33794162826420926</v>
      </c>
      <c r="T190" s="13">
        <f t="shared" si="153"/>
        <v>0.33794162826420926</v>
      </c>
      <c r="U190" s="13">
        <f t="shared" si="153"/>
        <v>0.33794162826420926</v>
      </c>
      <c r="V190" s="13">
        <f t="shared" si="153"/>
        <v>0.33794162826420926</v>
      </c>
      <c r="W190" s="13">
        <f t="shared" si="153"/>
        <v>0.33794162826420926</v>
      </c>
      <c r="Y190" t="str">
        <f t="shared" si="110"/>
        <v>CIMS.CAN.BC.Coal Mining.Machine Drive.Size 2Coal MiningSize 2Eff motor 6 25 hpService requestedCIMS.CAN.BC.Electricity</v>
      </c>
    </row>
    <row r="191" spans="1:25" x14ac:dyDescent="0.25">
      <c r="A191" t="s">
        <v>145</v>
      </c>
      <c r="B191" t="s">
        <v>9</v>
      </c>
      <c r="C191" t="s">
        <v>2</v>
      </c>
      <c r="D191" t="s">
        <v>3</v>
      </c>
      <c r="E191" t="s">
        <v>155</v>
      </c>
      <c r="G191" t="s">
        <v>11</v>
      </c>
      <c r="L191" t="s">
        <v>16</v>
      </c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Y191" t="str">
        <f t="shared" si="110"/>
        <v>CIMS.CAN.BC.Coal Mining.Machine Drive.Size 3Coal MiningSize 3Service provided</v>
      </c>
    </row>
    <row r="192" spans="1:25" x14ac:dyDescent="0.25">
      <c r="A192" t="s">
        <v>145</v>
      </c>
      <c r="B192" t="s">
        <v>9</v>
      </c>
      <c r="C192" t="s">
        <v>2</v>
      </c>
      <c r="D192" t="s">
        <v>3</v>
      </c>
      <c r="E192" t="s">
        <v>155</v>
      </c>
      <c r="F192" t="s">
        <v>156</v>
      </c>
      <c r="G192" t="s">
        <v>4</v>
      </c>
      <c r="J192" t="s">
        <v>60</v>
      </c>
      <c r="K192">
        <v>1.0843869960311401</v>
      </c>
      <c r="L192" t="s">
        <v>16</v>
      </c>
      <c r="M192" cm="1">
        <f t="array" ref="M192">K192*[2]!elemult</f>
        <v>0.3339911947775912</v>
      </c>
      <c r="N192" s="13">
        <f t="shared" ref="N192:W192" si="154">M192</f>
        <v>0.3339911947775912</v>
      </c>
      <c r="O192" s="13">
        <f t="shared" si="154"/>
        <v>0.3339911947775912</v>
      </c>
      <c r="P192" s="13">
        <f t="shared" si="154"/>
        <v>0.3339911947775912</v>
      </c>
      <c r="Q192" s="13">
        <f t="shared" si="154"/>
        <v>0.3339911947775912</v>
      </c>
      <c r="R192" s="13">
        <f t="shared" si="154"/>
        <v>0.3339911947775912</v>
      </c>
      <c r="S192" s="13">
        <f t="shared" si="154"/>
        <v>0.3339911947775912</v>
      </c>
      <c r="T192" s="13">
        <f t="shared" si="154"/>
        <v>0.3339911947775912</v>
      </c>
      <c r="U192" s="13">
        <f t="shared" si="154"/>
        <v>0.3339911947775912</v>
      </c>
      <c r="V192" s="13">
        <f t="shared" si="154"/>
        <v>0.3339911947775912</v>
      </c>
      <c r="W192" s="13">
        <f t="shared" si="154"/>
        <v>0.3339911947775912</v>
      </c>
      <c r="Y192" t="str">
        <f t="shared" si="110"/>
        <v>CIMS.CAN.BC.Coal Mining.Machine Drive.Size 3Coal MiningSize 3AC motor 26 100 hpService requestedCIMS.CAN.BC.Electricity</v>
      </c>
    </row>
    <row r="193" spans="1:25" x14ac:dyDescent="0.25">
      <c r="A193" t="s">
        <v>145</v>
      </c>
      <c r="B193" t="s">
        <v>9</v>
      </c>
      <c r="C193" t="s">
        <v>2</v>
      </c>
      <c r="D193" t="s">
        <v>3</v>
      </c>
      <c r="E193" t="s">
        <v>155</v>
      </c>
      <c r="F193" t="s">
        <v>157</v>
      </c>
      <c r="G193" t="s">
        <v>4</v>
      </c>
      <c r="J193" t="s">
        <v>60</v>
      </c>
      <c r="K193">
        <v>1.07411385606874</v>
      </c>
      <c r="L193" t="s">
        <v>16</v>
      </c>
      <c r="M193" cm="1">
        <f t="array" ref="M193">K193*[2]!elemult</f>
        <v>0.33082706766917197</v>
      </c>
      <c r="N193" s="13">
        <f t="shared" ref="N193:W193" si="155">M193</f>
        <v>0.33082706766917197</v>
      </c>
      <c r="O193" s="13">
        <f t="shared" si="155"/>
        <v>0.33082706766917197</v>
      </c>
      <c r="P193" s="13">
        <f t="shared" si="155"/>
        <v>0.33082706766917197</v>
      </c>
      <c r="Q193" s="13">
        <f t="shared" si="155"/>
        <v>0.33082706766917197</v>
      </c>
      <c r="R193" s="13">
        <f t="shared" si="155"/>
        <v>0.33082706766917197</v>
      </c>
      <c r="S193" s="13">
        <f t="shared" si="155"/>
        <v>0.33082706766917197</v>
      </c>
      <c r="T193" s="13">
        <f t="shared" si="155"/>
        <v>0.33082706766917197</v>
      </c>
      <c r="U193" s="13">
        <f t="shared" si="155"/>
        <v>0.33082706766917197</v>
      </c>
      <c r="V193" s="13">
        <f t="shared" si="155"/>
        <v>0.33082706766917197</v>
      </c>
      <c r="W193" s="13">
        <f t="shared" si="155"/>
        <v>0.33082706766917197</v>
      </c>
      <c r="Y193" t="str">
        <f t="shared" si="110"/>
        <v>CIMS.CAN.BC.Coal Mining.Machine Drive.Size 3Coal MiningSize 3Eff AC motor 26 100 hpService requestedCIMS.CAN.BC.Electricity</v>
      </c>
    </row>
    <row r="194" spans="1:25" x14ac:dyDescent="0.25">
      <c r="A194" t="s">
        <v>146</v>
      </c>
      <c r="B194" t="s">
        <v>9</v>
      </c>
      <c r="C194" t="s">
        <v>2</v>
      </c>
      <c r="D194" t="s">
        <v>3</v>
      </c>
      <c r="E194" t="s">
        <v>158</v>
      </c>
      <c r="G194" t="s">
        <v>11</v>
      </c>
      <c r="L194" t="s">
        <v>16</v>
      </c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Y194" t="str">
        <f t="shared" si="110"/>
        <v>CIMS.CAN.BC.Coal Mining.Machine Drive.Size 4Coal MiningSize 4Service provided</v>
      </c>
    </row>
    <row r="195" spans="1:25" x14ac:dyDescent="0.25">
      <c r="A195" t="s">
        <v>146</v>
      </c>
      <c r="B195" t="s">
        <v>9</v>
      </c>
      <c r="C195" t="s">
        <v>2</v>
      </c>
      <c r="D195" t="s">
        <v>3</v>
      </c>
      <c r="E195" t="s">
        <v>158</v>
      </c>
      <c r="F195" t="s">
        <v>159</v>
      </c>
      <c r="G195" t="s">
        <v>4</v>
      </c>
      <c r="J195" t="s">
        <v>60</v>
      </c>
      <c r="K195">
        <v>1.07411385606874</v>
      </c>
      <c r="L195" t="s">
        <v>16</v>
      </c>
      <c r="M195" cm="1">
        <f t="array" ref="M195">K195*[2]!elemult</f>
        <v>0.33082706766917197</v>
      </c>
      <c r="N195" s="13">
        <f t="shared" ref="N195:W195" si="156">M195</f>
        <v>0.33082706766917197</v>
      </c>
      <c r="O195" s="13">
        <f t="shared" si="156"/>
        <v>0.33082706766917197</v>
      </c>
      <c r="P195" s="13">
        <f t="shared" si="156"/>
        <v>0.33082706766917197</v>
      </c>
      <c r="Q195" s="13">
        <f t="shared" si="156"/>
        <v>0.33082706766917197</v>
      </c>
      <c r="R195" s="13">
        <f t="shared" si="156"/>
        <v>0.33082706766917197</v>
      </c>
      <c r="S195" s="13">
        <f t="shared" si="156"/>
        <v>0.33082706766917197</v>
      </c>
      <c r="T195" s="13">
        <f t="shared" si="156"/>
        <v>0.33082706766917197</v>
      </c>
      <c r="U195" s="13">
        <f t="shared" si="156"/>
        <v>0.33082706766917197</v>
      </c>
      <c r="V195" s="13">
        <f t="shared" si="156"/>
        <v>0.33082706766917197</v>
      </c>
      <c r="W195" s="13">
        <f t="shared" si="156"/>
        <v>0.33082706766917197</v>
      </c>
      <c r="Y195" t="str">
        <f t="shared" si="110"/>
        <v>CIMS.CAN.BC.Coal Mining.Machine Drive.Size 4Coal MiningSize 4AC motor 101 200 hpService requestedCIMS.CAN.BC.Electricity</v>
      </c>
    </row>
    <row r="196" spans="1:25" x14ac:dyDescent="0.25">
      <c r="A196" t="s">
        <v>146</v>
      </c>
      <c r="B196" t="s">
        <v>9</v>
      </c>
      <c r="C196" t="s">
        <v>2</v>
      </c>
      <c r="D196" t="s">
        <v>3</v>
      </c>
      <c r="E196" t="s">
        <v>158</v>
      </c>
      <c r="F196" t="s">
        <v>160</v>
      </c>
      <c r="G196" t="s">
        <v>4</v>
      </c>
      <c r="J196" t="s">
        <v>60</v>
      </c>
      <c r="K196">
        <v>1.0696102340307201</v>
      </c>
      <c r="L196" t="s">
        <v>16</v>
      </c>
      <c r="M196" cm="1">
        <f t="array" ref="M196">K196*[2]!elemult</f>
        <v>0.32943995208146182</v>
      </c>
      <c r="N196" s="13">
        <f t="shared" ref="N196:W196" si="157">M196</f>
        <v>0.32943995208146182</v>
      </c>
      <c r="O196" s="13">
        <f t="shared" si="157"/>
        <v>0.32943995208146182</v>
      </c>
      <c r="P196" s="13">
        <f t="shared" si="157"/>
        <v>0.32943995208146182</v>
      </c>
      <c r="Q196" s="13">
        <f t="shared" si="157"/>
        <v>0.32943995208146182</v>
      </c>
      <c r="R196" s="13">
        <f t="shared" si="157"/>
        <v>0.32943995208146182</v>
      </c>
      <c r="S196" s="13">
        <f t="shared" si="157"/>
        <v>0.32943995208146182</v>
      </c>
      <c r="T196" s="13">
        <f t="shared" si="157"/>
        <v>0.32943995208146182</v>
      </c>
      <c r="U196" s="13">
        <f t="shared" si="157"/>
        <v>0.32943995208146182</v>
      </c>
      <c r="V196" s="13">
        <f t="shared" si="157"/>
        <v>0.32943995208146182</v>
      </c>
      <c r="W196" s="13">
        <f t="shared" si="157"/>
        <v>0.32943995208146182</v>
      </c>
      <c r="Y196" t="str">
        <f t="shared" ref="Y196:Y208" si="158">A196&amp;D196&amp;E196&amp;F196&amp;G196&amp;H196&amp;J196</f>
        <v>CIMS.CAN.BC.Coal Mining.Machine Drive.Size 4Coal MiningSize 4Eff AC motor 101 200 hpService requestedCIMS.CAN.BC.Electricity</v>
      </c>
    </row>
    <row r="197" spans="1:25" x14ac:dyDescent="0.25">
      <c r="A197" t="s">
        <v>147</v>
      </c>
      <c r="B197" t="s">
        <v>9</v>
      </c>
      <c r="C197" t="s">
        <v>2</v>
      </c>
      <c r="D197" t="s">
        <v>3</v>
      </c>
      <c r="E197" t="s">
        <v>161</v>
      </c>
      <c r="G197" t="s">
        <v>11</v>
      </c>
      <c r="L197" t="s">
        <v>16</v>
      </c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Y197" t="str">
        <f t="shared" si="158"/>
        <v>CIMS.CAN.BC.Coal Mining.Machine Drive.Size 5Coal MiningSize 5Service provided</v>
      </c>
    </row>
    <row r="198" spans="1:25" x14ac:dyDescent="0.25">
      <c r="A198" t="s">
        <v>147</v>
      </c>
      <c r="B198" t="s">
        <v>9</v>
      </c>
      <c r="C198" t="s">
        <v>2</v>
      </c>
      <c r="D198" t="s">
        <v>3</v>
      </c>
      <c r="E198" t="s">
        <v>161</v>
      </c>
      <c r="F198" t="s">
        <v>162</v>
      </c>
      <c r="G198" t="s">
        <v>4</v>
      </c>
      <c r="J198" t="s">
        <v>60</v>
      </c>
      <c r="K198">
        <v>1.0651442205274599</v>
      </c>
      <c r="L198" t="s">
        <v>16</v>
      </c>
      <c r="M198" cm="1">
        <f t="array" ref="M198">K198*[2]!elemult</f>
        <v>0.32806441992245772</v>
      </c>
      <c r="N198" s="13">
        <f t="shared" ref="N198:W198" si="159">M198</f>
        <v>0.32806441992245772</v>
      </c>
      <c r="O198" s="13">
        <f t="shared" si="159"/>
        <v>0.32806441992245772</v>
      </c>
      <c r="P198" s="13">
        <f t="shared" si="159"/>
        <v>0.32806441992245772</v>
      </c>
      <c r="Q198" s="13">
        <f t="shared" si="159"/>
        <v>0.32806441992245772</v>
      </c>
      <c r="R198" s="13">
        <f t="shared" si="159"/>
        <v>0.32806441992245772</v>
      </c>
      <c r="S198" s="13">
        <f t="shared" si="159"/>
        <v>0.32806441992245772</v>
      </c>
      <c r="T198" s="13">
        <f t="shared" si="159"/>
        <v>0.32806441992245772</v>
      </c>
      <c r="U198" s="13">
        <f t="shared" si="159"/>
        <v>0.32806441992245772</v>
      </c>
      <c r="V198" s="13">
        <f t="shared" si="159"/>
        <v>0.32806441992245772</v>
      </c>
      <c r="W198" s="13">
        <f t="shared" si="159"/>
        <v>0.32806441992245772</v>
      </c>
      <c r="Y198" t="str">
        <f t="shared" si="158"/>
        <v>CIMS.CAN.BC.Coal Mining.Machine Drive.Size 5Coal MiningSize 5AC motor 201 500 hpService requestedCIMS.CAN.BC.Electricity</v>
      </c>
    </row>
    <row r="199" spans="1:25" x14ac:dyDescent="0.25">
      <c r="A199" t="s">
        <v>147</v>
      </c>
      <c r="B199" t="s">
        <v>9</v>
      </c>
      <c r="C199" t="s">
        <v>2</v>
      </c>
      <c r="D199" t="s">
        <v>3</v>
      </c>
      <c r="E199" t="s">
        <v>161</v>
      </c>
      <c r="F199" t="s">
        <v>163</v>
      </c>
      <c r="G199" t="s">
        <v>4</v>
      </c>
      <c r="J199" t="s">
        <v>60</v>
      </c>
      <c r="K199">
        <v>1.0607153464296299</v>
      </c>
      <c r="L199" t="s">
        <v>16</v>
      </c>
      <c r="M199" cm="1">
        <f t="array" ref="M199">K199*[2]!elemult</f>
        <v>0.32670032670032606</v>
      </c>
      <c r="N199" s="13">
        <f t="shared" ref="N199:W199" si="160">M199</f>
        <v>0.32670032670032606</v>
      </c>
      <c r="O199" s="13">
        <f t="shared" si="160"/>
        <v>0.32670032670032606</v>
      </c>
      <c r="P199" s="13">
        <f t="shared" si="160"/>
        <v>0.32670032670032606</v>
      </c>
      <c r="Q199" s="13">
        <f t="shared" si="160"/>
        <v>0.32670032670032606</v>
      </c>
      <c r="R199" s="13">
        <f t="shared" si="160"/>
        <v>0.32670032670032606</v>
      </c>
      <c r="S199" s="13">
        <f t="shared" si="160"/>
        <v>0.32670032670032606</v>
      </c>
      <c r="T199" s="13">
        <f t="shared" si="160"/>
        <v>0.32670032670032606</v>
      </c>
      <c r="U199" s="13">
        <f t="shared" si="160"/>
        <v>0.32670032670032606</v>
      </c>
      <c r="V199" s="13">
        <f t="shared" si="160"/>
        <v>0.32670032670032606</v>
      </c>
      <c r="W199" s="13">
        <f t="shared" si="160"/>
        <v>0.32670032670032606</v>
      </c>
      <c r="Y199" t="str">
        <f t="shared" si="158"/>
        <v>CIMS.CAN.BC.Coal Mining.Machine Drive.Size 5Coal MiningSize 5Eff AC motor 201 500 hpService requestedCIMS.CAN.BC.Electricity</v>
      </c>
    </row>
    <row r="200" spans="1:25" x14ac:dyDescent="0.25">
      <c r="A200" t="s">
        <v>147</v>
      </c>
      <c r="B200" t="s">
        <v>9</v>
      </c>
      <c r="C200" t="s">
        <v>2</v>
      </c>
      <c r="D200" t="s">
        <v>3</v>
      </c>
      <c r="E200" t="s">
        <v>161</v>
      </c>
      <c r="F200" t="s">
        <v>164</v>
      </c>
      <c r="G200" t="s">
        <v>4</v>
      </c>
      <c r="J200" t="s">
        <v>60</v>
      </c>
      <c r="K200">
        <v>1.0519671786240301</v>
      </c>
      <c r="L200" t="s">
        <v>16</v>
      </c>
      <c r="M200" cm="1">
        <f t="array" ref="M200">K200*[2]!elemult</f>
        <v>0.32400589101620131</v>
      </c>
      <c r="N200" s="13">
        <f t="shared" ref="N200:W200" si="161">M200</f>
        <v>0.32400589101620131</v>
      </c>
      <c r="O200" s="13">
        <f t="shared" si="161"/>
        <v>0.32400589101620131</v>
      </c>
      <c r="P200" s="13">
        <f t="shared" si="161"/>
        <v>0.32400589101620131</v>
      </c>
      <c r="Q200" s="13">
        <f t="shared" si="161"/>
        <v>0.32400589101620131</v>
      </c>
      <c r="R200" s="13">
        <f t="shared" si="161"/>
        <v>0.32400589101620131</v>
      </c>
      <c r="S200" s="13">
        <f t="shared" si="161"/>
        <v>0.32400589101620131</v>
      </c>
      <c r="T200" s="13">
        <f t="shared" si="161"/>
        <v>0.32400589101620131</v>
      </c>
      <c r="U200" s="13">
        <f t="shared" si="161"/>
        <v>0.32400589101620131</v>
      </c>
      <c r="V200" s="13">
        <f t="shared" si="161"/>
        <v>0.32400589101620131</v>
      </c>
      <c r="W200" s="13">
        <f t="shared" si="161"/>
        <v>0.32400589101620131</v>
      </c>
      <c r="Y200" t="str">
        <f t="shared" si="158"/>
        <v>CIMS.CAN.BC.Coal Mining.Machine Drive.Size 5Coal MiningSize 5Synchronous AC motor 201 500 hpService requestedCIMS.CAN.BC.Electricity</v>
      </c>
    </row>
    <row r="201" spans="1:25" x14ac:dyDescent="0.25">
      <c r="A201" t="s">
        <v>147</v>
      </c>
      <c r="B201" t="s">
        <v>9</v>
      </c>
      <c r="C201" t="s">
        <v>2</v>
      </c>
      <c r="D201" t="s">
        <v>3</v>
      </c>
      <c r="E201" t="s">
        <v>161</v>
      </c>
      <c r="F201" t="s">
        <v>165</v>
      </c>
      <c r="G201" t="s">
        <v>4</v>
      </c>
      <c r="J201" t="s">
        <v>60</v>
      </c>
      <c r="K201">
        <v>1.5698587127158601</v>
      </c>
      <c r="L201" t="s">
        <v>16</v>
      </c>
      <c r="M201" cm="1">
        <f t="array" ref="M201">K201*[2]!elemult</f>
        <v>0.48351648351648496</v>
      </c>
      <c r="N201" s="13">
        <f t="shared" ref="N201:W201" si="162">M201</f>
        <v>0.48351648351648496</v>
      </c>
      <c r="O201" s="13">
        <f t="shared" si="162"/>
        <v>0.48351648351648496</v>
      </c>
      <c r="P201" s="13">
        <f t="shared" si="162"/>
        <v>0.48351648351648496</v>
      </c>
      <c r="Q201" s="13">
        <f t="shared" si="162"/>
        <v>0.48351648351648496</v>
      </c>
      <c r="R201" s="13">
        <f t="shared" si="162"/>
        <v>0.48351648351648496</v>
      </c>
      <c r="S201" s="13">
        <f t="shared" si="162"/>
        <v>0.48351648351648496</v>
      </c>
      <c r="T201" s="13">
        <f t="shared" si="162"/>
        <v>0.48351648351648496</v>
      </c>
      <c r="U201" s="13">
        <f t="shared" si="162"/>
        <v>0.48351648351648496</v>
      </c>
      <c r="V201" s="13">
        <f t="shared" si="162"/>
        <v>0.48351648351648496</v>
      </c>
      <c r="W201" s="13">
        <f t="shared" si="162"/>
        <v>0.48351648351648496</v>
      </c>
      <c r="Y201" t="str">
        <f t="shared" si="158"/>
        <v>CIMS.CAN.BC.Coal Mining.Machine Drive.Size 5Coal MiningSize 5DC motor 201 500 hpService requestedCIMS.CAN.BC.Electricity</v>
      </c>
    </row>
    <row r="202" spans="1:25" x14ac:dyDescent="0.25">
      <c r="A202" t="s">
        <v>147</v>
      </c>
      <c r="B202" t="s">
        <v>9</v>
      </c>
      <c r="C202" t="s">
        <v>2</v>
      </c>
      <c r="D202" t="s">
        <v>3</v>
      </c>
      <c r="E202" t="s">
        <v>161</v>
      </c>
      <c r="F202" t="s">
        <v>166</v>
      </c>
      <c r="G202" t="s">
        <v>4</v>
      </c>
      <c r="J202" t="s">
        <v>60</v>
      </c>
      <c r="K202">
        <v>1.20048019207683</v>
      </c>
      <c r="L202" t="s">
        <v>16</v>
      </c>
      <c r="M202" cm="1">
        <f t="array" ref="M202">K202*[2]!elemult</f>
        <v>0.36974789915966372</v>
      </c>
      <c r="N202" s="13">
        <f t="shared" ref="N202:W202" si="163">M202</f>
        <v>0.36974789915966372</v>
      </c>
      <c r="O202" s="13">
        <f t="shared" si="163"/>
        <v>0.36974789915966372</v>
      </c>
      <c r="P202" s="13">
        <f t="shared" si="163"/>
        <v>0.36974789915966372</v>
      </c>
      <c r="Q202" s="13">
        <f t="shared" si="163"/>
        <v>0.36974789915966372</v>
      </c>
      <c r="R202" s="13">
        <f t="shared" si="163"/>
        <v>0.36974789915966372</v>
      </c>
      <c r="S202" s="13">
        <f t="shared" si="163"/>
        <v>0.36974789915966372</v>
      </c>
      <c r="T202" s="13">
        <f t="shared" si="163"/>
        <v>0.36974789915966372</v>
      </c>
      <c r="U202" s="13">
        <f t="shared" si="163"/>
        <v>0.36974789915966372</v>
      </c>
      <c r="V202" s="13">
        <f t="shared" si="163"/>
        <v>0.36974789915966372</v>
      </c>
      <c r="W202" s="13">
        <f t="shared" si="163"/>
        <v>0.36974789915966372</v>
      </c>
      <c r="Y202" t="str">
        <f t="shared" si="158"/>
        <v>CIMS.CAN.BC.Coal Mining.Machine Drive.Size 5Coal MiningSize 5DC solid state motor 201 500 hpService requestedCIMS.CAN.BC.Electricity</v>
      </c>
    </row>
    <row r="203" spans="1:25" x14ac:dyDescent="0.25">
      <c r="A203" t="s">
        <v>148</v>
      </c>
      <c r="B203" t="s">
        <v>9</v>
      </c>
      <c r="C203" t="s">
        <v>2</v>
      </c>
      <c r="D203" t="s">
        <v>3</v>
      </c>
      <c r="E203" t="s">
        <v>167</v>
      </c>
      <c r="G203" t="s">
        <v>11</v>
      </c>
      <c r="L203" t="s">
        <v>16</v>
      </c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Y203" t="str">
        <f t="shared" si="158"/>
        <v>CIMS.CAN.BC.Coal Mining.Machine Drive.Size 6Coal MiningSize 6Service provided</v>
      </c>
    </row>
    <row r="204" spans="1:25" x14ac:dyDescent="0.25">
      <c r="A204" t="s">
        <v>148</v>
      </c>
      <c r="B204" t="s">
        <v>9</v>
      </c>
      <c r="C204" t="s">
        <v>2</v>
      </c>
      <c r="D204" t="s">
        <v>3</v>
      </c>
      <c r="E204" t="s">
        <v>167</v>
      </c>
      <c r="F204" t="s">
        <v>168</v>
      </c>
      <c r="G204" t="s">
        <v>4</v>
      </c>
      <c r="J204" t="s">
        <v>60</v>
      </c>
      <c r="K204">
        <v>1.08785518471781</v>
      </c>
      <c r="L204" t="s">
        <v>16</v>
      </c>
      <c r="M204" cm="1">
        <f t="array" ref="M204">K204*[2]!elemult</f>
        <v>0.3350593968930855</v>
      </c>
      <c r="N204" s="13">
        <f t="shared" ref="N204:W204" si="164">M204</f>
        <v>0.3350593968930855</v>
      </c>
      <c r="O204" s="13">
        <f t="shared" si="164"/>
        <v>0.3350593968930855</v>
      </c>
      <c r="P204" s="13">
        <f t="shared" si="164"/>
        <v>0.3350593968930855</v>
      </c>
      <c r="Q204" s="13">
        <f t="shared" si="164"/>
        <v>0.3350593968930855</v>
      </c>
      <c r="R204" s="13">
        <f t="shared" si="164"/>
        <v>0.3350593968930855</v>
      </c>
      <c r="S204" s="13">
        <f t="shared" si="164"/>
        <v>0.3350593968930855</v>
      </c>
      <c r="T204" s="13">
        <f t="shared" si="164"/>
        <v>0.3350593968930855</v>
      </c>
      <c r="U204" s="13">
        <f t="shared" si="164"/>
        <v>0.3350593968930855</v>
      </c>
      <c r="V204" s="13">
        <f t="shared" si="164"/>
        <v>0.3350593968930855</v>
      </c>
      <c r="W204" s="13">
        <f t="shared" si="164"/>
        <v>0.3350593968930855</v>
      </c>
      <c r="Y204" t="str">
        <f t="shared" si="158"/>
        <v>CIMS.CAN.BC.Coal Mining.Machine Drive.Size 6Coal MiningSize 6Std AC motor 500 hpService requestedCIMS.CAN.BC.Electricity</v>
      </c>
    </row>
    <row r="205" spans="1:25" x14ac:dyDescent="0.25">
      <c r="A205" t="s">
        <v>148</v>
      </c>
      <c r="B205" t="s">
        <v>9</v>
      </c>
      <c r="C205" t="s">
        <v>2</v>
      </c>
      <c r="D205" t="s">
        <v>3</v>
      </c>
      <c r="E205" t="s">
        <v>167</v>
      </c>
      <c r="F205" t="s">
        <v>169</v>
      </c>
      <c r="G205" t="s">
        <v>4</v>
      </c>
      <c r="J205" t="s">
        <v>60</v>
      </c>
      <c r="K205">
        <v>1.07411385606874</v>
      </c>
      <c r="L205" t="s">
        <v>16</v>
      </c>
      <c r="M205" cm="1">
        <f t="array" ref="M205">K205*[2]!elemult</f>
        <v>0.33082706766917197</v>
      </c>
      <c r="N205" s="13">
        <f t="shared" ref="N205:W205" si="165">M205</f>
        <v>0.33082706766917197</v>
      </c>
      <c r="O205" s="13">
        <f t="shared" si="165"/>
        <v>0.33082706766917197</v>
      </c>
      <c r="P205" s="13">
        <f t="shared" si="165"/>
        <v>0.33082706766917197</v>
      </c>
      <c r="Q205" s="13">
        <f t="shared" si="165"/>
        <v>0.33082706766917197</v>
      </c>
      <c r="R205" s="13">
        <f t="shared" si="165"/>
        <v>0.33082706766917197</v>
      </c>
      <c r="S205" s="13">
        <f t="shared" si="165"/>
        <v>0.33082706766917197</v>
      </c>
      <c r="T205" s="13">
        <f t="shared" si="165"/>
        <v>0.33082706766917197</v>
      </c>
      <c r="U205" s="13">
        <f t="shared" si="165"/>
        <v>0.33082706766917197</v>
      </c>
      <c r="V205" s="13">
        <f t="shared" si="165"/>
        <v>0.33082706766917197</v>
      </c>
      <c r="W205" s="13">
        <f t="shared" si="165"/>
        <v>0.33082706766917197</v>
      </c>
      <c r="Y205" t="str">
        <f t="shared" si="158"/>
        <v>CIMS.CAN.BC.Coal Mining.Machine Drive.Size 6Coal MiningSize 6Eff AC motor 500 hpService requestedCIMS.CAN.BC.Electricity</v>
      </c>
    </row>
    <row r="206" spans="1:25" x14ac:dyDescent="0.25">
      <c r="A206" t="s">
        <v>148</v>
      </c>
      <c r="B206" t="s">
        <v>9</v>
      </c>
      <c r="C206" t="s">
        <v>2</v>
      </c>
      <c r="D206" t="s">
        <v>3</v>
      </c>
      <c r="E206" t="s">
        <v>167</v>
      </c>
      <c r="F206" t="s">
        <v>170</v>
      </c>
      <c r="G206" t="s">
        <v>4</v>
      </c>
      <c r="J206" t="s">
        <v>60</v>
      </c>
      <c r="K206">
        <v>1.0519671786240301</v>
      </c>
      <c r="L206" t="s">
        <v>16</v>
      </c>
      <c r="M206" cm="1">
        <f t="array" ref="M206">K206*[2]!elemult</f>
        <v>0.32400589101620131</v>
      </c>
      <c r="N206" s="13">
        <f t="shared" ref="N206:W206" si="166">M206</f>
        <v>0.32400589101620131</v>
      </c>
      <c r="O206" s="13">
        <f t="shared" si="166"/>
        <v>0.32400589101620131</v>
      </c>
      <c r="P206" s="13">
        <f t="shared" si="166"/>
        <v>0.32400589101620131</v>
      </c>
      <c r="Q206" s="13">
        <f t="shared" si="166"/>
        <v>0.32400589101620131</v>
      </c>
      <c r="R206" s="13">
        <f t="shared" si="166"/>
        <v>0.32400589101620131</v>
      </c>
      <c r="S206" s="13">
        <f t="shared" si="166"/>
        <v>0.32400589101620131</v>
      </c>
      <c r="T206" s="13">
        <f t="shared" si="166"/>
        <v>0.32400589101620131</v>
      </c>
      <c r="U206" s="13">
        <f t="shared" si="166"/>
        <v>0.32400589101620131</v>
      </c>
      <c r="V206" s="13">
        <f t="shared" si="166"/>
        <v>0.32400589101620131</v>
      </c>
      <c r="W206" s="13">
        <f t="shared" si="166"/>
        <v>0.32400589101620131</v>
      </c>
      <c r="Y206" t="str">
        <f t="shared" si="158"/>
        <v>CIMS.CAN.BC.Coal Mining.Machine Drive.Size 6Coal MiningSize 6Scynchronous AC motor 500 hpService requestedCIMS.CAN.BC.Electricity</v>
      </c>
    </row>
    <row r="207" spans="1:25" x14ac:dyDescent="0.25">
      <c r="A207" t="s">
        <v>148</v>
      </c>
      <c r="B207" t="s">
        <v>9</v>
      </c>
      <c r="C207" t="s">
        <v>2</v>
      </c>
      <c r="D207" t="s">
        <v>3</v>
      </c>
      <c r="E207" t="s">
        <v>167</v>
      </c>
      <c r="F207" t="s">
        <v>171</v>
      </c>
      <c r="G207" t="s">
        <v>4</v>
      </c>
      <c r="J207" t="s">
        <v>60</v>
      </c>
      <c r="K207">
        <v>1.5698587127158601</v>
      </c>
      <c r="L207" t="s">
        <v>16</v>
      </c>
      <c r="M207" cm="1">
        <f t="array" ref="M207">K207*[2]!elemult</f>
        <v>0.48351648351648496</v>
      </c>
      <c r="N207" s="13">
        <f t="shared" ref="N207:W207" si="167">M207</f>
        <v>0.48351648351648496</v>
      </c>
      <c r="O207" s="13">
        <f t="shared" si="167"/>
        <v>0.48351648351648496</v>
      </c>
      <c r="P207" s="13">
        <f t="shared" si="167"/>
        <v>0.48351648351648496</v>
      </c>
      <c r="Q207" s="13">
        <f t="shared" si="167"/>
        <v>0.48351648351648496</v>
      </c>
      <c r="R207" s="13">
        <f t="shared" si="167"/>
        <v>0.48351648351648496</v>
      </c>
      <c r="S207" s="13">
        <f t="shared" si="167"/>
        <v>0.48351648351648496</v>
      </c>
      <c r="T207" s="13">
        <f t="shared" si="167"/>
        <v>0.48351648351648496</v>
      </c>
      <c r="U207" s="13">
        <f t="shared" si="167"/>
        <v>0.48351648351648496</v>
      </c>
      <c r="V207" s="13">
        <f t="shared" si="167"/>
        <v>0.48351648351648496</v>
      </c>
      <c r="W207" s="13">
        <f t="shared" si="167"/>
        <v>0.48351648351648496</v>
      </c>
      <c r="Y207" t="str">
        <f t="shared" si="158"/>
        <v>CIMS.CAN.BC.Coal Mining.Machine Drive.Size 6Coal MiningSize 6DC motor 500 hpService requestedCIMS.CAN.BC.Electricity</v>
      </c>
    </row>
    <row r="208" spans="1:25" x14ac:dyDescent="0.25">
      <c r="A208" t="s">
        <v>148</v>
      </c>
      <c r="B208" t="s">
        <v>9</v>
      </c>
      <c r="C208" t="s">
        <v>2</v>
      </c>
      <c r="D208" t="s">
        <v>3</v>
      </c>
      <c r="E208" t="s">
        <v>167</v>
      </c>
      <c r="F208" t="s">
        <v>172</v>
      </c>
      <c r="G208" t="s">
        <v>4</v>
      </c>
      <c r="J208" t="s">
        <v>60</v>
      </c>
      <c r="K208">
        <v>1.20048019207683</v>
      </c>
      <c r="L208" t="s">
        <v>16</v>
      </c>
      <c r="M208" cm="1">
        <f t="array" ref="M208">K208*[2]!elemult</f>
        <v>0.36974789915966372</v>
      </c>
      <c r="N208" s="13">
        <f t="shared" ref="N208:W208" si="168">M208</f>
        <v>0.36974789915966372</v>
      </c>
      <c r="O208" s="13">
        <f t="shared" si="168"/>
        <v>0.36974789915966372</v>
      </c>
      <c r="P208" s="13">
        <f t="shared" si="168"/>
        <v>0.36974789915966372</v>
      </c>
      <c r="Q208" s="13">
        <f t="shared" si="168"/>
        <v>0.36974789915966372</v>
      </c>
      <c r="R208" s="13">
        <f t="shared" si="168"/>
        <v>0.36974789915966372</v>
      </c>
      <c r="S208" s="13">
        <f t="shared" si="168"/>
        <v>0.36974789915966372</v>
      </c>
      <c r="T208" s="13">
        <f t="shared" si="168"/>
        <v>0.36974789915966372</v>
      </c>
      <c r="U208" s="13">
        <f t="shared" si="168"/>
        <v>0.36974789915966372</v>
      </c>
      <c r="V208" s="13">
        <f t="shared" si="168"/>
        <v>0.36974789915966372</v>
      </c>
      <c r="W208" s="13">
        <f t="shared" si="168"/>
        <v>0.36974789915966372</v>
      </c>
      <c r="Y208" t="str">
        <f t="shared" si="158"/>
        <v>CIMS.CAN.BC.Coal Mining.Machine Drive.Size 6Coal MiningSize 6DC solid state motor 500 hpService requestedCIMS.CAN.BC.Electricity</v>
      </c>
    </row>
  </sheetData>
  <autoFilter ref="A1:Y208" xr:uid="{586B7049-9201-4282-99E0-4426AB6130C2}"/>
  <dataValidations count="1">
    <dataValidation type="list" allowBlank="1" showInputMessage="1" showErrorMessage="1" sqref="A1" xr:uid="{4C55C23A-EE73-42B0-A37D-E814668295FA}">
      <formula1>_xlfn.ANCHORARRAY(#REF!)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Starke</dc:creator>
  <cp:lastModifiedBy>Bradford Griffin</cp:lastModifiedBy>
  <dcterms:created xsi:type="dcterms:W3CDTF">2024-09-05T02:19:58Z</dcterms:created>
  <dcterms:modified xsi:type="dcterms:W3CDTF">2024-10-10T23:35:44Z</dcterms:modified>
</cp:coreProperties>
</file>