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rad_Griffin\Coal Mining\Source files\"/>
    </mc:Choice>
  </mc:AlternateContent>
  <xr:revisionPtr revIDLastSave="0" documentId="8_{25CA4785-70E9-43FE-9472-E366434E5DAE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Comp" sheetId="3" r:id="rId1"/>
    <sheet name="Coal monthly, 2008_2021" sheetId="1" r:id="rId2"/>
    <sheet name="Coal &amp; coke stat, 2000_2007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H9" i="3"/>
  <c r="I9" i="3"/>
  <c r="J9" i="3"/>
  <c r="K9" i="3"/>
  <c r="L9" i="3"/>
  <c r="G14" i="3"/>
  <c r="C14" i="3"/>
  <c r="D14" i="3"/>
  <c r="E14" i="3"/>
  <c r="F14" i="3"/>
  <c r="H14" i="3"/>
  <c r="I14" i="3"/>
  <c r="J14" i="3"/>
  <c r="K14" i="3"/>
  <c r="L14" i="3"/>
  <c r="B14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B9" i="3"/>
  <c r="B8" i="3"/>
  <c r="W3" i="3" a="1"/>
  <c r="W3" i="3" s="1"/>
  <c r="X3" i="3" a="1"/>
  <c r="X3" i="3" s="1"/>
  <c r="Y3" i="3" a="1"/>
  <c r="Y3" i="3"/>
  <c r="Z3" i="3" a="1"/>
  <c r="Z3" i="3"/>
  <c r="AA3" i="3" a="1"/>
  <c r="AA3" i="3"/>
  <c r="AB3" i="3" a="1"/>
  <c r="AB3" i="3"/>
  <c r="AC3" i="3" a="1"/>
  <c r="AC3" i="3"/>
  <c r="AD3" i="3" a="1"/>
  <c r="AD3" i="3"/>
  <c r="AE3" i="3" a="1"/>
  <c r="AE3" i="3"/>
  <c r="AF3" i="3" a="1"/>
  <c r="AF3" i="3"/>
  <c r="AG3" i="3" a="1"/>
  <c r="AG3" i="3" s="1"/>
  <c r="AH3" i="3" a="1"/>
  <c r="AH3" i="3"/>
  <c r="AI3" i="3" a="1"/>
  <c r="AI3" i="3"/>
  <c r="AJ3" i="3" a="1"/>
  <c r="AJ3" i="3"/>
  <c r="AK3" i="3" a="1"/>
  <c r="AK3" i="3"/>
  <c r="AL3" i="3" a="1"/>
  <c r="AL3" i="3"/>
  <c r="AM3" i="3" a="1"/>
  <c r="AM3" i="3"/>
  <c r="AN3" i="3" a="1"/>
  <c r="AN3" i="3"/>
  <c r="AO3" i="3" a="1"/>
  <c r="AO3" i="3"/>
  <c r="AP3" i="3" a="1"/>
  <c r="AP3" i="3"/>
  <c r="AQ3" i="3" a="1"/>
  <c r="AQ3" i="3" s="1"/>
  <c r="AR3" i="3" a="1"/>
  <c r="AR3" i="3" s="1"/>
  <c r="AS3" i="3" a="1"/>
  <c r="AS3" i="3" s="1"/>
  <c r="AT3" i="3" a="1"/>
  <c r="AT3" i="3" s="1"/>
  <c r="AU3" i="3" a="1"/>
  <c r="AU3" i="3" s="1"/>
  <c r="AV3" i="3" a="1"/>
  <c r="AV3" i="3"/>
  <c r="AW3" i="3" a="1"/>
  <c r="AW3" i="3"/>
  <c r="AX3" i="3" a="1"/>
  <c r="AX3" i="3" s="1"/>
  <c r="AY3" i="3" a="1"/>
  <c r="AY3" i="3" s="1"/>
  <c r="AZ3" i="3" a="1"/>
  <c r="AZ3" i="3"/>
  <c r="V3" i="3" a="1"/>
  <c r="V3" i="3" s="1"/>
  <c r="Q3" i="3"/>
  <c r="R3" i="3"/>
  <c r="S3" i="3"/>
  <c r="T3" i="3"/>
  <c r="P3" i="3"/>
  <c r="V4" i="3" a="1"/>
  <c r="V4" i="3"/>
  <c r="W4" i="3" a="1"/>
  <c r="W4" i="3"/>
  <c r="X4" i="3" a="1"/>
  <c r="X4" i="3"/>
  <c r="Y4" i="3" a="1"/>
  <c r="Y4" i="3"/>
  <c r="Z4" i="3" a="1"/>
  <c r="Z4" i="3"/>
  <c r="AA4" i="3" a="1"/>
  <c r="AA4" i="3"/>
  <c r="AB4" i="3" a="1"/>
  <c r="AB4" i="3"/>
  <c r="AC4" i="3" a="1"/>
  <c r="AC4" i="3"/>
  <c r="AD4" i="3" a="1"/>
  <c r="AD4" i="3"/>
  <c r="AE4" i="3" a="1"/>
  <c r="AE4" i="3"/>
  <c r="AF4" i="3" a="1"/>
  <c r="AF4" i="3"/>
  <c r="AG4" i="3" a="1"/>
  <c r="AG4" i="3"/>
  <c r="AH4" i="3" a="1"/>
  <c r="AH4" i="3"/>
  <c r="AI4" i="3" a="1"/>
  <c r="AI4" i="3"/>
  <c r="AJ4" i="3" a="1"/>
  <c r="AJ4" i="3"/>
  <c r="AK4" i="3" a="1"/>
  <c r="AK4" i="3"/>
  <c r="AL4" i="3" a="1"/>
  <c r="AL4" i="3"/>
  <c r="AM4" i="3" a="1"/>
  <c r="AM4" i="3"/>
  <c r="AN4" i="3" a="1"/>
  <c r="AN4" i="3"/>
  <c r="AO4" i="3" a="1"/>
  <c r="AO4" i="3"/>
  <c r="AP4" i="3" a="1"/>
  <c r="AP4" i="3"/>
  <c r="AQ4" i="3" a="1"/>
  <c r="AQ4" i="3"/>
  <c r="AR4" i="3" a="1"/>
  <c r="AR4" i="3"/>
  <c r="AS4" i="3" a="1"/>
  <c r="AS4" i="3" s="1"/>
  <c r="AT4" i="3" a="1"/>
  <c r="AT4" i="3"/>
  <c r="AU4" i="3" a="1"/>
  <c r="AU4" i="3"/>
  <c r="AV4" i="3" a="1"/>
  <c r="AV4" i="3"/>
  <c r="AW4" i="3" a="1"/>
  <c r="AW4" i="3"/>
  <c r="AX4" i="3" a="1"/>
  <c r="AX4" i="3"/>
  <c r="AY4" i="3" a="1"/>
  <c r="AY4" i="3"/>
  <c r="AZ4" i="3" a="1"/>
  <c r="AZ4" i="3"/>
  <c r="U4" i="3" a="1"/>
  <c r="U4" i="3" s="1"/>
  <c r="Q4" i="3" a="1"/>
  <c r="Q4" i="3"/>
  <c r="R4" i="3" a="1"/>
  <c r="R4" i="3" s="1"/>
  <c r="S4" i="3" a="1"/>
  <c r="S4" i="3"/>
  <c r="T4" i="3" a="1"/>
  <c r="T4" i="3" s="1"/>
  <c r="P4" i="3" a="1"/>
  <c r="P4" i="3" s="1"/>
  <c r="B3" i="3"/>
  <c r="K3" i="3"/>
  <c r="L3" i="3"/>
  <c r="M3" i="3"/>
  <c r="N3" i="3"/>
  <c r="O3" i="3"/>
  <c r="U3" i="3"/>
  <c r="K4" i="3"/>
  <c r="L4" i="3"/>
  <c r="M4" i="3"/>
  <c r="N4" i="3"/>
  <c r="O4" i="3"/>
  <c r="J4" i="3"/>
  <c r="J3" i="3"/>
  <c r="C3" i="3"/>
  <c r="D3" i="3"/>
  <c r="E3" i="3"/>
  <c r="F3" i="3"/>
  <c r="G3" i="3"/>
  <c r="H3" i="3"/>
  <c r="I3" i="3"/>
  <c r="C4" i="3"/>
  <c r="D4" i="3"/>
  <c r="E4" i="3"/>
  <c r="F4" i="3"/>
  <c r="G4" i="3"/>
  <c r="H4" i="3"/>
  <c r="I4" i="3"/>
  <c r="B4" i="3"/>
  <c r="EO21" i="1"/>
  <c r="EO22" i="1"/>
  <c r="BW22" i="1"/>
  <c r="BW21" i="1"/>
  <c r="BK22" i="1"/>
  <c r="BK21" i="1"/>
  <c r="AY22" i="1"/>
  <c r="AY21" i="1"/>
  <c r="AM22" i="1"/>
  <c r="AM21" i="1"/>
  <c r="AA22" i="1"/>
  <c r="AA21" i="1"/>
  <c r="O22" i="1"/>
  <c r="O21" i="1"/>
  <c r="CT22" i="2"/>
  <c r="CT21" i="2"/>
  <c r="CH22" i="2"/>
  <c r="CH21" i="2"/>
  <c r="BV22" i="2"/>
  <c r="BV21" i="2"/>
  <c r="BJ22" i="2"/>
  <c r="BJ21" i="2"/>
  <c r="AX22" i="2"/>
  <c r="AX21" i="2"/>
  <c r="AL22" i="2"/>
  <c r="AL21" i="2"/>
  <c r="Z22" i="2"/>
  <c r="Z21" i="2"/>
  <c r="N22" i="2"/>
  <c r="N21" i="2"/>
  <c r="AM8" i="1"/>
  <c r="O13" i="1"/>
  <c r="O8" i="1"/>
  <c r="AQ12" i="2"/>
  <c r="AR12" i="2"/>
  <c r="AS12" i="2"/>
  <c r="AT12" i="2"/>
  <c r="AU12" i="2"/>
  <c r="AV12" i="2"/>
  <c r="AW12" i="2"/>
  <c r="AX12" i="2"/>
  <c r="AY12" i="2"/>
  <c r="BJ18" i="2" s="1"/>
  <c r="AZ12" i="2"/>
  <c r="BA12" i="2"/>
  <c r="BB12" i="2"/>
  <c r="BC12" i="2"/>
  <c r="BD12" i="2"/>
  <c r="BE12" i="2"/>
  <c r="BF12" i="2"/>
  <c r="BG12" i="2"/>
  <c r="BH12" i="2"/>
  <c r="BI12" i="2"/>
  <c r="BJ12" i="2"/>
  <c r="BK12" i="2"/>
  <c r="BV18" i="2" s="1"/>
  <c r="BL12" i="2"/>
  <c r="BM12" i="2"/>
  <c r="BN12" i="2"/>
  <c r="BO12" i="2"/>
  <c r="BP12" i="2"/>
  <c r="BQ12" i="2"/>
  <c r="BR12" i="2"/>
  <c r="BS12" i="2"/>
  <c r="BT12" i="2"/>
  <c r="BU12" i="2"/>
  <c r="BV12" i="2"/>
  <c r="BW12" i="2"/>
  <c r="CH18" i="2" s="1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T18" i="2" s="1"/>
  <c r="CL12" i="2"/>
  <c r="CM12" i="2"/>
  <c r="CN12" i="2"/>
  <c r="CO12" i="2"/>
  <c r="CP12" i="2"/>
  <c r="CQ12" i="2"/>
  <c r="CR12" i="2"/>
  <c r="CS12" i="2"/>
  <c r="CT12" i="2"/>
  <c r="AP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A12" i="2"/>
  <c r="Z18" i="2"/>
  <c r="N18" i="2"/>
  <c r="BT13" i="1"/>
  <c r="Q13" i="1"/>
  <c r="R13" i="1"/>
  <c r="S13" i="1"/>
  <c r="AK13" i="1"/>
  <c r="AL13" i="1"/>
  <c r="AM13" i="1"/>
  <c r="BE13" i="1"/>
  <c r="BF13" i="1"/>
  <c r="BG13" i="1"/>
  <c r="BH13" i="1"/>
  <c r="BI13" i="1"/>
  <c r="D13" i="1"/>
  <c r="R10" i="1"/>
  <c r="Z10" i="1"/>
  <c r="AA10" i="1"/>
  <c r="AK10" i="1"/>
  <c r="AL10" i="1"/>
  <c r="AT10" i="1"/>
  <c r="BF10" i="1"/>
  <c r="D12" i="1"/>
  <c r="D10" i="1" s="1"/>
  <c r="E12" i="1"/>
  <c r="E10" i="1" s="1"/>
  <c r="F12" i="1"/>
  <c r="F10" i="1" s="1"/>
  <c r="G12" i="1"/>
  <c r="G10" i="1" s="1"/>
  <c r="H12" i="1"/>
  <c r="H10" i="1" s="1"/>
  <c r="I12" i="1"/>
  <c r="I10" i="1" s="1"/>
  <c r="J12" i="1"/>
  <c r="J10" i="1" s="1"/>
  <c r="K12" i="1"/>
  <c r="K10" i="1" s="1"/>
  <c r="L12" i="1"/>
  <c r="L10" i="1" s="1"/>
  <c r="M12" i="1"/>
  <c r="M10" i="1" s="1"/>
  <c r="N12" i="1"/>
  <c r="N10" i="1" s="1"/>
  <c r="O12" i="1"/>
  <c r="O10" i="1" s="1"/>
  <c r="P12" i="1"/>
  <c r="P13" i="1" s="1"/>
  <c r="Q12" i="1"/>
  <c r="Q10" i="1" s="1"/>
  <c r="R12" i="1"/>
  <c r="S12" i="1"/>
  <c r="S10" i="1" s="1"/>
  <c r="T12" i="1"/>
  <c r="T10" i="1" s="1"/>
  <c r="U12" i="1"/>
  <c r="U10" i="1" s="1"/>
  <c r="V12" i="1"/>
  <c r="V10" i="1" s="1"/>
  <c r="W12" i="1"/>
  <c r="W10" i="1" s="1"/>
  <c r="X12" i="1"/>
  <c r="X10" i="1" s="1"/>
  <c r="Y12" i="1"/>
  <c r="Y10" i="1" s="1"/>
  <c r="Z12" i="1"/>
  <c r="Z13" i="1" s="1"/>
  <c r="AA12" i="1"/>
  <c r="AA13" i="1" s="1"/>
  <c r="AB12" i="1"/>
  <c r="AB10" i="1" s="1"/>
  <c r="AC12" i="1"/>
  <c r="AC10" i="1" s="1"/>
  <c r="AD12" i="1"/>
  <c r="AD10" i="1" s="1"/>
  <c r="AE12" i="1"/>
  <c r="AE10" i="1" s="1"/>
  <c r="AF12" i="1"/>
  <c r="AF10" i="1" s="1"/>
  <c r="AG12" i="1"/>
  <c r="AG10" i="1" s="1"/>
  <c r="AH12" i="1"/>
  <c r="AH10" i="1" s="1"/>
  <c r="AI12" i="1"/>
  <c r="AI13" i="1" s="1"/>
  <c r="AJ12" i="1"/>
  <c r="AJ13" i="1" s="1"/>
  <c r="AK12" i="1"/>
  <c r="AL12" i="1"/>
  <c r="AM12" i="1"/>
  <c r="AM10" i="1" s="1"/>
  <c r="AN12" i="1"/>
  <c r="AN10" i="1" s="1"/>
  <c r="AO12" i="1"/>
  <c r="AO10" i="1" s="1"/>
  <c r="AP12" i="1"/>
  <c r="AP10" i="1" s="1"/>
  <c r="AQ12" i="1"/>
  <c r="AQ10" i="1" s="1"/>
  <c r="AR12" i="1"/>
  <c r="AR10" i="1" s="1"/>
  <c r="AS12" i="1"/>
  <c r="AS10" i="1" s="1"/>
  <c r="AT12" i="1"/>
  <c r="AT13" i="1" s="1"/>
  <c r="AU12" i="1"/>
  <c r="AU10" i="1" s="1"/>
  <c r="AV12" i="1"/>
  <c r="AV10" i="1" s="1"/>
  <c r="AW12" i="1"/>
  <c r="AW10" i="1" s="1"/>
  <c r="AX12" i="1"/>
  <c r="AX10" i="1" s="1"/>
  <c r="AY12" i="1"/>
  <c r="AY10" i="1" s="1"/>
  <c r="AZ12" i="1"/>
  <c r="AZ10" i="1" s="1"/>
  <c r="BA12" i="1"/>
  <c r="BA10" i="1" s="1"/>
  <c r="BB12" i="1"/>
  <c r="BB10" i="1" s="1"/>
  <c r="BC12" i="1"/>
  <c r="BC10" i="1" s="1"/>
  <c r="BD12" i="1"/>
  <c r="BD10" i="1" s="1"/>
  <c r="BE12" i="1"/>
  <c r="BE10" i="1" s="1"/>
  <c r="BF12" i="1"/>
  <c r="BG12" i="1"/>
  <c r="BG10" i="1" s="1"/>
  <c r="BH12" i="1"/>
  <c r="BH10" i="1" s="1"/>
  <c r="BI12" i="1"/>
  <c r="BI10" i="1" s="1"/>
  <c r="BJ12" i="1"/>
  <c r="BJ10" i="1" s="1"/>
  <c r="BK12" i="1"/>
  <c r="BK10" i="1" s="1"/>
  <c r="BL12" i="1"/>
  <c r="BL10" i="1" s="1"/>
  <c r="BM12" i="1"/>
  <c r="BM10" i="1" s="1"/>
  <c r="BN12" i="1"/>
  <c r="BN13" i="1" s="1"/>
  <c r="BO12" i="1"/>
  <c r="BO13" i="1" s="1"/>
  <c r="BP12" i="1"/>
  <c r="BP10" i="1" s="1"/>
  <c r="BQ12" i="1"/>
  <c r="BQ10" i="1" s="1"/>
  <c r="BR12" i="1"/>
  <c r="BR10" i="1" s="1"/>
  <c r="BS12" i="1"/>
  <c r="BS10" i="1" s="1"/>
  <c r="BT12" i="1"/>
  <c r="BT10" i="1" s="1"/>
  <c r="BU12" i="1"/>
  <c r="BU10" i="1" s="1"/>
  <c r="BV12" i="1"/>
  <c r="BV10" i="1" s="1"/>
  <c r="BW12" i="1"/>
  <c r="BW13" i="1" s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AJ10" i="1" l="1"/>
  <c r="AI10" i="1"/>
  <c r="AH13" i="1"/>
  <c r="AG13" i="1"/>
  <c r="AF13" i="1"/>
  <c r="AE13" i="1"/>
  <c r="P10" i="1"/>
  <c r="AX13" i="1"/>
  <c r="I13" i="1"/>
  <c r="AW13" i="1"/>
  <c r="H13" i="1"/>
  <c r="AB13" i="1"/>
  <c r="AU13" i="1"/>
  <c r="BW10" i="1"/>
  <c r="AS13" i="1"/>
  <c r="X13" i="1"/>
  <c r="BQ13" i="1"/>
  <c r="AQ13" i="1"/>
  <c r="W13" i="1"/>
  <c r="BM13" i="1"/>
  <c r="AP13" i="1"/>
  <c r="BL13" i="1"/>
  <c r="BD13" i="1"/>
  <c r="N13" i="1"/>
  <c r="BC13" i="1"/>
  <c r="L13" i="1"/>
  <c r="AZ13" i="1"/>
  <c r="K13" i="1"/>
  <c r="AY13" i="1"/>
  <c r="J13" i="1"/>
  <c r="AD13" i="1"/>
  <c r="AC13" i="1"/>
  <c r="AV13" i="1"/>
  <c r="G13" i="1"/>
  <c r="F13" i="1"/>
  <c r="BV13" i="1"/>
  <c r="E13" i="1"/>
  <c r="BS13" i="1"/>
  <c r="Y13" i="1"/>
  <c r="BR13" i="1"/>
  <c r="AR13" i="1"/>
  <c r="V13" i="1"/>
  <c r="AO13" i="1"/>
  <c r="U13" i="1"/>
  <c r="BK13" i="1"/>
  <c r="BJ13" i="1"/>
  <c r="AN13" i="1"/>
  <c r="T13" i="1"/>
  <c r="AA8" i="1" s="1"/>
  <c r="BU13" i="1"/>
  <c r="BB13" i="1"/>
  <c r="BA13" i="1"/>
  <c r="BP13" i="1"/>
  <c r="BO10" i="1"/>
  <c r="BN10" i="1"/>
  <c r="M13" i="1"/>
  <c r="AY8" i="1" l="1"/>
  <c r="BW8" i="1"/>
  <c r="B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<sst xmlns="http://schemas.openxmlformats.org/spreadsheetml/2006/main" count="778" uniqueCount="54">
  <si>
    <t>Coal, monthly production and exports (x 1,000) 1</t>
  </si>
  <si>
    <t>Frequency: Monthly</t>
  </si>
  <si>
    <t>Table: 25-10-0046-01 (formerly CANSIM 135-0002)</t>
  </si>
  <si>
    <t>Release date: 2022-10-07</t>
  </si>
  <si>
    <t>Geography: Canada, Province or territory</t>
  </si>
  <si>
    <t>Geography</t>
  </si>
  <si>
    <t>Coal types and uses</t>
  </si>
  <si>
    <t>Coal volume</t>
  </si>
  <si>
    <t>Canada</t>
  </si>
  <si>
    <t>Total all coal types and uses</t>
  </si>
  <si>
    <t>Tonnes</t>
  </si>
  <si>
    <t>Production</t>
  </si>
  <si>
    <t>6,015r</t>
  </si>
  <si>
    <t>5,436r</t>
  </si>
  <si>
    <t>4,999r</t>
  </si>
  <si>
    <t>5,714r</t>
  </si>
  <si>
    <t>4,899r</t>
  </si>
  <si>
    <t>4,859r</t>
  </si>
  <si>
    <t>5,362r</t>
  </si>
  <si>
    <t>5,329r</t>
  </si>
  <si>
    <t>5,318r</t>
  </si>
  <si>
    <t>Nova Scotia</t>
  </si>
  <si>
    <t>x</t>
  </si>
  <si>
    <t>..</t>
  </si>
  <si>
    <t>xr</t>
  </si>
  <si>
    <t>New Brunswick</t>
  </si>
  <si>
    <t>Saskatchewan</t>
  </si>
  <si>
    <t>Alberta</t>
  </si>
  <si>
    <t>British Columbia</t>
  </si>
  <si>
    <t>Footnotes:</t>
  </si>
  <si>
    <t>For monthly data prior to January 2008, please see archived table 25-10-0048. For current monthly data on coal coke plant statistics, see also table 25-10-0045.</t>
  </si>
  <si>
    <t>How to cite: Statistics Canada. Table 25-10-0046-01  Coal, monthly production and exports (x 1,000)</t>
  </si>
  <si>
    <t>https://www150.statcan.gc.ca/t1/tbl1/en/tv.action?pid=2510004601</t>
  </si>
  <si>
    <t>Total of BC, SK, AB</t>
  </si>
  <si>
    <t>% Diff from total</t>
  </si>
  <si>
    <t>Atlantic production:</t>
  </si>
  <si>
    <t>Atlantic production (TONNES):</t>
  </si>
  <si>
    <t>Archived - Coal and coke statistics (x 1,000)</t>
  </si>
  <si>
    <t>Table: 25-10-0048-01 (formerly CANSIM 303-0016)</t>
  </si>
  <si>
    <t>Release date: 2008-11-03</t>
  </si>
  <si>
    <t>Geography:</t>
  </si>
  <si>
    <t>Coal and coke, components</t>
  </si>
  <si>
    <t>Total coal production, all types</t>
  </si>
  <si>
    <t>2,257r</t>
  </si>
  <si>
    <t>1,999r</t>
  </si>
  <si>
    <t>1,965r</t>
  </si>
  <si>
    <t>1,992r</t>
  </si>
  <si>
    <t>Atlantic (TONNES):</t>
  </si>
  <si>
    <t xml:space="preserve"> </t>
  </si>
  <si>
    <t>Total MINUS AB, BC, SK</t>
  </si>
  <si>
    <t>BC</t>
  </si>
  <si>
    <t>% Diff from JCIMS</t>
  </si>
  <si>
    <t>x1000 tonnes</t>
  </si>
  <si>
    <t>From JCIMS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</si>
</sst>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7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0" fontId="0" fillId="33" borderId="0" xfId="0" applyFill="1"/>
    <xf numFmtId="3" fontId="0" fillId="33" borderId="0" xfId="0" applyNumberFormat="1" applyFill="1"/>
    <xf numFmtId="0" fontId="0" fillId="34" borderId="0" xfId="0" applyFill="1"/>
    <xf numFmtId="3" fontId="0" fillId="34" borderId="0" xfId="0" applyNumberFormat="1" applyFill="1"/>
    <xf numFmtId="3" fontId="16" fillId="0" borderId="0" xfId="0" applyNumberFormat="1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0" fillId="0" borderId="0" xfId="43" applyNumberFormat="1" applyFont="1"/>
    <xf numFmtId="9" fontId="0" fillId="0" borderId="0" xfId="1" applyFont="1"/>
    <xf numFmtId="165" fontId="0" fillId="35" borderId="0" xfId="0" applyNumberForma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C8E6-6948-4F3C-AAEF-41A619B86B18}">
  <dimension ref="A2:AZ14"/>
  <sheetViews>
    <sheetView tabSelected="1" workbookViewId="0">
      <selection activeCell="A12" sqref="A12"/>
    </sheetView>
  </sheetViews>
  <sheetFormatPr defaultRowHeight="14.5" x14ac:dyDescent="0.35"/>
  <cols>
    <col min="1" max="1" width="21.26953125" customWidth="1"/>
    <col min="2" max="12" width="13.6328125" bestFit="1" customWidth="1"/>
  </cols>
  <sheetData>
    <row r="2" spans="1:52" s="9" customFormat="1" x14ac:dyDescent="0.35">
      <c r="A2" s="9" t="s">
        <v>52</v>
      </c>
      <c r="B2" s="9">
        <v>2000</v>
      </c>
      <c r="C2" s="9">
        <v>2001</v>
      </c>
      <c r="D2" s="9">
        <v>2002</v>
      </c>
      <c r="E2" s="9">
        <v>2003</v>
      </c>
      <c r="F2" s="9">
        <v>2004</v>
      </c>
      <c r="G2" s="9">
        <v>2005</v>
      </c>
      <c r="H2" s="9">
        <v>2006</v>
      </c>
      <c r="I2" s="9">
        <v>2007</v>
      </c>
      <c r="J2" s="9">
        <v>2008</v>
      </c>
      <c r="K2" s="9">
        <v>2009</v>
      </c>
      <c r="L2" s="9">
        <v>2010</v>
      </c>
      <c r="M2" s="9">
        <v>2011</v>
      </c>
      <c r="N2" s="9">
        <v>2012</v>
      </c>
      <c r="O2" s="9">
        <v>2013</v>
      </c>
      <c r="P2" s="9">
        <v>2014</v>
      </c>
      <c r="Q2" s="9">
        <v>2015</v>
      </c>
      <c r="R2" s="9">
        <v>2016</v>
      </c>
      <c r="S2" s="9">
        <v>2017</v>
      </c>
      <c r="T2" s="9">
        <v>2018</v>
      </c>
      <c r="U2" s="9">
        <v>2019</v>
      </c>
      <c r="V2" s="9">
        <v>2020</v>
      </c>
      <c r="W2" s="9">
        <v>2021</v>
      </c>
      <c r="X2" s="9">
        <v>2022</v>
      </c>
      <c r="Y2" s="9">
        <v>2023</v>
      </c>
      <c r="Z2" s="9">
        <v>2024</v>
      </c>
      <c r="AA2" s="9">
        <v>2025</v>
      </c>
      <c r="AB2" s="9">
        <v>2026</v>
      </c>
      <c r="AC2" s="9">
        <v>2027</v>
      </c>
      <c r="AD2" s="9">
        <v>2028</v>
      </c>
      <c r="AE2" s="9">
        <v>2029</v>
      </c>
      <c r="AF2" s="9">
        <v>2030</v>
      </c>
      <c r="AG2" s="9">
        <v>2031</v>
      </c>
      <c r="AH2" s="9">
        <v>2032</v>
      </c>
      <c r="AI2" s="9">
        <v>2033</v>
      </c>
      <c r="AJ2" s="9">
        <v>2034</v>
      </c>
      <c r="AK2" s="9">
        <v>2035</v>
      </c>
      <c r="AL2" s="9">
        <v>2036</v>
      </c>
      <c r="AM2" s="9">
        <v>2037</v>
      </c>
      <c r="AN2" s="9">
        <v>2038</v>
      </c>
      <c r="AO2" s="9">
        <v>2039</v>
      </c>
      <c r="AP2" s="9">
        <v>2040</v>
      </c>
      <c r="AQ2" s="9">
        <v>2041</v>
      </c>
      <c r="AR2" s="9">
        <v>2042</v>
      </c>
      <c r="AS2" s="9">
        <v>2043</v>
      </c>
      <c r="AT2" s="9">
        <v>2044</v>
      </c>
      <c r="AU2" s="9">
        <v>2045</v>
      </c>
      <c r="AV2" s="9">
        <v>2046</v>
      </c>
      <c r="AW2" s="9">
        <v>2047</v>
      </c>
      <c r="AX2" s="9">
        <v>2048</v>
      </c>
      <c r="AY2" s="9">
        <v>2049</v>
      </c>
      <c r="AZ2" s="9">
        <v>2050</v>
      </c>
    </row>
    <row r="3" spans="1:52" x14ac:dyDescent="0.35">
      <c r="A3" t="s">
        <v>8</v>
      </c>
      <c r="B3" s="10">
        <f>INDEX('Coal &amp; coke stat, 2000_2007'!$A$20:$CT$22,MATCH($A3,'Coal &amp; coke stat, 2000_2007'!$A$20:$A$22,0),MATCH(B$2,'Coal &amp; coke stat, 2000_2007'!$A$20:$CT$20,0))</f>
        <v>69164</v>
      </c>
      <c r="C3" s="10">
        <f>INDEX('Coal &amp; coke stat, 2000_2007'!$A$20:$CT$22,MATCH($A3,'Coal &amp; coke stat, 2000_2007'!$A$20:$A$22,0),MATCH(C$2,'Coal &amp; coke stat, 2000_2007'!$A$20:$CT$20,0))</f>
        <v>70355</v>
      </c>
      <c r="D3" s="10">
        <f>INDEX('Coal &amp; coke stat, 2000_2007'!$A$20:$CT$22,MATCH($A3,'Coal &amp; coke stat, 2000_2007'!$A$20:$A$22,0),MATCH(D$2,'Coal &amp; coke stat, 2000_2007'!$A$20:$CT$20,0))</f>
        <v>66608</v>
      </c>
      <c r="E3" s="10">
        <f>INDEX('Coal &amp; coke stat, 2000_2007'!$A$20:$CT$22,MATCH($A3,'Coal &amp; coke stat, 2000_2007'!$A$20:$A$22,0),MATCH(E$2,'Coal &amp; coke stat, 2000_2007'!$A$20:$CT$20,0))</f>
        <v>62139</v>
      </c>
      <c r="F3" s="10">
        <f>INDEX('Coal &amp; coke stat, 2000_2007'!$A$20:$CT$22,MATCH($A3,'Coal &amp; coke stat, 2000_2007'!$A$20:$A$22,0),MATCH(F$2,'Coal &amp; coke stat, 2000_2007'!$A$20:$CT$20,0))</f>
        <v>66307</v>
      </c>
      <c r="G3" s="10">
        <f>INDEX('Coal &amp; coke stat, 2000_2007'!$A$20:$CT$22,MATCH($A3,'Coal &amp; coke stat, 2000_2007'!$A$20:$A$22,0),MATCH(G$2,'Coal &amp; coke stat, 2000_2007'!$A$20:$CT$20,0))</f>
        <v>67557</v>
      </c>
      <c r="H3" s="10">
        <f>INDEX('Coal &amp; coke stat, 2000_2007'!$A$20:$CT$22,MATCH($A3,'Coal &amp; coke stat, 2000_2007'!$A$20:$A$22,0),MATCH(H$2,'Coal &amp; coke stat, 2000_2007'!$A$20:$CT$20,0))</f>
        <v>66002</v>
      </c>
      <c r="I3" s="10">
        <f>INDEX('Coal &amp; coke stat, 2000_2007'!$A$20:$CT$22,MATCH($A3,'Coal &amp; coke stat, 2000_2007'!$A$20:$A$22,0),MATCH(I$2,'Coal &amp; coke stat, 2000_2007'!$A$20:$CT$20,0))</f>
        <v>69362</v>
      </c>
      <c r="J3" s="11">
        <f>INDEX('Coal monthly, 2008_2021'!$A$20:$EO$22,MATCH($A3,'Coal monthly, 2008_2021'!$A$20:$A$22,0),MATCH(J$2,'Coal monthly, 2008_2021'!$A$20:$EO$20,0))</f>
        <v>67749</v>
      </c>
      <c r="K3" s="11">
        <f>INDEX('Coal monthly, 2008_2021'!$A$20:$EO$22,MATCH($A3,'Coal monthly, 2008_2021'!$A$20:$A$22,0),MATCH(K$2,'Coal monthly, 2008_2021'!$A$20:$EO$20,0))</f>
        <v>62934</v>
      </c>
      <c r="L3" s="11">
        <f>INDEX('Coal monthly, 2008_2021'!$A$20:$EO$22,MATCH($A3,'Coal monthly, 2008_2021'!$A$20:$A$22,0),MATCH(L$2,'Coal monthly, 2008_2021'!$A$20:$EO$20,0))</f>
        <v>67896</v>
      </c>
      <c r="M3" s="11">
        <f>INDEX('Coal monthly, 2008_2021'!$A$20:$EO$22,MATCH($A3,'Coal monthly, 2008_2021'!$A$20:$A$22,0),MATCH(M$2,'Coal monthly, 2008_2021'!$A$20:$EO$20,0))</f>
        <v>67114</v>
      </c>
      <c r="N3" s="11">
        <f>INDEX('Coal monthly, 2008_2021'!$A$20:$EO$22,MATCH($A3,'Coal monthly, 2008_2021'!$A$20:$A$22,0),MATCH(N$2,'Coal monthly, 2008_2021'!$A$20:$EO$20,0))</f>
        <v>66494</v>
      </c>
      <c r="O3" s="11">
        <f>INDEX('Coal monthly, 2008_2021'!$A$20:$EO$22,MATCH($A3,'Coal monthly, 2008_2021'!$A$20:$A$22,0),MATCH(O$2,'Coal monthly, 2008_2021'!$A$20:$EO$20,0))</f>
        <v>68908</v>
      </c>
      <c r="P3" s="12">
        <f>O3+(($U$3-$O$3)/6)</f>
        <v>66205</v>
      </c>
      <c r="Q3" s="12">
        <f t="shared" ref="Q3:T3" si="0">P3+(($U$3-$O$3)/6)</f>
        <v>63502</v>
      </c>
      <c r="R3" s="12">
        <f t="shared" si="0"/>
        <v>60799</v>
      </c>
      <c r="S3" s="12">
        <f t="shared" si="0"/>
        <v>58096</v>
      </c>
      <c r="T3" s="12">
        <f t="shared" si="0"/>
        <v>55393</v>
      </c>
      <c r="U3">
        <f>INDEX('Coal monthly, 2008_2021'!$A$20:$EO$22,MATCH($A3,'Coal monthly, 2008_2021'!$A$20:$A$22,0),MATCH(U$2,'Coal monthly, 2008_2021'!$A$20:$EO$20,0))</f>
        <v>52690</v>
      </c>
      <c r="V3" s="12" cm="1">
        <f t="array" ref="V3">TREND($B$3:$U$3,$B$2:$U$2,V2)</f>
        <v>58870.878947368357</v>
      </c>
      <c r="W3" s="12" cm="1">
        <f t="array" ref="W3">TREND($B$3:$U$3,$B$2:$U$2,W2)</f>
        <v>58309.657894736854</v>
      </c>
      <c r="X3" s="12" cm="1">
        <f t="array" ref="X3">TREND($B$3:$U$3,$B$2:$U$2,X2)</f>
        <v>57748.436842105119</v>
      </c>
      <c r="Y3" s="12" cm="1">
        <f t="array" ref="Y3">TREND($B$3:$U$3,$B$2:$U$2,Y2)</f>
        <v>57187.215789473616</v>
      </c>
      <c r="Z3" s="12" cm="1">
        <f t="array" ref="Z3">TREND($B$3:$U$3,$B$2:$U$2,Z2)</f>
        <v>56625.994736842113</v>
      </c>
      <c r="AA3" s="12" cm="1">
        <f t="array" ref="AA3">TREND($B$3:$U$3,$B$2:$U$2,AA2)</f>
        <v>56064.77368421061</v>
      </c>
      <c r="AB3" s="12" cm="1">
        <f t="array" ref="AB3">TREND($B$3:$U$3,$B$2:$U$2,AB2)</f>
        <v>55503.552631578874</v>
      </c>
      <c r="AC3" s="12" cm="1">
        <f t="array" ref="AC3">TREND($B$3:$U$3,$B$2:$U$2,AC2)</f>
        <v>54942.331578947371</v>
      </c>
      <c r="AD3" s="12" cm="1">
        <f t="array" ref="AD3">TREND($B$3:$U$3,$B$2:$U$2,AD2)</f>
        <v>54381.110526315868</v>
      </c>
      <c r="AE3" s="12" cm="1">
        <f t="array" ref="AE3">TREND($B$3:$U$3,$B$2:$U$2,AE2)</f>
        <v>53819.889473684132</v>
      </c>
      <c r="AF3" s="12" cm="1">
        <f t="array" ref="AF3">TREND($B$3:$U$3,$B$2:$U$2,AF2)</f>
        <v>53258.668421052629</v>
      </c>
      <c r="AG3" s="12" cm="1">
        <f t="array" ref="AG3">TREND($B$3:$U$3,$B$2:$U$2,AG2)</f>
        <v>52697.447368421126</v>
      </c>
      <c r="AH3" s="12" cm="1">
        <f t="array" ref="AH3">TREND($B$3:$U$3,$B$2:$U$2,AH2)</f>
        <v>52136.22631578939</v>
      </c>
      <c r="AI3" s="12" cm="1">
        <f t="array" ref="AI3">TREND($B$3:$U$3,$B$2:$U$2,AI2)</f>
        <v>51575.005263157887</v>
      </c>
      <c r="AJ3" s="12" cm="1">
        <f t="array" ref="AJ3">TREND($B$3:$U$3,$B$2:$U$2,AJ2)</f>
        <v>51013.784210526384</v>
      </c>
      <c r="AK3" s="12" cm="1">
        <f t="array" ref="AK3">TREND($B$3:$U$3,$B$2:$U$2,AK2)</f>
        <v>50452.563157894649</v>
      </c>
      <c r="AL3" s="12" cm="1">
        <f t="array" ref="AL3">TREND($B$3:$U$3,$B$2:$U$2,AL2)</f>
        <v>49891.342105263146</v>
      </c>
      <c r="AM3" s="12" cm="1">
        <f t="array" ref="AM3">TREND($B$3:$U$3,$B$2:$U$2,AM2)</f>
        <v>49330.121052631643</v>
      </c>
      <c r="AN3" s="12" cm="1">
        <f t="array" ref="AN3">TREND($B$3:$U$3,$B$2:$U$2,AN2)</f>
        <v>48768.899999999907</v>
      </c>
      <c r="AO3" s="12" cm="1">
        <f t="array" ref="AO3">TREND($B$3:$U$3,$B$2:$U$2,AO2)</f>
        <v>48207.678947368404</v>
      </c>
      <c r="AP3" s="12" cm="1">
        <f t="array" ref="AP3">TREND($B$3:$U$3,$B$2:$U$2,AP2)</f>
        <v>47646.457894736901</v>
      </c>
      <c r="AQ3" s="12" cm="1">
        <f t="array" ref="AQ3">TREND($B$3:$U$3,$B$2:$U$2,AQ2)</f>
        <v>47085.236842105165</v>
      </c>
      <c r="AR3" s="12" cm="1">
        <f t="array" ref="AR3">TREND($B$3:$U$3,$B$2:$U$2,AR2)</f>
        <v>46524.015789473662</v>
      </c>
      <c r="AS3" s="12" cm="1">
        <f t="array" ref="AS3">TREND($B$3:$U$3,$B$2:$U$2,AS2)</f>
        <v>45962.794736842159</v>
      </c>
      <c r="AT3" s="12" cm="1">
        <f t="array" ref="AT3">TREND($B$3:$U$3,$B$2:$U$2,AT2)</f>
        <v>45401.573684210423</v>
      </c>
      <c r="AU3" s="12" cm="1">
        <f t="array" ref="AU3">TREND($B$3:$U$3,$B$2:$U$2,AU2)</f>
        <v>44840.35263157892</v>
      </c>
      <c r="AV3" s="12" cm="1">
        <f t="array" ref="AV3">TREND($B$3:$U$3,$B$2:$U$2,AV2)</f>
        <v>44279.131578947417</v>
      </c>
      <c r="AW3" s="12" cm="1">
        <f t="array" ref="AW3">TREND($B$3:$U$3,$B$2:$U$2,AW2)</f>
        <v>43717.910526315682</v>
      </c>
      <c r="AX3" s="12" cm="1">
        <f t="array" ref="AX3">TREND($B$3:$U$3,$B$2:$U$2,AX2)</f>
        <v>43156.689473684179</v>
      </c>
      <c r="AY3" s="12" cm="1">
        <f t="array" ref="AY3">TREND($B$3:$U$3,$B$2:$U$2,AY2)</f>
        <v>42595.468421052676</v>
      </c>
      <c r="AZ3" s="12" cm="1">
        <f t="array" ref="AZ3">TREND($B$3:$U$3,$B$2:$U$2,AZ2)</f>
        <v>42034.24736842094</v>
      </c>
    </row>
    <row r="4" spans="1:52" x14ac:dyDescent="0.35">
      <c r="A4" t="s">
        <v>50</v>
      </c>
      <c r="B4" s="10">
        <f>INDEX('Coal &amp; coke stat, 2000_2007'!$A$20:$CT$22,MATCH($A4,'Coal &amp; coke stat, 2000_2007'!$A$20:$A$22,0),MATCH(B$2,'Coal &amp; coke stat, 2000_2007'!$A$20:$CT$20,0))</f>
        <v>25682</v>
      </c>
      <c r="C4" s="10">
        <f>INDEX('Coal &amp; coke stat, 2000_2007'!$A$20:$CT$22,MATCH($A4,'Coal &amp; coke stat, 2000_2007'!$A$20:$A$22,0),MATCH(C$2,'Coal &amp; coke stat, 2000_2007'!$A$20:$CT$20,0))</f>
        <v>27006</v>
      </c>
      <c r="D4" s="10">
        <f>INDEX('Coal &amp; coke stat, 2000_2007'!$A$20:$CT$22,MATCH($A4,'Coal &amp; coke stat, 2000_2007'!$A$20:$A$22,0),MATCH(D$2,'Coal &amp; coke stat, 2000_2007'!$A$20:$CT$20,0))</f>
        <v>24397</v>
      </c>
      <c r="E4" s="10">
        <f>INDEX('Coal &amp; coke stat, 2000_2007'!$A$20:$CT$22,MATCH($A4,'Coal &amp; coke stat, 2000_2007'!$A$20:$A$22,0),MATCH(E$2,'Coal &amp; coke stat, 2000_2007'!$A$20:$CT$20,0))</f>
        <v>17117</v>
      </c>
      <c r="F4" s="10">
        <f>INDEX('Coal &amp; coke stat, 2000_2007'!$A$20:$CT$22,MATCH($A4,'Coal &amp; coke stat, 2000_2007'!$A$20:$A$22,0),MATCH(F$2,'Coal &amp; coke stat, 2000_2007'!$A$20:$CT$20,0))</f>
        <v>27313</v>
      </c>
      <c r="G4" s="10">
        <f>INDEX('Coal &amp; coke stat, 2000_2007'!$A$20:$CT$22,MATCH($A4,'Coal &amp; coke stat, 2000_2007'!$A$20:$A$22,0),MATCH(G$2,'Coal &amp; coke stat, 2000_2007'!$A$20:$CT$20,0))</f>
        <v>26718</v>
      </c>
      <c r="H4" s="10">
        <f>INDEX('Coal &amp; coke stat, 2000_2007'!$A$20:$CT$22,MATCH($A4,'Coal &amp; coke stat, 2000_2007'!$A$20:$A$22,0),MATCH(H$2,'Coal &amp; coke stat, 2000_2007'!$A$20:$CT$20,0))</f>
        <v>23161</v>
      </c>
      <c r="I4" s="10">
        <f>INDEX('Coal &amp; coke stat, 2000_2007'!$A$20:$CT$22,MATCH($A4,'Coal &amp; coke stat, 2000_2007'!$A$20:$A$22,0),MATCH(I$2,'Coal &amp; coke stat, 2000_2007'!$A$20:$CT$20,0))</f>
        <v>25941</v>
      </c>
      <c r="J4" s="11">
        <f>INDEX('Coal monthly, 2008_2021'!$A$20:$EO$22,MATCH($A4,'Coal monthly, 2008_2021'!$A$20:$A$22,0),MATCH(J$2,'Coal monthly, 2008_2021'!$A$20:$EO$20,0))</f>
        <v>26163</v>
      </c>
      <c r="K4" s="11">
        <f>INDEX('Coal monthly, 2008_2021'!$A$20:$EO$22,MATCH($A4,'Coal monthly, 2008_2021'!$A$20:$A$22,0),MATCH(K$2,'Coal monthly, 2008_2021'!$A$20:$EO$20,0))</f>
        <v>21193</v>
      </c>
      <c r="L4" s="11">
        <f>INDEX('Coal monthly, 2008_2021'!$A$20:$EO$22,MATCH($A4,'Coal monthly, 2008_2021'!$A$20:$A$22,0),MATCH(L$2,'Coal monthly, 2008_2021'!$A$20:$EO$20,0))</f>
        <v>26040</v>
      </c>
      <c r="M4" s="11">
        <f>INDEX('Coal monthly, 2008_2021'!$A$20:$EO$22,MATCH($A4,'Coal monthly, 2008_2021'!$A$20:$A$22,0),MATCH(M$2,'Coal monthly, 2008_2021'!$A$20:$EO$20,0))</f>
        <v>27431</v>
      </c>
      <c r="N4" s="11">
        <f>INDEX('Coal monthly, 2008_2021'!$A$20:$EO$22,MATCH($A4,'Coal monthly, 2008_2021'!$A$20:$A$22,0),MATCH(N$2,'Coal monthly, 2008_2021'!$A$20:$EO$20,0))</f>
        <v>28777</v>
      </c>
      <c r="O4" s="11">
        <f>INDEX('Coal monthly, 2008_2021'!$A$20:$EO$22,MATCH($A4,'Coal monthly, 2008_2021'!$A$20:$A$22,0),MATCH(O$2,'Coal monthly, 2008_2021'!$A$20:$EO$20,0))</f>
        <v>31132</v>
      </c>
      <c r="P4" s="12" cm="1">
        <f t="array" ref="P4">TREND($B4:$O4,$B$2:$O$2,P$2)</f>
        <v>28059.131868131924</v>
      </c>
      <c r="Q4" s="12" cm="1">
        <f t="array" ref="Q4">TREND($B4:$O4,$B$2:$O$2,Q$2)</f>
        <v>28390.149450549507</v>
      </c>
      <c r="R4" s="12" cm="1">
        <f t="array" ref="R4">TREND($B4:$O4,$B$2:$O$2,R$2)</f>
        <v>28721.167032967089</v>
      </c>
      <c r="S4" s="12" cm="1">
        <f t="array" ref="S4">TREND($B4:$O4,$B$2:$O$2,S$2)</f>
        <v>29052.184615384671</v>
      </c>
      <c r="T4" s="12" cm="1">
        <f t="array" ref="T4">TREND($B4:$O4,$B$2:$O$2,T$2)</f>
        <v>29383.202197802253</v>
      </c>
      <c r="U4" s="12" cm="1">
        <f t="array" ref="U4">TREND($B4:$O4,$B$2:$O$2,U$2)</f>
        <v>29714.219780219835</v>
      </c>
      <c r="V4" s="12" cm="1">
        <f t="array" ref="V4">TREND($B4:$O4,$B$2:$O$2,V$2)</f>
        <v>30045.237362637417</v>
      </c>
      <c r="W4" s="12" cm="1">
        <f t="array" ref="W4">TREND($B4:$O4,$B$2:$O$2,W$2)</f>
        <v>30376.254945055</v>
      </c>
      <c r="X4" s="12" cm="1">
        <f t="array" ref="X4">TREND($B4:$O4,$B$2:$O$2,X$2)</f>
        <v>30707.272527472582</v>
      </c>
      <c r="Y4" s="12" cm="1">
        <f t="array" ref="Y4">TREND($B4:$O4,$B$2:$O$2,Y$2)</f>
        <v>31038.290109890164</v>
      </c>
      <c r="Z4" s="12" cm="1">
        <f t="array" ref="Z4">TREND($B4:$O4,$B$2:$O$2,Z$2)</f>
        <v>31369.307692307746</v>
      </c>
      <c r="AA4" s="12" cm="1">
        <f t="array" ref="AA4">TREND($B4:$O4,$B$2:$O$2,AA$2)</f>
        <v>31700.325274725328</v>
      </c>
      <c r="AB4" s="12" cm="1">
        <f t="array" ref="AB4">TREND($B4:$O4,$B$2:$O$2,AB$2)</f>
        <v>32031.34285714291</v>
      </c>
      <c r="AC4" s="12" cm="1">
        <f t="array" ref="AC4">TREND($B4:$O4,$B$2:$O$2,AC$2)</f>
        <v>32362.360439560493</v>
      </c>
      <c r="AD4" s="12" cm="1">
        <f t="array" ref="AD4">TREND($B4:$O4,$B$2:$O$2,AD$2)</f>
        <v>32693.378021978075</v>
      </c>
      <c r="AE4" s="12" cm="1">
        <f t="array" ref="AE4">TREND($B4:$O4,$B$2:$O$2,AE$2)</f>
        <v>33024.395604395657</v>
      </c>
      <c r="AF4" s="12" cm="1">
        <f t="array" ref="AF4">TREND($B4:$O4,$B$2:$O$2,AF$2)</f>
        <v>33355.413186813239</v>
      </c>
      <c r="AG4" s="12" cm="1">
        <f t="array" ref="AG4">TREND($B4:$O4,$B$2:$O$2,AG$2)</f>
        <v>33686.430769230821</v>
      </c>
      <c r="AH4" s="12" cm="1">
        <f t="array" ref="AH4">TREND($B4:$O4,$B$2:$O$2,AH$2)</f>
        <v>34017.448351648403</v>
      </c>
      <c r="AI4" s="12" cm="1">
        <f t="array" ref="AI4">TREND($B4:$O4,$B$2:$O$2,AI$2)</f>
        <v>34348.465934065985</v>
      </c>
      <c r="AJ4" s="12" cm="1">
        <f t="array" ref="AJ4">TREND($B4:$O4,$B$2:$O$2,AJ$2)</f>
        <v>34679.483516483568</v>
      </c>
      <c r="AK4" s="12" cm="1">
        <f t="array" ref="AK4">TREND($B4:$O4,$B$2:$O$2,AK$2)</f>
        <v>35010.50109890115</v>
      </c>
      <c r="AL4" s="12" cm="1">
        <f t="array" ref="AL4">TREND($B4:$O4,$B$2:$O$2,AL$2)</f>
        <v>35341.518681318732</v>
      </c>
      <c r="AM4" s="12" cm="1">
        <f t="array" ref="AM4">TREND($B4:$O4,$B$2:$O$2,AM$2)</f>
        <v>35672.536263736314</v>
      </c>
      <c r="AN4" s="12" cm="1">
        <f t="array" ref="AN4">TREND($B4:$O4,$B$2:$O$2,AN$2)</f>
        <v>36003.553846153896</v>
      </c>
      <c r="AO4" s="12" cm="1">
        <f t="array" ref="AO4">TREND($B4:$O4,$B$2:$O$2,AO$2)</f>
        <v>36334.571428571478</v>
      </c>
      <c r="AP4" s="12" cm="1">
        <f t="array" ref="AP4">TREND($B4:$O4,$B$2:$O$2,AP$2)</f>
        <v>36665.589010989061</v>
      </c>
      <c r="AQ4" s="12" cm="1">
        <f t="array" ref="AQ4">TREND($B4:$O4,$B$2:$O$2,AQ$2)</f>
        <v>36996.606593406643</v>
      </c>
      <c r="AR4" s="12" cm="1">
        <f t="array" ref="AR4">TREND($B4:$O4,$B$2:$O$2,AR$2)</f>
        <v>37327.624175824225</v>
      </c>
      <c r="AS4" s="12" cm="1">
        <f t="array" ref="AS4">TREND($B4:$O4,$B$2:$O$2,AS$2)</f>
        <v>37658.641758241807</v>
      </c>
      <c r="AT4" s="12" cm="1">
        <f t="array" ref="AT4">TREND($B4:$O4,$B$2:$O$2,AT$2)</f>
        <v>37989.659340659389</v>
      </c>
      <c r="AU4" s="12" cm="1">
        <f t="array" ref="AU4">TREND($B4:$O4,$B$2:$O$2,AU$2)</f>
        <v>38320.676923076971</v>
      </c>
      <c r="AV4" s="12" cm="1">
        <f t="array" ref="AV4">TREND($B4:$O4,$B$2:$O$2,AV$2)</f>
        <v>38651.694505494554</v>
      </c>
      <c r="AW4" s="12" cm="1">
        <f t="array" ref="AW4">TREND($B4:$O4,$B$2:$O$2,AW$2)</f>
        <v>38982.712087912136</v>
      </c>
      <c r="AX4" s="12" cm="1">
        <f t="array" ref="AX4">TREND($B4:$O4,$B$2:$O$2,AX$2)</f>
        <v>39313.729670329718</v>
      </c>
      <c r="AY4" s="12" cm="1">
        <f t="array" ref="AY4">TREND($B4:$O4,$B$2:$O$2,AY$2)</f>
        <v>39644.7472527473</v>
      </c>
      <c r="AZ4" s="12" cm="1">
        <f t="array" ref="AZ4">TREND($B4:$O4,$B$2:$O$2,AZ$2)</f>
        <v>39975.764835164882</v>
      </c>
    </row>
    <row r="7" spans="1:52" x14ac:dyDescent="0.35">
      <c r="A7" s="9" t="s">
        <v>10</v>
      </c>
      <c r="B7" s="9">
        <v>2000</v>
      </c>
      <c r="C7" s="9">
        <v>2005</v>
      </c>
      <c r="D7" s="9">
        <v>2010</v>
      </c>
      <c r="E7" s="9">
        <v>2015</v>
      </c>
      <c r="F7" s="9">
        <v>2020</v>
      </c>
      <c r="G7" s="9">
        <v>2025</v>
      </c>
      <c r="H7" s="9">
        <v>2030</v>
      </c>
      <c r="I7" s="9">
        <v>2035</v>
      </c>
      <c r="J7" s="9">
        <v>2040</v>
      </c>
      <c r="K7" s="9">
        <v>2045</v>
      </c>
      <c r="L7" s="9">
        <v>2050</v>
      </c>
    </row>
    <row r="8" spans="1:52" x14ac:dyDescent="0.35">
      <c r="A8" t="s">
        <v>8</v>
      </c>
      <c r="B8">
        <f>INDEX($A$2:$AZ$4,MATCH($A8,$A$2:$A$4,0),MATCH(B$7,$A$2:$AZ$2,0))*1000</f>
        <v>69164000</v>
      </c>
      <c r="C8">
        <f t="shared" ref="C8:L8" si="1">INDEX($A$2:$AZ$4,MATCH($A8,$A$2:$A$4,0),MATCH(C$7,$A$2:$AZ$2,0))*1000</f>
        <v>67557000</v>
      </c>
      <c r="D8">
        <f t="shared" si="1"/>
        <v>67896000</v>
      </c>
      <c r="E8">
        <f t="shared" si="1"/>
        <v>63502000</v>
      </c>
      <c r="F8">
        <f t="shared" si="1"/>
        <v>58870878.947368354</v>
      </c>
      <c r="G8">
        <f t="shared" si="1"/>
        <v>56064773.684210613</v>
      </c>
      <c r="H8">
        <f t="shared" si="1"/>
        <v>53258668.421052627</v>
      </c>
      <c r="I8">
        <f t="shared" si="1"/>
        <v>50452563.157894649</v>
      </c>
      <c r="J8">
        <f t="shared" si="1"/>
        <v>47646457.894736901</v>
      </c>
      <c r="K8">
        <f t="shared" si="1"/>
        <v>44840352.631578922</v>
      </c>
      <c r="L8">
        <f t="shared" si="1"/>
        <v>42034247.368420944</v>
      </c>
    </row>
    <row r="9" spans="1:52" x14ac:dyDescent="0.35">
      <c r="A9" t="s">
        <v>50</v>
      </c>
      <c r="B9">
        <f t="shared" ref="B9:F9" si="2">INDEX($A$2:$AZ$4,MATCH($A9,$A$2:$A$4,0),MATCH(B$7,$A$2:$AZ$2,0))*1000</f>
        <v>25682000</v>
      </c>
      <c r="C9">
        <f t="shared" si="2"/>
        <v>26718000</v>
      </c>
      <c r="D9">
        <f t="shared" si="2"/>
        <v>26040000</v>
      </c>
      <c r="E9">
        <f t="shared" si="2"/>
        <v>28390149.450549506</v>
      </c>
      <c r="F9">
        <f t="shared" si="2"/>
        <v>30045237.362637416</v>
      </c>
      <c r="G9" s="15">
        <f>G12</f>
        <v>27522548.907455001</v>
      </c>
      <c r="H9" s="15">
        <f t="shared" ref="H9:L9" si="3">H12</f>
        <v>27554287.275064301</v>
      </c>
      <c r="I9" s="15">
        <f t="shared" si="3"/>
        <v>27574339.781491</v>
      </c>
      <c r="J9" s="15">
        <f t="shared" si="3"/>
        <v>27629851.670951199</v>
      </c>
      <c r="K9" s="15">
        <f t="shared" si="3"/>
        <v>27688186.696658101</v>
      </c>
      <c r="L9" s="15">
        <f t="shared" si="3"/>
        <v>27733739.910025701</v>
      </c>
    </row>
    <row r="11" spans="1:52" x14ac:dyDescent="0.35">
      <c r="A11" t="s">
        <v>53</v>
      </c>
    </row>
    <row r="12" spans="1:52" x14ac:dyDescent="0.35">
      <c r="A12" t="s">
        <v>50</v>
      </c>
      <c r="B12" s="13">
        <v>25681335</v>
      </c>
      <c r="C12" s="13">
        <v>27544000</v>
      </c>
      <c r="D12" s="13">
        <v>27542206.041131102</v>
      </c>
      <c r="E12" s="13">
        <v>27204616.516709499</v>
      </c>
      <c r="F12" s="13">
        <v>27330134.383033399</v>
      </c>
      <c r="G12" s="13">
        <v>27522548.907455001</v>
      </c>
      <c r="H12" s="13">
        <v>27554287.275064301</v>
      </c>
      <c r="I12" s="13">
        <v>27574339.781491</v>
      </c>
      <c r="J12" s="13">
        <v>27629851.670951199</v>
      </c>
      <c r="K12" s="13">
        <v>27688186.696658101</v>
      </c>
      <c r="L12" s="13">
        <v>27733739.910025701</v>
      </c>
    </row>
    <row r="14" spans="1:52" x14ac:dyDescent="0.35">
      <c r="A14" t="s">
        <v>51</v>
      </c>
      <c r="B14" s="14">
        <f>(B9-B12)/B12</f>
        <v>2.5894292489078157E-5</v>
      </c>
      <c r="C14" s="14">
        <f t="shared" ref="C14:L14" si="4">(C9-C12)/C12</f>
        <v>-2.9988382224803951E-2</v>
      </c>
      <c r="D14" s="14">
        <f t="shared" si="4"/>
        <v>-5.4541965116655163E-2</v>
      </c>
      <c r="E14" s="14">
        <f t="shared" si="4"/>
        <v>4.3578373292335652E-2</v>
      </c>
      <c r="F14" s="14">
        <f t="shared" si="4"/>
        <v>9.9344662618620655E-2</v>
      </c>
      <c r="G14" s="14">
        <f t="shared" si="4"/>
        <v>0</v>
      </c>
      <c r="H14" s="14">
        <f t="shared" si="4"/>
        <v>0</v>
      </c>
      <c r="I14" s="14">
        <f t="shared" si="4"/>
        <v>0</v>
      </c>
      <c r="J14" s="14">
        <f t="shared" si="4"/>
        <v>0</v>
      </c>
      <c r="K14" s="14">
        <f t="shared" si="4"/>
        <v>0</v>
      </c>
      <c r="L14" s="14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FO34"/>
  <sheetViews>
    <sheetView workbookViewId="0">
      <selection activeCell="BW20" sqref="BW20"/>
    </sheetView>
  </sheetViews>
  <sheetFormatPr defaultRowHeight="14.5" x14ac:dyDescent="0.35"/>
  <sheetData>
    <row r="1" spans="1:171" x14ac:dyDescent="0.35">
      <c r="A1" t="s">
        <v>0</v>
      </c>
    </row>
    <row r="2" spans="1:171" x14ac:dyDescent="0.35">
      <c r="A2" t="s">
        <v>1</v>
      </c>
    </row>
    <row r="3" spans="1:171" x14ac:dyDescent="0.35">
      <c r="A3" t="s">
        <v>2</v>
      </c>
    </row>
    <row r="4" spans="1:171" x14ac:dyDescent="0.35">
      <c r="A4" t="s">
        <v>3</v>
      </c>
    </row>
    <row r="5" spans="1:171" x14ac:dyDescent="0.35">
      <c r="A5" t="s">
        <v>4</v>
      </c>
    </row>
    <row r="8" spans="1:171" x14ac:dyDescent="0.35">
      <c r="A8" s="4" t="s">
        <v>36</v>
      </c>
      <c r="O8" s="2">
        <f>SUM(D13:O13)*1000</f>
        <v>59000</v>
      </c>
      <c r="AA8" s="2">
        <f>SUM(P13:AA13)*1000</f>
        <v>159000</v>
      </c>
      <c r="AM8" s="2">
        <f>SUM(AB13:AM13)*1000</f>
        <v>1000</v>
      </c>
      <c r="AY8" s="2">
        <f>SUM(AN13:AY13)*1000</f>
        <v>1000</v>
      </c>
      <c r="BK8" s="2">
        <f>SUM(AZ13:BK13)*1000</f>
        <v>1000</v>
      </c>
      <c r="BW8" s="2">
        <f>SUM(BL13:BW13)*1000</f>
        <v>-1000</v>
      </c>
    </row>
    <row r="9" spans="1:171" x14ac:dyDescent="0.35">
      <c r="A9" t="s">
        <v>5</v>
      </c>
      <c r="B9" t="s">
        <v>6</v>
      </c>
      <c r="C9" t="s">
        <v>7</v>
      </c>
      <c r="D9" s="1">
        <v>39448</v>
      </c>
      <c r="E9" s="1">
        <v>39479</v>
      </c>
      <c r="F9" s="1">
        <v>39508</v>
      </c>
      <c r="G9" s="1">
        <v>39539</v>
      </c>
      <c r="H9" s="1">
        <v>39569</v>
      </c>
      <c r="I9" s="1">
        <v>39600</v>
      </c>
      <c r="J9" s="1">
        <v>39630</v>
      </c>
      <c r="K9" s="1">
        <v>39661</v>
      </c>
      <c r="L9" s="1">
        <v>39692</v>
      </c>
      <c r="M9" s="1">
        <v>39722</v>
      </c>
      <c r="N9" s="1">
        <v>39753</v>
      </c>
      <c r="O9" s="1">
        <v>39783</v>
      </c>
      <c r="P9" s="1">
        <v>39814</v>
      </c>
      <c r="Q9" s="1">
        <v>39845</v>
      </c>
      <c r="R9" s="1">
        <v>39873</v>
      </c>
      <c r="S9" s="1">
        <v>39904</v>
      </c>
      <c r="T9" s="1">
        <v>39934</v>
      </c>
      <c r="U9" s="1">
        <v>39965</v>
      </c>
      <c r="V9" s="1">
        <v>39995</v>
      </c>
      <c r="W9" s="1">
        <v>40026</v>
      </c>
      <c r="X9" s="1">
        <v>40057</v>
      </c>
      <c r="Y9" s="1">
        <v>40087</v>
      </c>
      <c r="Z9" s="1">
        <v>40118</v>
      </c>
      <c r="AA9" s="1">
        <v>40148</v>
      </c>
      <c r="AB9" s="1">
        <v>40179</v>
      </c>
      <c r="AC9" s="1">
        <v>40210</v>
      </c>
      <c r="AD9" s="1">
        <v>40238</v>
      </c>
      <c r="AE9" s="1">
        <v>40269</v>
      </c>
      <c r="AF9" s="1">
        <v>40299</v>
      </c>
      <c r="AG9" s="1">
        <v>40330</v>
      </c>
      <c r="AH9" s="1">
        <v>40360</v>
      </c>
      <c r="AI9" s="1">
        <v>40391</v>
      </c>
      <c r="AJ9" s="1">
        <v>40422</v>
      </c>
      <c r="AK9" s="1">
        <v>40452</v>
      </c>
      <c r="AL9" s="1">
        <v>40483</v>
      </c>
      <c r="AM9" s="1">
        <v>40513</v>
      </c>
      <c r="AN9" s="1">
        <v>40544</v>
      </c>
      <c r="AO9" s="1">
        <v>40575</v>
      </c>
      <c r="AP9" s="1">
        <v>40603</v>
      </c>
      <c r="AQ9" s="1">
        <v>40634</v>
      </c>
      <c r="AR9" s="1">
        <v>40664</v>
      </c>
      <c r="AS9" s="1">
        <v>40695</v>
      </c>
      <c r="AT9" s="1">
        <v>40725</v>
      </c>
      <c r="AU9" s="1">
        <v>40756</v>
      </c>
      <c r="AV9" s="1">
        <v>40787</v>
      </c>
      <c r="AW9" s="1">
        <v>40817</v>
      </c>
      <c r="AX9" s="1">
        <v>40848</v>
      </c>
      <c r="AY9" s="1">
        <v>40878</v>
      </c>
      <c r="AZ9" s="1">
        <v>40909</v>
      </c>
      <c r="BA9" s="1">
        <v>40940</v>
      </c>
      <c r="BB9" s="1">
        <v>40969</v>
      </c>
      <c r="BC9" s="1">
        <v>41000</v>
      </c>
      <c r="BD9" s="1">
        <v>41030</v>
      </c>
      <c r="BE9" s="1">
        <v>41061</v>
      </c>
      <c r="BF9" s="1">
        <v>41091</v>
      </c>
      <c r="BG9" s="1">
        <v>41122</v>
      </c>
      <c r="BH9" s="1">
        <v>41153</v>
      </c>
      <c r="BI9" s="1">
        <v>41183</v>
      </c>
      <c r="BJ9" s="1">
        <v>41214</v>
      </c>
      <c r="BK9" s="1">
        <v>41244</v>
      </c>
      <c r="BL9" s="1">
        <v>41275</v>
      </c>
      <c r="BM9" s="1">
        <v>41306</v>
      </c>
      <c r="BN9" s="1">
        <v>41334</v>
      </c>
      <c r="BO9" s="1">
        <v>41365</v>
      </c>
      <c r="BP9" s="1">
        <v>41395</v>
      </c>
      <c r="BQ9" s="1">
        <v>41426</v>
      </c>
      <c r="BR9" s="1">
        <v>41456</v>
      </c>
      <c r="BS9" s="1">
        <v>41487</v>
      </c>
      <c r="BT9" s="1">
        <v>41518</v>
      </c>
      <c r="BU9" s="1">
        <v>41548</v>
      </c>
      <c r="BV9" s="1">
        <v>41579</v>
      </c>
      <c r="BW9" s="1">
        <v>41609</v>
      </c>
      <c r="BX9" s="1">
        <v>41640</v>
      </c>
      <c r="BY9" s="1">
        <v>41671</v>
      </c>
      <c r="BZ9" s="1">
        <v>41699</v>
      </c>
      <c r="CA9" s="1">
        <v>41730</v>
      </c>
      <c r="CB9" s="1">
        <v>41760</v>
      </c>
      <c r="CC9" s="1">
        <v>41791</v>
      </c>
      <c r="CD9" s="1">
        <v>41821</v>
      </c>
      <c r="CE9" s="1">
        <v>41852</v>
      </c>
      <c r="CF9" s="1">
        <v>41883</v>
      </c>
      <c r="CG9" s="1">
        <v>41913</v>
      </c>
      <c r="CH9" s="1">
        <v>41944</v>
      </c>
      <c r="CI9" s="1">
        <v>41974</v>
      </c>
      <c r="CJ9" s="1">
        <v>42005</v>
      </c>
      <c r="CK9" s="1">
        <v>42036</v>
      </c>
      <c r="CL9" s="1">
        <v>42064</v>
      </c>
      <c r="CM9" s="1">
        <v>42095</v>
      </c>
      <c r="CN9" s="1">
        <v>42125</v>
      </c>
      <c r="CO9" s="1">
        <v>42156</v>
      </c>
      <c r="CP9" s="1">
        <v>42186</v>
      </c>
      <c r="CQ9" s="1">
        <v>42217</v>
      </c>
      <c r="CR9" s="1">
        <v>42248</v>
      </c>
      <c r="CS9" s="1">
        <v>42278</v>
      </c>
      <c r="CT9" s="1">
        <v>42309</v>
      </c>
      <c r="CU9" s="1">
        <v>42339</v>
      </c>
      <c r="CV9" s="1">
        <v>42370</v>
      </c>
      <c r="CW9" s="1">
        <v>42401</v>
      </c>
      <c r="CX9" s="1">
        <v>42430</v>
      </c>
      <c r="CY9" s="1">
        <v>42461</v>
      </c>
      <c r="CZ9" s="1">
        <v>42491</v>
      </c>
      <c r="DA9" s="1">
        <v>42522</v>
      </c>
      <c r="DB9" s="1">
        <v>42552</v>
      </c>
      <c r="DC9" s="1">
        <v>42583</v>
      </c>
      <c r="DD9" s="1">
        <v>42614</v>
      </c>
      <c r="DE9" s="1">
        <v>42644</v>
      </c>
      <c r="DF9" s="1">
        <v>42675</v>
      </c>
      <c r="DG9" s="1">
        <v>42705</v>
      </c>
      <c r="DH9" s="1">
        <v>42736</v>
      </c>
      <c r="DI9" s="1">
        <v>42767</v>
      </c>
      <c r="DJ9" s="1">
        <v>42795</v>
      </c>
      <c r="DK9" s="1">
        <v>42826</v>
      </c>
      <c r="DL9" s="1">
        <v>42856</v>
      </c>
      <c r="DM9" s="1">
        <v>42887</v>
      </c>
      <c r="DN9" s="1">
        <v>42917</v>
      </c>
      <c r="DO9" s="1">
        <v>42948</v>
      </c>
      <c r="DP9" s="1">
        <v>42979</v>
      </c>
      <c r="DQ9" s="1">
        <v>43009</v>
      </c>
      <c r="DR9" s="1">
        <v>43040</v>
      </c>
      <c r="DS9" s="1">
        <v>43070</v>
      </c>
      <c r="DT9" s="1">
        <v>43101</v>
      </c>
      <c r="DU9" s="1">
        <v>43132</v>
      </c>
      <c r="DV9" s="1">
        <v>43160</v>
      </c>
      <c r="DW9" s="1">
        <v>43191</v>
      </c>
      <c r="DX9" s="1">
        <v>43221</v>
      </c>
      <c r="DY9" s="1">
        <v>43252</v>
      </c>
      <c r="DZ9" s="1">
        <v>43282</v>
      </c>
      <c r="EA9" s="1">
        <v>43313</v>
      </c>
      <c r="EB9" s="1">
        <v>43344</v>
      </c>
      <c r="EC9" s="1">
        <v>43374</v>
      </c>
      <c r="ED9" s="1">
        <v>43405</v>
      </c>
      <c r="EE9" s="1">
        <v>43435</v>
      </c>
      <c r="EF9" s="1">
        <v>43466</v>
      </c>
      <c r="EG9" s="1">
        <v>43497</v>
      </c>
      <c r="EH9" s="1">
        <v>43525</v>
      </c>
      <c r="EI9" s="1">
        <v>43556</v>
      </c>
      <c r="EJ9" s="1">
        <v>43586</v>
      </c>
      <c r="EK9" s="1">
        <v>43617</v>
      </c>
      <c r="EL9" s="1">
        <v>43647</v>
      </c>
      <c r="EM9" s="1">
        <v>43678</v>
      </c>
      <c r="EN9" s="1">
        <v>43709</v>
      </c>
      <c r="EO9" s="1">
        <v>43739</v>
      </c>
      <c r="EP9" s="1">
        <v>43770</v>
      </c>
      <c r="EQ9" s="1">
        <v>43800</v>
      </c>
      <c r="ER9" s="1">
        <v>43831</v>
      </c>
      <c r="ES9" s="1">
        <v>43862</v>
      </c>
      <c r="ET9" s="1">
        <v>43891</v>
      </c>
      <c r="EU9" s="1">
        <v>43922</v>
      </c>
      <c r="EV9" s="1">
        <v>43952</v>
      </c>
      <c r="EW9" s="1">
        <v>43983</v>
      </c>
      <c r="EX9" s="1">
        <v>44013</v>
      </c>
      <c r="EY9" s="1">
        <v>44044</v>
      </c>
      <c r="EZ9" s="1">
        <v>44075</v>
      </c>
      <c r="FA9" s="1">
        <v>44105</v>
      </c>
      <c r="FB9" s="1">
        <v>44136</v>
      </c>
      <c r="FC9" s="1">
        <v>44166</v>
      </c>
      <c r="FD9" s="1">
        <v>44197</v>
      </c>
      <c r="FE9" s="1">
        <v>44228</v>
      </c>
      <c r="FF9" s="1">
        <v>44256</v>
      </c>
      <c r="FG9" s="1">
        <v>44287</v>
      </c>
      <c r="FH9" s="1">
        <v>44317</v>
      </c>
      <c r="FI9" s="1">
        <v>44348</v>
      </c>
      <c r="FJ9" s="1">
        <v>44378</v>
      </c>
      <c r="FK9" s="1">
        <v>44409</v>
      </c>
      <c r="FL9" s="1">
        <v>44440</v>
      </c>
      <c r="FM9" s="1">
        <v>44470</v>
      </c>
      <c r="FN9" s="1">
        <v>44501</v>
      </c>
      <c r="FO9" s="1">
        <v>44531</v>
      </c>
    </row>
    <row r="10" spans="1:171" x14ac:dyDescent="0.35">
      <c r="A10" t="s">
        <v>8</v>
      </c>
      <c r="B10" t="s">
        <v>9</v>
      </c>
      <c r="C10" t="s">
        <v>34</v>
      </c>
      <c r="D10" s="3">
        <f>(D12-D11)/D11</f>
        <v>-1.7129153819801302E-3</v>
      </c>
      <c r="E10" s="3">
        <f t="shared" ref="E10:BP10" si="0">(E12-E11)/E11</f>
        <v>-8.8074687334859956E-4</v>
      </c>
      <c r="F10" s="3">
        <f t="shared" si="0"/>
        <v>-1.1205378581719224E-3</v>
      </c>
      <c r="G10" s="3">
        <f t="shared" si="0"/>
        <v>-6.9216127357674335E-4</v>
      </c>
      <c r="H10" s="3">
        <f t="shared" si="0"/>
        <v>-5.195704883962591E-4</v>
      </c>
      <c r="I10" s="3">
        <f t="shared" si="0"/>
        <v>-1.4944890715486642E-3</v>
      </c>
      <c r="J10" s="3">
        <f t="shared" si="0"/>
        <v>-1.4505893019038985E-3</v>
      </c>
      <c r="K10" s="3">
        <f t="shared" si="0"/>
        <v>-1.0005002501250625E-3</v>
      </c>
      <c r="L10" s="3">
        <f t="shared" si="0"/>
        <v>1.8096272167933406E-4</v>
      </c>
      <c r="M10" s="3">
        <f t="shared" si="0"/>
        <v>-1.8570102135561745E-4</v>
      </c>
      <c r="N10" s="3">
        <f t="shared" si="0"/>
        <v>-5.3248136315228972E-4</v>
      </c>
      <c r="O10" s="3">
        <f t="shared" si="0"/>
        <v>-9.9522292993630573E-4</v>
      </c>
      <c r="P10" s="3">
        <f t="shared" si="0"/>
        <v>-2.8449502133712661E-3</v>
      </c>
      <c r="Q10" s="3">
        <f t="shared" si="0"/>
        <v>-2.6809651474530832E-3</v>
      </c>
      <c r="R10" s="3">
        <f t="shared" si="0"/>
        <v>-2.4395202276885548E-3</v>
      </c>
      <c r="S10" s="3">
        <f t="shared" si="0"/>
        <v>0</v>
      </c>
      <c r="T10" s="3">
        <f t="shared" si="0"/>
        <v>-5.5532702591526125E-3</v>
      </c>
      <c r="U10" s="3">
        <f t="shared" si="0"/>
        <v>-3.4370822990261599E-3</v>
      </c>
      <c r="V10" s="3">
        <f t="shared" si="0"/>
        <v>-2.0938754144128424E-3</v>
      </c>
      <c r="W10" s="3">
        <f t="shared" si="0"/>
        <v>-3.0780372985696179E-3</v>
      </c>
      <c r="X10" s="3">
        <f t="shared" si="0"/>
        <v>-2.5702535983550376E-3</v>
      </c>
      <c r="Y10" s="3">
        <f t="shared" si="0"/>
        <v>-2.3652644027707384E-3</v>
      </c>
      <c r="Z10" s="3">
        <f t="shared" si="0"/>
        <v>-1.5264262545315779E-3</v>
      </c>
      <c r="AA10" s="3">
        <f t="shared" si="0"/>
        <v>-1.6184139543247618E-3</v>
      </c>
      <c r="AB10" s="3">
        <f t="shared" si="0"/>
        <v>1.7152658662092623E-4</v>
      </c>
      <c r="AC10" s="3">
        <f t="shared" si="0"/>
        <v>0</v>
      </c>
      <c r="AD10" s="3">
        <f t="shared" si="0"/>
        <v>0</v>
      </c>
      <c r="AE10" s="3">
        <f t="shared" si="0"/>
        <v>0</v>
      </c>
      <c r="AF10" s="3">
        <f t="shared" si="0"/>
        <v>-1.8063583815028901E-4</v>
      </c>
      <c r="AG10" s="3">
        <f t="shared" si="0"/>
        <v>-1.8768768768768769E-4</v>
      </c>
      <c r="AH10" s="3">
        <f t="shared" si="0"/>
        <v>1.7550017550017549E-4</v>
      </c>
      <c r="AI10" s="3">
        <f t="shared" si="0"/>
        <v>-1.7790428749332859E-4</v>
      </c>
      <c r="AJ10" s="3">
        <f t="shared" si="0"/>
        <v>0</v>
      </c>
      <c r="AK10" s="3">
        <f t="shared" si="0"/>
        <v>0</v>
      </c>
      <c r="AL10" s="3">
        <f t="shared" si="0"/>
        <v>0</v>
      </c>
      <c r="AM10" s="3">
        <f t="shared" si="0"/>
        <v>0</v>
      </c>
      <c r="AN10" s="3">
        <f t="shared" si="0"/>
        <v>0</v>
      </c>
      <c r="AO10" s="3">
        <f t="shared" si="0"/>
        <v>0</v>
      </c>
      <c r="AP10" s="3">
        <f t="shared" si="0"/>
        <v>0</v>
      </c>
      <c r="AQ10" s="3">
        <f t="shared" si="0"/>
        <v>0</v>
      </c>
      <c r="AR10" s="3">
        <f t="shared" si="0"/>
        <v>0</v>
      </c>
      <c r="AS10" s="3">
        <f t="shared" si="0"/>
        <v>0</v>
      </c>
      <c r="AT10" s="3">
        <f t="shared" si="0"/>
        <v>0</v>
      </c>
      <c r="AU10" s="3">
        <f t="shared" si="0"/>
        <v>-1.7024174327545113E-4</v>
      </c>
      <c r="AV10" s="3">
        <f t="shared" si="0"/>
        <v>0</v>
      </c>
      <c r="AW10" s="3">
        <f t="shared" si="0"/>
        <v>0</v>
      </c>
      <c r="AX10" s="3">
        <f t="shared" si="0"/>
        <v>0</v>
      </c>
      <c r="AY10" s="3">
        <f t="shared" si="0"/>
        <v>0</v>
      </c>
      <c r="AZ10" s="3">
        <f t="shared" si="0"/>
        <v>-1.6977928692699492E-4</v>
      </c>
      <c r="BA10" s="3">
        <f t="shared" si="0"/>
        <v>0</v>
      </c>
      <c r="BB10" s="3">
        <f t="shared" si="0"/>
        <v>0</v>
      </c>
      <c r="BC10" s="3">
        <f t="shared" si="0"/>
        <v>1.9357336430507162E-4</v>
      </c>
      <c r="BD10" s="3">
        <f t="shared" si="0"/>
        <v>-1.8875047187617969E-4</v>
      </c>
      <c r="BE10" s="3">
        <f t="shared" si="0"/>
        <v>-1.8008283810552856E-4</v>
      </c>
      <c r="BF10" s="3">
        <f t="shared" si="0"/>
        <v>0</v>
      </c>
      <c r="BG10" s="3">
        <f t="shared" si="0"/>
        <v>-1.6837851490149856E-4</v>
      </c>
      <c r="BH10" s="3">
        <f t="shared" si="0"/>
        <v>1.8646280067126608E-4</v>
      </c>
      <c r="BI10" s="3">
        <f t="shared" si="0"/>
        <v>0</v>
      </c>
      <c r="BJ10" s="3">
        <f t="shared" si="0"/>
        <v>0</v>
      </c>
      <c r="BK10" s="3">
        <f t="shared" si="0"/>
        <v>1.6906170752324599E-4</v>
      </c>
      <c r="BL10" s="3">
        <f t="shared" si="0"/>
        <v>0</v>
      </c>
      <c r="BM10" s="3">
        <f t="shared" si="0"/>
        <v>0</v>
      </c>
      <c r="BN10" s="3">
        <f t="shared" si="0"/>
        <v>0</v>
      </c>
      <c r="BO10" s="3">
        <f t="shared" si="0"/>
        <v>1.6795431642593214E-4</v>
      </c>
      <c r="BP10" s="3">
        <f t="shared" si="0"/>
        <v>0</v>
      </c>
      <c r="BQ10" s="3">
        <f t="shared" ref="BQ10:BW10" si="1">(BQ12-BQ11)/BQ11</f>
        <v>0</v>
      </c>
      <c r="BR10" s="3">
        <f t="shared" si="1"/>
        <v>0</v>
      </c>
      <c r="BS10" s="3">
        <f t="shared" si="1"/>
        <v>0</v>
      </c>
      <c r="BT10" s="3">
        <f t="shared" si="1"/>
        <v>1.645548790521639E-4</v>
      </c>
      <c r="BU10" s="3">
        <f t="shared" si="1"/>
        <v>1.6954899966090201E-4</v>
      </c>
      <c r="BV10" s="3">
        <f t="shared" si="1"/>
        <v>-1.8311664530305805E-4</v>
      </c>
      <c r="BW10" s="3">
        <f t="shared" si="1"/>
        <v>-1.7247326664367022E-4</v>
      </c>
    </row>
    <row r="11" spans="1:171" x14ac:dyDescent="0.35">
      <c r="C11" t="s">
        <v>11</v>
      </c>
      <c r="D11" s="2">
        <v>5838</v>
      </c>
      <c r="E11" s="2">
        <v>5677</v>
      </c>
      <c r="F11" s="2">
        <v>6247</v>
      </c>
      <c r="G11" s="2">
        <v>5779</v>
      </c>
      <c r="H11" s="2">
        <v>5774</v>
      </c>
      <c r="I11" s="2">
        <v>5353</v>
      </c>
      <c r="J11" s="2">
        <v>5515</v>
      </c>
      <c r="K11" s="2">
        <v>5997</v>
      </c>
      <c r="L11" s="2">
        <v>5526</v>
      </c>
      <c r="M11" s="2">
        <v>5385</v>
      </c>
      <c r="N11" s="2">
        <v>5634</v>
      </c>
      <c r="O11" s="2">
        <v>5024</v>
      </c>
      <c r="P11" s="2">
        <v>4921</v>
      </c>
      <c r="Q11" s="2">
        <v>4849</v>
      </c>
      <c r="R11" s="2">
        <v>4919</v>
      </c>
      <c r="S11" s="2">
        <v>4335</v>
      </c>
      <c r="T11" s="2">
        <v>4862</v>
      </c>
      <c r="U11" s="2">
        <v>5237</v>
      </c>
      <c r="V11" s="2">
        <v>5731</v>
      </c>
      <c r="W11" s="2">
        <v>5523</v>
      </c>
      <c r="X11" s="2">
        <v>5836</v>
      </c>
      <c r="Y11" s="2">
        <v>5919</v>
      </c>
      <c r="Z11" s="2">
        <v>5241</v>
      </c>
      <c r="AA11" s="2">
        <v>5561</v>
      </c>
      <c r="AB11" s="2">
        <v>5830</v>
      </c>
      <c r="AC11" s="2">
        <v>5633</v>
      </c>
      <c r="AD11" s="2">
        <v>6012</v>
      </c>
      <c r="AE11" s="2">
        <v>5731</v>
      </c>
      <c r="AF11" s="2">
        <v>5536</v>
      </c>
      <c r="AG11" s="2">
        <v>5328</v>
      </c>
      <c r="AH11" s="2">
        <v>5698</v>
      </c>
      <c r="AI11" s="2">
        <v>5621</v>
      </c>
      <c r="AJ11" s="2">
        <v>5448</v>
      </c>
      <c r="AK11" s="2">
        <v>5728</v>
      </c>
      <c r="AL11" s="2">
        <v>5656</v>
      </c>
      <c r="AM11" s="2">
        <v>5675</v>
      </c>
      <c r="AN11" s="2">
        <v>5254</v>
      </c>
      <c r="AO11" s="2">
        <v>4948</v>
      </c>
      <c r="AP11" s="2">
        <v>5746</v>
      </c>
      <c r="AQ11" s="2">
        <v>5727</v>
      </c>
      <c r="AR11" s="2">
        <v>5482</v>
      </c>
      <c r="AS11" s="2">
        <v>5236</v>
      </c>
      <c r="AT11" s="2">
        <v>5544</v>
      </c>
      <c r="AU11" s="2">
        <v>5874</v>
      </c>
      <c r="AV11" s="2">
        <v>5650</v>
      </c>
      <c r="AW11" s="2">
        <v>5945</v>
      </c>
      <c r="AX11" s="2">
        <v>5582</v>
      </c>
      <c r="AY11" s="2">
        <v>6126</v>
      </c>
      <c r="AZ11" s="2">
        <v>5890</v>
      </c>
      <c r="BA11" s="2">
        <v>5433</v>
      </c>
      <c r="BB11" s="2">
        <v>5136</v>
      </c>
      <c r="BC11" s="2">
        <v>5166</v>
      </c>
      <c r="BD11" s="2">
        <v>5298</v>
      </c>
      <c r="BE11" s="2">
        <v>5553</v>
      </c>
      <c r="BF11" s="2">
        <v>5847</v>
      </c>
      <c r="BG11" s="2">
        <v>5939</v>
      </c>
      <c r="BH11" s="2">
        <v>5363</v>
      </c>
      <c r="BI11" s="2">
        <v>5542</v>
      </c>
      <c r="BJ11" s="2">
        <v>5412</v>
      </c>
      <c r="BK11" s="2">
        <v>5915</v>
      </c>
      <c r="BL11" s="2">
        <v>5549</v>
      </c>
      <c r="BM11" s="2">
        <v>5812</v>
      </c>
      <c r="BN11" s="2">
        <v>6141</v>
      </c>
      <c r="BO11" s="2">
        <v>5954</v>
      </c>
      <c r="BP11" s="2">
        <v>5472</v>
      </c>
      <c r="BQ11" s="2">
        <v>5086</v>
      </c>
      <c r="BR11" s="2">
        <v>5725</v>
      </c>
      <c r="BS11" s="2">
        <v>5935</v>
      </c>
      <c r="BT11" s="2">
        <v>6077</v>
      </c>
      <c r="BU11" s="2">
        <v>5898</v>
      </c>
      <c r="BV11" s="2">
        <v>5461</v>
      </c>
      <c r="BW11" s="2">
        <v>5798</v>
      </c>
      <c r="BX11" t="s">
        <v>12</v>
      </c>
      <c r="BY11" s="2">
        <v>5191</v>
      </c>
      <c r="BZ11" s="2">
        <v>6319</v>
      </c>
      <c r="CA11" s="2">
        <v>5620</v>
      </c>
      <c r="CB11" s="2">
        <v>5922</v>
      </c>
      <c r="CC11" s="2">
        <v>5823</v>
      </c>
      <c r="CD11" s="2">
        <v>5368</v>
      </c>
      <c r="CE11" s="2">
        <v>5819</v>
      </c>
      <c r="CF11" s="2">
        <v>5859</v>
      </c>
      <c r="CG11" s="2">
        <v>5933</v>
      </c>
      <c r="CH11" s="2">
        <v>5507</v>
      </c>
      <c r="CI11" s="2">
        <v>5660</v>
      </c>
      <c r="CJ11" t="s">
        <v>13</v>
      </c>
      <c r="CK11" t="s">
        <v>14</v>
      </c>
      <c r="CL11" t="s">
        <v>15</v>
      </c>
      <c r="CM11" t="s">
        <v>16</v>
      </c>
      <c r="CN11" t="s">
        <v>17</v>
      </c>
      <c r="CO11" t="s">
        <v>18</v>
      </c>
      <c r="CP11" t="s">
        <v>19</v>
      </c>
      <c r="CQ11" t="s">
        <v>20</v>
      </c>
      <c r="CR11" s="2">
        <v>4832</v>
      </c>
      <c r="CS11" s="2">
        <v>5320</v>
      </c>
      <c r="CT11" s="2">
        <v>5179</v>
      </c>
      <c r="CU11" s="2">
        <v>5247</v>
      </c>
      <c r="CV11" s="2">
        <v>5212</v>
      </c>
      <c r="CW11" s="2">
        <v>4793</v>
      </c>
      <c r="CX11" s="2">
        <v>5224</v>
      </c>
      <c r="CY11" s="2">
        <v>4795</v>
      </c>
      <c r="CZ11" s="2">
        <v>4904</v>
      </c>
      <c r="DA11" s="2">
        <v>5026</v>
      </c>
      <c r="DB11" s="2">
        <v>5308</v>
      </c>
      <c r="DC11" s="2">
        <v>5367</v>
      </c>
      <c r="DD11" s="2">
        <v>5048</v>
      </c>
      <c r="DE11" s="2">
        <v>5121</v>
      </c>
      <c r="DF11" s="2">
        <v>5253</v>
      </c>
      <c r="DG11" s="2">
        <v>5624</v>
      </c>
      <c r="DH11" s="2">
        <v>5358</v>
      </c>
      <c r="DI11" s="2">
        <v>4624</v>
      </c>
      <c r="DJ11" s="2">
        <v>5349</v>
      </c>
      <c r="DK11" s="2">
        <v>5022</v>
      </c>
      <c r="DL11" s="2">
        <v>4935</v>
      </c>
      <c r="DM11" s="2">
        <v>4991</v>
      </c>
      <c r="DN11" s="2">
        <v>5403</v>
      </c>
      <c r="DO11" s="2">
        <v>5400</v>
      </c>
      <c r="DP11" s="2">
        <v>5106</v>
      </c>
      <c r="DQ11" s="2">
        <v>4906</v>
      </c>
      <c r="DR11" s="2">
        <v>4738</v>
      </c>
      <c r="DS11" s="2">
        <v>5034</v>
      </c>
      <c r="DT11" s="2">
        <v>5028</v>
      </c>
      <c r="DU11" s="2">
        <v>4570</v>
      </c>
      <c r="DV11" s="2">
        <v>4863</v>
      </c>
      <c r="DW11" s="2">
        <v>4439</v>
      </c>
      <c r="DX11" s="2">
        <v>4069</v>
      </c>
      <c r="DY11" s="2">
        <v>4118</v>
      </c>
      <c r="DZ11" s="2">
        <v>4540</v>
      </c>
      <c r="EA11" s="2">
        <v>4588</v>
      </c>
      <c r="EB11" s="2">
        <v>4408</v>
      </c>
      <c r="EC11" s="2">
        <v>4502</v>
      </c>
      <c r="ED11" s="2">
        <v>4674</v>
      </c>
      <c r="EE11" s="2">
        <v>4801</v>
      </c>
      <c r="EF11" s="2">
        <v>4754</v>
      </c>
      <c r="EG11" s="2">
        <v>4062</v>
      </c>
      <c r="EH11" s="2">
        <v>4975</v>
      </c>
      <c r="EI11" s="2">
        <v>3994</v>
      </c>
      <c r="EJ11" s="2">
        <v>4463</v>
      </c>
      <c r="EK11" s="2">
        <v>4133</v>
      </c>
      <c r="EL11" s="2">
        <v>4492</v>
      </c>
      <c r="EM11" s="2">
        <v>4349</v>
      </c>
      <c r="EN11" s="2">
        <v>3911</v>
      </c>
      <c r="EO11" s="2">
        <v>4082</v>
      </c>
      <c r="EP11" s="2">
        <v>4131</v>
      </c>
      <c r="EQ11" s="2">
        <v>4455</v>
      </c>
      <c r="ER11" s="2">
        <v>3383</v>
      </c>
      <c r="ES11" s="2">
        <v>3148</v>
      </c>
      <c r="ET11" s="2">
        <v>3955</v>
      </c>
      <c r="EU11" s="2">
        <v>3249</v>
      </c>
      <c r="EV11" s="2">
        <v>3052</v>
      </c>
      <c r="EW11" s="2">
        <v>3035</v>
      </c>
      <c r="EX11" s="2">
        <v>2996</v>
      </c>
      <c r="EY11" s="2">
        <v>3211</v>
      </c>
      <c r="EZ11" s="2">
        <v>3150</v>
      </c>
      <c r="FA11" s="2">
        <v>3638</v>
      </c>
      <c r="FB11" s="2">
        <v>3864</v>
      </c>
      <c r="FC11" s="2">
        <v>3826</v>
      </c>
      <c r="FD11" s="2">
        <v>3581</v>
      </c>
      <c r="FE11" s="2">
        <v>3367</v>
      </c>
      <c r="FF11" s="2">
        <v>3984</v>
      </c>
      <c r="FG11" s="2">
        <v>3831</v>
      </c>
      <c r="FH11" s="2">
        <v>3647</v>
      </c>
      <c r="FI11" s="2">
        <v>3562</v>
      </c>
      <c r="FJ11" s="2">
        <v>2990</v>
      </c>
      <c r="FK11" s="2">
        <v>3639</v>
      </c>
      <c r="FL11" s="2">
        <v>3541</v>
      </c>
      <c r="FM11" s="2">
        <v>3788</v>
      </c>
      <c r="FN11" s="2">
        <v>2780</v>
      </c>
      <c r="FO11" s="2">
        <v>3099</v>
      </c>
    </row>
    <row r="12" spans="1:171" x14ac:dyDescent="0.35">
      <c r="A12" t="s">
        <v>33</v>
      </c>
      <c r="D12" s="2">
        <f>SUM(D16:D18)</f>
        <v>5828</v>
      </c>
      <c r="E12" s="2">
        <f t="shared" ref="E12:BP12" si="2">SUM(E16:E18)</f>
        <v>5672</v>
      </c>
      <c r="F12" s="2">
        <f t="shared" si="2"/>
        <v>6240</v>
      </c>
      <c r="G12" s="2">
        <f t="shared" si="2"/>
        <v>5775</v>
      </c>
      <c r="H12" s="2">
        <f t="shared" si="2"/>
        <v>5771</v>
      </c>
      <c r="I12" s="2">
        <f t="shared" si="2"/>
        <v>5345</v>
      </c>
      <c r="J12" s="2">
        <f t="shared" si="2"/>
        <v>5507</v>
      </c>
      <c r="K12" s="2">
        <f t="shared" si="2"/>
        <v>5991</v>
      </c>
      <c r="L12" s="2">
        <f t="shared" si="2"/>
        <v>5527</v>
      </c>
      <c r="M12" s="2">
        <f t="shared" si="2"/>
        <v>5384</v>
      </c>
      <c r="N12" s="2">
        <f t="shared" si="2"/>
        <v>5631</v>
      </c>
      <c r="O12" s="2">
        <f t="shared" si="2"/>
        <v>5019</v>
      </c>
      <c r="P12" s="2">
        <f t="shared" si="2"/>
        <v>4907</v>
      </c>
      <c r="Q12" s="2">
        <f t="shared" si="2"/>
        <v>4836</v>
      </c>
      <c r="R12" s="2">
        <f t="shared" si="2"/>
        <v>4907</v>
      </c>
      <c r="S12" s="2">
        <f t="shared" si="2"/>
        <v>4335</v>
      </c>
      <c r="T12" s="2">
        <f t="shared" si="2"/>
        <v>4835</v>
      </c>
      <c r="U12" s="2">
        <f t="shared" si="2"/>
        <v>5219</v>
      </c>
      <c r="V12" s="2">
        <f t="shared" si="2"/>
        <v>5719</v>
      </c>
      <c r="W12" s="2">
        <f t="shared" si="2"/>
        <v>5506</v>
      </c>
      <c r="X12" s="2">
        <f t="shared" si="2"/>
        <v>5821</v>
      </c>
      <c r="Y12" s="2">
        <f t="shared" si="2"/>
        <v>5905</v>
      </c>
      <c r="Z12" s="2">
        <f t="shared" si="2"/>
        <v>5233</v>
      </c>
      <c r="AA12" s="2">
        <f t="shared" si="2"/>
        <v>5552</v>
      </c>
      <c r="AB12" s="2">
        <f t="shared" si="2"/>
        <v>5831</v>
      </c>
      <c r="AC12" s="2">
        <f t="shared" si="2"/>
        <v>5633</v>
      </c>
      <c r="AD12" s="2">
        <f t="shared" si="2"/>
        <v>6012</v>
      </c>
      <c r="AE12" s="2">
        <f t="shared" si="2"/>
        <v>5731</v>
      </c>
      <c r="AF12" s="2">
        <f t="shared" si="2"/>
        <v>5535</v>
      </c>
      <c r="AG12" s="2">
        <f t="shared" si="2"/>
        <v>5327</v>
      </c>
      <c r="AH12" s="2">
        <f t="shared" si="2"/>
        <v>5699</v>
      </c>
      <c r="AI12" s="2">
        <f t="shared" si="2"/>
        <v>5620</v>
      </c>
      <c r="AJ12" s="2">
        <f t="shared" si="2"/>
        <v>5448</v>
      </c>
      <c r="AK12" s="2">
        <f t="shared" si="2"/>
        <v>5728</v>
      </c>
      <c r="AL12" s="2">
        <f t="shared" si="2"/>
        <v>5656</v>
      </c>
      <c r="AM12" s="2">
        <f t="shared" si="2"/>
        <v>5675</v>
      </c>
      <c r="AN12" s="2">
        <f t="shared" si="2"/>
        <v>5254</v>
      </c>
      <c r="AO12" s="2">
        <f t="shared" si="2"/>
        <v>4948</v>
      </c>
      <c r="AP12" s="2">
        <f t="shared" si="2"/>
        <v>5746</v>
      </c>
      <c r="AQ12" s="2">
        <f t="shared" si="2"/>
        <v>5727</v>
      </c>
      <c r="AR12" s="2">
        <f t="shared" si="2"/>
        <v>5482</v>
      </c>
      <c r="AS12" s="2">
        <f t="shared" si="2"/>
        <v>5236</v>
      </c>
      <c r="AT12" s="2">
        <f t="shared" si="2"/>
        <v>5544</v>
      </c>
      <c r="AU12" s="2">
        <f t="shared" si="2"/>
        <v>5873</v>
      </c>
      <c r="AV12" s="2">
        <f t="shared" si="2"/>
        <v>5650</v>
      </c>
      <c r="AW12" s="2">
        <f t="shared" si="2"/>
        <v>5945</v>
      </c>
      <c r="AX12" s="2">
        <f t="shared" si="2"/>
        <v>5582</v>
      </c>
      <c r="AY12" s="2">
        <f t="shared" si="2"/>
        <v>6126</v>
      </c>
      <c r="AZ12" s="2">
        <f t="shared" si="2"/>
        <v>5889</v>
      </c>
      <c r="BA12" s="2">
        <f t="shared" si="2"/>
        <v>5433</v>
      </c>
      <c r="BB12" s="2">
        <f t="shared" si="2"/>
        <v>5136</v>
      </c>
      <c r="BC12" s="2">
        <f t="shared" si="2"/>
        <v>5167</v>
      </c>
      <c r="BD12" s="2">
        <f t="shared" si="2"/>
        <v>5297</v>
      </c>
      <c r="BE12" s="2">
        <f t="shared" si="2"/>
        <v>5552</v>
      </c>
      <c r="BF12" s="2">
        <f t="shared" si="2"/>
        <v>5847</v>
      </c>
      <c r="BG12" s="2">
        <f t="shared" si="2"/>
        <v>5938</v>
      </c>
      <c r="BH12" s="2">
        <f t="shared" si="2"/>
        <v>5364</v>
      </c>
      <c r="BI12" s="2">
        <f t="shared" si="2"/>
        <v>5542</v>
      </c>
      <c r="BJ12" s="2">
        <f t="shared" si="2"/>
        <v>5412</v>
      </c>
      <c r="BK12" s="2">
        <f t="shared" si="2"/>
        <v>5916</v>
      </c>
      <c r="BL12" s="2">
        <f t="shared" si="2"/>
        <v>5549</v>
      </c>
      <c r="BM12" s="2">
        <f t="shared" si="2"/>
        <v>5812</v>
      </c>
      <c r="BN12" s="2">
        <f t="shared" si="2"/>
        <v>6141</v>
      </c>
      <c r="BO12" s="2">
        <f t="shared" si="2"/>
        <v>5955</v>
      </c>
      <c r="BP12" s="2">
        <f t="shared" si="2"/>
        <v>5472</v>
      </c>
      <c r="BQ12" s="2">
        <f t="shared" ref="BQ12:EB12" si="3">SUM(BQ16:BQ18)</f>
        <v>5086</v>
      </c>
      <c r="BR12" s="2">
        <f t="shared" si="3"/>
        <v>5725</v>
      </c>
      <c r="BS12" s="2">
        <f t="shared" si="3"/>
        <v>5935</v>
      </c>
      <c r="BT12" s="2">
        <f t="shared" si="3"/>
        <v>6078</v>
      </c>
      <c r="BU12" s="2">
        <f t="shared" si="3"/>
        <v>5899</v>
      </c>
      <c r="BV12" s="2">
        <f t="shared" si="3"/>
        <v>5460</v>
      </c>
      <c r="BW12" s="2">
        <f t="shared" si="3"/>
        <v>5797</v>
      </c>
      <c r="BX12" s="2">
        <f t="shared" si="3"/>
        <v>823</v>
      </c>
      <c r="BY12" s="2">
        <f t="shared" si="3"/>
        <v>697</v>
      </c>
      <c r="BZ12" s="2">
        <f t="shared" si="3"/>
        <v>710</v>
      </c>
      <c r="CA12" s="2">
        <f t="shared" si="3"/>
        <v>5620</v>
      </c>
      <c r="CB12" s="2">
        <f t="shared" si="3"/>
        <v>706</v>
      </c>
      <c r="CC12" s="2">
        <f t="shared" si="3"/>
        <v>601</v>
      </c>
      <c r="CD12" s="2">
        <f t="shared" si="3"/>
        <v>698</v>
      </c>
      <c r="CE12" s="2">
        <f t="shared" si="3"/>
        <v>748</v>
      </c>
      <c r="CF12" s="2">
        <f t="shared" si="3"/>
        <v>778</v>
      </c>
      <c r="CG12" s="2">
        <f t="shared" si="3"/>
        <v>774</v>
      </c>
      <c r="CH12" s="2">
        <f t="shared" si="3"/>
        <v>2509</v>
      </c>
      <c r="CI12" s="2">
        <f t="shared" si="3"/>
        <v>2657</v>
      </c>
      <c r="CJ12" s="2">
        <f t="shared" si="3"/>
        <v>0</v>
      </c>
      <c r="CK12" s="2">
        <f t="shared" si="3"/>
        <v>0</v>
      </c>
      <c r="CL12" s="2">
        <f t="shared" si="3"/>
        <v>0</v>
      </c>
      <c r="CM12" s="2">
        <f t="shared" si="3"/>
        <v>0</v>
      </c>
      <c r="CN12" s="2">
        <f t="shared" si="3"/>
        <v>0</v>
      </c>
      <c r="CO12" s="2">
        <f t="shared" si="3"/>
        <v>0</v>
      </c>
      <c r="CP12" s="2">
        <f t="shared" si="3"/>
        <v>0</v>
      </c>
      <c r="CQ12" s="2">
        <f t="shared" si="3"/>
        <v>822</v>
      </c>
      <c r="CR12" s="2">
        <f t="shared" si="3"/>
        <v>652</v>
      </c>
      <c r="CS12" s="2">
        <f t="shared" si="3"/>
        <v>637</v>
      </c>
      <c r="CT12" s="2">
        <f t="shared" si="3"/>
        <v>711</v>
      </c>
      <c r="CU12" s="2">
        <f t="shared" si="3"/>
        <v>0</v>
      </c>
      <c r="CV12" s="2">
        <f t="shared" si="3"/>
        <v>798</v>
      </c>
      <c r="CW12" s="2">
        <f t="shared" si="3"/>
        <v>0</v>
      </c>
      <c r="CX12" s="2">
        <f t="shared" si="3"/>
        <v>0</v>
      </c>
      <c r="CY12" s="2">
        <f t="shared" si="3"/>
        <v>0</v>
      </c>
      <c r="CZ12" s="2">
        <f t="shared" si="3"/>
        <v>0</v>
      </c>
      <c r="DA12" s="2">
        <f t="shared" si="3"/>
        <v>0</v>
      </c>
      <c r="DB12" s="2">
        <f t="shared" si="3"/>
        <v>0</v>
      </c>
      <c r="DC12" s="2">
        <f t="shared" si="3"/>
        <v>0</v>
      </c>
      <c r="DD12" s="2">
        <f t="shared" si="3"/>
        <v>0</v>
      </c>
      <c r="DE12" s="2">
        <f t="shared" si="3"/>
        <v>0</v>
      </c>
      <c r="DF12" s="2">
        <f t="shared" si="3"/>
        <v>0</v>
      </c>
      <c r="DG12" s="2">
        <f t="shared" si="3"/>
        <v>0</v>
      </c>
      <c r="DH12" s="2">
        <f t="shared" si="3"/>
        <v>0</v>
      </c>
      <c r="DI12" s="2">
        <f t="shared" si="3"/>
        <v>0</v>
      </c>
      <c r="DJ12" s="2">
        <f t="shared" si="3"/>
        <v>0</v>
      </c>
      <c r="DK12" s="2">
        <f t="shared" si="3"/>
        <v>654</v>
      </c>
      <c r="DL12" s="2">
        <f t="shared" si="3"/>
        <v>669</v>
      </c>
      <c r="DM12" s="2">
        <f t="shared" si="3"/>
        <v>743</v>
      </c>
      <c r="DN12" s="2">
        <f t="shared" si="3"/>
        <v>0</v>
      </c>
      <c r="DO12" s="2">
        <f t="shared" si="3"/>
        <v>0</v>
      </c>
      <c r="DP12" s="2">
        <f t="shared" si="3"/>
        <v>0</v>
      </c>
      <c r="DQ12" s="2">
        <f t="shared" si="3"/>
        <v>0</v>
      </c>
      <c r="DR12" s="2">
        <f t="shared" si="3"/>
        <v>0</v>
      </c>
      <c r="DS12" s="2">
        <f t="shared" si="3"/>
        <v>0</v>
      </c>
      <c r="DT12" s="2">
        <f t="shared" si="3"/>
        <v>0</v>
      </c>
      <c r="DU12" s="2">
        <f t="shared" si="3"/>
        <v>0</v>
      </c>
      <c r="DV12" s="2">
        <f t="shared" si="3"/>
        <v>811</v>
      </c>
      <c r="DW12" s="2">
        <f t="shared" si="3"/>
        <v>0</v>
      </c>
      <c r="DX12" s="2">
        <f t="shared" si="3"/>
        <v>0</v>
      </c>
      <c r="DY12" s="2">
        <f t="shared" si="3"/>
        <v>0</v>
      </c>
      <c r="DZ12" s="2">
        <f t="shared" si="3"/>
        <v>0</v>
      </c>
      <c r="EA12" s="2">
        <f t="shared" si="3"/>
        <v>0</v>
      </c>
      <c r="EB12" s="2">
        <f t="shared" si="3"/>
        <v>0</v>
      </c>
      <c r="EC12" s="2">
        <f t="shared" ref="EC12:FO12" si="4">SUM(EC16:EC18)</f>
        <v>0</v>
      </c>
      <c r="ED12" s="2">
        <f t="shared" si="4"/>
        <v>0</v>
      </c>
      <c r="EE12" s="2">
        <f t="shared" si="4"/>
        <v>0</v>
      </c>
      <c r="EF12" s="2">
        <f t="shared" si="4"/>
        <v>0</v>
      </c>
      <c r="EG12" s="2">
        <f t="shared" si="4"/>
        <v>0</v>
      </c>
      <c r="EH12" s="2">
        <f t="shared" si="4"/>
        <v>0</v>
      </c>
      <c r="EI12" s="2">
        <f t="shared" si="4"/>
        <v>0</v>
      </c>
      <c r="EJ12" s="2">
        <f t="shared" si="4"/>
        <v>0</v>
      </c>
      <c r="EK12" s="2">
        <f t="shared" si="4"/>
        <v>0</v>
      </c>
      <c r="EL12" s="2">
        <f t="shared" si="4"/>
        <v>0</v>
      </c>
      <c r="EM12" s="2">
        <f t="shared" si="4"/>
        <v>0</v>
      </c>
      <c r="EN12" s="2">
        <f t="shared" si="4"/>
        <v>0</v>
      </c>
      <c r="EO12" s="2">
        <f t="shared" si="4"/>
        <v>0</v>
      </c>
      <c r="EP12" s="2">
        <f t="shared" si="4"/>
        <v>0</v>
      </c>
      <c r="EQ12" s="2">
        <f t="shared" si="4"/>
        <v>0</v>
      </c>
      <c r="ER12" s="2">
        <f t="shared" si="4"/>
        <v>1162</v>
      </c>
      <c r="ES12" s="2">
        <f t="shared" si="4"/>
        <v>1037</v>
      </c>
      <c r="ET12" s="2">
        <f t="shared" si="4"/>
        <v>1169</v>
      </c>
      <c r="EU12" s="2">
        <f t="shared" si="4"/>
        <v>849</v>
      </c>
      <c r="EV12" s="2">
        <f t="shared" si="4"/>
        <v>790</v>
      </c>
      <c r="EW12" s="2">
        <f t="shared" si="4"/>
        <v>788</v>
      </c>
      <c r="EX12" s="2">
        <f t="shared" si="4"/>
        <v>719</v>
      </c>
      <c r="EY12" s="2">
        <f t="shared" si="4"/>
        <v>729</v>
      </c>
      <c r="EZ12" s="2">
        <f t="shared" si="4"/>
        <v>854</v>
      </c>
      <c r="FA12" s="2">
        <f t="shared" si="4"/>
        <v>1048</v>
      </c>
      <c r="FB12" s="2">
        <f t="shared" si="4"/>
        <v>1007</v>
      </c>
      <c r="FC12" s="2">
        <f t="shared" si="4"/>
        <v>850</v>
      </c>
      <c r="FD12" s="2">
        <f t="shared" si="4"/>
        <v>629</v>
      </c>
      <c r="FE12" s="2">
        <f t="shared" si="4"/>
        <v>687</v>
      </c>
      <c r="FF12" s="2">
        <f t="shared" si="4"/>
        <v>532</v>
      </c>
      <c r="FG12" s="2">
        <f t="shared" si="4"/>
        <v>646</v>
      </c>
      <c r="FH12" s="2">
        <f t="shared" si="4"/>
        <v>486</v>
      </c>
      <c r="FI12" s="2">
        <f t="shared" si="4"/>
        <v>525</v>
      </c>
      <c r="FJ12" s="2">
        <f t="shared" si="4"/>
        <v>576</v>
      </c>
      <c r="FK12" s="2">
        <f t="shared" si="4"/>
        <v>444</v>
      </c>
      <c r="FL12" s="2">
        <f t="shared" si="4"/>
        <v>405</v>
      </c>
      <c r="FM12" s="2">
        <f t="shared" si="4"/>
        <v>485</v>
      </c>
      <c r="FN12" s="2">
        <f t="shared" si="4"/>
        <v>458</v>
      </c>
      <c r="FO12" s="2">
        <f t="shared" si="4"/>
        <v>614</v>
      </c>
    </row>
    <row r="13" spans="1:171" s="4" customFormat="1" x14ac:dyDescent="0.35">
      <c r="A13" s="4" t="s">
        <v>35</v>
      </c>
      <c r="D13" s="5">
        <f>D11-D12</f>
        <v>10</v>
      </c>
      <c r="E13" s="5">
        <f t="shared" ref="E13:BP13" si="5">E11-E12</f>
        <v>5</v>
      </c>
      <c r="F13" s="5">
        <f t="shared" si="5"/>
        <v>7</v>
      </c>
      <c r="G13" s="5">
        <f t="shared" si="5"/>
        <v>4</v>
      </c>
      <c r="H13" s="5">
        <f t="shared" si="5"/>
        <v>3</v>
      </c>
      <c r="I13" s="5">
        <f t="shared" si="5"/>
        <v>8</v>
      </c>
      <c r="J13" s="5">
        <f t="shared" si="5"/>
        <v>8</v>
      </c>
      <c r="K13" s="5">
        <f t="shared" si="5"/>
        <v>6</v>
      </c>
      <c r="L13" s="5">
        <f t="shared" si="5"/>
        <v>-1</v>
      </c>
      <c r="M13" s="5">
        <f t="shared" si="5"/>
        <v>1</v>
      </c>
      <c r="N13" s="5">
        <f t="shared" si="5"/>
        <v>3</v>
      </c>
      <c r="O13" s="5">
        <f>O11-O12</f>
        <v>5</v>
      </c>
      <c r="P13" s="5">
        <f t="shared" si="5"/>
        <v>14</v>
      </c>
      <c r="Q13" s="5">
        <f t="shared" si="5"/>
        <v>13</v>
      </c>
      <c r="R13" s="5">
        <f t="shared" si="5"/>
        <v>12</v>
      </c>
      <c r="S13" s="5">
        <f t="shared" si="5"/>
        <v>0</v>
      </c>
      <c r="T13" s="5">
        <f t="shared" si="5"/>
        <v>27</v>
      </c>
      <c r="U13" s="5">
        <f t="shared" si="5"/>
        <v>18</v>
      </c>
      <c r="V13" s="5">
        <f t="shared" si="5"/>
        <v>12</v>
      </c>
      <c r="W13" s="5">
        <f t="shared" si="5"/>
        <v>17</v>
      </c>
      <c r="X13" s="5">
        <f t="shared" si="5"/>
        <v>15</v>
      </c>
      <c r="Y13" s="5">
        <f t="shared" si="5"/>
        <v>14</v>
      </c>
      <c r="Z13" s="5">
        <f t="shared" si="5"/>
        <v>8</v>
      </c>
      <c r="AA13" s="5">
        <f t="shared" si="5"/>
        <v>9</v>
      </c>
      <c r="AB13" s="5">
        <f t="shared" si="5"/>
        <v>-1</v>
      </c>
      <c r="AC13" s="5">
        <f t="shared" si="5"/>
        <v>0</v>
      </c>
      <c r="AD13" s="5">
        <f t="shared" si="5"/>
        <v>0</v>
      </c>
      <c r="AE13" s="5">
        <f t="shared" si="5"/>
        <v>0</v>
      </c>
      <c r="AF13" s="5">
        <f t="shared" si="5"/>
        <v>1</v>
      </c>
      <c r="AG13" s="5">
        <f t="shared" si="5"/>
        <v>1</v>
      </c>
      <c r="AH13" s="5">
        <f t="shared" si="5"/>
        <v>-1</v>
      </c>
      <c r="AI13" s="5">
        <f t="shared" si="5"/>
        <v>1</v>
      </c>
      <c r="AJ13" s="5">
        <f t="shared" si="5"/>
        <v>0</v>
      </c>
      <c r="AK13" s="5">
        <f t="shared" si="5"/>
        <v>0</v>
      </c>
      <c r="AL13" s="5">
        <f t="shared" si="5"/>
        <v>0</v>
      </c>
      <c r="AM13" s="5">
        <f t="shared" si="5"/>
        <v>0</v>
      </c>
      <c r="AN13" s="5">
        <f t="shared" si="5"/>
        <v>0</v>
      </c>
      <c r="AO13" s="5">
        <f t="shared" si="5"/>
        <v>0</v>
      </c>
      <c r="AP13" s="5">
        <f t="shared" si="5"/>
        <v>0</v>
      </c>
      <c r="AQ13" s="5">
        <f t="shared" si="5"/>
        <v>0</v>
      </c>
      <c r="AR13" s="5">
        <f t="shared" si="5"/>
        <v>0</v>
      </c>
      <c r="AS13" s="5">
        <f t="shared" si="5"/>
        <v>0</v>
      </c>
      <c r="AT13" s="5">
        <f t="shared" si="5"/>
        <v>0</v>
      </c>
      <c r="AU13" s="5">
        <f t="shared" si="5"/>
        <v>1</v>
      </c>
      <c r="AV13" s="5">
        <f t="shared" si="5"/>
        <v>0</v>
      </c>
      <c r="AW13" s="5">
        <f t="shared" si="5"/>
        <v>0</v>
      </c>
      <c r="AX13" s="5">
        <f t="shared" si="5"/>
        <v>0</v>
      </c>
      <c r="AY13" s="5">
        <f t="shared" si="5"/>
        <v>0</v>
      </c>
      <c r="AZ13" s="5">
        <f t="shared" si="5"/>
        <v>1</v>
      </c>
      <c r="BA13" s="5">
        <f t="shared" si="5"/>
        <v>0</v>
      </c>
      <c r="BB13" s="5">
        <f t="shared" si="5"/>
        <v>0</v>
      </c>
      <c r="BC13" s="5">
        <f t="shared" si="5"/>
        <v>-1</v>
      </c>
      <c r="BD13" s="5">
        <f t="shared" si="5"/>
        <v>1</v>
      </c>
      <c r="BE13" s="5">
        <f t="shared" si="5"/>
        <v>1</v>
      </c>
      <c r="BF13" s="5">
        <f t="shared" si="5"/>
        <v>0</v>
      </c>
      <c r="BG13" s="5">
        <f t="shared" si="5"/>
        <v>1</v>
      </c>
      <c r="BH13" s="5">
        <f t="shared" si="5"/>
        <v>-1</v>
      </c>
      <c r="BI13" s="5">
        <f t="shared" si="5"/>
        <v>0</v>
      </c>
      <c r="BJ13" s="5">
        <f t="shared" si="5"/>
        <v>0</v>
      </c>
      <c r="BK13" s="5">
        <f t="shared" si="5"/>
        <v>-1</v>
      </c>
      <c r="BL13" s="5">
        <f t="shared" si="5"/>
        <v>0</v>
      </c>
      <c r="BM13" s="5">
        <f t="shared" si="5"/>
        <v>0</v>
      </c>
      <c r="BN13" s="5">
        <f t="shared" si="5"/>
        <v>0</v>
      </c>
      <c r="BO13" s="5">
        <f t="shared" si="5"/>
        <v>-1</v>
      </c>
      <c r="BP13" s="5">
        <f t="shared" si="5"/>
        <v>0</v>
      </c>
      <c r="BQ13" s="5">
        <f t="shared" ref="BQ13:BW13" si="6">BQ11-BQ12</f>
        <v>0</v>
      </c>
      <c r="BR13" s="5">
        <f t="shared" si="6"/>
        <v>0</v>
      </c>
      <c r="BS13" s="5">
        <f t="shared" si="6"/>
        <v>0</v>
      </c>
      <c r="BT13" s="5">
        <f t="shared" si="6"/>
        <v>-1</v>
      </c>
      <c r="BU13" s="5">
        <f t="shared" si="6"/>
        <v>-1</v>
      </c>
      <c r="BV13" s="5">
        <f t="shared" si="6"/>
        <v>1</v>
      </c>
      <c r="BW13" s="5">
        <f t="shared" si="6"/>
        <v>1</v>
      </c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</row>
    <row r="14" spans="1:171" x14ac:dyDescent="0.35">
      <c r="A14" t="s">
        <v>21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23</v>
      </c>
      <c r="AK14" t="s">
        <v>22</v>
      </c>
      <c r="AL14" t="s">
        <v>22</v>
      </c>
      <c r="AM14" t="s">
        <v>22</v>
      </c>
      <c r="AN14" t="s">
        <v>22</v>
      </c>
      <c r="AO14" t="s">
        <v>22</v>
      </c>
      <c r="AP14" t="s">
        <v>22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22</v>
      </c>
      <c r="BO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  <c r="BZ14" t="s">
        <v>22</v>
      </c>
      <c r="CA14" t="s">
        <v>22</v>
      </c>
      <c r="CB14" t="s">
        <v>22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24</v>
      </c>
      <c r="CK14" t="s">
        <v>24</v>
      </c>
      <c r="CL14" t="s">
        <v>24</v>
      </c>
      <c r="CM14" t="s">
        <v>24</v>
      </c>
      <c r="CN14" t="s">
        <v>24</v>
      </c>
      <c r="CO14" t="s">
        <v>24</v>
      </c>
      <c r="CP14" t="s">
        <v>24</v>
      </c>
      <c r="CQ14" t="s">
        <v>24</v>
      </c>
      <c r="CR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A14" t="s">
        <v>22</v>
      </c>
      <c r="DB14" t="s">
        <v>22</v>
      </c>
      <c r="DC14" t="s">
        <v>22</v>
      </c>
      <c r="DD14" t="s">
        <v>22</v>
      </c>
      <c r="DE14" t="s">
        <v>22</v>
      </c>
      <c r="DF14" t="s">
        <v>22</v>
      </c>
      <c r="DG14" t="s">
        <v>22</v>
      </c>
      <c r="DH14" t="s">
        <v>22</v>
      </c>
      <c r="DI14" t="s">
        <v>22</v>
      </c>
      <c r="DJ14" t="s">
        <v>22</v>
      </c>
      <c r="DK14" t="s">
        <v>22</v>
      </c>
      <c r="DL14" t="s">
        <v>22</v>
      </c>
      <c r="DM14" t="s">
        <v>22</v>
      </c>
      <c r="DN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A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I14" t="s">
        <v>22</v>
      </c>
      <c r="EJ14" t="s">
        <v>22</v>
      </c>
      <c r="EK14" t="s">
        <v>22</v>
      </c>
      <c r="EL14" t="s">
        <v>22</v>
      </c>
      <c r="EM14" t="s">
        <v>22</v>
      </c>
      <c r="EN14" t="s">
        <v>22</v>
      </c>
      <c r="EO14" t="s">
        <v>22</v>
      </c>
      <c r="EP14" t="s">
        <v>22</v>
      </c>
      <c r="EQ14" t="s">
        <v>22</v>
      </c>
      <c r="ER14" t="s">
        <v>22</v>
      </c>
      <c r="ES14" t="s">
        <v>22</v>
      </c>
      <c r="ET14" t="s">
        <v>22</v>
      </c>
      <c r="EU14" t="s">
        <v>22</v>
      </c>
      <c r="EV14" t="s">
        <v>22</v>
      </c>
      <c r="EW14" t="s">
        <v>22</v>
      </c>
      <c r="EX14" t="s">
        <v>22</v>
      </c>
      <c r="EY14" t="s">
        <v>22</v>
      </c>
      <c r="EZ14" t="s">
        <v>22</v>
      </c>
      <c r="FA14" t="s">
        <v>22</v>
      </c>
      <c r="FB14" t="s">
        <v>22</v>
      </c>
      <c r="FC14" t="s">
        <v>22</v>
      </c>
      <c r="FD14" t="s">
        <v>22</v>
      </c>
      <c r="FE14" t="s">
        <v>22</v>
      </c>
      <c r="FF14" t="s">
        <v>22</v>
      </c>
      <c r="FG14" t="s">
        <v>22</v>
      </c>
      <c r="FH14" t="s">
        <v>22</v>
      </c>
      <c r="FI14" t="s">
        <v>22</v>
      </c>
      <c r="FJ14" t="s">
        <v>22</v>
      </c>
      <c r="FK14" t="s">
        <v>22</v>
      </c>
      <c r="FL14" t="s">
        <v>22</v>
      </c>
      <c r="FM14" t="s">
        <v>22</v>
      </c>
      <c r="FN14" t="s">
        <v>22</v>
      </c>
      <c r="FO14" t="s">
        <v>22</v>
      </c>
    </row>
    <row r="15" spans="1:171" x14ac:dyDescent="0.35">
      <c r="A15" t="s">
        <v>25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23</v>
      </c>
      <c r="AK15" t="s">
        <v>22</v>
      </c>
      <c r="AL15" t="s">
        <v>22</v>
      </c>
      <c r="AM15" t="s">
        <v>22</v>
      </c>
      <c r="AN15" t="s">
        <v>22</v>
      </c>
      <c r="AO15" t="s">
        <v>22</v>
      </c>
      <c r="AP15" t="s">
        <v>22</v>
      </c>
      <c r="AQ15" t="s">
        <v>23</v>
      </c>
      <c r="AR15" t="s">
        <v>23</v>
      </c>
      <c r="AS15" t="s">
        <v>23</v>
      </c>
      <c r="AT15" t="s">
        <v>23</v>
      </c>
      <c r="AU15" t="s">
        <v>23</v>
      </c>
      <c r="AV15" t="s">
        <v>23</v>
      </c>
      <c r="AW15" t="s">
        <v>23</v>
      </c>
      <c r="AX15" t="s">
        <v>23</v>
      </c>
      <c r="AY15" t="s">
        <v>23</v>
      </c>
      <c r="AZ15" t="s">
        <v>23</v>
      </c>
      <c r="BA15" t="s">
        <v>23</v>
      </c>
      <c r="BB15" t="s">
        <v>23</v>
      </c>
      <c r="BC15" t="s">
        <v>23</v>
      </c>
      <c r="BD15" t="s">
        <v>23</v>
      </c>
      <c r="BE15" t="s">
        <v>23</v>
      </c>
      <c r="BF15" t="s">
        <v>23</v>
      </c>
      <c r="BG15" t="s">
        <v>23</v>
      </c>
      <c r="BH15" t="s">
        <v>23</v>
      </c>
      <c r="BI15" t="s">
        <v>23</v>
      </c>
      <c r="BJ15" t="s">
        <v>23</v>
      </c>
      <c r="BK15" t="s">
        <v>23</v>
      </c>
      <c r="BL15" t="s">
        <v>23</v>
      </c>
      <c r="BM15" t="s">
        <v>23</v>
      </c>
      <c r="BN15" t="s">
        <v>22</v>
      </c>
      <c r="BO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B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O15" t="s">
        <v>22</v>
      </c>
      <c r="CP15" t="s">
        <v>22</v>
      </c>
      <c r="CQ15" t="s">
        <v>22</v>
      </c>
      <c r="CR15" t="s">
        <v>22</v>
      </c>
      <c r="CS15" t="s">
        <v>22</v>
      </c>
      <c r="CT15" t="s">
        <v>22</v>
      </c>
      <c r="CU15" t="s">
        <v>22</v>
      </c>
      <c r="CV15" t="s">
        <v>22</v>
      </c>
      <c r="CW15" t="s">
        <v>22</v>
      </c>
      <c r="CX15" t="s">
        <v>22</v>
      </c>
      <c r="CY15" t="s">
        <v>22</v>
      </c>
      <c r="CZ15" t="s">
        <v>22</v>
      </c>
      <c r="DA15" t="s">
        <v>22</v>
      </c>
      <c r="DB15" t="s">
        <v>22</v>
      </c>
      <c r="DC15" t="s">
        <v>22</v>
      </c>
      <c r="DD15" t="s">
        <v>22</v>
      </c>
      <c r="DE15" t="s">
        <v>22</v>
      </c>
      <c r="DF15" t="s">
        <v>22</v>
      </c>
      <c r="DG15" t="s">
        <v>22</v>
      </c>
      <c r="DH15" t="s">
        <v>22</v>
      </c>
      <c r="DI15" t="s">
        <v>22</v>
      </c>
      <c r="DJ15" t="s">
        <v>22</v>
      </c>
      <c r="DK15" t="s">
        <v>22</v>
      </c>
      <c r="DL15" t="s">
        <v>22</v>
      </c>
      <c r="DM15" t="s">
        <v>22</v>
      </c>
      <c r="DN15" t="s">
        <v>22</v>
      </c>
      <c r="DO15" t="s">
        <v>22</v>
      </c>
      <c r="DP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23</v>
      </c>
      <c r="DX15" t="s">
        <v>23</v>
      </c>
      <c r="DY15" t="s">
        <v>23</v>
      </c>
      <c r="DZ15" t="s">
        <v>23</v>
      </c>
      <c r="EA15" t="s">
        <v>23</v>
      </c>
      <c r="EB15" t="s">
        <v>23</v>
      </c>
      <c r="EC15" t="s">
        <v>23</v>
      </c>
      <c r="ED15" t="s">
        <v>23</v>
      </c>
      <c r="EE15" t="s">
        <v>23</v>
      </c>
      <c r="EF15" t="s">
        <v>23</v>
      </c>
      <c r="EG15" t="s">
        <v>23</v>
      </c>
      <c r="EH15" t="s">
        <v>23</v>
      </c>
      <c r="EI15" t="s">
        <v>23</v>
      </c>
      <c r="EJ15" t="s">
        <v>23</v>
      </c>
      <c r="EK15" t="s">
        <v>23</v>
      </c>
      <c r="EL15" t="s">
        <v>23</v>
      </c>
      <c r="EM15" t="s">
        <v>23</v>
      </c>
      <c r="EN15" t="s">
        <v>23</v>
      </c>
      <c r="EO15" t="s">
        <v>23</v>
      </c>
      <c r="EP15" t="s">
        <v>23</v>
      </c>
      <c r="EQ15" t="s">
        <v>23</v>
      </c>
      <c r="ER15" t="s">
        <v>23</v>
      </c>
      <c r="ES15" t="s">
        <v>23</v>
      </c>
      <c r="ET15" t="s">
        <v>23</v>
      </c>
      <c r="EU15" t="s">
        <v>23</v>
      </c>
      <c r="EV15" t="s">
        <v>23</v>
      </c>
      <c r="EW15" t="s">
        <v>23</v>
      </c>
      <c r="EX15" t="s">
        <v>23</v>
      </c>
      <c r="EY15" t="s">
        <v>23</v>
      </c>
      <c r="EZ15" t="s">
        <v>23</v>
      </c>
      <c r="FA15" t="s">
        <v>23</v>
      </c>
      <c r="FB15" t="s">
        <v>23</v>
      </c>
      <c r="FC15" t="s">
        <v>23</v>
      </c>
      <c r="FD15" t="s">
        <v>23</v>
      </c>
      <c r="FE15" t="s">
        <v>23</v>
      </c>
      <c r="FF15" t="s">
        <v>23</v>
      </c>
      <c r="FG15" t="s">
        <v>23</v>
      </c>
      <c r="FH15" t="s">
        <v>23</v>
      </c>
      <c r="FI15" t="s">
        <v>23</v>
      </c>
      <c r="FJ15" t="s">
        <v>23</v>
      </c>
      <c r="FK15" t="s">
        <v>23</v>
      </c>
      <c r="FL15" t="s">
        <v>23</v>
      </c>
      <c r="FM15" t="s">
        <v>23</v>
      </c>
      <c r="FN15" t="s">
        <v>23</v>
      </c>
      <c r="FO15" t="s">
        <v>23</v>
      </c>
    </row>
    <row r="16" spans="1:171" x14ac:dyDescent="0.35">
      <c r="A16" t="s">
        <v>26</v>
      </c>
      <c r="D16" s="2">
        <v>1010</v>
      </c>
      <c r="E16">
        <v>864</v>
      </c>
      <c r="F16">
        <v>849</v>
      </c>
      <c r="G16">
        <v>801</v>
      </c>
      <c r="H16">
        <v>774</v>
      </c>
      <c r="I16">
        <v>714</v>
      </c>
      <c r="J16">
        <v>789</v>
      </c>
      <c r="K16">
        <v>896</v>
      </c>
      <c r="L16">
        <v>680</v>
      </c>
      <c r="M16">
        <v>778</v>
      </c>
      <c r="N16">
        <v>837</v>
      </c>
      <c r="O16">
        <v>928</v>
      </c>
      <c r="P16">
        <v>960</v>
      </c>
      <c r="Q16">
        <v>831</v>
      </c>
      <c r="R16">
        <v>897</v>
      </c>
      <c r="S16">
        <v>733</v>
      </c>
      <c r="T16">
        <v>756</v>
      </c>
      <c r="U16">
        <v>845</v>
      </c>
      <c r="V16">
        <v>923</v>
      </c>
      <c r="W16">
        <v>861</v>
      </c>
      <c r="X16">
        <v>945</v>
      </c>
      <c r="Y16">
        <v>777</v>
      </c>
      <c r="Z16">
        <v>937</v>
      </c>
      <c r="AA16" s="2">
        <v>1085</v>
      </c>
      <c r="AB16">
        <v>936</v>
      </c>
      <c r="AC16">
        <v>846</v>
      </c>
      <c r="AD16">
        <v>902</v>
      </c>
      <c r="AE16">
        <v>756</v>
      </c>
      <c r="AF16">
        <v>880</v>
      </c>
      <c r="AG16">
        <v>726</v>
      </c>
      <c r="AH16">
        <v>849</v>
      </c>
      <c r="AI16">
        <v>878</v>
      </c>
      <c r="AJ16">
        <v>815</v>
      </c>
      <c r="AK16">
        <v>877</v>
      </c>
      <c r="AL16">
        <v>846</v>
      </c>
      <c r="AM16">
        <v>953</v>
      </c>
      <c r="AN16" s="2">
        <v>1054</v>
      </c>
      <c r="AO16">
        <v>855</v>
      </c>
      <c r="AP16">
        <v>929</v>
      </c>
      <c r="AQ16">
        <v>750</v>
      </c>
      <c r="AR16">
        <v>578</v>
      </c>
      <c r="AS16">
        <v>517</v>
      </c>
      <c r="AT16">
        <v>752</v>
      </c>
      <c r="AU16">
        <v>862</v>
      </c>
      <c r="AV16">
        <v>895</v>
      </c>
      <c r="AW16">
        <v>724</v>
      </c>
      <c r="AX16">
        <v>838</v>
      </c>
      <c r="AY16">
        <v>977</v>
      </c>
      <c r="AZ16">
        <v>859</v>
      </c>
      <c r="BA16">
        <v>837</v>
      </c>
      <c r="BB16">
        <v>797</v>
      </c>
      <c r="BC16">
        <v>757</v>
      </c>
      <c r="BD16">
        <v>798</v>
      </c>
      <c r="BE16">
        <v>667</v>
      </c>
      <c r="BF16">
        <v>643</v>
      </c>
      <c r="BG16">
        <v>772</v>
      </c>
      <c r="BH16">
        <v>732</v>
      </c>
      <c r="BI16">
        <v>840</v>
      </c>
      <c r="BJ16">
        <v>883</v>
      </c>
      <c r="BK16">
        <v>911</v>
      </c>
      <c r="BL16">
        <v>952</v>
      </c>
      <c r="BM16">
        <v>873</v>
      </c>
      <c r="BN16">
        <v>862</v>
      </c>
      <c r="BO16">
        <v>721</v>
      </c>
      <c r="BP16">
        <v>695</v>
      </c>
      <c r="BQ16">
        <v>653</v>
      </c>
      <c r="BR16">
        <v>616</v>
      </c>
      <c r="BS16">
        <v>730</v>
      </c>
      <c r="BT16">
        <v>714</v>
      </c>
      <c r="BU16">
        <v>615</v>
      </c>
      <c r="BV16">
        <v>734</v>
      </c>
      <c r="BW16">
        <v>804</v>
      </c>
      <c r="BX16">
        <v>823</v>
      </c>
      <c r="BY16">
        <v>697</v>
      </c>
      <c r="BZ16">
        <v>710</v>
      </c>
      <c r="CA16">
        <v>569</v>
      </c>
      <c r="CB16">
        <v>706</v>
      </c>
      <c r="CC16">
        <v>601</v>
      </c>
      <c r="CD16">
        <v>698</v>
      </c>
      <c r="CE16">
        <v>748</v>
      </c>
      <c r="CF16">
        <v>778</v>
      </c>
      <c r="CG16">
        <v>774</v>
      </c>
      <c r="CH16" t="s">
        <v>22</v>
      </c>
      <c r="CI16" t="s">
        <v>22</v>
      </c>
      <c r="CJ16" t="s">
        <v>22</v>
      </c>
      <c r="CK16" t="s">
        <v>22</v>
      </c>
      <c r="CL16" t="s">
        <v>22</v>
      </c>
      <c r="CM16" t="s">
        <v>22</v>
      </c>
      <c r="CN16" t="s">
        <v>22</v>
      </c>
      <c r="CO16" t="s">
        <v>22</v>
      </c>
      <c r="CP16" t="s">
        <v>22</v>
      </c>
      <c r="CQ16">
        <v>822</v>
      </c>
      <c r="CR16">
        <v>652</v>
      </c>
      <c r="CS16">
        <v>637</v>
      </c>
      <c r="CT16">
        <v>711</v>
      </c>
      <c r="CU16" t="s">
        <v>22</v>
      </c>
      <c r="CV16">
        <v>798</v>
      </c>
      <c r="CW16" t="s">
        <v>22</v>
      </c>
      <c r="CX16" t="s">
        <v>22</v>
      </c>
      <c r="CY16" t="s">
        <v>22</v>
      </c>
      <c r="CZ16" t="s">
        <v>22</v>
      </c>
      <c r="DA16" t="s">
        <v>22</v>
      </c>
      <c r="DB16" t="s">
        <v>22</v>
      </c>
      <c r="DC16" t="s">
        <v>22</v>
      </c>
      <c r="DD16" t="s">
        <v>22</v>
      </c>
      <c r="DE16" t="s">
        <v>22</v>
      </c>
      <c r="DF16" t="s">
        <v>22</v>
      </c>
      <c r="DG16" t="s">
        <v>22</v>
      </c>
      <c r="DH16" t="s">
        <v>22</v>
      </c>
      <c r="DI16" t="s">
        <v>22</v>
      </c>
      <c r="DJ16" t="s">
        <v>22</v>
      </c>
      <c r="DK16" s="4">
        <v>654</v>
      </c>
      <c r="DL16" s="4">
        <v>669</v>
      </c>
      <c r="DM16" s="4">
        <v>743</v>
      </c>
      <c r="DN16" t="s">
        <v>22</v>
      </c>
      <c r="DO16" t="s">
        <v>22</v>
      </c>
      <c r="DP16" t="s">
        <v>22</v>
      </c>
      <c r="DQ16" t="s">
        <v>22</v>
      </c>
      <c r="DR16" t="s">
        <v>22</v>
      </c>
      <c r="DS16" t="s">
        <v>22</v>
      </c>
      <c r="DT16" t="s">
        <v>22</v>
      </c>
      <c r="DU16" t="s">
        <v>22</v>
      </c>
      <c r="DV16" s="4">
        <v>811</v>
      </c>
      <c r="DW16" t="s">
        <v>22</v>
      </c>
      <c r="DX16" t="s">
        <v>22</v>
      </c>
      <c r="DY16" t="s">
        <v>22</v>
      </c>
      <c r="DZ16" t="s">
        <v>22</v>
      </c>
      <c r="EA16" t="s">
        <v>22</v>
      </c>
      <c r="EB16" t="s">
        <v>22</v>
      </c>
      <c r="EC16" t="s">
        <v>22</v>
      </c>
      <c r="ED16" t="s">
        <v>22</v>
      </c>
      <c r="EE16" t="s">
        <v>22</v>
      </c>
      <c r="EF16" t="s">
        <v>22</v>
      </c>
      <c r="EG16" t="s">
        <v>22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N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22</v>
      </c>
      <c r="EY16" t="s">
        <v>22</v>
      </c>
      <c r="EZ16" t="s">
        <v>22</v>
      </c>
      <c r="FA16" t="s">
        <v>22</v>
      </c>
      <c r="FB16" t="s">
        <v>22</v>
      </c>
      <c r="FC16" t="s">
        <v>22</v>
      </c>
      <c r="FD16" t="s">
        <v>22</v>
      </c>
      <c r="FE16" t="s">
        <v>22</v>
      </c>
      <c r="FF16" t="s">
        <v>22</v>
      </c>
      <c r="FG16" t="s">
        <v>22</v>
      </c>
      <c r="FH16" t="s">
        <v>22</v>
      </c>
      <c r="FI16" t="s">
        <v>22</v>
      </c>
      <c r="FJ16" t="s">
        <v>22</v>
      </c>
      <c r="FK16" t="s">
        <v>22</v>
      </c>
      <c r="FL16" t="s">
        <v>22</v>
      </c>
      <c r="FM16" t="s">
        <v>22</v>
      </c>
      <c r="FN16" t="s">
        <v>22</v>
      </c>
      <c r="FO16" t="s">
        <v>22</v>
      </c>
    </row>
    <row r="17" spans="1:171" x14ac:dyDescent="0.35">
      <c r="A17" t="s">
        <v>27</v>
      </c>
      <c r="D17" s="2">
        <v>2844</v>
      </c>
      <c r="E17" s="2">
        <v>2682</v>
      </c>
      <c r="F17" s="2">
        <v>2849</v>
      </c>
      <c r="G17" s="2">
        <v>2520</v>
      </c>
      <c r="H17" s="2">
        <v>2447</v>
      </c>
      <c r="I17" s="2">
        <v>2273</v>
      </c>
      <c r="J17" s="2">
        <v>2537</v>
      </c>
      <c r="K17" s="2">
        <v>2814</v>
      </c>
      <c r="L17" s="2">
        <v>2763</v>
      </c>
      <c r="M17" s="2">
        <v>2582</v>
      </c>
      <c r="N17" s="2">
        <v>2546</v>
      </c>
      <c r="O17" s="2">
        <v>2750</v>
      </c>
      <c r="P17" s="2">
        <v>2627</v>
      </c>
      <c r="Q17" s="2">
        <v>2314</v>
      </c>
      <c r="R17" s="2">
        <v>2529</v>
      </c>
      <c r="S17" s="2">
        <v>2447</v>
      </c>
      <c r="T17" s="2">
        <v>2474</v>
      </c>
      <c r="U17" s="2">
        <v>2506</v>
      </c>
      <c r="V17" s="2">
        <v>2590</v>
      </c>
      <c r="W17" s="2">
        <v>2851</v>
      </c>
      <c r="X17" s="2">
        <v>2716</v>
      </c>
      <c r="Y17" s="2">
        <v>2871</v>
      </c>
      <c r="Z17" s="2">
        <v>2339</v>
      </c>
      <c r="AA17" s="2">
        <v>2768</v>
      </c>
      <c r="AB17" s="2">
        <v>2937</v>
      </c>
      <c r="AC17" s="2">
        <v>2708</v>
      </c>
      <c r="AD17" s="2">
        <v>2910</v>
      </c>
      <c r="AE17" s="2">
        <v>2523</v>
      </c>
      <c r="AF17" s="2">
        <v>2032</v>
      </c>
      <c r="AG17" s="2">
        <v>2399</v>
      </c>
      <c r="AH17" s="2">
        <v>2629</v>
      </c>
      <c r="AI17" s="2">
        <v>2683</v>
      </c>
      <c r="AJ17" s="2">
        <v>2638</v>
      </c>
      <c r="AK17" s="2">
        <v>2687</v>
      </c>
      <c r="AL17" s="2">
        <v>2703</v>
      </c>
      <c r="AM17" s="2">
        <v>2742</v>
      </c>
      <c r="AN17" s="2">
        <v>2449</v>
      </c>
      <c r="AO17" s="2">
        <v>2195</v>
      </c>
      <c r="AP17" s="2">
        <v>2720</v>
      </c>
      <c r="AQ17" s="2">
        <v>2495</v>
      </c>
      <c r="AR17" s="2">
        <v>2598</v>
      </c>
      <c r="AS17" s="2">
        <v>2345</v>
      </c>
      <c r="AT17" s="2">
        <v>2513</v>
      </c>
      <c r="AU17" s="2">
        <v>2587</v>
      </c>
      <c r="AV17" s="2">
        <v>2537</v>
      </c>
      <c r="AW17" s="2">
        <v>2475</v>
      </c>
      <c r="AX17" s="2">
        <v>2525</v>
      </c>
      <c r="AY17" s="2">
        <v>2512</v>
      </c>
      <c r="AZ17" s="2">
        <v>2663</v>
      </c>
      <c r="BA17" s="2">
        <v>2333</v>
      </c>
      <c r="BB17" s="2">
        <v>2365</v>
      </c>
      <c r="BC17" s="2">
        <v>2121</v>
      </c>
      <c r="BD17" s="2">
        <v>2460</v>
      </c>
      <c r="BE17" s="2">
        <v>2093</v>
      </c>
      <c r="BF17" s="2">
        <v>2358</v>
      </c>
      <c r="BG17" s="2">
        <v>2549</v>
      </c>
      <c r="BH17" s="2">
        <v>2350</v>
      </c>
      <c r="BI17" s="2">
        <v>2451</v>
      </c>
      <c r="BJ17" s="2">
        <v>2212</v>
      </c>
      <c r="BK17" s="2">
        <v>2265</v>
      </c>
      <c r="BL17" s="2">
        <v>2288</v>
      </c>
      <c r="BM17" s="2">
        <v>2334</v>
      </c>
      <c r="BN17" s="2">
        <v>2302</v>
      </c>
      <c r="BO17" s="2">
        <v>2339</v>
      </c>
      <c r="BP17" s="2">
        <v>2411</v>
      </c>
      <c r="BQ17" s="2">
        <v>2277</v>
      </c>
      <c r="BR17" s="2">
        <v>2588</v>
      </c>
      <c r="BS17" s="2">
        <v>2396</v>
      </c>
      <c r="BT17" s="2">
        <v>2515</v>
      </c>
      <c r="BU17" s="2">
        <v>2561</v>
      </c>
      <c r="BV17" s="2">
        <v>2138</v>
      </c>
      <c r="BW17" s="2">
        <v>2659</v>
      </c>
      <c r="BX17" t="s">
        <v>24</v>
      </c>
      <c r="BY17" t="s">
        <v>22</v>
      </c>
      <c r="BZ17" t="s">
        <v>22</v>
      </c>
      <c r="CA17" s="2">
        <v>2382</v>
      </c>
      <c r="CB17" t="s">
        <v>22</v>
      </c>
      <c r="CC17" t="s">
        <v>22</v>
      </c>
      <c r="CD17" t="s">
        <v>22</v>
      </c>
      <c r="CE17" t="s">
        <v>22</v>
      </c>
      <c r="CF17" t="s">
        <v>22</v>
      </c>
      <c r="CG17" t="s">
        <v>22</v>
      </c>
      <c r="CH17" s="2">
        <v>2509</v>
      </c>
      <c r="CI17" s="2">
        <v>2657</v>
      </c>
      <c r="CJ17" t="s">
        <v>22</v>
      </c>
      <c r="CK17" t="s">
        <v>22</v>
      </c>
      <c r="CL17" t="s">
        <v>22</v>
      </c>
      <c r="CM17" t="s">
        <v>22</v>
      </c>
      <c r="CN17" t="s">
        <v>22</v>
      </c>
      <c r="CO17" t="s">
        <v>22</v>
      </c>
      <c r="CP17" t="s">
        <v>22</v>
      </c>
      <c r="CQ17" t="s">
        <v>22</v>
      </c>
      <c r="CR17" t="s">
        <v>22</v>
      </c>
      <c r="CS17" t="s">
        <v>22</v>
      </c>
      <c r="CT17" t="s">
        <v>22</v>
      </c>
      <c r="CU17" t="s">
        <v>22</v>
      </c>
      <c r="CV17" t="s">
        <v>22</v>
      </c>
      <c r="CW17" t="s">
        <v>22</v>
      </c>
      <c r="CX17" t="s">
        <v>22</v>
      </c>
      <c r="CY17" t="s">
        <v>22</v>
      </c>
      <c r="CZ17" t="s">
        <v>22</v>
      </c>
      <c r="DA17" t="s">
        <v>22</v>
      </c>
      <c r="DB17" t="s">
        <v>22</v>
      </c>
      <c r="DC17" t="s">
        <v>22</v>
      </c>
      <c r="DD17" t="s">
        <v>22</v>
      </c>
      <c r="DE17" t="s">
        <v>22</v>
      </c>
      <c r="DF17" t="s">
        <v>22</v>
      </c>
      <c r="DG17" t="s">
        <v>22</v>
      </c>
      <c r="DH17" t="s">
        <v>22</v>
      </c>
      <c r="DI17" t="s">
        <v>22</v>
      </c>
      <c r="DJ17" t="s">
        <v>22</v>
      </c>
      <c r="DK17" t="s">
        <v>22</v>
      </c>
      <c r="DL17" t="s">
        <v>22</v>
      </c>
      <c r="DM17" t="s">
        <v>22</v>
      </c>
      <c r="DN17" t="s">
        <v>22</v>
      </c>
      <c r="DO17" t="s">
        <v>22</v>
      </c>
      <c r="DP17" t="s">
        <v>22</v>
      </c>
      <c r="DQ17" t="s">
        <v>22</v>
      </c>
      <c r="DR17" t="s">
        <v>22</v>
      </c>
      <c r="DS17" t="s">
        <v>22</v>
      </c>
      <c r="DT17" t="s">
        <v>22</v>
      </c>
      <c r="DU17" t="s">
        <v>22</v>
      </c>
      <c r="DV17" t="s">
        <v>22</v>
      </c>
      <c r="DW17" t="s">
        <v>22</v>
      </c>
      <c r="DX17" t="s">
        <v>22</v>
      </c>
      <c r="DY17" t="s">
        <v>22</v>
      </c>
      <c r="DZ17" t="s">
        <v>22</v>
      </c>
      <c r="EA17" t="s">
        <v>22</v>
      </c>
      <c r="EB17" t="s">
        <v>22</v>
      </c>
      <c r="EC17" t="s">
        <v>22</v>
      </c>
      <c r="ED17" t="s">
        <v>22</v>
      </c>
      <c r="EE17" t="s">
        <v>22</v>
      </c>
      <c r="EF17" t="s">
        <v>22</v>
      </c>
      <c r="EG17" t="s">
        <v>22</v>
      </c>
      <c r="EH17" t="s">
        <v>22</v>
      </c>
      <c r="EI17" t="s">
        <v>22</v>
      </c>
      <c r="EJ17" t="s">
        <v>22</v>
      </c>
      <c r="EK17" t="s">
        <v>22</v>
      </c>
      <c r="EL17" t="s">
        <v>22</v>
      </c>
      <c r="EM17" t="s">
        <v>22</v>
      </c>
      <c r="EN17" t="s">
        <v>22</v>
      </c>
      <c r="EO17" t="s">
        <v>22</v>
      </c>
      <c r="EP17" t="s">
        <v>22</v>
      </c>
      <c r="EQ17" t="s">
        <v>22</v>
      </c>
      <c r="ER17" s="2">
        <v>1162</v>
      </c>
      <c r="ES17" s="2">
        <v>1037</v>
      </c>
      <c r="ET17" s="2">
        <v>1169</v>
      </c>
      <c r="EU17">
        <v>849</v>
      </c>
      <c r="EV17">
        <v>790</v>
      </c>
      <c r="EW17">
        <v>788</v>
      </c>
      <c r="EX17">
        <v>719</v>
      </c>
      <c r="EY17">
        <v>729</v>
      </c>
      <c r="EZ17">
        <v>854</v>
      </c>
      <c r="FA17" s="2">
        <v>1048</v>
      </c>
      <c r="FB17" s="2">
        <v>1007</v>
      </c>
      <c r="FC17">
        <v>850</v>
      </c>
      <c r="FD17">
        <v>629</v>
      </c>
      <c r="FE17">
        <v>687</v>
      </c>
      <c r="FF17">
        <v>532</v>
      </c>
      <c r="FG17">
        <v>646</v>
      </c>
      <c r="FH17">
        <v>486</v>
      </c>
      <c r="FI17">
        <v>525</v>
      </c>
      <c r="FJ17">
        <v>576</v>
      </c>
      <c r="FK17">
        <v>444</v>
      </c>
      <c r="FL17">
        <v>405</v>
      </c>
      <c r="FM17">
        <v>485</v>
      </c>
      <c r="FN17">
        <v>458</v>
      </c>
      <c r="FO17">
        <v>614</v>
      </c>
    </row>
    <row r="18" spans="1:171" x14ac:dyDescent="0.35">
      <c r="A18" t="s">
        <v>28</v>
      </c>
      <c r="D18" s="2">
        <v>1974</v>
      </c>
      <c r="E18" s="2">
        <v>2126</v>
      </c>
      <c r="F18" s="2">
        <v>2542</v>
      </c>
      <c r="G18" s="2">
        <v>2454</v>
      </c>
      <c r="H18" s="2">
        <v>2550</v>
      </c>
      <c r="I18" s="2">
        <v>2358</v>
      </c>
      <c r="J18" s="2">
        <v>2181</v>
      </c>
      <c r="K18" s="2">
        <v>2281</v>
      </c>
      <c r="L18" s="2">
        <v>2084</v>
      </c>
      <c r="M18" s="2">
        <v>2024</v>
      </c>
      <c r="N18" s="2">
        <v>2248</v>
      </c>
      <c r="O18" s="2">
        <v>1341</v>
      </c>
      <c r="P18" s="2">
        <v>1320</v>
      </c>
      <c r="Q18" s="2">
        <v>1691</v>
      </c>
      <c r="R18" s="2">
        <v>1481</v>
      </c>
      <c r="S18" s="2">
        <v>1155</v>
      </c>
      <c r="T18" s="2">
        <v>1605</v>
      </c>
      <c r="U18" s="2">
        <v>1868</v>
      </c>
      <c r="V18" s="2">
        <v>2206</v>
      </c>
      <c r="W18" s="2">
        <v>1794</v>
      </c>
      <c r="X18" s="2">
        <v>2160</v>
      </c>
      <c r="Y18" s="2">
        <v>2257</v>
      </c>
      <c r="Z18" s="2">
        <v>1957</v>
      </c>
      <c r="AA18" s="2">
        <v>1699</v>
      </c>
      <c r="AB18" s="2">
        <v>1958</v>
      </c>
      <c r="AC18" s="2">
        <v>2079</v>
      </c>
      <c r="AD18" s="2">
        <v>2200</v>
      </c>
      <c r="AE18" s="2">
        <v>2452</v>
      </c>
      <c r="AF18" s="2">
        <v>2623</v>
      </c>
      <c r="AG18" s="2">
        <v>2202</v>
      </c>
      <c r="AH18" s="2">
        <v>2221</v>
      </c>
      <c r="AI18" s="2">
        <v>2059</v>
      </c>
      <c r="AJ18" s="2">
        <v>1995</v>
      </c>
      <c r="AK18" s="2">
        <v>2164</v>
      </c>
      <c r="AL18" s="2">
        <v>2107</v>
      </c>
      <c r="AM18" s="2">
        <v>1980</v>
      </c>
      <c r="AN18" s="2">
        <v>1751</v>
      </c>
      <c r="AO18" s="2">
        <v>1898</v>
      </c>
      <c r="AP18" s="2">
        <v>2097</v>
      </c>
      <c r="AQ18" s="2">
        <v>2482</v>
      </c>
      <c r="AR18" s="2">
        <v>2306</v>
      </c>
      <c r="AS18" s="2">
        <v>2374</v>
      </c>
      <c r="AT18" s="2">
        <v>2279</v>
      </c>
      <c r="AU18" s="2">
        <v>2424</v>
      </c>
      <c r="AV18" s="2">
        <v>2218</v>
      </c>
      <c r="AW18" s="2">
        <v>2746</v>
      </c>
      <c r="AX18" s="2">
        <v>2219</v>
      </c>
      <c r="AY18" s="2">
        <v>2637</v>
      </c>
      <c r="AZ18" s="2">
        <v>2367</v>
      </c>
      <c r="BA18" s="2">
        <v>2263</v>
      </c>
      <c r="BB18" s="2">
        <v>1974</v>
      </c>
      <c r="BC18" s="2">
        <v>2289</v>
      </c>
      <c r="BD18" s="2">
        <v>2039</v>
      </c>
      <c r="BE18" s="2">
        <v>2792</v>
      </c>
      <c r="BF18" s="2">
        <v>2846</v>
      </c>
      <c r="BG18" s="2">
        <v>2617</v>
      </c>
      <c r="BH18" s="2">
        <v>2282</v>
      </c>
      <c r="BI18" s="2">
        <v>2251</v>
      </c>
      <c r="BJ18" s="2">
        <v>2317</v>
      </c>
      <c r="BK18" s="2">
        <v>2740</v>
      </c>
      <c r="BL18" s="2">
        <v>2309</v>
      </c>
      <c r="BM18" s="2">
        <v>2605</v>
      </c>
      <c r="BN18" s="2">
        <v>2977</v>
      </c>
      <c r="BO18" s="2">
        <v>2895</v>
      </c>
      <c r="BP18" s="2">
        <v>2366</v>
      </c>
      <c r="BQ18" s="2">
        <v>2156</v>
      </c>
      <c r="BR18" s="2">
        <v>2521</v>
      </c>
      <c r="BS18" s="2">
        <v>2809</v>
      </c>
      <c r="BT18" s="2">
        <v>2849</v>
      </c>
      <c r="BU18" s="2">
        <v>2723</v>
      </c>
      <c r="BV18" s="2">
        <v>2588</v>
      </c>
      <c r="BW18" s="2">
        <v>2334</v>
      </c>
      <c r="BX18" t="s">
        <v>22</v>
      </c>
      <c r="BY18" t="s">
        <v>22</v>
      </c>
      <c r="BZ18" t="s">
        <v>22</v>
      </c>
      <c r="CA18" s="2">
        <v>2669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</row>
    <row r="20" spans="1:171" x14ac:dyDescent="0.35">
      <c r="O20" s="9">
        <v>2008</v>
      </c>
      <c r="AA20" s="9">
        <v>2009</v>
      </c>
      <c r="AM20" s="9">
        <v>2010</v>
      </c>
      <c r="AY20" s="9">
        <v>2011</v>
      </c>
      <c r="BK20" s="9">
        <v>2012</v>
      </c>
      <c r="BW20" s="9">
        <v>2013</v>
      </c>
      <c r="EO20" s="9">
        <v>2019</v>
      </c>
    </row>
    <row r="21" spans="1:171" x14ac:dyDescent="0.35">
      <c r="A21" t="s">
        <v>8</v>
      </c>
      <c r="O21" s="2">
        <f>SUM(D11:O11)</f>
        <v>67749</v>
      </c>
      <c r="AA21" s="2">
        <f>SUM(P11:AA11)</f>
        <v>62934</v>
      </c>
      <c r="AM21" s="2">
        <f>SUM(AB11:AM11)</f>
        <v>67896</v>
      </c>
      <c r="AY21" s="2">
        <f>SUM(AN11:AY11)</f>
        <v>67114</v>
      </c>
      <c r="BK21" s="2">
        <f>SUM(AZ11:BK11)</f>
        <v>66494</v>
      </c>
      <c r="BW21" s="2">
        <f>SUM(BL11:BW11)</f>
        <v>68908</v>
      </c>
      <c r="EO21" s="2">
        <f>SUM(ED11:EO11)</f>
        <v>52690</v>
      </c>
    </row>
    <row r="22" spans="1:171" x14ac:dyDescent="0.35">
      <c r="A22" t="s">
        <v>50</v>
      </c>
      <c r="O22" s="2">
        <f>SUM(D18:O18)</f>
        <v>26163</v>
      </c>
      <c r="AA22" s="2">
        <f>SUM(P18:AA18)</f>
        <v>21193</v>
      </c>
      <c r="AM22" s="2">
        <f>SUM(AB18:AM18)</f>
        <v>26040</v>
      </c>
      <c r="AY22" s="2">
        <f>SUM(AN18:AY18)</f>
        <v>27431</v>
      </c>
      <c r="BK22" s="2">
        <f>SUM(AZ18:BK18)</f>
        <v>28777</v>
      </c>
      <c r="BW22" s="2">
        <f>SUM(BL18:BW18)</f>
        <v>31132</v>
      </c>
      <c r="EO22" s="2">
        <f>SUM(ED18:EO18)</f>
        <v>0</v>
      </c>
    </row>
    <row r="28" spans="1:171" x14ac:dyDescent="0.35">
      <c r="A28" t="s">
        <v>29</v>
      </c>
    </row>
    <row r="29" spans="1:171" x14ac:dyDescent="0.35">
      <c r="A29">
        <v>1</v>
      </c>
      <c r="B29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</sheetData>
  <conditionalFormatting sqref="D10:BW10">
    <cfRule type="cellIs" dxfId="3" priority="1" operator="greaterThan">
      <formula>0.01</formula>
    </cfRule>
    <cfRule type="cellIs" dxfId="2" priority="2" operator="lessThan">
      <formula>-0.01</formula>
    </cfRule>
    <cfRule type="cellIs" dxfId="1" priority="3" operator="between">
      <formula>-0.01</formula>
      <formula>0.01</formula>
    </cfRule>
    <cfRule type="cellIs" dxfId="0" priority="6" operator="lessThan">
      <formula>0.01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CT22"/>
  <sheetViews>
    <sheetView workbookViewId="0">
      <selection activeCell="CT21" sqref="CT21"/>
    </sheetView>
  </sheetViews>
  <sheetFormatPr defaultRowHeight="14.5" x14ac:dyDescent="0.35"/>
  <sheetData>
    <row r="1" spans="1:98" x14ac:dyDescent="0.35">
      <c r="A1" t="s">
        <v>37</v>
      </c>
    </row>
    <row r="2" spans="1:98" x14ac:dyDescent="0.35">
      <c r="A2" t="s">
        <v>1</v>
      </c>
    </row>
    <row r="3" spans="1:98" x14ac:dyDescent="0.35">
      <c r="A3" t="s">
        <v>38</v>
      </c>
    </row>
    <row r="4" spans="1:98" x14ac:dyDescent="0.35">
      <c r="A4" t="s">
        <v>39</v>
      </c>
    </row>
    <row r="5" spans="1:98" x14ac:dyDescent="0.35">
      <c r="A5" t="s">
        <v>40</v>
      </c>
    </row>
    <row r="9" spans="1:98" x14ac:dyDescent="0.35">
      <c r="A9" t="s">
        <v>5</v>
      </c>
      <c r="B9" t="s">
        <v>41</v>
      </c>
      <c r="C9" s="1">
        <v>36526</v>
      </c>
      <c r="D9" s="1">
        <v>36557</v>
      </c>
      <c r="E9" s="1">
        <v>36586</v>
      </c>
      <c r="F9" s="1">
        <v>36617</v>
      </c>
      <c r="G9" s="1">
        <v>36647</v>
      </c>
      <c r="H9" s="1">
        <v>36678</v>
      </c>
      <c r="I9" s="1">
        <v>36708</v>
      </c>
      <c r="J9" s="1">
        <v>36739</v>
      </c>
      <c r="K9" s="1">
        <v>36770</v>
      </c>
      <c r="L9" s="1">
        <v>36800</v>
      </c>
      <c r="M9" s="1">
        <v>36831</v>
      </c>
      <c r="N9" s="1">
        <v>36861</v>
      </c>
      <c r="O9" s="1">
        <v>36892</v>
      </c>
      <c r="P9" s="1">
        <v>36923</v>
      </c>
      <c r="Q9" s="1">
        <v>36951</v>
      </c>
      <c r="R9" s="1">
        <v>36982</v>
      </c>
      <c r="S9" s="1">
        <v>37012</v>
      </c>
      <c r="T9" s="1">
        <v>37043</v>
      </c>
      <c r="U9" s="1">
        <v>37073</v>
      </c>
      <c r="V9" s="1">
        <v>37104</v>
      </c>
      <c r="W9" s="1">
        <v>37135</v>
      </c>
      <c r="X9" s="1">
        <v>37165</v>
      </c>
      <c r="Y9" s="1">
        <v>37196</v>
      </c>
      <c r="Z9" s="1">
        <v>37226</v>
      </c>
      <c r="AA9" s="1">
        <v>37257</v>
      </c>
      <c r="AB9" s="1">
        <v>37288</v>
      </c>
      <c r="AC9" s="1">
        <v>37316</v>
      </c>
      <c r="AD9" s="1">
        <v>37347</v>
      </c>
      <c r="AE9" s="1">
        <v>37377</v>
      </c>
      <c r="AF9" s="1">
        <v>37408</v>
      </c>
      <c r="AG9" s="1">
        <v>37438</v>
      </c>
      <c r="AH9" s="1">
        <v>37469</v>
      </c>
      <c r="AI9" s="1">
        <v>37500</v>
      </c>
      <c r="AJ9" s="1">
        <v>37530</v>
      </c>
      <c r="AK9" s="1">
        <v>37561</v>
      </c>
      <c r="AL9" s="1">
        <v>37591</v>
      </c>
      <c r="AM9" s="1">
        <v>37622</v>
      </c>
      <c r="AN9" s="1">
        <v>37653</v>
      </c>
      <c r="AO9" s="1">
        <v>37681</v>
      </c>
      <c r="AP9" s="1">
        <v>37712</v>
      </c>
      <c r="AQ9" s="1">
        <v>37742</v>
      </c>
      <c r="AR9" s="1">
        <v>37773</v>
      </c>
      <c r="AS9" s="1">
        <v>37803</v>
      </c>
      <c r="AT9" s="1">
        <v>37834</v>
      </c>
      <c r="AU9" s="1">
        <v>37865</v>
      </c>
      <c r="AV9" s="1">
        <v>37895</v>
      </c>
      <c r="AW9" s="1">
        <v>37926</v>
      </c>
      <c r="AX9" s="1">
        <v>37956</v>
      </c>
      <c r="AY9" s="1">
        <v>37987</v>
      </c>
      <c r="AZ9" s="1">
        <v>38018</v>
      </c>
      <c r="BA9" s="1">
        <v>38047</v>
      </c>
      <c r="BB9" s="1">
        <v>38078</v>
      </c>
      <c r="BC9" s="1">
        <v>38108</v>
      </c>
      <c r="BD9" s="1">
        <v>38139</v>
      </c>
      <c r="BE9" s="1">
        <v>38169</v>
      </c>
      <c r="BF9" s="1">
        <v>38200</v>
      </c>
      <c r="BG9" s="1">
        <v>38231</v>
      </c>
      <c r="BH9" s="1">
        <v>38261</v>
      </c>
      <c r="BI9" s="1">
        <v>38292</v>
      </c>
      <c r="BJ9" s="1">
        <v>38322</v>
      </c>
      <c r="BK9" s="1">
        <v>38353</v>
      </c>
      <c r="BL9" s="1">
        <v>38384</v>
      </c>
      <c r="BM9" s="1">
        <v>38412</v>
      </c>
      <c r="BN9" s="1">
        <v>38443</v>
      </c>
      <c r="BO9" s="1">
        <v>38473</v>
      </c>
      <c r="BP9" s="1">
        <v>38504</v>
      </c>
      <c r="BQ9" s="1">
        <v>38534</v>
      </c>
      <c r="BR9" s="1">
        <v>38565</v>
      </c>
      <c r="BS9" s="1">
        <v>38596</v>
      </c>
      <c r="BT9" s="1">
        <v>38626</v>
      </c>
      <c r="BU9" s="1">
        <v>38657</v>
      </c>
      <c r="BV9" s="1">
        <v>38687</v>
      </c>
      <c r="BW9" s="1">
        <v>38718</v>
      </c>
      <c r="BX9" s="1">
        <v>38749</v>
      </c>
      <c r="BY9" s="1">
        <v>38777</v>
      </c>
      <c r="BZ9" s="1">
        <v>38808</v>
      </c>
      <c r="CA9" s="1">
        <v>38838</v>
      </c>
      <c r="CB9" s="1">
        <v>38869</v>
      </c>
      <c r="CC9" s="1">
        <v>38899</v>
      </c>
      <c r="CD9" s="1">
        <v>38930</v>
      </c>
      <c r="CE9" s="1">
        <v>38961</v>
      </c>
      <c r="CF9" s="1">
        <v>38991</v>
      </c>
      <c r="CG9" s="1">
        <v>39022</v>
      </c>
      <c r="CH9" s="1">
        <v>39052</v>
      </c>
      <c r="CI9" s="1">
        <v>39083</v>
      </c>
      <c r="CJ9" s="1">
        <v>39114</v>
      </c>
      <c r="CK9" s="1">
        <v>39142</v>
      </c>
      <c r="CL9" s="1">
        <v>39173</v>
      </c>
      <c r="CM9" s="1">
        <v>39203</v>
      </c>
      <c r="CN9" s="1">
        <v>39234</v>
      </c>
      <c r="CO9" s="1">
        <v>39264</v>
      </c>
      <c r="CP9" s="1">
        <v>39295</v>
      </c>
      <c r="CQ9" s="1">
        <v>39326</v>
      </c>
      <c r="CR9" s="1">
        <v>39356</v>
      </c>
      <c r="CS9" s="1">
        <v>39387</v>
      </c>
      <c r="CT9" s="1">
        <v>39417</v>
      </c>
    </row>
    <row r="10" spans="1:98" x14ac:dyDescent="0.35">
      <c r="A10" t="s">
        <v>8</v>
      </c>
      <c r="C10" t="s">
        <v>10</v>
      </c>
    </row>
    <row r="11" spans="1:98" x14ac:dyDescent="0.35">
      <c r="B11" t="s">
        <v>42</v>
      </c>
      <c r="C11" s="2">
        <v>6136</v>
      </c>
      <c r="D11" s="2">
        <v>6012</v>
      </c>
      <c r="E11" s="2">
        <v>6418</v>
      </c>
      <c r="F11" s="2">
        <v>5497</v>
      </c>
      <c r="G11" s="2">
        <v>5892</v>
      </c>
      <c r="H11" s="2">
        <v>5715</v>
      </c>
      <c r="I11" s="2">
        <v>5800</v>
      </c>
      <c r="J11" s="2">
        <v>5304</v>
      </c>
      <c r="K11" s="2">
        <v>5252</v>
      </c>
      <c r="L11" s="2">
        <v>5596</v>
      </c>
      <c r="M11" s="2">
        <v>5717</v>
      </c>
      <c r="N11" s="2">
        <v>5825</v>
      </c>
      <c r="O11" s="2">
        <v>6017</v>
      </c>
      <c r="P11" s="2">
        <v>5411</v>
      </c>
      <c r="Q11" s="2">
        <v>6414</v>
      </c>
      <c r="R11" s="2">
        <v>5672</v>
      </c>
      <c r="S11" s="2">
        <v>5901</v>
      </c>
      <c r="T11" s="2">
        <v>6146</v>
      </c>
      <c r="U11" s="2">
        <v>5870</v>
      </c>
      <c r="V11" s="2">
        <v>5745</v>
      </c>
      <c r="W11" s="2">
        <v>5822</v>
      </c>
      <c r="X11" s="2">
        <v>5862</v>
      </c>
      <c r="Y11" s="2">
        <v>6179</v>
      </c>
      <c r="Z11" s="2">
        <v>5316</v>
      </c>
      <c r="AA11" s="2">
        <v>5525</v>
      </c>
      <c r="AB11" s="2">
        <v>5136</v>
      </c>
      <c r="AC11" s="2">
        <v>5881</v>
      </c>
      <c r="AD11" s="2">
        <v>5702</v>
      </c>
      <c r="AE11" s="2">
        <v>6122</v>
      </c>
      <c r="AF11" s="2">
        <v>5548</v>
      </c>
      <c r="AG11" s="2">
        <v>5476</v>
      </c>
      <c r="AH11" s="2">
        <v>5718</v>
      </c>
      <c r="AI11" s="2">
        <v>5309</v>
      </c>
      <c r="AJ11" s="2">
        <v>5666</v>
      </c>
      <c r="AK11" s="2">
        <v>5341</v>
      </c>
      <c r="AL11" s="2">
        <v>5184</v>
      </c>
      <c r="AM11" s="2">
        <v>5295</v>
      </c>
      <c r="AN11" s="2">
        <v>5257</v>
      </c>
      <c r="AO11" s="2">
        <v>5204</v>
      </c>
      <c r="AP11" s="2">
        <v>5195</v>
      </c>
      <c r="AQ11" s="2">
        <v>5443</v>
      </c>
      <c r="AR11" s="2">
        <v>4967</v>
      </c>
      <c r="AS11" s="2">
        <v>5068</v>
      </c>
      <c r="AT11" s="2">
        <v>4794</v>
      </c>
      <c r="AU11" s="2">
        <v>5123</v>
      </c>
      <c r="AV11" s="2">
        <v>5380</v>
      </c>
      <c r="AW11" s="2">
        <v>5221</v>
      </c>
      <c r="AX11" s="2">
        <v>5192</v>
      </c>
      <c r="AY11" s="2">
        <v>5186</v>
      </c>
      <c r="AZ11" s="2">
        <v>5512</v>
      </c>
      <c r="BA11" s="2">
        <v>6066</v>
      </c>
      <c r="BB11" s="2">
        <v>5692</v>
      </c>
      <c r="BC11" s="2">
        <v>5426</v>
      </c>
      <c r="BD11" s="2">
        <v>5166</v>
      </c>
      <c r="BE11" s="2">
        <v>5407</v>
      </c>
      <c r="BF11" s="2">
        <v>5452</v>
      </c>
      <c r="BG11" s="2">
        <v>5327</v>
      </c>
      <c r="BH11" s="2">
        <v>5672</v>
      </c>
      <c r="BI11" s="2">
        <v>5779</v>
      </c>
      <c r="BJ11" s="2">
        <v>5622</v>
      </c>
      <c r="BK11" s="2">
        <v>5579</v>
      </c>
      <c r="BL11" s="2">
        <v>5472</v>
      </c>
      <c r="BM11" s="2">
        <v>6072</v>
      </c>
      <c r="BN11" s="2">
        <v>5602</v>
      </c>
      <c r="BO11" s="2">
        <v>5871</v>
      </c>
      <c r="BP11" s="2">
        <v>5649</v>
      </c>
      <c r="BQ11" s="2">
        <v>5786</v>
      </c>
      <c r="BR11" s="2">
        <v>5656</v>
      </c>
      <c r="BS11" s="2">
        <v>5493</v>
      </c>
      <c r="BT11" s="2">
        <v>5685</v>
      </c>
      <c r="BU11" s="2">
        <v>5172</v>
      </c>
      <c r="BV11" s="2">
        <v>5520</v>
      </c>
      <c r="BW11" s="2">
        <v>5897</v>
      </c>
      <c r="BX11" s="2">
        <v>5334</v>
      </c>
      <c r="BY11" s="2">
        <v>5717</v>
      </c>
      <c r="BZ11" s="2">
        <v>5232</v>
      </c>
      <c r="CA11" s="2">
        <v>5354</v>
      </c>
      <c r="CB11" s="2">
        <v>5320</v>
      </c>
      <c r="CC11" s="2">
        <v>5672</v>
      </c>
      <c r="CD11" s="2">
        <v>5451</v>
      </c>
      <c r="CE11" s="2">
        <v>5352</v>
      </c>
      <c r="CF11" s="2">
        <v>5388</v>
      </c>
      <c r="CG11" s="2">
        <v>5604</v>
      </c>
      <c r="CH11" s="2">
        <v>5681</v>
      </c>
      <c r="CI11" s="2">
        <v>5084</v>
      </c>
      <c r="CJ11" s="2">
        <v>5594</v>
      </c>
      <c r="CK11" s="2">
        <v>5868</v>
      </c>
      <c r="CL11" s="2">
        <v>5958</v>
      </c>
      <c r="CM11" s="2">
        <v>6279</v>
      </c>
      <c r="CN11" s="2">
        <v>5608</v>
      </c>
      <c r="CO11" s="2">
        <v>5907</v>
      </c>
      <c r="CP11" s="2">
        <v>5732</v>
      </c>
      <c r="CQ11" s="2">
        <v>5719</v>
      </c>
      <c r="CR11" s="2">
        <v>5758</v>
      </c>
      <c r="CS11" s="2">
        <v>6071</v>
      </c>
      <c r="CT11" s="2">
        <v>5784</v>
      </c>
    </row>
    <row r="12" spans="1:98" s="6" customFormat="1" x14ac:dyDescent="0.35">
      <c r="A12" s="6" t="s">
        <v>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>
        <f>AA11-SUM(AA15:AA17)</f>
        <v>20</v>
      </c>
      <c r="AB12" s="7">
        <f t="shared" ref="AB12:AO12" si="0">AB11-SUM(AB15:AB17)</f>
        <v>4</v>
      </c>
      <c r="AC12" s="7">
        <f t="shared" si="0"/>
        <v>23</v>
      </c>
      <c r="AD12" s="7">
        <f t="shared" si="0"/>
        <v>23</v>
      </c>
      <c r="AE12" s="7">
        <f t="shared" si="0"/>
        <v>56</v>
      </c>
      <c r="AF12" s="7">
        <f t="shared" si="0"/>
        <v>63</v>
      </c>
      <c r="AG12" s="7">
        <f t="shared" si="0"/>
        <v>1022</v>
      </c>
      <c r="AH12" s="7">
        <f t="shared" si="0"/>
        <v>1032</v>
      </c>
      <c r="AI12" s="7">
        <f t="shared" si="0"/>
        <v>836</v>
      </c>
      <c r="AJ12" s="7">
        <f t="shared" si="0"/>
        <v>953</v>
      </c>
      <c r="AK12" s="7">
        <f t="shared" si="0"/>
        <v>908</v>
      </c>
      <c r="AL12" s="7">
        <f t="shared" si="0"/>
        <v>1082</v>
      </c>
      <c r="AM12" s="7">
        <f t="shared" si="0"/>
        <v>1084</v>
      </c>
      <c r="AN12" s="7">
        <f t="shared" si="0"/>
        <v>5257</v>
      </c>
      <c r="AO12" s="7">
        <f t="shared" si="0"/>
        <v>2879</v>
      </c>
      <c r="AP12" s="7">
        <f>AP11-SUM(AP15:AP17)</f>
        <v>2913</v>
      </c>
      <c r="AQ12" s="7">
        <f t="shared" ref="AQ12:CT12" si="1">AQ11-SUM(AQ15:AQ17)</f>
        <v>899</v>
      </c>
      <c r="AR12" s="7">
        <f t="shared" si="1"/>
        <v>849</v>
      </c>
      <c r="AS12" s="7">
        <f t="shared" si="1"/>
        <v>953</v>
      </c>
      <c r="AT12" s="7">
        <f t="shared" si="1"/>
        <v>1033</v>
      </c>
      <c r="AU12" s="7">
        <f t="shared" si="1"/>
        <v>809</v>
      </c>
      <c r="AV12" s="7">
        <f t="shared" si="1"/>
        <v>769</v>
      </c>
      <c r="AW12" s="7">
        <f t="shared" si="1"/>
        <v>775</v>
      </c>
      <c r="AX12" s="7">
        <f t="shared" si="1"/>
        <v>830</v>
      </c>
      <c r="AY12" s="7">
        <f t="shared" si="1"/>
        <v>18</v>
      </c>
      <c r="AZ12" s="7">
        <f t="shared" si="1"/>
        <v>4</v>
      </c>
      <c r="BA12" s="7">
        <f t="shared" si="1"/>
        <v>5</v>
      </c>
      <c r="BB12" s="7">
        <f t="shared" si="1"/>
        <v>6</v>
      </c>
      <c r="BC12" s="7">
        <f t="shared" si="1"/>
        <v>3</v>
      </c>
      <c r="BD12" s="7">
        <f t="shared" si="1"/>
        <v>21</v>
      </c>
      <c r="BE12" s="7">
        <f t="shared" si="1"/>
        <v>17</v>
      </c>
      <c r="BF12" s="7">
        <f t="shared" si="1"/>
        <v>7</v>
      </c>
      <c r="BG12" s="7">
        <f t="shared" si="1"/>
        <v>0</v>
      </c>
      <c r="BH12" s="7">
        <f t="shared" si="1"/>
        <v>5</v>
      </c>
      <c r="BI12" s="7">
        <f t="shared" si="1"/>
        <v>22</v>
      </c>
      <c r="BJ12" s="7">
        <f t="shared" si="1"/>
        <v>15</v>
      </c>
      <c r="BK12" s="7">
        <f t="shared" si="1"/>
        <v>18</v>
      </c>
      <c r="BL12" s="7">
        <f t="shared" si="1"/>
        <v>21</v>
      </c>
      <c r="BM12" s="7">
        <f t="shared" si="1"/>
        <v>14</v>
      </c>
      <c r="BN12" s="7">
        <f t="shared" si="1"/>
        <v>1</v>
      </c>
      <c r="BO12" s="7">
        <f t="shared" si="1"/>
        <v>0</v>
      </c>
      <c r="BP12" s="7">
        <f t="shared" si="1"/>
        <v>14</v>
      </c>
      <c r="BQ12" s="7">
        <f t="shared" si="1"/>
        <v>15</v>
      </c>
      <c r="BR12" s="7">
        <f t="shared" si="1"/>
        <v>14</v>
      </c>
      <c r="BS12" s="7">
        <f t="shared" si="1"/>
        <v>20</v>
      </c>
      <c r="BT12" s="7">
        <f t="shared" si="1"/>
        <v>21</v>
      </c>
      <c r="BU12" s="7">
        <f t="shared" si="1"/>
        <v>28</v>
      </c>
      <c r="BV12" s="7">
        <f t="shared" si="1"/>
        <v>20</v>
      </c>
      <c r="BW12" s="7">
        <f t="shared" si="1"/>
        <v>19</v>
      </c>
      <c r="BX12" s="7">
        <f t="shared" si="1"/>
        <v>17</v>
      </c>
      <c r="BY12" s="7">
        <f t="shared" si="1"/>
        <v>0</v>
      </c>
      <c r="BZ12" s="7">
        <f t="shared" si="1"/>
        <v>0</v>
      </c>
      <c r="CA12" s="7">
        <f t="shared" si="1"/>
        <v>0</v>
      </c>
      <c r="CB12" s="7">
        <f t="shared" si="1"/>
        <v>11</v>
      </c>
      <c r="CC12" s="7">
        <f t="shared" si="1"/>
        <v>20</v>
      </c>
      <c r="CD12" s="7">
        <f t="shared" si="1"/>
        <v>19</v>
      </c>
      <c r="CE12" s="7">
        <f t="shared" si="1"/>
        <v>6</v>
      </c>
      <c r="CF12" s="7">
        <f t="shared" si="1"/>
        <v>0</v>
      </c>
      <c r="CG12" s="7">
        <f t="shared" si="1"/>
        <v>5</v>
      </c>
      <c r="CH12" s="7">
        <f t="shared" si="1"/>
        <v>11</v>
      </c>
      <c r="CI12" s="7">
        <f t="shared" si="1"/>
        <v>22</v>
      </c>
      <c r="CJ12" s="7">
        <f t="shared" si="1"/>
        <v>15</v>
      </c>
      <c r="CK12" s="7">
        <f t="shared" si="1"/>
        <v>14</v>
      </c>
      <c r="CL12" s="7">
        <f t="shared" si="1"/>
        <v>0</v>
      </c>
      <c r="CM12" s="7">
        <f t="shared" si="1"/>
        <v>11</v>
      </c>
      <c r="CN12" s="7">
        <f t="shared" si="1"/>
        <v>11</v>
      </c>
      <c r="CO12" s="7">
        <f t="shared" si="1"/>
        <v>12</v>
      </c>
      <c r="CP12" s="7">
        <f t="shared" si="1"/>
        <v>14</v>
      </c>
      <c r="CQ12" s="7">
        <f t="shared" si="1"/>
        <v>10</v>
      </c>
      <c r="CR12" s="7">
        <f t="shared" si="1"/>
        <v>15</v>
      </c>
      <c r="CS12" s="7">
        <f t="shared" si="1"/>
        <v>14</v>
      </c>
      <c r="CT12" s="7">
        <f t="shared" si="1"/>
        <v>10</v>
      </c>
    </row>
    <row r="13" spans="1:98" x14ac:dyDescent="0.35">
      <c r="A13" t="s">
        <v>21</v>
      </c>
      <c r="C13">
        <v>74</v>
      </c>
      <c r="D13">
        <v>72</v>
      </c>
      <c r="E13">
        <v>70</v>
      </c>
      <c r="F13">
        <v>99</v>
      </c>
      <c r="G13">
        <v>115</v>
      </c>
      <c r="H13">
        <v>93</v>
      </c>
      <c r="I13">
        <v>121</v>
      </c>
      <c r="J13">
        <v>108</v>
      </c>
      <c r="K13">
        <v>97</v>
      </c>
      <c r="L13">
        <v>121</v>
      </c>
      <c r="M13">
        <v>103</v>
      </c>
      <c r="N13">
        <v>92</v>
      </c>
      <c r="O13">
        <v>45</v>
      </c>
      <c r="P13">
        <v>9</v>
      </c>
      <c r="Q13">
        <v>254</v>
      </c>
      <c r="R13">
        <v>30</v>
      </c>
      <c r="S13">
        <v>118</v>
      </c>
      <c r="T13">
        <v>42</v>
      </c>
      <c r="U13">
        <v>13</v>
      </c>
      <c r="V13">
        <v>39</v>
      </c>
      <c r="W13">
        <v>164</v>
      </c>
      <c r="X13">
        <v>73</v>
      </c>
      <c r="Y13">
        <v>90</v>
      </c>
      <c r="Z13">
        <v>4</v>
      </c>
      <c r="AA13">
        <v>4</v>
      </c>
      <c r="AB13">
        <v>3</v>
      </c>
      <c r="AC13">
        <v>23</v>
      </c>
      <c r="AD13">
        <v>23</v>
      </c>
      <c r="AE13">
        <v>34</v>
      </c>
      <c r="AF13">
        <v>41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O13" t="s">
        <v>24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  <c r="BA13" t="s">
        <v>22</v>
      </c>
      <c r="BB13" t="s">
        <v>22</v>
      </c>
      <c r="BC13" t="s">
        <v>22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22</v>
      </c>
      <c r="BJ13" t="s">
        <v>22</v>
      </c>
      <c r="BK13" t="s">
        <v>22</v>
      </c>
      <c r="BL13" t="s">
        <v>22</v>
      </c>
      <c r="BM13" t="s">
        <v>22</v>
      </c>
      <c r="BN13" t="s">
        <v>22</v>
      </c>
      <c r="BO13" t="s">
        <v>22</v>
      </c>
      <c r="BP13" t="s">
        <v>22</v>
      </c>
      <c r="BQ13" t="s">
        <v>22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  <c r="BW13" t="s">
        <v>22</v>
      </c>
      <c r="BX13" t="s">
        <v>22</v>
      </c>
      <c r="BY13" t="s">
        <v>22</v>
      </c>
      <c r="BZ13" t="s">
        <v>22</v>
      </c>
      <c r="CA13" t="s">
        <v>22</v>
      </c>
      <c r="CB13" t="s">
        <v>22</v>
      </c>
      <c r="CC13" t="s">
        <v>22</v>
      </c>
      <c r="CD13" t="s">
        <v>22</v>
      </c>
      <c r="CE13" t="s">
        <v>22</v>
      </c>
      <c r="CF13" t="s">
        <v>22</v>
      </c>
      <c r="CG13" t="s">
        <v>22</v>
      </c>
      <c r="CH13" t="s">
        <v>22</v>
      </c>
      <c r="CI13" t="s">
        <v>22</v>
      </c>
      <c r="CJ13" t="s">
        <v>22</v>
      </c>
      <c r="CK13" t="s">
        <v>22</v>
      </c>
      <c r="CL13" t="s">
        <v>22</v>
      </c>
      <c r="CM13" t="s">
        <v>22</v>
      </c>
      <c r="CN13" t="s">
        <v>22</v>
      </c>
      <c r="CO13" t="s">
        <v>22</v>
      </c>
      <c r="CP13" t="s">
        <v>22</v>
      </c>
      <c r="CQ13" t="s">
        <v>22</v>
      </c>
      <c r="CR13" t="s">
        <v>22</v>
      </c>
      <c r="CS13" t="s">
        <v>22</v>
      </c>
      <c r="CT13" t="s">
        <v>22</v>
      </c>
    </row>
    <row r="14" spans="1:98" x14ac:dyDescent="0.35">
      <c r="A14" t="s">
        <v>25</v>
      </c>
      <c r="C14">
        <v>15</v>
      </c>
      <c r="D14">
        <v>0</v>
      </c>
      <c r="E14">
        <v>2</v>
      </c>
      <c r="F14">
        <v>0</v>
      </c>
      <c r="G14">
        <v>0</v>
      </c>
      <c r="H14">
        <v>31</v>
      </c>
      <c r="I14">
        <v>37</v>
      </c>
      <c r="J14">
        <v>37</v>
      </c>
      <c r="K14">
        <v>28</v>
      </c>
      <c r="L14">
        <v>34</v>
      </c>
      <c r="M14">
        <v>27</v>
      </c>
      <c r="N14">
        <v>18</v>
      </c>
      <c r="O14">
        <v>13</v>
      </c>
      <c r="P14">
        <v>0</v>
      </c>
      <c r="Q14">
        <v>0</v>
      </c>
      <c r="R14">
        <v>0</v>
      </c>
      <c r="S14">
        <v>0</v>
      </c>
      <c r="T14">
        <v>19</v>
      </c>
      <c r="U14">
        <v>24</v>
      </c>
      <c r="V14">
        <v>25</v>
      </c>
      <c r="W14">
        <v>22</v>
      </c>
      <c r="X14">
        <v>22</v>
      </c>
      <c r="Y14">
        <v>21</v>
      </c>
      <c r="Z14">
        <v>19</v>
      </c>
      <c r="AA14">
        <v>16</v>
      </c>
      <c r="AB14">
        <v>0</v>
      </c>
      <c r="AC14">
        <v>0</v>
      </c>
      <c r="AD14">
        <v>0</v>
      </c>
      <c r="AE14">
        <v>22</v>
      </c>
      <c r="AF14">
        <v>22</v>
      </c>
      <c r="AG14">
        <v>22</v>
      </c>
      <c r="AH14">
        <v>20</v>
      </c>
      <c r="AI14">
        <v>20</v>
      </c>
      <c r="AJ14">
        <v>21</v>
      </c>
      <c r="AK14">
        <v>14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14</v>
      </c>
      <c r="AS14">
        <v>22</v>
      </c>
      <c r="AT14">
        <v>19</v>
      </c>
      <c r="AU14">
        <v>28</v>
      </c>
      <c r="AV14">
        <v>25</v>
      </c>
      <c r="AW14">
        <v>13</v>
      </c>
      <c r="AX14">
        <v>17</v>
      </c>
      <c r="AY14" t="s">
        <v>22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O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  <c r="BZ14" t="s">
        <v>22</v>
      </c>
      <c r="CA14" t="s">
        <v>22</v>
      </c>
      <c r="CB14" t="s">
        <v>22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O14" t="s">
        <v>22</v>
      </c>
      <c r="CP14" t="s">
        <v>22</v>
      </c>
      <c r="CQ14" t="s">
        <v>22</v>
      </c>
      <c r="CR14" t="s">
        <v>22</v>
      </c>
      <c r="CS14" t="s">
        <v>22</v>
      </c>
      <c r="CT14" t="s">
        <v>22</v>
      </c>
    </row>
    <row r="15" spans="1:98" x14ac:dyDescent="0.35">
      <c r="A15" t="s">
        <v>26</v>
      </c>
      <c r="C15" s="2">
        <v>1049</v>
      </c>
      <c r="D15" s="2">
        <v>1013</v>
      </c>
      <c r="E15">
        <v>916</v>
      </c>
      <c r="F15">
        <v>759</v>
      </c>
      <c r="G15">
        <v>892</v>
      </c>
      <c r="H15">
        <v>874</v>
      </c>
      <c r="I15">
        <v>909</v>
      </c>
      <c r="J15">
        <v>914</v>
      </c>
      <c r="K15">
        <v>860</v>
      </c>
      <c r="L15">
        <v>878</v>
      </c>
      <c r="M15">
        <v>972</v>
      </c>
      <c r="N15" s="2">
        <v>1154</v>
      </c>
      <c r="O15" s="2">
        <v>1116</v>
      </c>
      <c r="P15">
        <v>992</v>
      </c>
      <c r="Q15">
        <v>996</v>
      </c>
      <c r="R15">
        <v>759</v>
      </c>
      <c r="S15">
        <v>867</v>
      </c>
      <c r="T15">
        <v>963</v>
      </c>
      <c r="U15">
        <v>980</v>
      </c>
      <c r="V15" s="2">
        <v>1080</v>
      </c>
      <c r="W15">
        <v>847</v>
      </c>
      <c r="X15">
        <v>815</v>
      </c>
      <c r="Y15">
        <v>964</v>
      </c>
      <c r="Z15" s="2">
        <v>1011</v>
      </c>
      <c r="AA15" s="2">
        <v>1086</v>
      </c>
      <c r="AB15">
        <v>921</v>
      </c>
      <c r="AC15" s="2">
        <v>1111</v>
      </c>
      <c r="AD15">
        <v>935</v>
      </c>
      <c r="AE15">
        <v>871</v>
      </c>
      <c r="AF15">
        <v>780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O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s="2">
        <v>1008</v>
      </c>
      <c r="AZ15" s="2">
        <v>1049</v>
      </c>
      <c r="BA15" s="2">
        <v>1100</v>
      </c>
      <c r="BB15">
        <v>982</v>
      </c>
      <c r="BC15">
        <v>877</v>
      </c>
      <c r="BD15">
        <v>913</v>
      </c>
      <c r="BE15">
        <v>920</v>
      </c>
      <c r="BF15" s="2">
        <v>1036</v>
      </c>
      <c r="BG15">
        <v>906</v>
      </c>
      <c r="BH15">
        <v>827</v>
      </c>
      <c r="BI15">
        <v>962</v>
      </c>
      <c r="BJ15" s="2">
        <v>1006</v>
      </c>
      <c r="BK15" s="2">
        <v>1036</v>
      </c>
      <c r="BL15">
        <v>953</v>
      </c>
      <c r="BM15" s="2">
        <v>1031</v>
      </c>
      <c r="BN15">
        <v>777</v>
      </c>
      <c r="BO15">
        <v>850</v>
      </c>
      <c r="BP15">
        <v>739</v>
      </c>
      <c r="BQ15">
        <v>871</v>
      </c>
      <c r="BR15">
        <v>988</v>
      </c>
      <c r="BS15">
        <v>856</v>
      </c>
      <c r="BT15">
        <v>918</v>
      </c>
      <c r="BU15">
        <v>932</v>
      </c>
      <c r="BV15" s="2">
        <v>1066</v>
      </c>
      <c r="BW15" s="2">
        <v>1028</v>
      </c>
      <c r="BX15">
        <v>910</v>
      </c>
      <c r="BY15">
        <v>871</v>
      </c>
      <c r="BZ15">
        <v>787</v>
      </c>
      <c r="CA15">
        <v>782</v>
      </c>
      <c r="CB15">
        <v>764</v>
      </c>
      <c r="CC15">
        <v>852</v>
      </c>
      <c r="CD15">
        <v>860</v>
      </c>
      <c r="CE15">
        <v>885</v>
      </c>
      <c r="CF15">
        <v>800</v>
      </c>
      <c r="CG15">
        <v>900</v>
      </c>
      <c r="CH15" s="2">
        <v>1001</v>
      </c>
      <c r="CI15" s="2">
        <v>1036</v>
      </c>
      <c r="CJ15">
        <v>891</v>
      </c>
      <c r="CK15" s="2">
        <v>1000</v>
      </c>
      <c r="CL15">
        <v>904</v>
      </c>
      <c r="CM15">
        <v>817</v>
      </c>
      <c r="CN15">
        <v>667</v>
      </c>
      <c r="CO15">
        <v>885</v>
      </c>
      <c r="CP15">
        <v>942</v>
      </c>
      <c r="CQ15">
        <v>742</v>
      </c>
      <c r="CR15">
        <v>841</v>
      </c>
      <c r="CS15">
        <v>824</v>
      </c>
      <c r="CT15">
        <v>992</v>
      </c>
    </row>
    <row r="16" spans="1:98" x14ac:dyDescent="0.35">
      <c r="A16" t="s">
        <v>27</v>
      </c>
      <c r="C16" s="2">
        <v>2950</v>
      </c>
      <c r="D16" s="2">
        <v>2671</v>
      </c>
      <c r="E16" s="2">
        <v>3057</v>
      </c>
      <c r="F16" s="2">
        <v>2534</v>
      </c>
      <c r="G16" s="2">
        <v>2783</v>
      </c>
      <c r="H16" s="2">
        <v>2499</v>
      </c>
      <c r="I16" s="2">
        <v>2598</v>
      </c>
      <c r="J16" s="2">
        <v>2324</v>
      </c>
      <c r="K16" s="2">
        <v>2299</v>
      </c>
      <c r="L16" s="2">
        <v>2335</v>
      </c>
      <c r="M16" s="2">
        <v>2342</v>
      </c>
      <c r="N16" s="2">
        <v>2507</v>
      </c>
      <c r="O16" s="2">
        <v>2559</v>
      </c>
      <c r="P16" s="2">
        <v>2316</v>
      </c>
      <c r="Q16" s="2">
        <v>2778</v>
      </c>
      <c r="R16" s="2">
        <v>2616</v>
      </c>
      <c r="S16" s="2">
        <v>2579</v>
      </c>
      <c r="T16" s="2">
        <v>2661</v>
      </c>
      <c r="U16" s="2">
        <v>2638</v>
      </c>
      <c r="V16" s="2">
        <v>2514</v>
      </c>
      <c r="W16" s="2">
        <v>2542</v>
      </c>
      <c r="X16" s="2">
        <v>2499</v>
      </c>
      <c r="Y16" s="2">
        <v>2631</v>
      </c>
      <c r="Z16" s="2">
        <v>2579</v>
      </c>
      <c r="AA16" s="2">
        <v>2474</v>
      </c>
      <c r="AB16" s="2">
        <v>2436</v>
      </c>
      <c r="AC16" s="2">
        <v>2723</v>
      </c>
      <c r="AD16" s="2">
        <v>2548</v>
      </c>
      <c r="AE16" s="2">
        <v>2633</v>
      </c>
      <c r="AF16" s="2">
        <v>2501</v>
      </c>
      <c r="AG16" s="2">
        <v>2486</v>
      </c>
      <c r="AH16" s="2">
        <v>2753</v>
      </c>
      <c r="AI16" s="2">
        <v>2460</v>
      </c>
      <c r="AJ16" s="2">
        <v>2684</v>
      </c>
      <c r="AK16" s="2">
        <v>2399</v>
      </c>
      <c r="AL16" s="2">
        <v>2388</v>
      </c>
      <c r="AM16" s="2">
        <v>2314</v>
      </c>
      <c r="AN16" t="s">
        <v>43</v>
      </c>
      <c r="AO16" s="2">
        <v>2325</v>
      </c>
      <c r="AP16" s="2">
        <v>2282</v>
      </c>
      <c r="AQ16" s="2">
        <v>2420</v>
      </c>
      <c r="AR16" s="2">
        <v>2337</v>
      </c>
      <c r="AS16" s="2">
        <v>2345</v>
      </c>
      <c r="AT16" s="2">
        <v>2281</v>
      </c>
      <c r="AU16" s="2">
        <v>2369</v>
      </c>
      <c r="AV16" s="2">
        <v>2484</v>
      </c>
      <c r="AW16" s="2">
        <v>2323</v>
      </c>
      <c r="AX16" s="2">
        <v>2492</v>
      </c>
      <c r="AY16" s="2">
        <v>2439</v>
      </c>
      <c r="AZ16" s="2">
        <v>2322</v>
      </c>
      <c r="BA16" s="2">
        <v>2509</v>
      </c>
      <c r="BB16" s="2">
        <v>2239</v>
      </c>
      <c r="BC16" s="2">
        <v>2095</v>
      </c>
      <c r="BD16" s="2">
        <v>2030</v>
      </c>
      <c r="BE16" s="2">
        <v>2182</v>
      </c>
      <c r="BF16" s="2">
        <v>2209</v>
      </c>
      <c r="BG16" s="2">
        <v>2072</v>
      </c>
      <c r="BH16" s="2">
        <v>2312</v>
      </c>
      <c r="BI16" s="2">
        <v>2397</v>
      </c>
      <c r="BJ16" s="2">
        <v>2479</v>
      </c>
      <c r="BK16" s="2">
        <v>2594</v>
      </c>
      <c r="BL16" s="2">
        <v>2304</v>
      </c>
      <c r="BM16" s="2">
        <v>2643</v>
      </c>
      <c r="BN16" s="2">
        <v>2503</v>
      </c>
      <c r="BO16" s="2">
        <v>2590</v>
      </c>
      <c r="BP16" s="2">
        <v>2304</v>
      </c>
      <c r="BQ16" s="2">
        <v>2546</v>
      </c>
      <c r="BR16" s="2">
        <v>2395</v>
      </c>
      <c r="BS16" s="2">
        <v>2385</v>
      </c>
      <c r="BT16" s="2">
        <v>2374</v>
      </c>
      <c r="BU16" s="2">
        <v>2367</v>
      </c>
      <c r="BV16" s="2">
        <v>2631</v>
      </c>
      <c r="BW16" s="2">
        <v>2848</v>
      </c>
      <c r="BX16" s="2">
        <v>2601</v>
      </c>
      <c r="BY16" s="2">
        <v>2813</v>
      </c>
      <c r="BZ16" s="2">
        <v>2629</v>
      </c>
      <c r="CA16" s="2">
        <v>2754</v>
      </c>
      <c r="CB16" s="2">
        <v>2579</v>
      </c>
      <c r="CC16" s="2">
        <v>2691</v>
      </c>
      <c r="CD16" s="2">
        <v>2849</v>
      </c>
      <c r="CE16" s="2">
        <v>2652</v>
      </c>
      <c r="CF16" s="2">
        <v>2445</v>
      </c>
      <c r="CG16" s="2">
        <v>2595</v>
      </c>
      <c r="CH16" s="2">
        <v>2837</v>
      </c>
      <c r="CI16" s="2">
        <v>2674</v>
      </c>
      <c r="CJ16" s="2">
        <v>2666</v>
      </c>
      <c r="CK16" s="2">
        <v>2686</v>
      </c>
      <c r="CL16" s="2">
        <v>2697</v>
      </c>
      <c r="CM16" s="2">
        <v>2858</v>
      </c>
      <c r="CN16" s="2">
        <v>2610</v>
      </c>
      <c r="CO16" s="2">
        <v>2614</v>
      </c>
      <c r="CP16" s="2">
        <v>2651</v>
      </c>
      <c r="CQ16" s="2">
        <v>2649</v>
      </c>
      <c r="CR16" s="2">
        <v>2765</v>
      </c>
      <c r="CS16" s="2">
        <v>2967</v>
      </c>
      <c r="CT16" s="2">
        <v>2895</v>
      </c>
    </row>
    <row r="17" spans="1:98" x14ac:dyDescent="0.35">
      <c r="A17" t="s">
        <v>28</v>
      </c>
      <c r="C17" s="2">
        <v>2048</v>
      </c>
      <c r="D17" s="2">
        <v>2256</v>
      </c>
      <c r="E17" s="2">
        <v>2373</v>
      </c>
      <c r="F17" s="2">
        <v>2105</v>
      </c>
      <c r="G17" s="2">
        <v>2102</v>
      </c>
      <c r="H17" s="2">
        <v>2218</v>
      </c>
      <c r="I17" s="2">
        <v>2135</v>
      </c>
      <c r="J17" s="2">
        <v>1921</v>
      </c>
      <c r="K17" s="2">
        <v>1968</v>
      </c>
      <c r="L17" s="2">
        <v>2229</v>
      </c>
      <c r="M17" s="2">
        <v>2273</v>
      </c>
      <c r="N17" s="2">
        <v>2054</v>
      </c>
      <c r="O17" s="2">
        <v>2284</v>
      </c>
      <c r="P17" s="2">
        <v>2094</v>
      </c>
      <c r="Q17" s="2">
        <v>2386</v>
      </c>
      <c r="R17" s="2">
        <v>2267</v>
      </c>
      <c r="S17" s="2">
        <v>2337</v>
      </c>
      <c r="T17" s="2">
        <v>2461</v>
      </c>
      <c r="U17" s="2">
        <v>2215</v>
      </c>
      <c r="V17" s="2">
        <v>2087</v>
      </c>
      <c r="W17" s="2">
        <v>2247</v>
      </c>
      <c r="X17" s="2">
        <v>2452</v>
      </c>
      <c r="Y17" s="2">
        <v>2473</v>
      </c>
      <c r="Z17" s="2">
        <v>1703</v>
      </c>
      <c r="AA17" s="2">
        <v>1945</v>
      </c>
      <c r="AB17" s="2">
        <v>1775</v>
      </c>
      <c r="AC17" s="2">
        <v>2024</v>
      </c>
      <c r="AD17" s="2">
        <v>2196</v>
      </c>
      <c r="AE17" s="2">
        <v>2562</v>
      </c>
      <c r="AF17" s="2">
        <v>2204</v>
      </c>
      <c r="AG17" s="2">
        <v>1968</v>
      </c>
      <c r="AH17" s="2">
        <v>1933</v>
      </c>
      <c r="AI17" s="2">
        <v>2013</v>
      </c>
      <c r="AJ17" s="2">
        <v>2029</v>
      </c>
      <c r="AK17" s="2">
        <v>2034</v>
      </c>
      <c r="AL17" s="2">
        <v>1714</v>
      </c>
      <c r="AM17" s="2">
        <v>1897</v>
      </c>
      <c r="AN17" t="s">
        <v>44</v>
      </c>
      <c r="AO17" t="s">
        <v>45</v>
      </c>
      <c r="AP17" t="s">
        <v>46</v>
      </c>
      <c r="AQ17" s="2">
        <v>2124</v>
      </c>
      <c r="AR17" s="2">
        <v>1781</v>
      </c>
      <c r="AS17" s="2">
        <v>1770</v>
      </c>
      <c r="AT17" s="2">
        <v>1480</v>
      </c>
      <c r="AU17" s="2">
        <v>1945</v>
      </c>
      <c r="AV17" s="2">
        <v>2127</v>
      </c>
      <c r="AW17" s="2">
        <v>2123</v>
      </c>
      <c r="AX17" s="2">
        <v>1870</v>
      </c>
      <c r="AY17" s="2">
        <v>1721</v>
      </c>
      <c r="AZ17" s="2">
        <v>2137</v>
      </c>
      <c r="BA17" s="2">
        <v>2452</v>
      </c>
      <c r="BB17" s="2">
        <v>2465</v>
      </c>
      <c r="BC17" s="2">
        <v>2451</v>
      </c>
      <c r="BD17" s="2">
        <v>2202</v>
      </c>
      <c r="BE17" s="2">
        <v>2288</v>
      </c>
      <c r="BF17" s="2">
        <v>2200</v>
      </c>
      <c r="BG17" s="2">
        <v>2349</v>
      </c>
      <c r="BH17" s="2">
        <v>2528</v>
      </c>
      <c r="BI17" s="2">
        <v>2398</v>
      </c>
      <c r="BJ17" s="2">
        <v>2122</v>
      </c>
      <c r="BK17" s="2">
        <v>1931</v>
      </c>
      <c r="BL17" s="2">
        <v>2194</v>
      </c>
      <c r="BM17" s="2">
        <v>2384</v>
      </c>
      <c r="BN17" s="2">
        <v>2321</v>
      </c>
      <c r="BO17" s="2">
        <v>2431</v>
      </c>
      <c r="BP17" s="2">
        <v>2592</v>
      </c>
      <c r="BQ17" s="2">
        <v>2354</v>
      </c>
      <c r="BR17" s="2">
        <v>2259</v>
      </c>
      <c r="BS17" s="2">
        <v>2232</v>
      </c>
      <c r="BT17" s="2">
        <v>2372</v>
      </c>
      <c r="BU17" s="2">
        <v>1845</v>
      </c>
      <c r="BV17" s="2">
        <v>1803</v>
      </c>
      <c r="BW17" s="2">
        <v>2002</v>
      </c>
      <c r="BX17" s="2">
        <v>1806</v>
      </c>
      <c r="BY17" s="2">
        <v>2033</v>
      </c>
      <c r="BZ17" s="2">
        <v>1816</v>
      </c>
      <c r="CA17" s="2">
        <v>1818</v>
      </c>
      <c r="CB17" s="2">
        <v>1966</v>
      </c>
      <c r="CC17" s="2">
        <v>2109</v>
      </c>
      <c r="CD17" s="2">
        <v>1723</v>
      </c>
      <c r="CE17" s="2">
        <v>1809</v>
      </c>
      <c r="CF17" s="2">
        <v>2143</v>
      </c>
      <c r="CG17" s="2">
        <v>2104</v>
      </c>
      <c r="CH17" s="2">
        <v>1832</v>
      </c>
      <c r="CI17" s="2">
        <v>1352</v>
      </c>
      <c r="CJ17" s="2">
        <v>2022</v>
      </c>
      <c r="CK17" s="2">
        <v>2168</v>
      </c>
      <c r="CL17" s="2">
        <v>2357</v>
      </c>
      <c r="CM17" s="2">
        <v>2593</v>
      </c>
      <c r="CN17" s="2">
        <v>2320</v>
      </c>
      <c r="CO17" s="2">
        <v>2396</v>
      </c>
      <c r="CP17" s="2">
        <v>2125</v>
      </c>
      <c r="CQ17" s="2">
        <v>2318</v>
      </c>
      <c r="CR17" s="2">
        <v>2137</v>
      </c>
      <c r="CS17" s="2">
        <v>2266</v>
      </c>
      <c r="CT17" s="2">
        <v>1887</v>
      </c>
    </row>
    <row r="18" spans="1:98" s="4" customFormat="1" x14ac:dyDescent="0.35">
      <c r="A18" s="4" t="s">
        <v>47</v>
      </c>
      <c r="N18" s="4">
        <f>SUM(C13:N14)*1000</f>
        <v>1394000</v>
      </c>
      <c r="Z18" s="4">
        <f>SUM(O13:Z14)*1000</f>
        <v>1046000</v>
      </c>
      <c r="AL18" s="4" t="s">
        <v>48</v>
      </c>
      <c r="AQ18"/>
      <c r="AR18"/>
      <c r="AS18"/>
      <c r="AT18"/>
      <c r="AU18"/>
      <c r="AV18"/>
      <c r="AW18"/>
      <c r="AX18"/>
      <c r="BJ18" s="4">
        <f>SUM(AY12:BJ12)*1000</f>
        <v>123000</v>
      </c>
      <c r="BV18" s="4">
        <f>SUM(BK12:BV12)*1000</f>
        <v>186000</v>
      </c>
      <c r="CH18" s="4">
        <f>SUM(BW12:CH12)*1000</f>
        <v>108000</v>
      </c>
      <c r="CT18" s="4">
        <f>SUM(CI12:CT12)*1000</f>
        <v>148000</v>
      </c>
    </row>
    <row r="19" spans="1:98" s="4" customFormat="1" x14ac:dyDescent="0.35">
      <c r="A19" s="4" t="s">
        <v>48</v>
      </c>
      <c r="AQ19"/>
      <c r="AR19"/>
      <c r="AS19"/>
      <c r="AT19"/>
      <c r="AU19"/>
      <c r="AV19"/>
      <c r="AW19"/>
      <c r="AX19"/>
    </row>
    <row r="20" spans="1:98" x14ac:dyDescent="0.35">
      <c r="N20" s="8">
        <v>2000</v>
      </c>
      <c r="Z20" s="8">
        <v>2001</v>
      </c>
      <c r="AL20" s="8">
        <v>2002</v>
      </c>
      <c r="AX20" s="8">
        <v>2003</v>
      </c>
      <c r="BJ20" s="8">
        <v>2004</v>
      </c>
      <c r="BV20" s="8">
        <v>2005</v>
      </c>
      <c r="CH20" s="8">
        <v>2006</v>
      </c>
      <c r="CT20" s="8">
        <v>2007</v>
      </c>
    </row>
    <row r="21" spans="1:98" x14ac:dyDescent="0.35">
      <c r="A21" t="s">
        <v>8</v>
      </c>
      <c r="N21" s="2">
        <f>SUM(C11:N11)</f>
        <v>69164</v>
      </c>
      <c r="Z21" s="2">
        <f>SUM(O11:Z11)</f>
        <v>70355</v>
      </c>
      <c r="AL21" s="2">
        <f>SUM(AA11:AL11)</f>
        <v>66608</v>
      </c>
      <c r="AX21" s="2">
        <f>SUM(AM11:AX11)</f>
        <v>62139</v>
      </c>
      <c r="BJ21" s="2">
        <f>SUM(AY11:BJ11)</f>
        <v>66307</v>
      </c>
      <c r="BV21" s="2">
        <f>SUM(BK11:BV11)</f>
        <v>67557</v>
      </c>
      <c r="CH21" s="2">
        <f>SUM(BW11:CH11)</f>
        <v>66002</v>
      </c>
      <c r="CT21" s="2">
        <f>SUM(CI11:CT11)</f>
        <v>69362</v>
      </c>
    </row>
    <row r="22" spans="1:98" x14ac:dyDescent="0.35">
      <c r="A22" t="s">
        <v>50</v>
      </c>
      <c r="N22" s="2">
        <f>SUM(C17:N17)</f>
        <v>25682</v>
      </c>
      <c r="Z22" s="2">
        <f>SUM(O17:Z17)</f>
        <v>27006</v>
      </c>
      <c r="AL22" s="2">
        <f>SUM(AA17:AL17)</f>
        <v>24397</v>
      </c>
      <c r="AX22" s="2">
        <f>SUM(AM17:AX17)</f>
        <v>17117</v>
      </c>
      <c r="BJ22" s="2">
        <f>SUM(AY17:BJ17)</f>
        <v>27313</v>
      </c>
      <c r="BV22" s="2">
        <f>SUM(BK17:BV17)</f>
        <v>26718</v>
      </c>
      <c r="CH22" s="2">
        <f>SUM(BW17:CH17)</f>
        <v>23161</v>
      </c>
      <c r="CT22" s="2">
        <f>SUM(CI17:CT17)</f>
        <v>25941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</vt:lpstr>
      <vt:lpstr>Coal monthly, 2008_2021</vt:lpstr>
      <vt:lpstr>Coal &amp; coke stat, 2000_2007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starke</dc:creator>
  <cp:lastModifiedBy>Emma Starke</cp:lastModifiedBy>
  <dcterms:created xsi:type="dcterms:W3CDTF">2022-10-29T18:55:27Z</dcterms:created>
  <dcterms:modified xsi:type="dcterms:W3CDTF">2024-10-11T18:54:40Z</dcterms:modified>
</cp:coreProperties>
</file>