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M:\EmmaS\Upstream\Natural Gas\July 2024 NG Reconstruction\BC Natural Gas\BC_Activity\"/>
    </mc:Choice>
  </mc:AlternateContent>
  <xr:revisionPtr revIDLastSave="0" documentId="13_ncr:1_{78C94C9B-4999-4CF5-8AC7-2750450ACBBC}" xr6:coauthVersionLast="47" xr6:coauthVersionMax="47" xr10:uidLastSave="{00000000-0000-0000-0000-000000000000}"/>
  <bookViews>
    <workbookView xWindow="-110" yWindow="-110" windowWidth="22620" windowHeight="13500" xr2:uid="{63FE89F7-B57D-4CBA-865E-63E71E1EEFF7}"/>
  </bookViews>
  <sheets>
    <sheet name="Service Requested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'Service Requested'!$A$2:$AA$183</definedName>
    <definedName name="parameters">_xlfn.ANCHORARRAY(#REF!)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2" i="1" l="1"/>
  <c r="Z181" i="1"/>
  <c r="X76" i="1"/>
  <c r="W76" i="1"/>
  <c r="V76" i="1"/>
  <c r="U76" i="1"/>
  <c r="T76" i="1"/>
  <c r="S76" i="1"/>
  <c r="R76" i="1"/>
  <c r="Q76" i="1"/>
  <c r="P76" i="1"/>
  <c r="O76" i="1"/>
  <c r="X70" i="1"/>
  <c r="W70" i="1"/>
  <c r="V70" i="1"/>
  <c r="U70" i="1"/>
  <c r="T70" i="1"/>
  <c r="S70" i="1"/>
  <c r="R70" i="1"/>
  <c r="Q70" i="1"/>
  <c r="P70" i="1"/>
  <c r="O70" i="1"/>
  <c r="N76" i="1"/>
  <c r="N70" i="1"/>
  <c r="X163" i="1"/>
  <c r="W163" i="1"/>
  <c r="V163" i="1"/>
  <c r="U163" i="1"/>
  <c r="T163" i="1"/>
  <c r="S163" i="1"/>
  <c r="R163" i="1"/>
  <c r="Q163" i="1"/>
  <c r="P163" i="1"/>
  <c r="O163" i="1"/>
  <c r="N163" i="1"/>
  <c r="X159" i="1"/>
  <c r="W159" i="1"/>
  <c r="V159" i="1"/>
  <c r="U159" i="1"/>
  <c r="T159" i="1"/>
  <c r="S159" i="1"/>
  <c r="R159" i="1"/>
  <c r="Q159" i="1"/>
  <c r="P159" i="1"/>
  <c r="O159" i="1"/>
  <c r="N159" i="1"/>
  <c r="X158" i="1"/>
  <c r="W158" i="1"/>
  <c r="V158" i="1"/>
  <c r="U158" i="1"/>
  <c r="T158" i="1"/>
  <c r="S158" i="1"/>
  <c r="R158" i="1"/>
  <c r="Q158" i="1"/>
  <c r="P158" i="1"/>
  <c r="O158" i="1"/>
  <c r="N158" i="1"/>
  <c r="X154" i="1"/>
  <c r="W154" i="1"/>
  <c r="V154" i="1"/>
  <c r="U154" i="1"/>
  <c r="T154" i="1"/>
  <c r="S154" i="1"/>
  <c r="R154" i="1"/>
  <c r="Q154" i="1"/>
  <c r="P154" i="1"/>
  <c r="O154" i="1"/>
  <c r="N154" i="1"/>
  <c r="X153" i="1"/>
  <c r="W153" i="1"/>
  <c r="V153" i="1"/>
  <c r="U153" i="1"/>
  <c r="T153" i="1"/>
  <c r="S153" i="1"/>
  <c r="R153" i="1"/>
  <c r="Q153" i="1"/>
  <c r="P153" i="1"/>
  <c r="O153" i="1"/>
  <c r="N153" i="1"/>
  <c r="X129" i="1"/>
  <c r="W129" i="1"/>
  <c r="V129" i="1"/>
  <c r="U129" i="1"/>
  <c r="T129" i="1"/>
  <c r="S129" i="1"/>
  <c r="R129" i="1"/>
  <c r="Q129" i="1"/>
  <c r="P129" i="1"/>
  <c r="O129" i="1"/>
  <c r="N129" i="1"/>
  <c r="X128" i="1"/>
  <c r="W128" i="1"/>
  <c r="V128" i="1"/>
  <c r="U128" i="1"/>
  <c r="T128" i="1"/>
  <c r="S128" i="1"/>
  <c r="R128" i="1"/>
  <c r="Q128" i="1"/>
  <c r="P128" i="1"/>
  <c r="O128" i="1"/>
  <c r="N128" i="1"/>
  <c r="X127" i="1"/>
  <c r="W127" i="1"/>
  <c r="V127" i="1"/>
  <c r="U127" i="1"/>
  <c r="T127" i="1"/>
  <c r="S127" i="1"/>
  <c r="R127" i="1"/>
  <c r="Q127" i="1"/>
  <c r="P127" i="1"/>
  <c r="O127" i="1"/>
  <c r="N127" i="1"/>
  <c r="X126" i="1"/>
  <c r="W126" i="1"/>
  <c r="V126" i="1"/>
  <c r="U126" i="1"/>
  <c r="T126" i="1"/>
  <c r="S126" i="1"/>
  <c r="R126" i="1"/>
  <c r="Q126" i="1"/>
  <c r="P126" i="1"/>
  <c r="O126" i="1"/>
  <c r="N126" i="1"/>
  <c r="X125" i="1"/>
  <c r="W125" i="1"/>
  <c r="V125" i="1"/>
  <c r="U125" i="1"/>
  <c r="T125" i="1"/>
  <c r="S125" i="1"/>
  <c r="R125" i="1"/>
  <c r="Q125" i="1"/>
  <c r="P125" i="1"/>
  <c r="O125" i="1"/>
  <c r="N125" i="1"/>
  <c r="X124" i="1"/>
  <c r="W124" i="1"/>
  <c r="V124" i="1"/>
  <c r="U124" i="1"/>
  <c r="T124" i="1"/>
  <c r="S124" i="1"/>
  <c r="R124" i="1"/>
  <c r="Q124" i="1"/>
  <c r="P124" i="1"/>
  <c r="O124" i="1"/>
  <c r="N124" i="1"/>
  <c r="X123" i="1"/>
  <c r="W123" i="1"/>
  <c r="V123" i="1"/>
  <c r="U123" i="1"/>
  <c r="T123" i="1"/>
  <c r="S123" i="1"/>
  <c r="R123" i="1"/>
  <c r="Q123" i="1"/>
  <c r="P123" i="1"/>
  <c r="O123" i="1"/>
  <c r="N123" i="1"/>
  <c r="X120" i="1"/>
  <c r="W120" i="1"/>
  <c r="V120" i="1"/>
  <c r="U120" i="1"/>
  <c r="T120" i="1"/>
  <c r="S120" i="1"/>
  <c r="R120" i="1"/>
  <c r="Q120" i="1"/>
  <c r="P120" i="1"/>
  <c r="O120" i="1"/>
  <c r="N120" i="1"/>
  <c r="X118" i="1"/>
  <c r="W118" i="1"/>
  <c r="V118" i="1"/>
  <c r="U118" i="1"/>
  <c r="T118" i="1"/>
  <c r="S118" i="1"/>
  <c r="R118" i="1"/>
  <c r="Q118" i="1"/>
  <c r="P118" i="1"/>
  <c r="O118" i="1"/>
  <c r="N118" i="1"/>
  <c r="X117" i="1"/>
  <c r="W117" i="1"/>
  <c r="V117" i="1"/>
  <c r="U117" i="1"/>
  <c r="T117" i="1"/>
  <c r="S117" i="1"/>
  <c r="R117" i="1"/>
  <c r="Q117" i="1"/>
  <c r="P117" i="1"/>
  <c r="O117" i="1"/>
  <c r="N117" i="1"/>
  <c r="X116" i="1"/>
  <c r="W116" i="1"/>
  <c r="V116" i="1"/>
  <c r="U116" i="1"/>
  <c r="T116" i="1"/>
  <c r="S116" i="1"/>
  <c r="R116" i="1"/>
  <c r="Q116" i="1"/>
  <c r="P116" i="1"/>
  <c r="O116" i="1"/>
  <c r="N116" i="1"/>
  <c r="X115" i="1"/>
  <c r="W115" i="1"/>
  <c r="V115" i="1"/>
  <c r="U115" i="1"/>
  <c r="T115" i="1"/>
  <c r="S115" i="1"/>
  <c r="R115" i="1"/>
  <c r="Q115" i="1"/>
  <c r="P115" i="1"/>
  <c r="O115" i="1"/>
  <c r="N115" i="1"/>
  <c r="X110" i="1"/>
  <c r="W110" i="1"/>
  <c r="V110" i="1"/>
  <c r="U110" i="1"/>
  <c r="T110" i="1"/>
  <c r="S110" i="1"/>
  <c r="R110" i="1"/>
  <c r="Q110" i="1"/>
  <c r="P110" i="1"/>
  <c r="O110" i="1"/>
  <c r="N110" i="1"/>
  <c r="X109" i="1"/>
  <c r="W109" i="1"/>
  <c r="V109" i="1"/>
  <c r="U109" i="1"/>
  <c r="T109" i="1"/>
  <c r="S109" i="1"/>
  <c r="R109" i="1"/>
  <c r="Q109" i="1"/>
  <c r="P109" i="1"/>
  <c r="O109" i="1"/>
  <c r="N109" i="1"/>
  <c r="X108" i="1"/>
  <c r="W108" i="1"/>
  <c r="V108" i="1"/>
  <c r="U108" i="1"/>
  <c r="T108" i="1"/>
  <c r="S108" i="1"/>
  <c r="R108" i="1"/>
  <c r="Q108" i="1"/>
  <c r="P108" i="1"/>
  <c r="O108" i="1"/>
  <c r="N108" i="1"/>
  <c r="X103" i="1"/>
  <c r="W103" i="1"/>
  <c r="V103" i="1"/>
  <c r="U103" i="1"/>
  <c r="T103" i="1"/>
  <c r="S103" i="1"/>
  <c r="R103" i="1"/>
  <c r="Q103" i="1"/>
  <c r="P103" i="1"/>
  <c r="O103" i="1"/>
  <c r="N103" i="1"/>
  <c r="X102" i="1"/>
  <c r="W102" i="1"/>
  <c r="V102" i="1"/>
  <c r="U102" i="1"/>
  <c r="T102" i="1"/>
  <c r="S102" i="1"/>
  <c r="R102" i="1"/>
  <c r="Q102" i="1"/>
  <c r="P102" i="1"/>
  <c r="O102" i="1"/>
  <c r="N102" i="1"/>
  <c r="X98" i="1"/>
  <c r="W98" i="1"/>
  <c r="V98" i="1"/>
  <c r="U98" i="1"/>
  <c r="T98" i="1"/>
  <c r="S98" i="1"/>
  <c r="R98" i="1"/>
  <c r="Q98" i="1"/>
  <c r="P98" i="1"/>
  <c r="O98" i="1"/>
  <c r="N98" i="1"/>
  <c r="X97" i="1"/>
  <c r="W97" i="1"/>
  <c r="V97" i="1"/>
  <c r="U97" i="1"/>
  <c r="T97" i="1"/>
  <c r="S97" i="1"/>
  <c r="R97" i="1"/>
  <c r="Q97" i="1"/>
  <c r="P97" i="1"/>
  <c r="O97" i="1"/>
  <c r="N97" i="1"/>
  <c r="X88" i="1"/>
  <c r="W88" i="1"/>
  <c r="V88" i="1"/>
  <c r="U88" i="1"/>
  <c r="T88" i="1"/>
  <c r="S88" i="1"/>
  <c r="R88" i="1"/>
  <c r="Q88" i="1"/>
  <c r="P88" i="1"/>
  <c r="O88" i="1"/>
  <c r="N88" i="1"/>
  <c r="X82" i="1"/>
  <c r="W82" i="1"/>
  <c r="V82" i="1"/>
  <c r="U82" i="1"/>
  <c r="T82" i="1"/>
  <c r="S82" i="1"/>
  <c r="R82" i="1"/>
  <c r="Q82" i="1"/>
  <c r="P82" i="1"/>
  <c r="O82" i="1"/>
  <c r="N82" i="1"/>
  <c r="X65" i="1"/>
  <c r="W65" i="1"/>
  <c r="V65" i="1"/>
  <c r="U65" i="1"/>
  <c r="T65" i="1"/>
  <c r="S65" i="1"/>
  <c r="R65" i="1"/>
  <c r="Q65" i="1"/>
  <c r="P65" i="1"/>
  <c r="O65" i="1"/>
  <c r="N65" i="1"/>
  <c r="X64" i="1"/>
  <c r="W64" i="1"/>
  <c r="V64" i="1"/>
  <c r="U64" i="1"/>
  <c r="T64" i="1"/>
  <c r="S64" i="1"/>
  <c r="R64" i="1"/>
  <c r="Q64" i="1"/>
  <c r="P64" i="1"/>
  <c r="O64" i="1"/>
  <c r="N64" i="1"/>
  <c r="X62" i="1"/>
  <c r="W62" i="1"/>
  <c r="V62" i="1"/>
  <c r="U62" i="1"/>
  <c r="T62" i="1"/>
  <c r="S62" i="1"/>
  <c r="R62" i="1"/>
  <c r="Q62" i="1"/>
  <c r="P62" i="1"/>
  <c r="O62" i="1"/>
  <c r="N62" i="1"/>
  <c r="X61" i="1"/>
  <c r="W61" i="1"/>
  <c r="V61" i="1"/>
  <c r="U61" i="1"/>
  <c r="T61" i="1"/>
  <c r="S61" i="1"/>
  <c r="R61" i="1"/>
  <c r="Q61" i="1"/>
  <c r="P61" i="1"/>
  <c r="O61" i="1"/>
  <c r="N61" i="1"/>
  <c r="X59" i="1"/>
  <c r="W59" i="1"/>
  <c r="V59" i="1"/>
  <c r="U59" i="1"/>
  <c r="T59" i="1"/>
  <c r="S59" i="1"/>
  <c r="R59" i="1"/>
  <c r="Q59" i="1"/>
  <c r="P59" i="1"/>
  <c r="O59" i="1"/>
  <c r="N59" i="1"/>
  <c r="X54" i="1"/>
  <c r="W54" i="1"/>
  <c r="V54" i="1"/>
  <c r="U54" i="1"/>
  <c r="T54" i="1"/>
  <c r="S54" i="1"/>
  <c r="R54" i="1"/>
  <c r="Q54" i="1"/>
  <c r="P54" i="1"/>
  <c r="O54" i="1"/>
  <c r="N54" i="1"/>
  <c r="X53" i="1"/>
  <c r="W53" i="1"/>
  <c r="V53" i="1"/>
  <c r="U53" i="1"/>
  <c r="T53" i="1"/>
  <c r="S53" i="1"/>
  <c r="R53" i="1"/>
  <c r="Q53" i="1"/>
  <c r="P53" i="1"/>
  <c r="O53" i="1"/>
  <c r="N53" i="1"/>
  <c r="X49" i="1"/>
  <c r="W49" i="1"/>
  <c r="V49" i="1"/>
  <c r="U49" i="1"/>
  <c r="T49" i="1"/>
  <c r="S49" i="1"/>
  <c r="R49" i="1"/>
  <c r="Q49" i="1"/>
  <c r="P49" i="1"/>
  <c r="O49" i="1"/>
  <c r="N49" i="1"/>
  <c r="X48" i="1"/>
  <c r="W48" i="1"/>
  <c r="V48" i="1"/>
  <c r="U48" i="1"/>
  <c r="T48" i="1"/>
  <c r="S48" i="1"/>
  <c r="R48" i="1"/>
  <c r="Q48" i="1"/>
  <c r="P48" i="1"/>
  <c r="O48" i="1"/>
  <c r="N48" i="1"/>
  <c r="X44" i="1"/>
  <c r="W44" i="1"/>
  <c r="V44" i="1"/>
  <c r="U44" i="1"/>
  <c r="T44" i="1"/>
  <c r="S44" i="1"/>
  <c r="R44" i="1"/>
  <c r="Q44" i="1"/>
  <c r="P44" i="1"/>
  <c r="O44" i="1"/>
  <c r="N44" i="1"/>
  <c r="X38" i="1"/>
  <c r="W38" i="1"/>
  <c r="V38" i="1"/>
  <c r="U38" i="1"/>
  <c r="T38" i="1"/>
  <c r="S38" i="1"/>
  <c r="R38" i="1"/>
  <c r="Q38" i="1"/>
  <c r="P38" i="1"/>
  <c r="O38" i="1"/>
  <c r="N38" i="1"/>
  <c r="X11" i="1"/>
  <c r="W11" i="1"/>
  <c r="V11" i="1"/>
  <c r="U11" i="1"/>
  <c r="T11" i="1"/>
  <c r="S11" i="1"/>
  <c r="R11" i="1"/>
  <c r="Q11" i="1"/>
  <c r="P11" i="1"/>
  <c r="O11" i="1"/>
  <c r="N11" i="1"/>
  <c r="X10" i="1"/>
  <c r="W10" i="1"/>
  <c r="V10" i="1"/>
  <c r="U10" i="1"/>
  <c r="T10" i="1"/>
  <c r="S10" i="1"/>
  <c r="R10" i="1"/>
  <c r="Q10" i="1"/>
  <c r="P10" i="1"/>
  <c r="O10" i="1"/>
  <c r="N10" i="1"/>
  <c r="X9" i="1"/>
  <c r="W9" i="1"/>
  <c r="V9" i="1"/>
  <c r="U9" i="1"/>
  <c r="T9" i="1"/>
  <c r="S9" i="1"/>
  <c r="R9" i="1"/>
  <c r="Q9" i="1"/>
  <c r="P9" i="1"/>
  <c r="O9" i="1"/>
  <c r="N9" i="1"/>
  <c r="O136" i="1" l="1"/>
  <c r="O149" i="1"/>
  <c r="O143" i="1"/>
  <c r="Q149" i="1" l="1"/>
  <c r="Q136" i="1"/>
  <c r="Q143" i="1"/>
  <c r="P149" i="1"/>
  <c r="P136" i="1"/>
  <c r="P143" i="1"/>
  <c r="R149" i="1"/>
  <c r="R136" i="1"/>
  <c r="R143" i="1"/>
  <c r="S149" i="1" l="1"/>
  <c r="S136" i="1"/>
  <c r="S143" i="1"/>
  <c r="T149" i="1"/>
  <c r="T136" i="1"/>
  <c r="T143" i="1"/>
  <c r="U149" i="1" l="1"/>
  <c r="U136" i="1"/>
  <c r="U143" i="1"/>
  <c r="V149" i="1" l="1"/>
  <c r="V136" i="1"/>
  <c r="V143" i="1"/>
  <c r="W149" i="1" l="1"/>
  <c r="W136" i="1"/>
  <c r="W143" i="1"/>
  <c r="X149" i="1" l="1"/>
  <c r="X136" i="1"/>
  <c r="X143" i="1"/>
  <c r="N143" i="1" l="1"/>
  <c r="N149" i="1"/>
  <c r="N136" i="1"/>
  <c r="N156" i="1" l="1"/>
  <c r="N151" i="1"/>
  <c r="N3" i="1" l="1"/>
  <c r="Z143" i="1" l="1"/>
  <c r="Z142" i="1"/>
  <c r="Z141" i="1"/>
  <c r="Z140" i="1"/>
  <c r="Z139" i="1"/>
  <c r="Z138" i="1"/>
  <c r="Z137" i="1"/>
  <c r="N137" i="1" s="1"/>
  <c r="V139" i="1" l="1"/>
  <c r="O139" i="1"/>
  <c r="U139" i="1"/>
  <c r="W139" i="1"/>
  <c r="T139" i="1"/>
  <c r="S139" i="1"/>
  <c r="R139" i="1"/>
  <c r="Q139" i="1"/>
  <c r="N139" i="1"/>
  <c r="X139" i="1"/>
  <c r="P139" i="1"/>
  <c r="O8" i="1"/>
  <c r="P8" i="1"/>
  <c r="Q8" i="1"/>
  <c r="R8" i="1"/>
  <c r="S8" i="1"/>
  <c r="T8" i="1"/>
  <c r="U8" i="1"/>
  <c r="V8" i="1"/>
  <c r="W8" i="1"/>
  <c r="X8" i="1"/>
  <c r="N8" i="1"/>
  <c r="O156" i="1"/>
  <c r="P156" i="1" s="1"/>
  <c r="Q156" i="1" s="1"/>
  <c r="R156" i="1" s="1"/>
  <c r="S156" i="1" s="1"/>
  <c r="T156" i="1" s="1"/>
  <c r="U156" i="1" s="1"/>
  <c r="V156" i="1" s="1"/>
  <c r="W156" i="1" s="1"/>
  <c r="X156" i="1" s="1"/>
  <c r="N99" i="1"/>
  <c r="O151" i="1" l="1"/>
  <c r="P151" i="1" s="1"/>
  <c r="Q151" i="1" s="1"/>
  <c r="R151" i="1" s="1"/>
  <c r="S151" i="1" s="1"/>
  <c r="T151" i="1" s="1"/>
  <c r="U151" i="1" s="1"/>
  <c r="V151" i="1" s="1"/>
  <c r="W151" i="1" s="1"/>
  <c r="X151" i="1" s="1"/>
  <c r="X78" i="1" l="1"/>
  <c r="W78" i="1"/>
  <c r="V78" i="1"/>
  <c r="U78" i="1"/>
  <c r="T78" i="1"/>
  <c r="S78" i="1"/>
  <c r="R78" i="1"/>
  <c r="Q78" i="1"/>
  <c r="P78" i="1"/>
  <c r="O78" i="1"/>
  <c r="N78" i="1"/>
  <c r="X66" i="1"/>
  <c r="W66" i="1"/>
  <c r="V66" i="1"/>
  <c r="U66" i="1"/>
  <c r="T66" i="1"/>
  <c r="S66" i="1"/>
  <c r="R66" i="1"/>
  <c r="Q66" i="1"/>
  <c r="P66" i="1"/>
  <c r="O66" i="1"/>
  <c r="N66" i="1"/>
  <c r="X55" i="1"/>
  <c r="W55" i="1"/>
  <c r="V55" i="1"/>
  <c r="U55" i="1"/>
  <c r="T55" i="1"/>
  <c r="S55" i="1"/>
  <c r="R55" i="1"/>
  <c r="Q55" i="1"/>
  <c r="P55" i="1"/>
  <c r="O55" i="1"/>
  <c r="N55" i="1"/>
  <c r="X34" i="1"/>
  <c r="W34" i="1"/>
  <c r="V34" i="1"/>
  <c r="U34" i="1"/>
  <c r="T34" i="1"/>
  <c r="S34" i="1"/>
  <c r="R34" i="1"/>
  <c r="Q34" i="1"/>
  <c r="P34" i="1"/>
  <c r="O34" i="1"/>
  <c r="N34" i="1"/>
  <c r="Z166" i="1" l="1"/>
  <c r="O166" i="1"/>
  <c r="P166" i="1" s="1"/>
  <c r="Q166" i="1" s="1"/>
  <c r="R166" i="1" s="1"/>
  <c r="S166" i="1" s="1"/>
  <c r="T166" i="1" s="1"/>
  <c r="U166" i="1" s="1"/>
  <c r="V166" i="1" s="1"/>
  <c r="W166" i="1" s="1"/>
  <c r="X166" i="1" s="1"/>
  <c r="Z171" i="1"/>
  <c r="N171" i="1" s="1"/>
  <c r="Z183" i="1"/>
  <c r="Z180" i="1"/>
  <c r="N180" i="1" s="1"/>
  <c r="Z179" i="1"/>
  <c r="N179" i="1" s="1"/>
  <c r="Z178" i="1"/>
  <c r="N178" i="1" s="1"/>
  <c r="Z177" i="1"/>
  <c r="N177" i="1" s="1"/>
  <c r="Z176" i="1"/>
  <c r="N176" i="1" s="1"/>
  <c r="Z175" i="1"/>
  <c r="N175" i="1" s="1"/>
  <c r="Z174" i="1"/>
  <c r="N174" i="1" s="1"/>
  <c r="Z173" i="1"/>
  <c r="N173" i="1" s="1"/>
  <c r="Z172" i="1"/>
  <c r="N172" i="1" s="1"/>
  <c r="Z170" i="1"/>
  <c r="Z169" i="1"/>
  <c r="Z168" i="1"/>
  <c r="Z167" i="1"/>
  <c r="Z165" i="1"/>
  <c r="Z164" i="1"/>
  <c r="Z20" i="1"/>
  <c r="N20" i="1" s="1"/>
  <c r="O167" i="1" l="1"/>
  <c r="P167" i="1" s="1"/>
  <c r="Q167" i="1" s="1"/>
  <c r="R167" i="1" s="1"/>
  <c r="S167" i="1" s="1"/>
  <c r="T167" i="1" s="1"/>
  <c r="U167" i="1" s="1"/>
  <c r="V167" i="1" s="1"/>
  <c r="W167" i="1" s="1"/>
  <c r="X167" i="1" s="1"/>
  <c r="O165" i="1"/>
  <c r="P165" i="1" s="1"/>
  <c r="Q165" i="1" s="1"/>
  <c r="R165" i="1" s="1"/>
  <c r="S165" i="1" s="1"/>
  <c r="T165" i="1" s="1"/>
  <c r="U165" i="1" s="1"/>
  <c r="V165" i="1" s="1"/>
  <c r="W165" i="1" s="1"/>
  <c r="X165" i="1" s="1"/>
  <c r="O170" i="1"/>
  <c r="P170" i="1" s="1"/>
  <c r="Q170" i="1" s="1"/>
  <c r="R170" i="1" s="1"/>
  <c r="S170" i="1" s="1"/>
  <c r="T170" i="1" s="1"/>
  <c r="U170" i="1" s="1"/>
  <c r="V170" i="1" s="1"/>
  <c r="W170" i="1" s="1"/>
  <c r="X170" i="1" s="1"/>
  <c r="O168" i="1"/>
  <c r="P168" i="1" s="1"/>
  <c r="Q168" i="1" s="1"/>
  <c r="R168" i="1" s="1"/>
  <c r="S168" i="1" s="1"/>
  <c r="T168" i="1" s="1"/>
  <c r="U168" i="1" s="1"/>
  <c r="V168" i="1" s="1"/>
  <c r="W168" i="1" s="1"/>
  <c r="X168" i="1" s="1"/>
  <c r="O169" i="1"/>
  <c r="P169" i="1" s="1"/>
  <c r="Q169" i="1" s="1"/>
  <c r="R169" i="1" s="1"/>
  <c r="S169" i="1" s="1"/>
  <c r="T169" i="1" s="1"/>
  <c r="U169" i="1" s="1"/>
  <c r="V169" i="1" s="1"/>
  <c r="W169" i="1" s="1"/>
  <c r="X169" i="1" s="1"/>
  <c r="O164" i="1"/>
  <c r="P164" i="1" s="1"/>
  <c r="Q164" i="1" s="1"/>
  <c r="R164" i="1" s="1"/>
  <c r="S164" i="1" s="1"/>
  <c r="T164" i="1" s="1"/>
  <c r="U164" i="1" s="1"/>
  <c r="V164" i="1" s="1"/>
  <c r="W164" i="1" s="1"/>
  <c r="X164" i="1" s="1"/>
  <c r="O29" i="1" l="1"/>
  <c r="P29" i="1"/>
  <c r="Q29" i="1"/>
  <c r="R29" i="1"/>
  <c r="S29" i="1"/>
  <c r="T29" i="1"/>
  <c r="U29" i="1"/>
  <c r="V29" i="1"/>
  <c r="W29" i="1"/>
  <c r="X29" i="1"/>
  <c r="N29" i="1"/>
  <c r="Z5" i="1" l="1"/>
  <c r="Z6" i="1"/>
  <c r="O3" i="1" l="1"/>
  <c r="P3" i="1"/>
  <c r="Q3" i="1"/>
  <c r="R3" i="1"/>
  <c r="S3" i="1"/>
  <c r="T3" i="1"/>
  <c r="U3" i="1"/>
  <c r="V3" i="1"/>
  <c r="W3" i="1"/>
  <c r="X3" i="1"/>
  <c r="O30" i="1" l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N32" i="1"/>
  <c r="N31" i="1"/>
  <c r="N30" i="1"/>
  <c r="Z27" i="1" l="1"/>
  <c r="Z28" i="1"/>
  <c r="N94" i="1"/>
  <c r="N95" i="1"/>
  <c r="N96" i="1"/>
  <c r="N100" i="1"/>
  <c r="N101" i="1"/>
  <c r="X28" i="1" l="1"/>
  <c r="W28" i="1"/>
  <c r="V28" i="1"/>
  <c r="U28" i="1"/>
  <c r="S28" i="1"/>
  <c r="T28" i="1"/>
  <c r="P28" i="1"/>
  <c r="O28" i="1"/>
  <c r="N28" i="1"/>
  <c r="R28" i="1"/>
  <c r="Q28" i="1"/>
  <c r="O100" i="1"/>
  <c r="O101" i="1"/>
  <c r="O95" i="1"/>
  <c r="O94" i="1"/>
  <c r="O96" i="1"/>
  <c r="O99" i="1"/>
  <c r="P99" i="1" l="1"/>
  <c r="P95" i="1"/>
  <c r="P101" i="1"/>
  <c r="P100" i="1"/>
  <c r="P96" i="1"/>
  <c r="P94" i="1"/>
  <c r="Q101" i="1" l="1"/>
  <c r="Q94" i="1"/>
  <c r="Q95" i="1"/>
  <c r="Q96" i="1"/>
  <c r="Q99" i="1"/>
  <c r="Q100" i="1"/>
  <c r="R96" i="1" l="1"/>
  <c r="R94" i="1"/>
  <c r="R100" i="1"/>
  <c r="R95" i="1"/>
  <c r="R101" i="1"/>
  <c r="R99" i="1"/>
  <c r="S99" i="1" l="1"/>
  <c r="S96" i="1"/>
  <c r="S101" i="1"/>
  <c r="S100" i="1"/>
  <c r="S94" i="1"/>
  <c r="S95" i="1"/>
  <c r="T100" i="1" l="1"/>
  <c r="T95" i="1"/>
  <c r="T96" i="1"/>
  <c r="T99" i="1"/>
  <c r="T94" i="1"/>
  <c r="T101" i="1"/>
  <c r="U94" i="1" l="1"/>
  <c r="U96" i="1"/>
  <c r="U99" i="1"/>
  <c r="U95" i="1"/>
  <c r="U101" i="1"/>
  <c r="U100" i="1"/>
  <c r="V101" i="1" l="1"/>
  <c r="V100" i="1"/>
  <c r="V95" i="1"/>
  <c r="V94" i="1"/>
  <c r="V99" i="1"/>
  <c r="V96" i="1"/>
  <c r="W99" i="1" l="1"/>
  <c r="X99" i="1"/>
  <c r="X100" i="1"/>
  <c r="W100" i="1"/>
  <c r="X94" i="1"/>
  <c r="W94" i="1"/>
  <c r="W96" i="1"/>
  <c r="X96" i="1"/>
  <c r="X101" i="1"/>
  <c r="W101" i="1"/>
  <c r="W95" i="1"/>
  <c r="X95" i="1"/>
  <c r="N50" i="1" l="1"/>
  <c r="N46" i="1"/>
  <c r="N51" i="1"/>
  <c r="N52" i="1"/>
  <c r="N47" i="1"/>
  <c r="N45" i="1"/>
  <c r="O45" i="1" l="1"/>
  <c r="O47" i="1"/>
  <c r="N150" i="1"/>
  <c r="N152" i="1"/>
  <c r="N157" i="1"/>
  <c r="O52" i="1"/>
  <c r="O51" i="1"/>
  <c r="O46" i="1"/>
  <c r="O50" i="1"/>
  <c r="N155" i="1"/>
  <c r="P46" i="1" l="1"/>
  <c r="O155" i="1"/>
  <c r="P47" i="1"/>
  <c r="O157" i="1"/>
  <c r="O152" i="1"/>
  <c r="P45" i="1"/>
  <c r="P51" i="1"/>
  <c r="P52" i="1"/>
  <c r="O150" i="1"/>
  <c r="P50" i="1"/>
  <c r="Q52" i="1" l="1"/>
  <c r="Q51" i="1"/>
  <c r="Q45" i="1"/>
  <c r="P152" i="1"/>
  <c r="P157" i="1"/>
  <c r="Q47" i="1"/>
  <c r="P155" i="1"/>
  <c r="Q50" i="1"/>
  <c r="P150" i="1"/>
  <c r="Q46" i="1"/>
  <c r="R50" i="1" l="1"/>
  <c r="R47" i="1"/>
  <c r="Q157" i="1"/>
  <c r="Q152" i="1"/>
  <c r="R45" i="1"/>
  <c r="R51" i="1"/>
  <c r="Q155" i="1"/>
  <c r="R46" i="1"/>
  <c r="Q150" i="1"/>
  <c r="R52" i="1"/>
  <c r="R155" i="1" l="1"/>
  <c r="S47" i="1"/>
  <c r="S52" i="1"/>
  <c r="S46" i="1"/>
  <c r="S51" i="1"/>
  <c r="S45" i="1"/>
  <c r="R150" i="1"/>
  <c r="R152" i="1"/>
  <c r="R157" i="1"/>
  <c r="S50" i="1"/>
  <c r="S152" i="1" l="1"/>
  <c r="T51" i="1"/>
  <c r="S150" i="1"/>
  <c r="T45" i="1"/>
  <c r="T46" i="1"/>
  <c r="T52" i="1"/>
  <c r="T47" i="1"/>
  <c r="S155" i="1"/>
  <c r="T50" i="1"/>
  <c r="S157" i="1"/>
  <c r="U47" i="1" l="1"/>
  <c r="U50" i="1"/>
  <c r="T155" i="1"/>
  <c r="U45" i="1"/>
  <c r="T152" i="1"/>
  <c r="U52" i="1"/>
  <c r="U46" i="1"/>
  <c r="T150" i="1"/>
  <c r="U51" i="1"/>
  <c r="T157" i="1"/>
  <c r="U152" i="1" l="1"/>
  <c r="V45" i="1"/>
  <c r="U155" i="1"/>
  <c r="U150" i="1"/>
  <c r="V46" i="1"/>
  <c r="V52" i="1"/>
  <c r="U157" i="1"/>
  <c r="V50" i="1"/>
  <c r="V51" i="1"/>
  <c r="V47" i="1"/>
  <c r="V150" i="1" l="1"/>
  <c r="X50" i="1"/>
  <c r="W50" i="1"/>
  <c r="X52" i="1"/>
  <c r="W52" i="1"/>
  <c r="X46" i="1"/>
  <c r="W46" i="1"/>
  <c r="V155" i="1"/>
  <c r="X45" i="1"/>
  <c r="W45" i="1"/>
  <c r="V157" i="1"/>
  <c r="X47" i="1"/>
  <c r="W47" i="1"/>
  <c r="X51" i="1"/>
  <c r="W51" i="1"/>
  <c r="V152" i="1"/>
  <c r="W155" i="1" l="1"/>
  <c r="X155" i="1"/>
  <c r="X157" i="1"/>
  <c r="W157" i="1"/>
  <c r="X152" i="1"/>
  <c r="W152" i="1"/>
  <c r="X150" i="1"/>
  <c r="W150" i="1"/>
  <c r="N40" i="1" l="1"/>
  <c r="N90" i="1" l="1"/>
  <c r="Z38" i="1" l="1"/>
  <c r="Z119" i="1"/>
  <c r="Z123" i="1"/>
  <c r="Q119" i="1" l="1"/>
  <c r="P119" i="1"/>
  <c r="O119" i="1"/>
  <c r="N119" i="1"/>
  <c r="T119" i="1"/>
  <c r="R119" i="1"/>
  <c r="S119" i="1"/>
  <c r="U119" i="1"/>
  <c r="X119" i="1"/>
  <c r="W119" i="1"/>
  <c r="V119" i="1"/>
  <c r="Z126" i="1"/>
  <c r="O26" i="1"/>
  <c r="P26" i="1"/>
  <c r="Q26" i="1"/>
  <c r="R26" i="1"/>
  <c r="S26" i="1"/>
  <c r="T26" i="1"/>
  <c r="U26" i="1"/>
  <c r="V26" i="1"/>
  <c r="W26" i="1"/>
  <c r="X26" i="1"/>
  <c r="N26" i="1"/>
  <c r="O93" i="1" l="1"/>
  <c r="P93" i="1" l="1"/>
  <c r="Q93" i="1" l="1"/>
  <c r="R93" i="1" l="1"/>
  <c r="S93" i="1" l="1"/>
  <c r="T93" i="1" l="1"/>
  <c r="U93" i="1" l="1"/>
  <c r="V93" i="1" l="1"/>
  <c r="W93" i="1" l="1"/>
  <c r="X93" i="1" l="1"/>
  <c r="Z4" i="1" l="1"/>
  <c r="Z7" i="1"/>
  <c r="Z8" i="1"/>
  <c r="Z29" i="1"/>
  <c r="Z30" i="1"/>
  <c r="Z31" i="1"/>
  <c r="Z32" i="1"/>
  <c r="Z55" i="1"/>
  <c r="Z56" i="1"/>
  <c r="Z57" i="1"/>
  <c r="Z58" i="1"/>
  <c r="Z59" i="1"/>
  <c r="Z33" i="1"/>
  <c r="N33" i="1" s="1"/>
  <c r="Z34" i="1"/>
  <c r="Z35" i="1"/>
  <c r="Z36" i="1"/>
  <c r="Z37" i="1"/>
  <c r="Z39" i="1"/>
  <c r="N39" i="1" s="1"/>
  <c r="Z40" i="1"/>
  <c r="Z41" i="1"/>
  <c r="Z42" i="1"/>
  <c r="Z43" i="1"/>
  <c r="Z44" i="1"/>
  <c r="Z66" i="1"/>
  <c r="Z67" i="1"/>
  <c r="Z68" i="1"/>
  <c r="Z69" i="1"/>
  <c r="Z70" i="1"/>
  <c r="Z72" i="1"/>
  <c r="Z73" i="1"/>
  <c r="Z74" i="1"/>
  <c r="Z75" i="1"/>
  <c r="Z76" i="1"/>
  <c r="Z78" i="1"/>
  <c r="Z79" i="1"/>
  <c r="Z80" i="1"/>
  <c r="Z81" i="1"/>
  <c r="Z82" i="1"/>
  <c r="Z84" i="1"/>
  <c r="Z85" i="1"/>
  <c r="Z86" i="1"/>
  <c r="Z87" i="1"/>
  <c r="Z88" i="1"/>
  <c r="Z60" i="1"/>
  <c r="N60" i="1" s="1"/>
  <c r="Z61" i="1"/>
  <c r="Z62" i="1"/>
  <c r="Z63" i="1"/>
  <c r="N63" i="1" s="1"/>
  <c r="Z64" i="1"/>
  <c r="Z65" i="1"/>
  <c r="Z45" i="1"/>
  <c r="Z46" i="1"/>
  <c r="Z47" i="1"/>
  <c r="Z48" i="1"/>
  <c r="Z49" i="1"/>
  <c r="Z50" i="1"/>
  <c r="Z51" i="1"/>
  <c r="Z52" i="1"/>
  <c r="Z53" i="1"/>
  <c r="Z54" i="1"/>
  <c r="Z9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94" i="1"/>
  <c r="Z95" i="1"/>
  <c r="Z96" i="1"/>
  <c r="Z97" i="1"/>
  <c r="Z98" i="1"/>
  <c r="Z99" i="1"/>
  <c r="Z100" i="1"/>
  <c r="Z101" i="1"/>
  <c r="Z102" i="1"/>
  <c r="Z103" i="1"/>
  <c r="Z130" i="1"/>
  <c r="N130" i="1" s="1"/>
  <c r="Z131" i="1"/>
  <c r="Z132" i="1"/>
  <c r="Z133" i="1"/>
  <c r="Z134" i="1"/>
  <c r="Z135" i="1"/>
  <c r="Z136" i="1"/>
  <c r="Z144" i="1"/>
  <c r="N144" i="1" s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23" i="1"/>
  <c r="Z24" i="1"/>
  <c r="Z25" i="1"/>
  <c r="Z26" i="1"/>
  <c r="Z19" i="1"/>
  <c r="N19" i="1" s="1"/>
  <c r="Z21" i="1"/>
  <c r="Z22" i="1"/>
  <c r="Z13" i="1"/>
  <c r="Z14" i="1"/>
  <c r="Z15" i="1"/>
  <c r="Z16" i="1"/>
  <c r="Z17" i="1"/>
  <c r="Z18" i="1"/>
  <c r="Z9" i="1"/>
  <c r="Z10" i="1"/>
  <c r="Z11" i="1"/>
  <c r="Z12" i="1"/>
  <c r="Z118" i="1"/>
  <c r="Z121" i="1"/>
  <c r="Z122" i="1"/>
  <c r="Z120" i="1"/>
  <c r="Z124" i="1"/>
  <c r="Z125" i="1"/>
  <c r="Z127" i="1"/>
  <c r="Z128" i="1"/>
  <c r="Z129" i="1"/>
  <c r="Z91" i="1"/>
  <c r="Z92" i="1"/>
  <c r="Z90" i="1"/>
  <c r="Z160" i="1"/>
  <c r="Z161" i="1"/>
  <c r="Z162" i="1"/>
  <c r="Z163" i="1"/>
  <c r="Z3" i="1"/>
  <c r="O6" i="1"/>
  <c r="P6" i="1" s="1"/>
  <c r="Q6" i="1" s="1"/>
  <c r="R6" i="1" s="1"/>
  <c r="S6" i="1" s="1"/>
  <c r="T6" i="1" s="1"/>
  <c r="U6" i="1" s="1"/>
  <c r="V6" i="1" s="1"/>
  <c r="W6" i="1" s="1"/>
  <c r="X6" i="1" s="1"/>
  <c r="O7" i="1"/>
  <c r="P7" i="1" s="1"/>
  <c r="Q7" i="1" s="1"/>
  <c r="R7" i="1" s="1"/>
  <c r="S7" i="1" s="1"/>
  <c r="T7" i="1" s="1"/>
  <c r="U7" i="1" s="1"/>
  <c r="V7" i="1" s="1"/>
  <c r="W7" i="1" s="1"/>
  <c r="X7" i="1" s="1"/>
  <c r="O4" i="1"/>
  <c r="P4" i="1" s="1"/>
  <c r="Q4" i="1" s="1"/>
  <c r="R4" i="1" s="1"/>
  <c r="S4" i="1" s="1"/>
  <c r="T4" i="1" s="1"/>
  <c r="U4" i="1" s="1"/>
  <c r="V4" i="1" s="1"/>
  <c r="W4" i="1" s="1"/>
  <c r="X4" i="1" s="1"/>
  <c r="O122" i="1"/>
  <c r="P122" i="1" s="1"/>
  <c r="Q122" i="1" s="1"/>
  <c r="R122" i="1" s="1"/>
  <c r="S122" i="1" s="1"/>
  <c r="T122" i="1" s="1"/>
  <c r="U122" i="1" s="1"/>
  <c r="V122" i="1" s="1"/>
  <c r="W122" i="1" s="1"/>
  <c r="X122" i="1" s="1"/>
  <c r="O121" i="1"/>
  <c r="P121" i="1" s="1"/>
  <c r="Q121" i="1" s="1"/>
  <c r="R121" i="1" s="1"/>
  <c r="S121" i="1" s="1"/>
  <c r="T121" i="1" s="1"/>
  <c r="U121" i="1" s="1"/>
  <c r="V121" i="1" s="1"/>
  <c r="W121" i="1" s="1"/>
  <c r="X121" i="1" s="1"/>
  <c r="O90" i="1"/>
  <c r="P90" i="1" s="1"/>
  <c r="Q90" i="1" s="1"/>
  <c r="R90" i="1" s="1"/>
  <c r="S90" i="1" s="1"/>
  <c r="T90" i="1" s="1"/>
  <c r="U90" i="1" s="1"/>
  <c r="V90" i="1" s="1"/>
  <c r="W90" i="1" s="1"/>
  <c r="X90" i="1" s="1"/>
  <c r="O92" i="1"/>
  <c r="P92" i="1" s="1"/>
  <c r="Q92" i="1" s="1"/>
  <c r="R92" i="1" s="1"/>
  <c r="S92" i="1" s="1"/>
  <c r="T92" i="1" s="1"/>
  <c r="U92" i="1" s="1"/>
  <c r="V92" i="1" s="1"/>
  <c r="W92" i="1" s="1"/>
  <c r="X92" i="1" s="1"/>
  <c r="X17" i="1" l="1"/>
  <c r="W17" i="1"/>
  <c r="V17" i="1"/>
  <c r="U17" i="1"/>
  <c r="T17" i="1"/>
  <c r="R17" i="1"/>
  <c r="S17" i="1"/>
  <c r="O17" i="1"/>
  <c r="N17" i="1"/>
  <c r="Q17" i="1"/>
  <c r="P17" i="1"/>
  <c r="N18" i="1"/>
  <c r="R18" i="1"/>
  <c r="X18" i="1"/>
  <c r="V18" i="1"/>
  <c r="S18" i="1"/>
  <c r="Q18" i="1"/>
  <c r="W18" i="1"/>
  <c r="T18" i="1"/>
  <c r="U18" i="1"/>
  <c r="P18" i="1"/>
  <c r="O18" i="1"/>
  <c r="X91" i="1"/>
  <c r="U91" i="1"/>
  <c r="W91" i="1"/>
  <c r="T91" i="1"/>
  <c r="S91" i="1"/>
  <c r="R91" i="1"/>
  <c r="Q91" i="1"/>
  <c r="P91" i="1"/>
  <c r="N91" i="1"/>
  <c r="V91" i="1"/>
  <c r="O91" i="1"/>
  <c r="S145" i="1"/>
  <c r="R145" i="1"/>
  <c r="Q145" i="1"/>
  <c r="P145" i="1"/>
  <c r="O145" i="1"/>
  <c r="N145" i="1"/>
  <c r="W145" i="1"/>
  <c r="U145" i="1"/>
  <c r="X145" i="1"/>
  <c r="V145" i="1"/>
  <c r="T145" i="1"/>
  <c r="X132" i="1"/>
  <c r="W132" i="1"/>
  <c r="V132" i="1"/>
  <c r="U132" i="1"/>
  <c r="T132" i="1"/>
  <c r="R132" i="1"/>
  <c r="S132" i="1"/>
  <c r="O132" i="1"/>
  <c r="N132" i="1"/>
  <c r="Q132" i="1"/>
  <c r="P132" i="1"/>
  <c r="T22" i="1"/>
  <c r="S22" i="1"/>
  <c r="R22" i="1"/>
  <c r="Q22" i="1"/>
  <c r="P22" i="1"/>
  <c r="N22" i="1"/>
  <c r="O22" i="1"/>
  <c r="W22" i="1"/>
  <c r="U22" i="1"/>
  <c r="X22" i="1"/>
  <c r="V22" i="1"/>
  <c r="X111" i="1"/>
  <c r="V111" i="1"/>
  <c r="W111" i="1"/>
  <c r="S111" i="1"/>
  <c r="N111" i="1"/>
  <c r="R111" i="1"/>
  <c r="P111" i="1"/>
  <c r="O111" i="1"/>
  <c r="U111" i="1"/>
  <c r="Q111" i="1"/>
  <c r="T111" i="1"/>
  <c r="N12" i="1"/>
  <c r="S12" i="1"/>
  <c r="R12" i="1"/>
  <c r="Q12" i="1"/>
  <c r="P12" i="1"/>
  <c r="O12" i="1"/>
  <c r="W12" i="1"/>
  <c r="U12" i="1"/>
  <c r="X12" i="1"/>
  <c r="V12" i="1"/>
  <c r="T12" i="1"/>
  <c r="S104" i="1"/>
  <c r="R104" i="1"/>
  <c r="Q104" i="1"/>
  <c r="P104" i="1"/>
  <c r="O104" i="1"/>
  <c r="N104" i="1"/>
  <c r="V104" i="1"/>
  <c r="T104" i="1"/>
  <c r="X104" i="1"/>
  <c r="W104" i="1"/>
  <c r="U104" i="1"/>
  <c r="P72" i="1"/>
  <c r="N72" i="1" l="1"/>
  <c r="P40" i="1" l="1"/>
  <c r="P84" i="1"/>
  <c r="N84" i="1"/>
  <c r="O72" i="1" l="1"/>
  <c r="O84" i="1"/>
  <c r="O40" i="1"/>
  <c r="Q72" i="1" l="1"/>
  <c r="Q84" i="1"/>
  <c r="Q40" i="1"/>
  <c r="R72" i="1" l="1"/>
  <c r="R40" i="1" l="1"/>
  <c r="R84" i="1"/>
  <c r="S72" i="1"/>
  <c r="S84" i="1" l="1"/>
  <c r="S40" i="1"/>
  <c r="T72" i="1"/>
  <c r="T40" i="1" l="1"/>
  <c r="T84" i="1"/>
  <c r="U72" i="1"/>
  <c r="U84" i="1" l="1"/>
  <c r="U40" i="1"/>
  <c r="V72" i="1"/>
  <c r="V40" i="1" l="1"/>
  <c r="V84" i="1"/>
  <c r="W72" i="1"/>
  <c r="X72" i="1"/>
  <c r="X40" i="1" l="1"/>
  <c r="W84" i="1"/>
  <c r="X84" i="1"/>
  <c r="W40" i="1"/>
  <c r="O137" i="1" l="1"/>
  <c r="P137" i="1" s="1"/>
  <c r="Q137" i="1" s="1"/>
  <c r="R137" i="1" s="1"/>
  <c r="S137" i="1" s="1"/>
  <c r="T137" i="1" s="1"/>
  <c r="U137" i="1" s="1"/>
  <c r="V137" i="1" s="1"/>
  <c r="W137" i="1" s="1"/>
  <c r="X137" i="1" s="1"/>
  <c r="O171" i="1"/>
  <c r="P171" i="1" s="1"/>
  <c r="Q171" i="1" s="1"/>
  <c r="R171" i="1" s="1"/>
  <c r="S171" i="1" s="1"/>
  <c r="T171" i="1" s="1"/>
  <c r="U171" i="1" s="1"/>
  <c r="V171" i="1" s="1"/>
  <c r="W171" i="1" s="1"/>
  <c r="X171" i="1" s="1"/>
  <c r="O172" i="1"/>
  <c r="P172" i="1" s="1"/>
  <c r="Q172" i="1" s="1"/>
  <c r="R172" i="1" s="1"/>
  <c r="S172" i="1" s="1"/>
  <c r="T172" i="1" s="1"/>
  <c r="U172" i="1" s="1"/>
  <c r="V172" i="1" s="1"/>
  <c r="W172" i="1" s="1"/>
  <c r="X172" i="1" s="1"/>
  <c r="O60" i="1"/>
  <c r="P60" i="1" s="1"/>
  <c r="Q60" i="1" s="1"/>
  <c r="R60" i="1" s="1"/>
  <c r="S60" i="1" s="1"/>
  <c r="T60" i="1" s="1"/>
  <c r="U60" i="1" s="1"/>
  <c r="V60" i="1" s="1"/>
  <c r="W60" i="1" s="1"/>
  <c r="X60" i="1" s="1"/>
  <c r="O63" i="1"/>
  <c r="P63" i="1" s="1"/>
  <c r="Q63" i="1" s="1"/>
  <c r="R63" i="1" s="1"/>
  <c r="S63" i="1" s="1"/>
  <c r="T63" i="1" s="1"/>
  <c r="U63" i="1" s="1"/>
  <c r="V63" i="1" s="1"/>
  <c r="W63" i="1" s="1"/>
  <c r="X63" i="1" s="1"/>
  <c r="O130" i="1"/>
  <c r="P130" i="1" s="1"/>
  <c r="Q130" i="1" s="1"/>
  <c r="R130" i="1" s="1"/>
  <c r="S130" i="1" s="1"/>
  <c r="T130" i="1" s="1"/>
  <c r="U130" i="1" s="1"/>
  <c r="V130" i="1" s="1"/>
  <c r="W130" i="1" s="1"/>
  <c r="X130" i="1" s="1"/>
  <c r="O177" i="1"/>
  <c r="P177" i="1" s="1"/>
  <c r="Q177" i="1" s="1"/>
  <c r="R177" i="1" s="1"/>
  <c r="S177" i="1" s="1"/>
  <c r="T177" i="1" s="1"/>
  <c r="U177" i="1" s="1"/>
  <c r="V177" i="1" s="1"/>
  <c r="W177" i="1" s="1"/>
  <c r="X177" i="1" s="1"/>
  <c r="O19" i="1" l="1"/>
  <c r="O20" i="1"/>
  <c r="O33" i="1"/>
  <c r="O39" i="1"/>
  <c r="O144" i="1"/>
  <c r="O174" i="1"/>
  <c r="O173" i="1"/>
  <c r="O176" i="1"/>
  <c r="O180" i="1"/>
  <c r="O175" i="1"/>
  <c r="O178" i="1"/>
  <c r="O179" i="1"/>
  <c r="P179" i="1" s="1"/>
  <c r="Q179" i="1" s="1"/>
  <c r="R179" i="1" s="1"/>
  <c r="S179" i="1" s="1"/>
  <c r="T179" i="1" s="1"/>
  <c r="U179" i="1" s="1"/>
  <c r="V179" i="1" s="1"/>
  <c r="W179" i="1" s="1"/>
  <c r="X179" i="1" s="1"/>
  <c r="P180" i="1" l="1"/>
  <c r="P176" i="1"/>
  <c r="P33" i="1"/>
  <c r="P173" i="1"/>
  <c r="P175" i="1"/>
  <c r="P174" i="1"/>
  <c r="P20" i="1"/>
  <c r="P144" i="1"/>
  <c r="P19" i="1"/>
  <c r="P178" i="1"/>
  <c r="P39" i="1"/>
  <c r="Q174" i="1" l="1"/>
  <c r="Q178" i="1"/>
  <c r="Q175" i="1"/>
  <c r="Q19" i="1"/>
  <c r="Q33" i="1"/>
  <c r="Q144" i="1"/>
  <c r="Q39" i="1"/>
  <c r="Q176" i="1"/>
  <c r="Q20" i="1"/>
  <c r="Q173" i="1"/>
  <c r="Q180" i="1"/>
  <c r="R39" i="1" l="1"/>
  <c r="R19" i="1"/>
  <c r="R20" i="1"/>
  <c r="R175" i="1"/>
  <c r="R176" i="1"/>
  <c r="R144" i="1"/>
  <c r="R178" i="1"/>
  <c r="R33" i="1"/>
  <c r="R180" i="1"/>
  <c r="R174" i="1"/>
  <c r="R173" i="1"/>
  <c r="S174" i="1" l="1"/>
  <c r="S19" i="1"/>
  <c r="S176" i="1"/>
  <c r="S173" i="1"/>
  <c r="S175" i="1"/>
  <c r="S20" i="1"/>
  <c r="S39" i="1"/>
  <c r="S180" i="1"/>
  <c r="S33" i="1"/>
  <c r="S178" i="1"/>
  <c r="S144" i="1"/>
  <c r="T173" i="1" l="1"/>
  <c r="T176" i="1"/>
  <c r="T33" i="1"/>
  <c r="T144" i="1"/>
  <c r="T180" i="1"/>
  <c r="T19" i="1"/>
  <c r="T175" i="1"/>
  <c r="T174" i="1"/>
  <c r="T39" i="1"/>
  <c r="T178" i="1"/>
  <c r="T20" i="1"/>
  <c r="U175" i="1" l="1"/>
  <c r="U33" i="1"/>
  <c r="U19" i="1"/>
  <c r="U20" i="1"/>
  <c r="U180" i="1"/>
  <c r="U176" i="1"/>
  <c r="U144" i="1"/>
  <c r="U174" i="1"/>
  <c r="U178" i="1"/>
  <c r="U39" i="1"/>
  <c r="U173" i="1"/>
  <c r="V173" i="1" l="1"/>
  <c r="V178" i="1"/>
  <c r="V180" i="1"/>
  <c r="V33" i="1"/>
  <c r="V39" i="1"/>
  <c r="V174" i="1"/>
  <c r="V20" i="1"/>
  <c r="V176" i="1"/>
  <c r="V175" i="1"/>
  <c r="V144" i="1"/>
  <c r="V19" i="1"/>
  <c r="W19" i="1" l="1"/>
  <c r="W144" i="1"/>
  <c r="W174" i="1"/>
  <c r="W20" i="1"/>
  <c r="W175" i="1"/>
  <c r="W176" i="1"/>
  <c r="W39" i="1"/>
  <c r="W178" i="1"/>
  <c r="W33" i="1"/>
  <c r="W180" i="1"/>
  <c r="W173" i="1"/>
  <c r="X33" i="1" l="1"/>
  <c r="X176" i="1"/>
  <c r="X39" i="1"/>
  <c r="X144" i="1"/>
  <c r="X180" i="1"/>
  <c r="X19" i="1"/>
  <c r="X20" i="1"/>
  <c r="X174" i="1"/>
  <c r="X173" i="1"/>
  <c r="X178" i="1"/>
  <c r="X175" i="1"/>
  <c r="N162" i="1" l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N24" i="1" l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</calcChain>
</file>

<file path=xl/sharedStrings.xml><?xml version="1.0" encoding="utf-8"?>
<sst xmlns="http://schemas.openxmlformats.org/spreadsheetml/2006/main" count="1830" uniqueCount="176">
  <si>
    <t>Branch</t>
  </si>
  <si>
    <t>Type</t>
  </si>
  <si>
    <t>Region</t>
  </si>
  <si>
    <t>Sector</t>
  </si>
  <si>
    <t>Service</t>
  </si>
  <si>
    <t>Technology</t>
  </si>
  <si>
    <t>Parameter</t>
  </si>
  <si>
    <t>Sub_Context</t>
  </si>
  <si>
    <t>Target</t>
  </si>
  <si>
    <t>Source</t>
  </si>
  <si>
    <t>Unit</t>
  </si>
  <si>
    <t>Comments</t>
  </si>
  <si>
    <t>Natural Gas Production</t>
  </si>
  <si>
    <t>Service requested</t>
  </si>
  <si>
    <t>1000 m3</t>
  </si>
  <si>
    <t>Natural Gas Supply</t>
  </si>
  <si>
    <t>Natural Gas</t>
  </si>
  <si>
    <t>Extraction</t>
  </si>
  <si>
    <t>Processing</t>
  </si>
  <si>
    <t>Transmission</t>
  </si>
  <si>
    <t>Conventional Production</t>
  </si>
  <si>
    <t>Coal Bed Methane</t>
  </si>
  <si>
    <t>Raw NG</t>
  </si>
  <si>
    <t>Drilling</t>
  </si>
  <si>
    <t>Wells per 1000m3</t>
  </si>
  <si>
    <t>GJ</t>
  </si>
  <si>
    <t>Compression</t>
  </si>
  <si>
    <t>Testing and Maintenance</t>
  </si>
  <si>
    <t>tCO2e</t>
  </si>
  <si>
    <t>Raw NG prod from coal bed methane</t>
  </si>
  <si>
    <t>Raw NG prod from coal bed methane Eff</t>
  </si>
  <si>
    <t>Exploration and drilling of new wells</t>
  </si>
  <si>
    <t>Flaring</t>
  </si>
  <si>
    <t>Exploration and drilling of new wells Eff</t>
  </si>
  <si>
    <t>Direct Heat</t>
  </si>
  <si>
    <t>Direct Drive Small</t>
  </si>
  <si>
    <t>Direct Drive Large</t>
  </si>
  <si>
    <t>Point Venting</t>
  </si>
  <si>
    <t>Processing Plants</t>
  </si>
  <si>
    <t>% of raw production that is "Wet"</t>
  </si>
  <si>
    <t>Controls</t>
  </si>
  <si>
    <t>Pumping</t>
  </si>
  <si>
    <t>Formation CO2</t>
  </si>
  <si>
    <t>Processing Eff</t>
  </si>
  <si>
    <t>Transmission Eff</t>
  </si>
  <si>
    <t>Boilers</t>
  </si>
  <si>
    <t>Boilers improved thermal eff</t>
  </si>
  <si>
    <t>Boilers improved thermal eff CCS</t>
  </si>
  <si>
    <t>tCO2e/GJ heat provided</t>
  </si>
  <si>
    <t>Reciprocating compressor</t>
  </si>
  <si>
    <t>Reciprocating compressor lean burn retro</t>
  </si>
  <si>
    <t>Reciprocating compressor electric</t>
  </si>
  <si>
    <t>Natural Gas turbine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</si>
  <si>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</si>
  <si>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</si>
  <si>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</si>
  <si>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</si>
  <si>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</si>
  <si>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High bleed</t>
  </si>
  <si>
    <t>Venting</t>
  </si>
  <si>
    <t>Med bleed</t>
  </si>
  <si>
    <t>Low bleed</t>
  </si>
  <si>
    <t>Electric</t>
  </si>
  <si>
    <t>Pneumatic</t>
  </si>
  <si>
    <t>Electric Motor</t>
  </si>
  <si>
    <t>Blowdowns</t>
  </si>
  <si>
    <t>Liquid Unloading</t>
  </si>
  <si>
    <t>SCVF</t>
  </si>
  <si>
    <t>Existing</t>
  </si>
  <si>
    <t>Plunger Install</t>
  </si>
  <si>
    <t>Formation CCS</t>
  </si>
  <si>
    <t>Flaring CCS</t>
  </si>
  <si>
    <t>%</t>
  </si>
  <si>
    <t>VRU</t>
  </si>
  <si>
    <t>Flare Install</t>
  </si>
  <si>
    <t>Natural gas production_2000-2021 data compilation</t>
  </si>
  <si>
    <t>ES</t>
  </si>
  <si>
    <t>Tight</t>
  </si>
  <si>
    <t>Natural gas production_2000-2021 data comp_05.09.24.xlsx</t>
  </si>
  <si>
    <t>Final Transmission Calculations_06.01.24.xlsx</t>
  </si>
  <si>
    <t>Exporation &amp; Drilling.xlsx</t>
  </si>
  <si>
    <t>1000m3</t>
  </si>
  <si>
    <t>Shale</t>
  </si>
  <si>
    <t>Raw NG prod from Shale</t>
  </si>
  <si>
    <t>Raw NG prod from Shale Eff</t>
  </si>
  <si>
    <t>Raw NG prod from Tight</t>
  </si>
  <si>
    <t>Raw NG prod from Tight Eff</t>
  </si>
  <si>
    <t>ES Assumption</t>
  </si>
  <si>
    <t>JCIMS / Base Model</t>
  </si>
  <si>
    <t>Y</t>
  </si>
  <si>
    <t>AER - Need to revisit</t>
  </si>
  <si>
    <t>CIMS Base Model</t>
  </si>
  <si>
    <t>https://www.epa.gov/natural-gas-star-program/vapor-recovery-units#:~:text=Vapor%20recovery%20units%20are%20relatively%20simple%20systems%20that,are%20market%20outlets%20for%20the%20recovered%2C%20BTU-rich%20vapors.</t>
  </si>
  <si>
    <t>% CH4 capture efficiency</t>
  </si>
  <si>
    <t>ISH</t>
  </si>
  <si>
    <t>CIMS.CAN.BC.Natural Gas Production</t>
  </si>
  <si>
    <t>CIMS.CAN.AB.Natural Gas Production.Natural Gas SupplyABNatural Gas SupplyService requestedProcessingCIMS.CAN.AB.Natural Gas Production.Natural Gas Supply.Processing</t>
  </si>
  <si>
    <t>OG Liquid Fuel Blend</t>
  </si>
  <si>
    <t>ES - assumed same as extraction comp</t>
  </si>
  <si>
    <t>Blowdown capture low</t>
  </si>
  <si>
    <t>Blowdown capture high</t>
  </si>
  <si>
    <t>IEA-methane-abatement-OILGAS</t>
  </si>
  <si>
    <t>Diesel</t>
  </si>
  <si>
    <t>tCO2 available to capture per tCO2e flared</t>
  </si>
  <si>
    <t>Emissions calibration</t>
  </si>
  <si>
    <t>CIMS.Generic Fuels.Diesel</t>
  </si>
  <si>
    <t xml:space="preserve">CIMS Base **split between transmission &amp; controls &amp; pumping </t>
  </si>
  <si>
    <t>Biodiesel</t>
  </si>
  <si>
    <t>Extraction Compression</t>
  </si>
  <si>
    <t>Extraction Compression eff</t>
  </si>
  <si>
    <t>Processing Compression</t>
  </si>
  <si>
    <t>Processing Compression eff</t>
  </si>
  <si>
    <t>Transmission Compression</t>
  </si>
  <si>
    <t>Transmission Compression eff</t>
  </si>
  <si>
    <t>Boilers cogen</t>
  </si>
  <si>
    <t>..\Technologies\Cogen techs_08.28.24.xlsx</t>
  </si>
  <si>
    <t>CIMS Base **split between transmission &amp; controls &amp; pumping AND calcs in Book1</t>
  </si>
  <si>
    <t>BC</t>
  </si>
  <si>
    <t>CIMS.CAN.BC.Natural Gas Production.Natural Gas Supply</t>
  </si>
  <si>
    <t>CIMS.CAN.BC.Natural Gas Production.Natural Gas</t>
  </si>
  <si>
    <t>CIMS.CAN.BC.Natural Gas Production.Natural Gas.Distribution</t>
  </si>
  <si>
    <t>CIMS.CAN.BC.Natural Gas Production.Natural Gas Supply.Extraction</t>
  </si>
  <si>
    <t>CIMS.CAN.BC.Natural Gas Production.Natural Gas Supply.Processing</t>
  </si>
  <si>
    <t>CIMS.CAN.BC.Natural Gas Production.Natural Gas Supply.Transmission</t>
  </si>
  <si>
    <t>CIMS.CAN.BC.Natural Gas Production.Natural Gas Supply.Controls</t>
  </si>
  <si>
    <t>CIMS.CAN.BC.Natural Gas Production.Natural Gas Supply.Venting</t>
  </si>
  <si>
    <t>CIMS.CAN.BC.Electricity</t>
  </si>
  <si>
    <t>CIMS.CAN.BC.Natural Gas Production.Natural Gas Supply.Direct Drive Large</t>
  </si>
  <si>
    <t>CIMS.CAN.BC.Natural Gas Production.Natural Gas Supply.Direct Drive Small</t>
  </si>
  <si>
    <t>CIMS.CAN.BC.Natural Gas Production.Natural Gas Supply.Direct Heat</t>
  </si>
  <si>
    <t>CIMS.CAN.BC.Natural Gas Production.Natural Gas Supply.CCS_Natural Gas</t>
  </si>
  <si>
    <t>CIMS.CAN.BC.Natural Gas Production.Natural Gas Supply.Extraction.Conventional Production</t>
  </si>
  <si>
    <t>CIMS.CAN.BC.Natural Gas Production.Natural Gas Supply.Extraction.Coal Bed Methane</t>
  </si>
  <si>
    <t>CIMS.CAN.BC.Natural Gas Production.Natural Gas Supply.Extraction.Tight</t>
  </si>
  <si>
    <t>CIMS.CAN.BC.Natural Gas Production.Natural Gas Supply.Extraction.Shale</t>
  </si>
  <si>
    <t>CIMS.CAN.BC.Natural Gas Production.OG Liquid Fuel Blend</t>
  </si>
  <si>
    <t>CIMS.CAN.BC.Natural Gas Production.Natural Gas Supply.Extraction.Drilling</t>
  </si>
  <si>
    <t>CIMS.CAN.BC.Natural Gas Production.Natural Gas Supply.Gathering Batteries</t>
  </si>
  <si>
    <t>CIMS.CAN.BC.Natural Gas Production.Natural Gas Supply.Extraction.Compression</t>
  </si>
  <si>
    <t>CIMS.CAN.BC.Natural Gas Production.Natural Gas Supply.Testing and Maintenance</t>
  </si>
  <si>
    <t>CIMS.CAN.BC.Natural Gas Production.Natural Gas Supply.Fugitive</t>
  </si>
  <si>
    <t>CIMS.CAN.BC.Natural Gas Production.Natural Gas Supply.Flaring</t>
  </si>
  <si>
    <t>CIMS.CAN.BC.Natural Gas Production.Natural Gas Supply.Venting.Point Venting</t>
  </si>
  <si>
    <t>CIMS.CAN.BC.Natural Gas Production.Natural Gas Supply.Venting.Diffuse Venting</t>
  </si>
  <si>
    <t>CIMS.CAN.BC.Natural Gas Production.Natural Gas Supply.Formation CO2</t>
  </si>
  <si>
    <t>CIMS.CAN.BC.Natural Gas Production.Natural Gas Supply.Processing.Processing Plants</t>
  </si>
  <si>
    <t>CIMS.CAN.BC.Natural Gas Production.Natural Gas Supply.Processing.Compression</t>
  </si>
  <si>
    <t>CIMS.CAN.BC.Natural Gas Production.Natural Gas Supply.Pumping</t>
  </si>
  <si>
    <t>CIMS.CAN.BC.Natural Gas Production.Natural Gas Supply.Testing and Maintenance.SCVF</t>
  </si>
  <si>
    <t>CIMS.CAN.BC.Natural Gas Production.Natural Gas Supply.Testing and Maintenance.Blowdowns</t>
  </si>
  <si>
    <t>CIMS.CAN.BC.Natural Gas Production.Natural Gas Supply.Testing and Maintenance.Liquid Unloading</t>
  </si>
  <si>
    <t>CIMS.CAN.BC.Natural Gas Production.Natural Gas Supply.Transmission.Compression</t>
  </si>
  <si>
    <t>CIMS.CAN.BC.Biodiesel</t>
  </si>
  <si>
    <t>CIMS.CAN.BC</t>
  </si>
  <si>
    <t>Off road transport</t>
  </si>
  <si>
    <t>CIMS.CAN.BC.Natural Gas Production.Natural Gas Supply.Extraction.Off road transport</t>
  </si>
  <si>
    <t>CIMS.Generic Fuels.Propane</t>
  </si>
  <si>
    <t>Reciprocating compressor lean burn retro NG</t>
  </si>
  <si>
    <t>Diesel Blend</t>
  </si>
  <si>
    <t>CIMS.CAN.BC.Natural Gas Production.OG Liquid Fuel Blend.Diesel Blend</t>
  </si>
  <si>
    <t>CIMS.Generic Fuels.Fuel Oil</t>
  </si>
  <si>
    <t>Gasoline Blend</t>
  </si>
  <si>
    <t>CIMS.CAN.BC.Natural Gas Production.OG Liquid Fuel Blend.Gasoline Blend</t>
  </si>
  <si>
    <t>Ethanol</t>
  </si>
  <si>
    <t>CIMS.CAN.BC.Ethanol</t>
  </si>
  <si>
    <t>Gasoline</t>
  </si>
  <si>
    <t>CIMS.Generic Fuels.Gasoline</t>
  </si>
  <si>
    <t>Extraction Off road transport</t>
  </si>
  <si>
    <t>Extraction Off road transport Eff</t>
  </si>
  <si>
    <t>BC_Fuel SR Adjustments</t>
  </si>
  <si>
    <t>1000 m3 km / day</t>
  </si>
  <si>
    <t>Transmission HFO</t>
  </si>
  <si>
    <t>LNG Compression</t>
  </si>
  <si>
    <t>LNG Compression Elec</t>
  </si>
  <si>
    <t>CIMS.CAN.BC.Natural Gas Production.Natural Gas Supply.LNG Compression</t>
  </si>
  <si>
    <t>CIMS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</si>
</sst>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0"/>
    <numFmt numFmtId="166" formatCode="0.000000000"/>
    <numFmt numFmtId="167" formatCode="_-* #,##0.0000_-;\-* #,##0.0000_-;_-* &quot;-&quot;??_-;_-@_-"/>
    <numFmt numFmtId="168" formatCode="_-* #,##0.000000_-;\-* #,##0.000000_-;_-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sz val="11"/>
      <color rgb="FF7030A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u/>
      <sz val="11"/>
      <color rgb="FF7030A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0" xfId="2" applyFill="1"/>
    <xf numFmtId="0" fontId="9" fillId="0" borderId="0" xfId="2" applyFont="1" applyFill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wrapText="1"/>
    </xf>
    <xf numFmtId="0" fontId="8" fillId="0" borderId="0" xfId="0" applyFont="1"/>
    <xf numFmtId="4" fontId="0" fillId="0" borderId="0" xfId="0" applyNumberFormat="1"/>
    <xf numFmtId="43" fontId="8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3" fillId="0" borderId="0" xfId="0" applyNumberFormat="1" applyFont="1"/>
    <xf numFmtId="4" fontId="0" fillId="0" borderId="1" xfId="0" applyNumberFormat="1" applyBorder="1"/>
    <xf numFmtId="43" fontId="0" fillId="0" borderId="0" xfId="1" applyFont="1" applyFill="1"/>
    <xf numFmtId="43" fontId="0" fillId="0" borderId="0" xfId="0" applyNumberFormat="1"/>
    <xf numFmtId="43" fontId="2" fillId="0" borderId="0" xfId="0" applyNumberFormat="1" applyFont="1"/>
    <xf numFmtId="43" fontId="7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65" fontId="3" fillId="0" borderId="0" xfId="0" applyNumberFormat="1" applyFont="1" applyAlignment="1">
      <alignment horizontal="left"/>
    </xf>
    <xf numFmtId="167" fontId="0" fillId="0" borderId="0" xfId="0" applyNumberFormat="1"/>
    <xf numFmtId="168" fontId="0" fillId="0" borderId="0" xfId="0" applyNumberFormat="1"/>
    <xf numFmtId="167" fontId="0" fillId="0" borderId="1" xfId="0" applyNumberFormat="1" applyBorder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center"/>
    </xf>
    <xf numFmtId="0" fontId="12" fillId="0" borderId="0" xfId="2" applyFont="1" applyFill="1"/>
    <xf numFmtId="0" fontId="10" fillId="0" borderId="0" xfId="0" applyFont="1" applyAlignment="1">
      <alignment horizontal="left"/>
    </xf>
    <xf numFmtId="43" fontId="10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29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indexed="64"/>
          <bgColor theme="7" tint="0.79995117038483843"/>
        </patternFill>
      </fill>
    </dxf>
    <dxf>
      <font>
        <color rgb="FF00B0F0"/>
      </font>
    </dxf>
    <dxf>
      <font>
        <b/>
        <i val="0"/>
        <color theme="1"/>
      </font>
      <fill>
        <patternFill>
          <fgColor indexed="64"/>
          <bgColor theme="8" tint="0.59999389629810485"/>
        </patternFill>
      </fill>
    </dxf>
    <dxf>
      <font>
        <b/>
        <i val="0"/>
        <color theme="0"/>
      </font>
      <fill>
        <patternFill>
          <fgColor indexed="64"/>
          <bgColor theme="8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B0F0"/>
      </font>
    </dxf>
    <dxf>
      <font>
        <b/>
        <i val="0"/>
        <color theme="1"/>
      </font>
      <fill>
        <patternFill>
          <fgColor indexed="64"/>
          <bgColor theme="8" tint="0.59999389629810485"/>
        </patternFill>
      </fill>
    </dxf>
    <dxf>
      <font>
        <b/>
        <i val="0"/>
        <color theme="0"/>
      </font>
      <fill>
        <patternFill>
          <fgColor indexed="64"/>
          <bgColor theme="8" tint="-0.499984740745262"/>
        </patternFill>
      </fill>
    </dxf>
    <dxf>
      <font>
        <b/>
        <i val="0"/>
      </font>
      <fill>
        <patternFill>
          <fgColor indexed="64"/>
          <bgColor theme="7" tint="0.79995117038483843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00"/>
        </patternFill>
      </fill>
    </dxf>
    <dxf>
      <font>
        <color rgb="FF00B0F0"/>
      </font>
    </dxf>
    <dxf>
      <font>
        <b/>
        <i val="0"/>
        <color theme="1"/>
      </font>
      <fill>
        <patternFill>
          <fgColor indexed="64"/>
          <bgColor theme="8" tint="0.59999389629810485"/>
        </patternFill>
      </fill>
    </dxf>
    <dxf>
      <font>
        <b/>
        <i val="0"/>
        <color theme="0"/>
      </font>
      <fill>
        <patternFill>
          <fgColor indexed="64"/>
          <bgColor theme="8" tint="-0.499984740745262"/>
        </patternFill>
      </fill>
    </dxf>
    <dxf>
      <font>
        <b/>
        <i val="0"/>
      </font>
      <fill>
        <patternFill>
          <fgColor indexed="64"/>
          <bgColor theme="7" tint="0.79995117038483843"/>
        </patternFill>
      </fill>
    </dxf>
    <dxf>
      <font>
        <b/>
        <i val="0"/>
      </font>
      <fill>
        <patternFill>
          <fgColor indexed="64"/>
          <bgColor theme="7" tint="0.79995117038483843"/>
        </patternFill>
      </fill>
    </dxf>
    <dxf>
      <font>
        <color rgb="FF00B0F0"/>
      </font>
    </dxf>
    <dxf>
      <font>
        <b/>
        <i val="0"/>
        <color theme="1"/>
      </font>
      <fill>
        <patternFill>
          <fgColor indexed="64"/>
          <bgColor theme="8" tint="0.59999389629810485"/>
        </patternFill>
      </fill>
    </dxf>
    <dxf>
      <font>
        <b/>
        <i val="0"/>
        <color theme="0"/>
      </font>
      <fill>
        <patternFill>
          <fgColor indexed="64"/>
          <bgColor theme="8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B0F0"/>
      </font>
    </dxf>
    <dxf>
      <font>
        <b/>
        <i val="0"/>
        <color theme="1"/>
      </font>
      <fill>
        <patternFill>
          <fgColor indexed="64"/>
          <bgColor theme="8" tint="0.59999389629810485"/>
        </patternFill>
      </fill>
    </dxf>
    <dxf>
      <font>
        <b/>
        <i val="0"/>
        <color theme="0"/>
      </font>
      <fill>
        <patternFill>
          <fgColor indexed="64"/>
          <bgColor theme="8" tint="-0.499984740745262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66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Natural%20Gas\July%202024%20NG%20Reconstruction\Activity\Natural%20gas%20production_2000-2021%20data%20comp_09.02.24.xlsx" TargetMode="External"/><Relationship Id="rId1" Type="http://schemas.openxmlformats.org/officeDocument/2006/relationships/externalLinkPath" Target="/EmmaS/Natural%20Gas/July%202024%20NG%20Reconstruction/Activity/Natural%20gas%20production_2000-2021%20data%20comp_09.02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Natural%20Gas\July%202024%20NG%20Reconstruction\Activity\Final%20Transmission%20Calculations_09.03.24.xlsx" TargetMode="External"/><Relationship Id="rId1" Type="http://schemas.openxmlformats.org/officeDocument/2006/relationships/externalLinkPath" Target="/EmmaS/Natural%20Gas/July%202024%20NG%20Reconstruction/Activity/Final%20Transmission%20Calculations_09.03.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Upstream\Natural%20Gas\July%202024%20NG%20Reconstruction\BC%20Natural%20Gas\BC_Activity\Source%20files\BC_Emissions%20Calibration%20Data_09.01.24.xlsx" TargetMode="External"/><Relationship Id="rId1" Type="http://schemas.openxmlformats.org/officeDocument/2006/relationships/externalLinkPath" Target="Source%20files/BC_Emissions%20Calibration%20Data_09.01.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Upstream\Natural%20Gas\July%202024%20NG%20Reconstruction\BC%20Natural%20Gas\BC_Calibration\BC_Fuel%20SR%20Adjustments_10.04.24.xlsx" TargetMode="External"/><Relationship Id="rId1" Type="http://schemas.openxmlformats.org/officeDocument/2006/relationships/externalLinkPath" Target="/EmmaS/Upstream/Natural%20Gas/July%202024%20NG%20Reconstruction/BC%20Natural%20Gas/BC_Calibration/BC_Fuel%20SR%20Adjustments_10.04.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Natural%20Gas\July%202024%20NG%20Reconstruction\CIMS_base%20model.xlsb" TargetMode="External"/><Relationship Id="rId1" Type="http://schemas.openxmlformats.org/officeDocument/2006/relationships/externalLinkPath" Target="/EmmaS/Natural%20Gas/July%202024%20NG%20Reconstruction/CIMS_base%20model.xlsb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Natural%20Gas\July%202024%20NG%20Reconstruction\Activity\BC_Exporation%20&amp;%20Drilling_09.02.24.xlsx" TargetMode="External"/><Relationship Id="rId1" Type="http://schemas.openxmlformats.org/officeDocument/2006/relationships/externalLinkPath" Target="/EmmaS/Natural%20Gas/July%202024%20NG%20Reconstruction/Activity/BC_Exporation%20&amp;%20Drilling_09.02.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Natural%20Gas\July%202024%20NG%20Reconstruction\Technologies\BC_CompressionTechs_09.01.24.xlsx" TargetMode="External"/><Relationship Id="rId1" Type="http://schemas.openxmlformats.org/officeDocument/2006/relationships/externalLinkPath" Target="/EmmaS/Natural%20Gas/July%202024%20NG%20Reconstruction/Technologies/BC_CompressionTechs_09.01.24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EmmaS\Natural%20Gas\July%202024%20NG%20Reconstruction\Technologies\IEA-methane-abatement-OILGASdata_07.21.24.xlsx" TargetMode="External"/><Relationship Id="rId1" Type="http://schemas.openxmlformats.org/officeDocument/2006/relationships/externalLinkPath" Target="/EmmaS/Natural%20Gas/July%202024%20NG%20Reconstruction/Technologies/IEA-methane-abatement-OILGASdata_07.2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G Production_2000-2050"/>
      <sheetName val="StatCan_2016-2021"/>
      <sheetName val="StatCan_2000-2015"/>
      <sheetName val="byType_allYears"/>
      <sheetName val="byType_CIMSinput"/>
    </sheetNames>
    <sheetDataSet>
      <sheetData sheetId="0">
        <row r="54">
          <cell r="A54" t="str">
            <v>CIMS Input - Provincial Production (1000 m3)</v>
          </cell>
        </row>
        <row r="60">
          <cell r="D60">
            <v>23988694.229335465</v>
          </cell>
          <cell r="E60">
            <v>29894439.62572857</v>
          </cell>
          <cell r="F60">
            <v>33265271.874463737</v>
          </cell>
          <cell r="G60">
            <v>48256082.461794622</v>
          </cell>
          <cell r="H60">
            <v>61185261.516402736</v>
          </cell>
          <cell r="I60">
            <v>79488653.782111481</v>
          </cell>
          <cell r="J60">
            <v>95413534.754454538</v>
          </cell>
          <cell r="K60">
            <v>112872795.29341321</v>
          </cell>
          <cell r="L60">
            <v>134720124.560316</v>
          </cell>
          <cell r="M60">
            <v>150860679.00753155</v>
          </cell>
          <cell r="N60">
            <v>150339287.3318311</v>
          </cell>
        </row>
      </sheetData>
      <sheetData sheetId="1"/>
      <sheetData sheetId="2"/>
      <sheetData sheetId="3">
        <row r="2">
          <cell r="C2" t="str">
            <v>Index lookup</v>
          </cell>
          <cell r="D2">
            <v>2000</v>
          </cell>
          <cell r="E2">
            <v>2001</v>
          </cell>
          <cell r="F2">
            <v>2002</v>
          </cell>
          <cell r="G2">
            <v>2003</v>
          </cell>
          <cell r="H2">
            <v>2004</v>
          </cell>
          <cell r="I2">
            <v>2005</v>
          </cell>
          <cell r="J2">
            <v>2006</v>
          </cell>
          <cell r="K2">
            <v>2007</v>
          </cell>
          <cell r="L2">
            <v>2008</v>
          </cell>
          <cell r="M2">
            <v>2009</v>
          </cell>
          <cell r="N2">
            <v>2010</v>
          </cell>
          <cell r="O2">
            <v>2011</v>
          </cell>
          <cell r="P2">
            <v>2012</v>
          </cell>
          <cell r="Q2">
            <v>2013</v>
          </cell>
          <cell r="R2">
            <v>2014</v>
          </cell>
          <cell r="S2">
            <v>2015</v>
          </cell>
          <cell r="T2">
            <v>2016</v>
          </cell>
          <cell r="U2">
            <v>2017</v>
          </cell>
          <cell r="V2">
            <v>2018</v>
          </cell>
          <cell r="W2">
            <v>2019</v>
          </cell>
          <cell r="X2">
            <v>2020</v>
          </cell>
          <cell r="Y2">
            <v>2021</v>
          </cell>
          <cell r="Z2">
            <v>2022</v>
          </cell>
          <cell r="AA2">
            <v>2023</v>
          </cell>
          <cell r="AB2">
            <v>2024</v>
          </cell>
          <cell r="AC2">
            <v>2025</v>
          </cell>
          <cell r="AD2">
            <v>2026</v>
          </cell>
          <cell r="AE2">
            <v>2027</v>
          </cell>
          <cell r="AF2">
            <v>2028</v>
          </cell>
          <cell r="AG2">
            <v>2029</v>
          </cell>
          <cell r="AH2">
            <v>2030</v>
          </cell>
          <cell r="AI2">
            <v>2031</v>
          </cell>
          <cell r="AJ2">
            <v>2032</v>
          </cell>
          <cell r="AK2">
            <v>2033</v>
          </cell>
          <cell r="AL2">
            <v>2034</v>
          </cell>
          <cell r="AM2">
            <v>2035</v>
          </cell>
          <cell r="AN2">
            <v>2036</v>
          </cell>
          <cell r="AO2">
            <v>2037</v>
          </cell>
          <cell r="AP2">
            <v>2038</v>
          </cell>
          <cell r="AQ2">
            <v>2039</v>
          </cell>
          <cell r="AR2">
            <v>2040</v>
          </cell>
          <cell r="AS2">
            <v>2041</v>
          </cell>
          <cell r="AT2">
            <v>2042</v>
          </cell>
          <cell r="AU2">
            <v>2043</v>
          </cell>
          <cell r="AV2">
            <v>2044</v>
          </cell>
          <cell r="AW2">
            <v>2045</v>
          </cell>
          <cell r="AX2">
            <v>2046</v>
          </cell>
          <cell r="AY2">
            <v>2047</v>
          </cell>
          <cell r="AZ2">
            <v>2048</v>
          </cell>
          <cell r="BA2">
            <v>2049</v>
          </cell>
          <cell r="BB2">
            <v>2050</v>
          </cell>
        </row>
        <row r="3">
          <cell r="C3" t="str">
            <v>NEWFOUNDLAND AND LABRADORCOAL BED METHANE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</row>
        <row r="4">
          <cell r="C4" t="str">
            <v>NEWFOUNDLAND AND LABRADORCONVENTIONAL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</row>
        <row r="5">
          <cell r="C5" t="str">
            <v>NEWFOUNDLAND AND LABRADORSHALE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</row>
        <row r="6">
          <cell r="C6" t="str">
            <v>NEWFOUNDLAND AND LABRADORSOLUTION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</row>
        <row r="7">
          <cell r="C7" t="str">
            <v>NEWFOUNDLAND AND LABRADORTIGHT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C8" t="str">
            <v/>
          </cell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/>
          <cell r="AQ8"/>
          <cell r="AR8"/>
          <cell r="AS8"/>
          <cell r="AT8"/>
          <cell r="AU8"/>
          <cell r="AV8"/>
          <cell r="AW8"/>
          <cell r="AX8"/>
          <cell r="AY8"/>
          <cell r="AZ8"/>
          <cell r="BA8"/>
          <cell r="BB8"/>
        </row>
        <row r="9">
          <cell r="C9" t="str">
            <v>PRINCE EDWARD ISLANDCOAL BED METHANE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</row>
        <row r="10">
          <cell r="C10" t="str">
            <v>PRINCE EDWARD ISLANDCONVENTIONAL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</row>
        <row r="11">
          <cell r="C11" t="str">
            <v>PRINCE EDWARD ISLANDSHALE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</row>
        <row r="12">
          <cell r="C12" t="str">
            <v>PRINCE EDWARD ISLANDSOLUTION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</row>
        <row r="13">
          <cell r="C13" t="str">
            <v>PRINCE EDWARD ISLANDTIGHT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</row>
        <row r="14">
          <cell r="C14" t="str">
            <v/>
          </cell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</row>
        <row r="15">
          <cell r="C15" t="str">
            <v>NOVA SCOTIACOAL BED METHANE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</row>
        <row r="16">
          <cell r="C16" t="str">
            <v>NOVA SCOTIACONVENTIONAL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</row>
        <row r="17">
          <cell r="C17" t="str">
            <v>NOVA SCOTIASHALE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</row>
        <row r="18">
          <cell r="C18" t="str">
            <v>NOVA SCOTIASOLUTION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</row>
        <row r="19">
          <cell r="C19" t="str">
            <v>NOVA SCOTIATIGHT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</row>
        <row r="20">
          <cell r="C20" t="str">
            <v/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</row>
        <row r="21">
          <cell r="C21" t="str">
            <v>NEW BRUNSWICKCOAL BED METHANE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</row>
        <row r="22">
          <cell r="C22" t="str">
            <v>NEW BRUNSWICKCONVENTIONAL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</row>
        <row r="23">
          <cell r="C23" t="str">
            <v>NEW BRUNSWICKSHALE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</row>
        <row r="24">
          <cell r="C24" t="str">
            <v>NEW BRUNSWICKSOLUTION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</row>
        <row r="25">
          <cell r="C25" t="str">
            <v>NEW BRUNSWICKTIGHT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</row>
        <row r="26">
          <cell r="C26" t="str">
            <v/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</row>
        <row r="27">
          <cell r="C27" t="str">
            <v>QUEBECCOAL BED METHANE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</row>
        <row r="28">
          <cell r="C28" t="str">
            <v>QUEBECCONVENTIONAL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</row>
        <row r="29">
          <cell r="C29" t="str">
            <v>QUEBECSHALE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</row>
        <row r="30">
          <cell r="C30" t="str">
            <v>QUEBECSOLUTION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</row>
        <row r="31">
          <cell r="C31" t="str">
            <v>QUEBECTIGHT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</row>
        <row r="32">
          <cell r="C32" t="str">
            <v/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</row>
        <row r="33">
          <cell r="C33" t="str">
            <v>ONTARIOCOAL BED METHANE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</row>
        <row r="34">
          <cell r="C34" t="str">
            <v>ONTARIOCONVENTIONAL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L34">
            <v>1</v>
          </cell>
          <cell r="AM34">
            <v>1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W34">
            <v>1</v>
          </cell>
          <cell r="AX34">
            <v>1</v>
          </cell>
          <cell r="AY34">
            <v>1</v>
          </cell>
          <cell r="AZ34">
            <v>1</v>
          </cell>
          <cell r="BA34">
            <v>0</v>
          </cell>
          <cell r="BB34">
            <v>0</v>
          </cell>
        </row>
        <row r="35">
          <cell r="C35" t="str">
            <v>ONTARIOSHALE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</row>
        <row r="36">
          <cell r="C36" t="str">
            <v>ONTARIOSOLUTION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</row>
        <row r="37">
          <cell r="C37" t="str">
            <v>ONTARIOTIGHT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</row>
        <row r="38">
          <cell r="C38" t="str">
            <v/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</row>
        <row r="39">
          <cell r="C39" t="str">
            <v>MANITOBACOAL BED METHANE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</row>
        <row r="40">
          <cell r="C40" t="str">
            <v>MANITOBACONVENTIONAL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</row>
        <row r="41">
          <cell r="C41" t="str">
            <v>MANITOBASHALE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</row>
        <row r="42">
          <cell r="C42" t="str">
            <v>MANITOBASOLUTION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</row>
        <row r="43">
          <cell r="C43" t="str">
            <v>MANITOBATIGHT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</row>
        <row r="44">
          <cell r="C44" t="str">
            <v/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</row>
        <row r="45">
          <cell r="C45" t="str">
            <v>SASKATCHEWANCOAL BED METHANE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</row>
        <row r="46">
          <cell r="C46" t="str">
            <v>SASKATCHEWANCONVENTIONAL</v>
          </cell>
          <cell r="D46">
            <v>0.49733871140156793</v>
          </cell>
          <cell r="E46">
            <v>0.46379754714398302</v>
          </cell>
          <cell r="F46">
            <v>0.4302563828863839</v>
          </cell>
          <cell r="G46">
            <v>0.39671521862879899</v>
          </cell>
          <cell r="H46">
            <v>0.36317405437121408</v>
          </cell>
          <cell r="I46">
            <v>0.30911680911835743</v>
          </cell>
          <cell r="J46">
            <v>0.29718309859131059</v>
          </cell>
          <cell r="K46">
            <v>0.27507598784326664</v>
          </cell>
          <cell r="L46">
            <v>0.24350649350394377</v>
          </cell>
          <cell r="M46">
            <v>0.22711267605779387</v>
          </cell>
          <cell r="N46">
            <v>0.12268481170321066</v>
          </cell>
          <cell r="O46">
            <v>9.9840999659538993E-2</v>
          </cell>
          <cell r="P46">
            <v>9.5386691181700692E-2</v>
          </cell>
          <cell r="Q46">
            <v>8.4422876065545854E-2</v>
          </cell>
          <cell r="R46">
            <v>7.2121449404912177E-2</v>
          </cell>
          <cell r="S46">
            <v>6.2507467862689292E-2</v>
          </cell>
          <cell r="T46">
            <v>5.3311375079650239E-2</v>
          </cell>
          <cell r="U46">
            <v>4.6210841872637222E-2</v>
          </cell>
          <cell r="V46">
            <v>3.9841876399857416E-2</v>
          </cell>
          <cell r="W46">
            <v>3.9138462512112601E-2</v>
          </cell>
          <cell r="X46">
            <v>3.5272753362481458E-2</v>
          </cell>
          <cell r="Y46">
            <v>2.9249628960088172E-2</v>
          </cell>
          <cell r="Z46">
            <v>2.4429527653612233E-2</v>
          </cell>
          <cell r="AA46">
            <v>2.1392797990742837E-2</v>
          </cell>
          <cell r="AB46">
            <v>1.9056103264943062E-2</v>
          </cell>
          <cell r="AC46">
            <v>1.7140308112664201E-2</v>
          </cell>
          <cell r="AD46">
            <v>1.5468617543366432E-2</v>
          </cell>
          <cell r="AE46">
            <v>1.4010974798118874E-2</v>
          </cell>
          <cell r="AF46">
            <v>1.2739740129254095E-2</v>
          </cell>
          <cell r="AG46">
            <v>1.1634846305425559E-2</v>
          </cell>
          <cell r="AH46">
            <v>1.0680712682250902E-2</v>
          </cell>
          <cell r="AI46">
            <v>9.8424443234252611E-3</v>
          </cell>
          <cell r="AJ46">
            <v>9.1131384460809393E-3</v>
          </cell>
          <cell r="AK46">
            <v>8.5448414964095776E-3</v>
          </cell>
          <cell r="AL46">
            <v>8.0887879326840689E-3</v>
          </cell>
          <cell r="AM46">
            <v>7.7037365278970664E-3</v>
          </cell>
          <cell r="AN46">
            <v>7.3816520230941011E-3</v>
          </cell>
          <cell r="AO46">
            <v>7.0979160332882664E-3</v>
          </cell>
          <cell r="AP46">
            <v>6.8497106157737837E-3</v>
          </cell>
          <cell r="AQ46">
            <v>6.6482238752026447E-3</v>
          </cell>
          <cell r="AR46">
            <v>6.493134328360039E-3</v>
          </cell>
          <cell r="AS46">
            <v>6.3756788719988734E-3</v>
          </cell>
          <cell r="AT46">
            <v>6.2732314866439515E-3</v>
          </cell>
          <cell r="AU46">
            <v>6.1836883235609208E-3</v>
          </cell>
          <cell r="AV46">
            <v>6.1114173329445574E-3</v>
          </cell>
          <cell r="AW46">
            <v>6.0467550821498052E-3</v>
          </cell>
          <cell r="AX46">
            <v>5.9828660462196356E-3</v>
          </cell>
          <cell r="AY46">
            <v>5.9427428526483009E-3</v>
          </cell>
          <cell r="AZ46">
            <v>5.8988247919733207E-3</v>
          </cell>
          <cell r="BA46">
            <v>5.8533724301970628E-3</v>
          </cell>
          <cell r="BB46">
            <v>5.8282753100371973E-3</v>
          </cell>
        </row>
        <row r="47">
          <cell r="C47" t="str">
            <v>SASKATCHEWANSHALE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</row>
        <row r="48">
          <cell r="C48" t="str">
            <v>SASKATCHEWANSOLUTION</v>
          </cell>
          <cell r="D48">
            <v>2.6593601339371276E-2</v>
          </cell>
          <cell r="E48">
            <v>2.6593601339371276E-2</v>
          </cell>
          <cell r="F48">
            <v>2.6593601339371276E-2</v>
          </cell>
          <cell r="G48">
            <v>2.6593601339371276E-2</v>
          </cell>
          <cell r="H48">
            <v>2.6593601339371276E-2</v>
          </cell>
          <cell r="I48">
            <v>0.13247863247785857</v>
          </cell>
          <cell r="J48">
            <v>0.13802816901182885</v>
          </cell>
          <cell r="K48">
            <v>0.1641337386007147</v>
          </cell>
          <cell r="L48">
            <v>0.19642857142723957</v>
          </cell>
          <cell r="M48">
            <v>0.22007042253233194</v>
          </cell>
          <cell r="N48">
            <v>0.46098043370726399</v>
          </cell>
          <cell r="O48">
            <v>0.52435867118636481</v>
          </cell>
          <cell r="P48">
            <v>0.49253308279212182</v>
          </cell>
          <cell r="Q48">
            <v>0.53395148613472987</v>
          </cell>
          <cell r="R48">
            <v>0.6049985196516221</v>
          </cell>
          <cell r="S48">
            <v>0.64149559117879951</v>
          </cell>
          <cell r="T48">
            <v>0.65469819990735112</v>
          </cell>
          <cell r="U48">
            <v>0.69112030790395895</v>
          </cell>
          <cell r="V48">
            <v>0.71851463073478339</v>
          </cell>
          <cell r="W48">
            <v>0.73222303012232903</v>
          </cell>
          <cell r="X48">
            <v>0.73306594818466075</v>
          </cell>
          <cell r="Y48">
            <v>0.74352571739836804</v>
          </cell>
          <cell r="Z48">
            <v>0.77522536148911481</v>
          </cell>
          <cell r="AA48">
            <v>0.79355057725152323</v>
          </cell>
          <cell r="AB48">
            <v>0.80808885669479869</v>
          </cell>
          <cell r="AC48">
            <v>0.82094554402791287</v>
          </cell>
          <cell r="AD48">
            <v>0.83280671842617282</v>
          </cell>
          <cell r="AE48">
            <v>0.84393598811784165</v>
          </cell>
          <cell r="AF48">
            <v>0.85427795671924756</v>
          </cell>
          <cell r="AG48">
            <v>0.86389589675936218</v>
          </cell>
          <cell r="AH48">
            <v>0.87291581992760314</v>
          </cell>
          <cell r="AI48">
            <v>0.88138346635943954</v>
          </cell>
          <cell r="AJ48">
            <v>0.88931730776523066</v>
          </cell>
          <cell r="AK48">
            <v>0.89612284122036456</v>
          </cell>
          <cell r="AL48">
            <v>0.90204078385626441</v>
          </cell>
          <cell r="AM48">
            <v>0.90752239169141835</v>
          </cell>
          <cell r="AN48">
            <v>0.91260926240047269</v>
          </cell>
          <cell r="AO48">
            <v>0.91741526414146635</v>
          </cell>
          <cell r="AP48">
            <v>0.92195226892594651</v>
          </cell>
          <cell r="AQ48">
            <v>0.92621683530773791</v>
          </cell>
          <cell r="AR48">
            <v>0.929910778150143</v>
          </cell>
          <cell r="AS48">
            <v>0.93314712745072625</v>
          </cell>
          <cell r="AT48">
            <v>0.93622949132761413</v>
          </cell>
          <cell r="AU48">
            <v>0.93916487778882185</v>
          </cell>
          <cell r="AV48">
            <v>0.94188816596446834</v>
          </cell>
          <cell r="AW48">
            <v>0.94443120928985014</v>
          </cell>
          <cell r="AX48">
            <v>0.94686248776462456</v>
          </cell>
          <cell r="AY48">
            <v>0.94916049719504625</v>
          </cell>
          <cell r="AZ48">
            <v>0.95136016635400389</v>
          </cell>
          <cell r="BA48">
            <v>0.95346303616003614</v>
          </cell>
          <cell r="BB48">
            <v>0.95544845288300451</v>
          </cell>
        </row>
        <row r="49">
          <cell r="C49" t="str">
            <v>SASKATCHEWANTIGHT</v>
          </cell>
          <cell r="D49">
            <v>0.47606768725906079</v>
          </cell>
          <cell r="E49">
            <v>0.5096088515166457</v>
          </cell>
          <cell r="F49">
            <v>0.54315001577424482</v>
          </cell>
          <cell r="G49">
            <v>0.57669118003182973</v>
          </cell>
          <cell r="H49">
            <v>0.61023234428941464</v>
          </cell>
          <cell r="I49">
            <v>0.55840455840378411</v>
          </cell>
          <cell r="J49">
            <v>0.56478873239686067</v>
          </cell>
          <cell r="K49">
            <v>0.56079027355601863</v>
          </cell>
          <cell r="L49">
            <v>0.56006493506881661</v>
          </cell>
          <cell r="M49">
            <v>0.55281690140987427</v>
          </cell>
          <cell r="N49">
            <v>0.41633475458952546</v>
          </cell>
          <cell r="O49">
            <v>0.37580032915409611</v>
          </cell>
          <cell r="P49">
            <v>0.4120802260261775</v>
          </cell>
          <cell r="Q49">
            <v>0.38162563779972414</v>
          </cell>
          <cell r="R49">
            <v>0.32288003094346579</v>
          </cell>
          <cell r="S49">
            <v>0.29599694095851126</v>
          </cell>
          <cell r="T49">
            <v>0.29199042501299854</v>
          </cell>
          <cell r="U49">
            <v>0.26266885022340386</v>
          </cell>
          <cell r="V49">
            <v>0.24164349286535927</v>
          </cell>
          <cell r="W49">
            <v>0.22863850736555849</v>
          </cell>
          <cell r="X49">
            <v>0.23166129845285777</v>
          </cell>
          <cell r="Y49">
            <v>0.22722465364154371</v>
          </cell>
          <cell r="Z49">
            <v>0.20034511085727294</v>
          </cell>
          <cell r="AA49">
            <v>0.18505662475773402</v>
          </cell>
          <cell r="AB49">
            <v>0.17285504004025815</v>
          </cell>
          <cell r="AC49">
            <v>0.16191414785942304</v>
          </cell>
          <cell r="AD49">
            <v>0.15172466403046087</v>
          </cell>
          <cell r="AE49">
            <v>0.14205303708403941</v>
          </cell>
          <cell r="AF49">
            <v>0.13298230315149825</v>
          </cell>
          <cell r="AG49">
            <v>0.12446925693521217</v>
          </cell>
          <cell r="AH49">
            <v>0.11640346739014582</v>
          </cell>
          <cell r="AI49">
            <v>0.10877408931713524</v>
          </cell>
          <cell r="AJ49">
            <v>0.1015695537886884</v>
          </cell>
          <cell r="AK49">
            <v>9.5332317283225693E-2</v>
          </cell>
          <cell r="AL49">
            <v>8.9870428211051567E-2</v>
          </cell>
          <cell r="AM49">
            <v>8.4773871780684615E-2</v>
          </cell>
          <cell r="AN49">
            <v>8.0009085576433117E-2</v>
          </cell>
          <cell r="AO49">
            <v>7.5486819825245341E-2</v>
          </cell>
          <cell r="AP49">
            <v>7.1198020458279637E-2</v>
          </cell>
          <cell r="AQ49">
            <v>6.7134940817059452E-2</v>
          </cell>
          <cell r="AR49">
            <v>6.3596087521496855E-2</v>
          </cell>
          <cell r="AS49">
            <v>6.0477193677274832E-2</v>
          </cell>
          <cell r="AT49">
            <v>5.7497277185742025E-2</v>
          </cell>
          <cell r="AU49">
            <v>5.4651433887617347E-2</v>
          </cell>
          <cell r="AV49">
            <v>5.2000416702587177E-2</v>
          </cell>
          <cell r="AW49">
            <v>4.9522035628000088E-2</v>
          </cell>
          <cell r="AX49">
            <v>4.7154646189155783E-2</v>
          </cell>
          <cell r="AY49">
            <v>4.4896759952305347E-2</v>
          </cell>
          <cell r="AZ49">
            <v>4.2741008854022697E-2</v>
          </cell>
          <cell r="BA49">
            <v>4.0683591409766885E-2</v>
          </cell>
          <cell r="BB49">
            <v>3.8723271806958268E-2</v>
          </cell>
        </row>
        <row r="50">
          <cell r="C50" t="str">
            <v/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</row>
        <row r="51">
          <cell r="C51" t="str">
            <v>ALBERTACOAL BED METHANE</v>
          </cell>
          <cell r="D51">
            <v>3.6262903080089615E-2</v>
          </cell>
          <cell r="E51">
            <v>3.9202557088010792E-2</v>
          </cell>
          <cell r="F51">
            <v>4.2142211095939075E-2</v>
          </cell>
          <cell r="G51">
            <v>4.5081865103863805E-2</v>
          </cell>
          <cell r="H51">
            <v>4.8021519111784983E-2</v>
          </cell>
          <cell r="I51">
            <v>2.2079395084826845E-2</v>
          </cell>
          <cell r="J51">
            <v>4.1781897002557675E-2</v>
          </cell>
          <cell r="K51">
            <v>5.4991216680540675E-2</v>
          </cell>
          <cell r="L51">
            <v>6.3101690801673549E-2</v>
          </cell>
          <cell r="M51">
            <v>7.1428571428483537E-2</v>
          </cell>
          <cell r="N51">
            <v>8.1938219786642952E-2</v>
          </cell>
          <cell r="O51">
            <v>8.4069070721327924E-2</v>
          </cell>
          <cell r="P51">
            <v>8.3921774334368357E-2</v>
          </cell>
          <cell r="Q51">
            <v>8.175987375718026E-2</v>
          </cell>
          <cell r="R51">
            <v>7.6278221728505888E-2</v>
          </cell>
          <cell r="S51">
            <v>7.3796392593967586E-2</v>
          </cell>
          <cell r="T51">
            <v>6.8270547477241192E-2</v>
          </cell>
          <cell r="U51">
            <v>6.0694265489711983E-2</v>
          </cell>
          <cell r="V51">
            <v>5.3354302655945707E-2</v>
          </cell>
          <cell r="W51">
            <v>4.5525854503413218E-2</v>
          </cell>
          <cell r="X51">
            <v>4.6580952218414927E-2</v>
          </cell>
          <cell r="Y51">
            <v>4.2357478406050635E-2</v>
          </cell>
          <cell r="Z51">
            <v>4.0075506922208577E-2</v>
          </cell>
          <cell r="AA51">
            <v>3.7657342663412759E-2</v>
          </cell>
          <cell r="AB51">
            <v>3.5154641467884502E-2</v>
          </cell>
          <cell r="AC51">
            <v>3.2639472157712172E-2</v>
          </cell>
          <cell r="AD51">
            <v>3.0260475982619717E-2</v>
          </cell>
          <cell r="AE51">
            <v>2.8073610821663094E-2</v>
          </cell>
          <cell r="AF51">
            <v>2.6012994485766779E-2</v>
          </cell>
          <cell r="AG51">
            <v>2.402823837356247E-2</v>
          </cell>
          <cell r="AH51">
            <v>2.2085471904688115E-2</v>
          </cell>
          <cell r="AI51">
            <v>2.0209709907253053E-2</v>
          </cell>
          <cell r="AJ51">
            <v>1.8456612202552937E-2</v>
          </cell>
          <cell r="AK51">
            <v>1.6814773088661465E-2</v>
          </cell>
          <cell r="AL51">
            <v>1.5278880102165177E-2</v>
          </cell>
          <cell r="AM51">
            <v>1.385139456952383E-2</v>
          </cell>
          <cell r="AN51">
            <v>1.2528012820304916E-2</v>
          </cell>
          <cell r="AO51">
            <v>1.1305960249402083E-2</v>
          </cell>
          <cell r="AP51">
            <v>1.0165826740536879E-2</v>
          </cell>
          <cell r="AQ51">
            <v>9.1049521462009918E-3</v>
          </cell>
          <cell r="AR51">
            <v>8.1729603624374168E-3</v>
          </cell>
          <cell r="AS51">
            <v>7.3538201150235381E-3</v>
          </cell>
          <cell r="AT51">
            <v>6.6133381422192198E-3</v>
          </cell>
          <cell r="AU51">
            <v>5.9330019260259619E-3</v>
          </cell>
          <cell r="AV51">
            <v>5.321201675952787E-3</v>
          </cell>
          <cell r="AW51">
            <v>4.7913571519009974E-3</v>
          </cell>
          <cell r="AX51">
            <v>4.3255119405943643E-3</v>
          </cell>
          <cell r="AY51">
            <v>3.9001565495827553E-3</v>
          </cell>
          <cell r="AZ51">
            <v>3.5153865164066385E-3</v>
          </cell>
          <cell r="BA51">
            <v>3.1728332930432107E-3</v>
          </cell>
          <cell r="BB51">
            <v>2.8604548278394577E-3</v>
          </cell>
        </row>
        <row r="52">
          <cell r="C52" t="str">
            <v>ALBERTACONVENTIONAL</v>
          </cell>
          <cell r="D52">
            <v>0.75059703003057621</v>
          </cell>
          <cell r="E52">
            <v>0.72158863802470563</v>
          </cell>
          <cell r="F52">
            <v>0.69258024601883506</v>
          </cell>
          <cell r="G52">
            <v>0.66357185401296448</v>
          </cell>
          <cell r="H52">
            <v>0.6345634620070939</v>
          </cell>
          <cell r="I52">
            <v>0.59841209829879671</v>
          </cell>
          <cell r="J52">
            <v>0.5677554376263928</v>
          </cell>
          <cell r="K52">
            <v>0.54158710761496898</v>
          </cell>
          <cell r="L52">
            <v>0.52164064396099619</v>
          </cell>
          <cell r="M52">
            <v>0.4995644599304343</v>
          </cell>
          <cell r="N52">
            <v>0.46755782112923255</v>
          </cell>
          <cell r="O52">
            <v>0.44108843808009407</v>
          </cell>
          <cell r="P52">
            <v>0.40155733831670731</v>
          </cell>
          <cell r="Q52">
            <v>0.37968552958502438</v>
          </cell>
          <cell r="R52">
            <v>0.35090358248983344</v>
          </cell>
          <cell r="S52">
            <v>0.31641899220366088</v>
          </cell>
          <cell r="T52">
            <v>0.28058800238069304</v>
          </cell>
          <cell r="U52">
            <v>0.25120579300917162</v>
          </cell>
          <cell r="V52">
            <v>0.21630680168708424</v>
          </cell>
          <cell r="W52">
            <v>0.18989107432325711</v>
          </cell>
          <cell r="X52">
            <v>0.18371095867884468</v>
          </cell>
          <cell r="Y52">
            <v>0.16660859534803188</v>
          </cell>
          <cell r="Z52">
            <v>0.16155975739294895</v>
          </cell>
          <cell r="AA52">
            <v>0.15569544068531144</v>
          </cell>
          <cell r="AB52">
            <v>0.14932295568722148</v>
          </cell>
          <cell r="AC52">
            <v>0.14278436108968015</v>
          </cell>
          <cell r="AD52">
            <v>0.13655932342592467</v>
          </cell>
          <cell r="AE52">
            <v>0.13095739064815332</v>
          </cell>
          <cell r="AF52">
            <v>0.12572565964701049</v>
          </cell>
          <cell r="AG52">
            <v>0.12059224901869857</v>
          </cell>
          <cell r="AH52">
            <v>0.11543252056665465</v>
          </cell>
          <cell r="AI52">
            <v>0.11028199973240184</v>
          </cell>
          <cell r="AJ52">
            <v>0.10540789695421506</v>
          </cell>
          <cell r="AK52">
            <v>0.10087390537592017</v>
          </cell>
          <cell r="AL52">
            <v>9.6583499665129219E-2</v>
          </cell>
          <cell r="AM52">
            <v>9.25001712155894E-2</v>
          </cell>
          <cell r="AN52">
            <v>8.8633554494145186E-2</v>
          </cell>
          <cell r="AO52">
            <v>8.4920142317036304E-2</v>
          </cell>
          <cell r="AP52">
            <v>8.1209308599951985E-2</v>
          </cell>
          <cell r="AQ52">
            <v>7.7596794840945518E-2</v>
          </cell>
          <cell r="AR52">
            <v>7.4436859898240323E-2</v>
          </cell>
          <cell r="AS52">
            <v>7.1598406277554566E-2</v>
          </cell>
          <cell r="AT52">
            <v>6.8897942396588599E-2</v>
          </cell>
          <cell r="AU52">
            <v>6.6222012063055988E-2</v>
          </cell>
          <cell r="AV52">
            <v>6.3702166776648236E-2</v>
          </cell>
          <cell r="AW52">
            <v>6.1539258519221054E-2</v>
          </cell>
          <cell r="AX52">
            <v>5.9598748233242758E-2</v>
          </cell>
          <cell r="AY52">
            <v>5.7781761440259573E-2</v>
          </cell>
          <cell r="AZ52">
            <v>5.6065114435031163E-2</v>
          </cell>
          <cell r="BA52">
            <v>5.4454351809215866E-2</v>
          </cell>
          <cell r="BB52">
            <v>5.2954142256511502E-2</v>
          </cell>
        </row>
        <row r="53">
          <cell r="C53" t="str">
            <v>ALBERTASHALE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1.15591512854735E-6</v>
          </cell>
          <cell r="O53">
            <v>1.4718529995094677E-4</v>
          </cell>
          <cell r="P53">
            <v>7.4137674770421459E-4</v>
          </cell>
          <cell r="Q53">
            <v>2.7670789158030025E-3</v>
          </cell>
          <cell r="R53">
            <v>6.3479765526418272E-3</v>
          </cell>
          <cell r="S53">
            <v>1.0925495857741472E-2</v>
          </cell>
          <cell r="T53">
            <v>1.8764634844769555E-2</v>
          </cell>
          <cell r="U53">
            <v>1.8535120207520066E-2</v>
          </cell>
          <cell r="V53">
            <v>2.4766445423756035E-2</v>
          </cell>
          <cell r="W53">
            <v>3.4292334748676774E-2</v>
          </cell>
          <cell r="X53">
            <v>4.1276200087643329E-2</v>
          </cell>
          <cell r="Y53">
            <v>4.1311363755516341E-2</v>
          </cell>
          <cell r="Z53">
            <v>4.3825533499935808E-2</v>
          </cell>
          <cell r="AA53">
            <v>4.6188333256947649E-2</v>
          </cell>
          <cell r="AB53">
            <v>4.7903471522095786E-2</v>
          </cell>
          <cell r="AC53">
            <v>4.9385465433021004E-2</v>
          </cell>
          <cell r="AD53">
            <v>5.0786990768714721E-2</v>
          </cell>
          <cell r="AE53">
            <v>5.2298213904531682E-2</v>
          </cell>
          <cell r="AF53">
            <v>5.389007670125448E-2</v>
          </cell>
          <cell r="AG53">
            <v>5.5415643976545456E-2</v>
          </cell>
          <cell r="AH53">
            <v>5.6872716056021851E-2</v>
          </cell>
          <cell r="AI53">
            <v>5.8202763819555144E-2</v>
          </cell>
          <cell r="AJ53">
            <v>5.9481445483652369E-2</v>
          </cell>
          <cell r="AK53">
            <v>6.0949312083851022E-2</v>
          </cell>
          <cell r="AL53">
            <v>6.2545085171717404E-2</v>
          </cell>
          <cell r="AM53">
            <v>6.4124489581488281E-2</v>
          </cell>
          <cell r="AN53">
            <v>6.568422086979378E-2</v>
          </cell>
          <cell r="AO53">
            <v>6.7114373635639046E-2</v>
          </cell>
          <cell r="AP53">
            <v>6.8250122303155553E-2</v>
          </cell>
          <cell r="AQ53">
            <v>6.9198263862929751E-2</v>
          </cell>
          <cell r="AR53">
            <v>7.0236279754223904E-2</v>
          </cell>
          <cell r="AS53">
            <v>7.1227385196443282E-2</v>
          </cell>
          <cell r="AT53">
            <v>7.2047362515613472E-2</v>
          </cell>
          <cell r="AU53">
            <v>7.2594456511094002E-2</v>
          </cell>
          <cell r="AV53">
            <v>7.3013207205592359E-2</v>
          </cell>
          <cell r="AW53">
            <v>7.355686319337866E-2</v>
          </cell>
          <cell r="AX53">
            <v>7.4106063396645619E-2</v>
          </cell>
          <cell r="AY53">
            <v>7.4576889946900801E-2</v>
          </cell>
          <cell r="AZ53">
            <v>7.4967368185149527E-2</v>
          </cell>
          <cell r="BA53">
            <v>7.5281221484922528E-2</v>
          </cell>
          <cell r="BB53">
            <v>7.5538059695998833E-2</v>
          </cell>
        </row>
        <row r="54">
          <cell r="C54" t="str">
            <v>ALBERTASOLUTION</v>
          </cell>
          <cell r="D54">
            <v>4.3939309395067738E-2</v>
          </cell>
          <cell r="E54">
            <v>5.2382854635503406E-2</v>
          </cell>
          <cell r="F54">
            <v>6.0826399875939074E-2</v>
          </cell>
          <cell r="G54">
            <v>6.9269945116378295E-2</v>
          </cell>
          <cell r="H54">
            <v>7.7713490356813963E-2</v>
          </cell>
          <cell r="I54">
            <v>0.10805293005669669</v>
          </cell>
          <cell r="J54">
            <v>0.10352044248436132</v>
          </cell>
          <cell r="K54">
            <v>9.7762162987747675E-2</v>
          </cell>
          <cell r="L54">
            <v>9.5380632634778986E-2</v>
          </cell>
          <cell r="M54">
            <v>9.8519163762860504E-2</v>
          </cell>
          <cell r="N54">
            <v>0.1060615622119199</v>
          </cell>
          <cell r="O54">
            <v>0.11807661524054616</v>
          </cell>
          <cell r="P54">
            <v>0.14783179416269682</v>
          </cell>
          <cell r="Q54">
            <v>0.17381635544339699</v>
          </cell>
          <cell r="R54">
            <v>0.19386769133763096</v>
          </cell>
          <cell r="S54">
            <v>0.19853190445800648</v>
          </cell>
          <cell r="T54">
            <v>0.1813256258917233</v>
          </cell>
          <cell r="U54">
            <v>0.17143355715274544</v>
          </cell>
          <cell r="V54">
            <v>0.1872390794003006</v>
          </cell>
          <cell r="W54">
            <v>0.20534194400292563</v>
          </cell>
          <cell r="X54">
            <v>0.2049765371801355</v>
          </cell>
          <cell r="Y54">
            <v>0.23783881022275954</v>
          </cell>
          <cell r="Z54">
            <v>0.23702459338088386</v>
          </cell>
          <cell r="AA54">
            <v>0.24266729167916659</v>
          </cell>
          <cell r="AB54">
            <v>0.25131620391697074</v>
          </cell>
          <cell r="AC54">
            <v>0.25892191243999929</v>
          </cell>
          <cell r="AD54">
            <v>0.26471095491220731</v>
          </cell>
          <cell r="AE54">
            <v>0.26895830387954173</v>
          </cell>
          <cell r="AF54">
            <v>0.27209894516773847</v>
          </cell>
          <cell r="AG54">
            <v>0.27442485180872317</v>
          </cell>
          <cell r="AH54">
            <v>0.27540885417155886</v>
          </cell>
          <cell r="AI54">
            <v>0.27517103666072312</v>
          </cell>
          <cell r="AJ54">
            <v>0.27438913385717417</v>
          </cell>
          <cell r="AK54">
            <v>0.27294731078022882</v>
          </cell>
          <cell r="AL54">
            <v>0.27080254979639823</v>
          </cell>
          <cell r="AM54">
            <v>0.26805792352804564</v>
          </cell>
          <cell r="AN54">
            <v>0.26472304643388417</v>
          </cell>
          <cell r="AO54">
            <v>0.26201973106880216</v>
          </cell>
          <cell r="AP54">
            <v>0.25938456594066744</v>
          </cell>
          <cell r="AQ54">
            <v>0.25658628853272353</v>
          </cell>
          <cell r="AR54">
            <v>0.25519356236671853</v>
          </cell>
          <cell r="AS54">
            <v>0.25490362870840372</v>
          </cell>
          <cell r="AT54">
            <v>0.25481464458554309</v>
          </cell>
          <cell r="AU54">
            <v>0.25412236847890696</v>
          </cell>
          <cell r="AV54">
            <v>0.25337670222010378</v>
          </cell>
          <cell r="AW54">
            <v>0.25364573458607903</v>
          </cell>
          <cell r="AX54">
            <v>0.25427968148418661</v>
          </cell>
          <cell r="AY54">
            <v>0.25434945991620339</v>
          </cell>
          <cell r="AZ54">
            <v>0.25433796128343122</v>
          </cell>
          <cell r="BA54">
            <v>0.25467666192011745</v>
          </cell>
          <cell r="BB54">
            <v>0.25473876136451945</v>
          </cell>
        </row>
        <row r="55">
          <cell r="C55" t="str">
            <v>ALBERTATIGHT</v>
          </cell>
          <cell r="D55">
            <v>0.16920075749426644</v>
          </cell>
          <cell r="E55">
            <v>0.18682595025178017</v>
          </cell>
          <cell r="F55">
            <v>0.2044511430092868</v>
          </cell>
          <cell r="G55">
            <v>0.22207633576679342</v>
          </cell>
          <cell r="H55">
            <v>0.23970152852430715</v>
          </cell>
          <cell r="I55">
            <v>0.27145557655967967</v>
          </cell>
          <cell r="J55">
            <v>0.28694222288668819</v>
          </cell>
          <cell r="K55">
            <v>0.30565951271674263</v>
          </cell>
          <cell r="L55">
            <v>0.31987703260255135</v>
          </cell>
          <cell r="M55">
            <v>0.33048780487822149</v>
          </cell>
          <cell r="N55">
            <v>0.34444124095707601</v>
          </cell>
          <cell r="O55">
            <v>0.35661869065808088</v>
          </cell>
          <cell r="P55">
            <v>0.36594771643852336</v>
          </cell>
          <cell r="Q55">
            <v>0.36197116229859533</v>
          </cell>
          <cell r="R55">
            <v>0.37260252789138798</v>
          </cell>
          <cell r="S55">
            <v>0.40032721488662354</v>
          </cell>
          <cell r="T55">
            <v>0.45105118940557293</v>
          </cell>
          <cell r="U55">
            <v>0.4981312641408509</v>
          </cell>
          <cell r="V55">
            <v>0.51833337083291331</v>
          </cell>
          <cell r="W55">
            <v>0.52494879242172732</v>
          </cell>
          <cell r="X55">
            <v>0.5234553518349615</v>
          </cell>
          <cell r="Y55">
            <v>0.5118837522676416</v>
          </cell>
          <cell r="Z55">
            <v>0.51751460880402289</v>
          </cell>
          <cell r="AA55">
            <v>0.51779159171516165</v>
          </cell>
          <cell r="AB55">
            <v>0.51630272740582739</v>
          </cell>
          <cell r="AC55">
            <v>0.51626878887958738</v>
          </cell>
          <cell r="AD55">
            <v>0.51768225491053366</v>
          </cell>
          <cell r="AE55">
            <v>0.51971248074611021</v>
          </cell>
          <cell r="AF55">
            <v>0.52227232399822976</v>
          </cell>
          <cell r="AG55">
            <v>0.52553901682247028</v>
          </cell>
          <cell r="AH55">
            <v>0.53020043730107647</v>
          </cell>
          <cell r="AI55">
            <v>0.53613448988006696</v>
          </cell>
          <cell r="AJ55">
            <v>0.54226491150240541</v>
          </cell>
          <cell r="AK55">
            <v>0.54841469867133852</v>
          </cell>
          <cell r="AL55">
            <v>0.55478998526458989</v>
          </cell>
          <cell r="AM55">
            <v>0.56146602110535293</v>
          </cell>
          <cell r="AN55">
            <v>0.56843116538187199</v>
          </cell>
          <cell r="AO55">
            <v>0.57463979272912047</v>
          </cell>
          <cell r="AP55">
            <v>0.58099017641568818</v>
          </cell>
          <cell r="AQ55">
            <v>0.58751370061720021</v>
          </cell>
          <cell r="AR55">
            <v>0.59196033761837985</v>
          </cell>
          <cell r="AS55">
            <v>0.59491675970257485</v>
          </cell>
          <cell r="AT55">
            <v>0.59762671236003562</v>
          </cell>
          <cell r="AU55">
            <v>0.60112816102091704</v>
          </cell>
          <cell r="AV55">
            <v>0.60458672212170284</v>
          </cell>
          <cell r="AW55">
            <v>0.60646678654942021</v>
          </cell>
          <cell r="AX55">
            <v>0.60768999494533071</v>
          </cell>
          <cell r="AY55">
            <v>0.60939173214705356</v>
          </cell>
          <cell r="AZ55">
            <v>0.61111416957998144</v>
          </cell>
          <cell r="BA55">
            <v>0.61241493149270088</v>
          </cell>
          <cell r="BB55">
            <v>0.61390858185513086</v>
          </cell>
        </row>
        <row r="56">
          <cell r="C56" t="str">
            <v/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</row>
        <row r="57">
          <cell r="C57" t="str">
            <v>BRITISH COLUMBIACOAL BED METHANE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</row>
        <row r="58">
          <cell r="C58" t="str">
            <v>BRITISH COLUMBIACONVENTIONAL</v>
          </cell>
          <cell r="D58">
            <v>0.84506595995543421</v>
          </cell>
          <cell r="E58">
            <v>0.81914208411923539</v>
          </cell>
          <cell r="F58">
            <v>0.79321820828304368</v>
          </cell>
          <cell r="G58">
            <v>0.76729433244684486</v>
          </cell>
          <cell r="H58">
            <v>0.74137045661064604</v>
          </cell>
          <cell r="I58">
            <v>0.69817073170808852</v>
          </cell>
          <cell r="J58">
            <v>0.67857142857176678</v>
          </cell>
          <cell r="K58">
            <v>0.6754688097974435</v>
          </cell>
          <cell r="L58">
            <v>0.66267763650028599</v>
          </cell>
          <cell r="M58">
            <v>0.65632011967241188</v>
          </cell>
          <cell r="N58">
            <v>0.53261262085375571</v>
          </cell>
          <cell r="O58">
            <v>0.40903386838577671</v>
          </cell>
          <cell r="P58">
            <v>0.33406124156932171</v>
          </cell>
          <cell r="Q58">
            <v>0.26750765319146302</v>
          </cell>
          <cell r="R58">
            <v>0.22113758469582404</v>
          </cell>
          <cell r="S58">
            <v>0.17936833456999404</v>
          </cell>
          <cell r="T58">
            <v>0.11982557787701746</v>
          </cell>
          <cell r="U58">
            <v>9.8832378684105673E-2</v>
          </cell>
          <cell r="V58">
            <v>6.7830681809609231E-2</v>
          </cell>
          <cell r="W58">
            <v>6.1083256747719229E-2</v>
          </cell>
          <cell r="X58">
            <v>6.7203430769969916E-2</v>
          </cell>
          <cell r="Y58">
            <v>5.7194980039061705E-2</v>
          </cell>
          <cell r="Z58">
            <v>4.9274281600298862E-2</v>
          </cell>
          <cell r="AA58">
            <v>4.34053046346159E-2</v>
          </cell>
          <cell r="AB58">
            <v>3.7516107397106938E-2</v>
          </cell>
          <cell r="AC58">
            <v>3.1363112933788906E-2</v>
          </cell>
          <cell r="AD58">
            <v>2.5991703058656612E-2</v>
          </cell>
          <cell r="AE58">
            <v>2.2559790635001933E-2</v>
          </cell>
          <cell r="AF58">
            <v>2.0326331509435903E-2</v>
          </cell>
          <cell r="AG58">
            <v>1.8234539710937116E-2</v>
          </cell>
          <cell r="AH58">
            <v>1.597378559183401E-2</v>
          </cell>
          <cell r="AI58">
            <v>1.3561216284014559E-2</v>
          </cell>
          <cell r="AJ58">
            <v>1.1604299444985883E-2</v>
          </cell>
          <cell r="AK58">
            <v>1.0291368527392358E-2</v>
          </cell>
          <cell r="AL58">
            <v>9.2722553345032481E-3</v>
          </cell>
          <cell r="AM58">
            <v>8.3249323568636447E-3</v>
          </cell>
          <cell r="AN58">
            <v>7.4613115220167033E-3</v>
          </cell>
          <cell r="AO58">
            <v>6.6917792968565907E-3</v>
          </cell>
          <cell r="AP58">
            <v>5.7856396360388904E-3</v>
          </cell>
          <cell r="AQ58">
            <v>4.9038277905177298E-3</v>
          </cell>
          <cell r="AR58">
            <v>4.3750485585394546E-3</v>
          </cell>
          <cell r="AS58">
            <v>4.0087417354844552E-3</v>
          </cell>
          <cell r="AT58">
            <v>3.6431778516118015E-3</v>
          </cell>
          <cell r="AU58">
            <v>3.1969987953285265E-3</v>
          </cell>
          <cell r="AV58">
            <v>2.7783346497033128E-3</v>
          </cell>
          <cell r="AW58">
            <v>2.5171767268690843E-3</v>
          </cell>
          <cell r="AX58">
            <v>2.3222771985306687E-3</v>
          </cell>
          <cell r="AY58">
            <v>2.1395399051908864E-3</v>
          </cell>
          <cell r="AZ58">
            <v>1.9734971577309536E-3</v>
          </cell>
          <cell r="BA58">
            <v>1.8229202927830899E-3</v>
          </cell>
          <cell r="BB58">
            <v>1.6868559136815123E-3</v>
          </cell>
        </row>
        <row r="59">
          <cell r="C59" t="str">
            <v>BRITISH COLUMBIASHALE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2.8421839938998071E-2</v>
          </cell>
          <cell r="N59">
            <v>5.4751189589224168E-2</v>
          </cell>
          <cell r="O59">
            <v>0.10376064463280871</v>
          </cell>
          <cell r="P59">
            <v>0.11848071308726789</v>
          </cell>
          <cell r="Q59">
            <v>0.13987196726667556</v>
          </cell>
          <cell r="R59">
            <v>0.11824726808553224</v>
          </cell>
          <cell r="S59">
            <v>8.463012534948211E-2</v>
          </cell>
          <cell r="T59">
            <v>7.077806871337769E-2</v>
          </cell>
          <cell r="U59">
            <v>6.2587390546380239E-2</v>
          </cell>
          <cell r="V59">
            <v>4.7815556073307522E-2</v>
          </cell>
          <cell r="W59">
            <v>3.0339138364248786E-2</v>
          </cell>
          <cell r="X59">
            <v>2.4739771524134035E-2</v>
          </cell>
          <cell r="Y59">
            <v>1.982074286623714E-2</v>
          </cell>
          <cell r="Z59">
            <v>1.6142141682366978E-2</v>
          </cell>
          <cell r="AA59">
            <v>1.3436415728867942E-2</v>
          </cell>
          <cell r="AB59">
            <v>1.165424350669894E-2</v>
          </cell>
          <cell r="AC59">
            <v>1.0887052473489516E-2</v>
          </cell>
          <cell r="AD59">
            <v>1.0611349242583131E-2</v>
          </cell>
          <cell r="AE59">
            <v>1.0011676743518372E-2</v>
          </cell>
          <cell r="AF59">
            <v>8.8705523561030328E-3</v>
          </cell>
          <cell r="AG59">
            <v>8.0026023294429583E-3</v>
          </cell>
          <cell r="AH59">
            <v>7.5995031532897642E-3</v>
          </cell>
          <cell r="AI59">
            <v>7.8616779696388563E-3</v>
          </cell>
          <cell r="AJ59">
            <v>8.1122033518907684E-3</v>
          </cell>
          <cell r="AK59">
            <v>7.7776691455272006E-3</v>
          </cell>
          <cell r="AL59">
            <v>7.1819446679998681E-3</v>
          </cell>
          <cell r="AM59">
            <v>6.7590325798144186E-3</v>
          </cell>
          <cell r="AN59">
            <v>6.4316594416849856E-3</v>
          </cell>
          <cell r="AO59">
            <v>6.1690785114076243E-3</v>
          </cell>
          <cell r="AP59">
            <v>6.5881784685041236E-3</v>
          </cell>
          <cell r="AQ59">
            <v>7.4860534177227664E-3</v>
          </cell>
          <cell r="AR59">
            <v>7.5047797885568019E-3</v>
          </cell>
          <cell r="AS59">
            <v>7.0360115565316428E-3</v>
          </cell>
          <cell r="AT59">
            <v>6.878772119319621E-3</v>
          </cell>
          <cell r="AU59">
            <v>7.3238076256428187E-3</v>
          </cell>
          <cell r="AV59">
            <v>8.084589448099944E-3</v>
          </cell>
          <cell r="AW59">
            <v>8.1252209742685346E-3</v>
          </cell>
          <cell r="AX59">
            <v>7.8895237838815888E-3</v>
          </cell>
          <cell r="AY59">
            <v>7.7751832250820907E-3</v>
          </cell>
          <cell r="AZ59">
            <v>7.678621115453887E-3</v>
          </cell>
          <cell r="BA59">
            <v>7.6296011284990211E-3</v>
          </cell>
          <cell r="BB59">
            <v>7.5936790941142996E-3</v>
          </cell>
        </row>
        <row r="60">
          <cell r="C60" t="str">
            <v>BRITISH COLUMBIASOLUTION</v>
          </cell>
          <cell r="D60">
            <v>2.6147927233647117E-2</v>
          </cell>
          <cell r="E60">
            <v>2.6147927233647117E-2</v>
          </cell>
          <cell r="F60">
            <v>2.6147927233647117E-2</v>
          </cell>
          <cell r="G60">
            <v>2.6147927233647117E-2</v>
          </cell>
          <cell r="H60">
            <v>2.6147927233647117E-2</v>
          </cell>
          <cell r="I60">
            <v>2.2865853657642113E-2</v>
          </cell>
          <cell r="J60">
            <v>2.1889400921057518E-2</v>
          </cell>
          <cell r="K60">
            <v>1.9900497512357142E-2</v>
          </cell>
          <cell r="L60">
            <v>1.7202692594576522E-2</v>
          </cell>
          <cell r="M60">
            <v>1.2715033656607398E-2</v>
          </cell>
          <cell r="N60">
            <v>1.2208009969980506E-2</v>
          </cell>
          <cell r="O60">
            <v>9.6631476841941757E-3</v>
          </cell>
          <cell r="P60">
            <v>1.0510188765316184E-2</v>
          </cell>
          <cell r="Q60">
            <v>1.0052355964057893E-2</v>
          </cell>
          <cell r="R60">
            <v>1.1434434472380973E-2</v>
          </cell>
          <cell r="S60">
            <v>1.2169442241484826E-2</v>
          </cell>
          <cell r="T60">
            <v>1.5147449792494541E-2</v>
          </cell>
          <cell r="U60">
            <v>1.7849900650279114E-2</v>
          </cell>
          <cell r="V60">
            <v>1.8387216615564458E-2</v>
          </cell>
          <cell r="W60">
            <v>1.74869169941201E-2</v>
          </cell>
          <cell r="X60">
            <v>1.3414803498117146E-2</v>
          </cell>
          <cell r="Y60">
            <v>1.4362532327487168E-2</v>
          </cell>
          <cell r="Z60">
            <v>1.4349913343547609E-2</v>
          </cell>
          <cell r="AA60">
            <v>1.4229220195418793E-2</v>
          </cell>
          <cell r="AB60">
            <v>1.3607557078544422E-2</v>
          </cell>
          <cell r="AC60">
            <v>1.2483852594129508E-2</v>
          </cell>
          <cell r="AD60">
            <v>1.1344465448423888E-2</v>
          </cell>
          <cell r="AE60">
            <v>1.079264554711998E-2</v>
          </cell>
          <cell r="AF60">
            <v>1.0654725423703097E-2</v>
          </cell>
          <cell r="AG60">
            <v>1.0469393967086526E-2</v>
          </cell>
          <cell r="AH60">
            <v>1.0041161694266148E-2</v>
          </cell>
          <cell r="AI60">
            <v>9.3289994444885269E-3</v>
          </cell>
          <cell r="AJ60">
            <v>8.7319634917857603E-3</v>
          </cell>
          <cell r="AK60">
            <v>8.4648949694000036E-3</v>
          </cell>
          <cell r="AL60">
            <v>8.3309137679379811E-3</v>
          </cell>
          <cell r="AM60">
            <v>8.1649058091227428E-3</v>
          </cell>
          <cell r="AN60">
            <v>7.9818247920739813E-3</v>
          </cell>
          <cell r="AO60">
            <v>7.8021653900883945E-3</v>
          </cell>
          <cell r="AP60">
            <v>7.346361431994429E-3</v>
          </cell>
          <cell r="AQ60">
            <v>6.7736073239879112E-3</v>
          </cell>
          <cell r="AR60">
            <v>6.5678680195227768E-3</v>
          </cell>
          <cell r="AS60">
            <v>6.5355494506921206E-3</v>
          </cell>
          <cell r="AT60">
            <v>6.4443520019518861E-3</v>
          </cell>
          <cell r="AU60">
            <v>6.129128604603698E-3</v>
          </cell>
          <cell r="AV60">
            <v>5.7665022884670659E-3</v>
          </cell>
          <cell r="AW60">
            <v>5.6504442639812823E-3</v>
          </cell>
          <cell r="AX60">
            <v>5.6326950448821579E-3</v>
          </cell>
          <cell r="AY60">
            <v>5.5977609868668367E-3</v>
          </cell>
          <cell r="AZ60">
            <v>5.5614939522632585E-3</v>
          </cell>
          <cell r="BA60">
            <v>5.5272384602130286E-3</v>
          </cell>
          <cell r="BB60">
            <v>5.4916745069529989E-3</v>
          </cell>
        </row>
        <row r="61">
          <cell r="C61" t="str">
            <v>BRITISH COLUMBIATIGHT</v>
          </cell>
          <cell r="D61">
            <v>0.12878611281091867</v>
          </cell>
          <cell r="E61">
            <v>0.15470998864711749</v>
          </cell>
          <cell r="F61">
            <v>0.1806338644833092</v>
          </cell>
          <cell r="G61">
            <v>0.20655774031950802</v>
          </cell>
          <cell r="H61">
            <v>0.23248161615570684</v>
          </cell>
          <cell r="I61">
            <v>0.27896341463426949</v>
          </cell>
          <cell r="J61">
            <v>0.29953917050717571</v>
          </cell>
          <cell r="K61">
            <v>0.30463069269019938</v>
          </cell>
          <cell r="L61">
            <v>0.32011967090513749</v>
          </cell>
          <cell r="M61">
            <v>0.3025430067319827</v>
          </cell>
          <cell r="N61">
            <v>0.40042817958703947</v>
          </cell>
          <cell r="O61">
            <v>0.47754233929722029</v>
          </cell>
          <cell r="P61">
            <v>0.53694785657809418</v>
          </cell>
          <cell r="Q61">
            <v>0.58256802357780346</v>
          </cell>
          <cell r="R61">
            <v>0.64918071274626277</v>
          </cell>
          <cell r="S61">
            <v>0.72383209783903901</v>
          </cell>
          <cell r="T61">
            <v>0.79424890361711031</v>
          </cell>
          <cell r="U61">
            <v>0.82073033011923491</v>
          </cell>
          <cell r="V61">
            <v>0.86596654550151886</v>
          </cell>
          <cell r="W61">
            <v>0.89109068789391199</v>
          </cell>
          <cell r="X61">
            <v>0.8946419942077789</v>
          </cell>
          <cell r="Y61">
            <v>0.90862174476721402</v>
          </cell>
          <cell r="Z61">
            <v>0.92023366337378665</v>
          </cell>
          <cell r="AA61">
            <v>0.92892905944109738</v>
          </cell>
          <cell r="AB61">
            <v>0.93722209201764972</v>
          </cell>
          <cell r="AC61">
            <v>0.94526598199859213</v>
          </cell>
          <cell r="AD61">
            <v>0.95205248225033634</v>
          </cell>
          <cell r="AE61">
            <v>0.95663588707435965</v>
          </cell>
          <cell r="AF61">
            <v>0.96014839071075797</v>
          </cell>
          <cell r="AG61">
            <v>0.96329346399253335</v>
          </cell>
          <cell r="AH61">
            <v>0.96638554956061007</v>
          </cell>
          <cell r="AI61">
            <v>0.96924810630185809</v>
          </cell>
          <cell r="AJ61">
            <v>0.97155153371133751</v>
          </cell>
          <cell r="AK61">
            <v>0.97346606735768049</v>
          </cell>
          <cell r="AL61">
            <v>0.97521488622955899</v>
          </cell>
          <cell r="AM61">
            <v>0.97675112925419927</v>
          </cell>
          <cell r="AN61">
            <v>0.97812520424422433</v>
          </cell>
          <cell r="AO61">
            <v>0.97933697680164733</v>
          </cell>
          <cell r="AP61">
            <v>0.98027982046346251</v>
          </cell>
          <cell r="AQ61">
            <v>0.98083651146777151</v>
          </cell>
          <cell r="AR61">
            <v>0.98155230363338097</v>
          </cell>
          <cell r="AS61">
            <v>0.98241969725729172</v>
          </cell>
          <cell r="AT61">
            <v>0.98303369802711671</v>
          </cell>
          <cell r="AU61">
            <v>0.98335006497442501</v>
          </cell>
          <cell r="AV61">
            <v>0.9833705736137297</v>
          </cell>
          <cell r="AW61">
            <v>0.98370715803488118</v>
          </cell>
          <cell r="AX61">
            <v>0.98415550397270557</v>
          </cell>
          <cell r="AY61">
            <v>0.98448751588286021</v>
          </cell>
          <cell r="AZ61">
            <v>0.98478638777455185</v>
          </cell>
          <cell r="BA61">
            <v>0.98502024011850497</v>
          </cell>
          <cell r="BB61">
            <v>0.98522779048525122</v>
          </cell>
        </row>
        <row r="62">
          <cell r="C62" t="str">
            <v/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</row>
        <row r="63">
          <cell r="C63" t="str">
            <v>YUKONCOAL BED METHANE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</row>
        <row r="64">
          <cell r="C64" t="str">
            <v>YUKONCONVENTIONAL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</row>
        <row r="65">
          <cell r="C65" t="str">
            <v>YUKONSHALE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</row>
        <row r="66">
          <cell r="C66" t="str">
            <v>YUKONSOLUTION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</row>
        <row r="67">
          <cell r="C67" t="str">
            <v>YUKONTIGHT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</row>
        <row r="68">
          <cell r="C68" t="str">
            <v/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</row>
        <row r="69">
          <cell r="C69" t="str">
            <v>NORTHWEST TERRITORIESCOAL BED METHANE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</row>
        <row r="70">
          <cell r="C70" t="str">
            <v>NORTHWEST TERRITORIESCONVENTIONAL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1</v>
          </cell>
          <cell r="AG70">
            <v>1</v>
          </cell>
          <cell r="AH70">
            <v>1</v>
          </cell>
          <cell r="AI70">
            <v>1</v>
          </cell>
          <cell r="AJ70">
            <v>1</v>
          </cell>
          <cell r="AK70">
            <v>1</v>
          </cell>
          <cell r="AL70">
            <v>1</v>
          </cell>
          <cell r="AM70">
            <v>1</v>
          </cell>
          <cell r="AN70">
            <v>1</v>
          </cell>
          <cell r="AO70">
            <v>1</v>
          </cell>
          <cell r="AP70">
            <v>1</v>
          </cell>
          <cell r="AQ70">
            <v>1</v>
          </cell>
          <cell r="AR70">
            <v>1</v>
          </cell>
          <cell r="AS70">
            <v>1</v>
          </cell>
          <cell r="AT70">
            <v>1</v>
          </cell>
          <cell r="AU70">
            <v>1</v>
          </cell>
          <cell r="AV70">
            <v>1</v>
          </cell>
          <cell r="AW70">
            <v>1</v>
          </cell>
          <cell r="AX70">
            <v>1</v>
          </cell>
          <cell r="AY70">
            <v>1</v>
          </cell>
          <cell r="AZ70">
            <v>1</v>
          </cell>
          <cell r="BA70">
            <v>1</v>
          </cell>
          <cell r="BB70">
            <v>1</v>
          </cell>
        </row>
        <row r="71">
          <cell r="C71" t="str">
            <v>NORTHWEST TERRITORIESSHALE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</row>
        <row r="72">
          <cell r="C72" t="str">
            <v>NORTHWEST TERRITORIESSOLUTION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</row>
        <row r="73">
          <cell r="C73" t="str">
            <v>NORTHWEST TERRITORIESTIGHT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</row>
        <row r="74">
          <cell r="C74" t="str">
            <v/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</row>
        <row r="75">
          <cell r="C75" t="str">
            <v>NUNAVUTCOAL BED METHANE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</row>
        <row r="76">
          <cell r="C76" t="str">
            <v>NUNAVUTCONVENTIONAL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</row>
        <row r="77">
          <cell r="C77" t="str">
            <v>NUNAVUTSHALE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</row>
        <row r="78">
          <cell r="C78" t="str">
            <v>NUNAVUTSOLUTION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</row>
        <row r="79">
          <cell r="C79" t="str">
            <v>NUNAVUTTIGHT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</row>
        <row r="80">
          <cell r="C80" t="str">
            <v/>
          </cell>
        </row>
        <row r="81">
          <cell r="C81" t="str">
            <v>ATLANTICCOAL BED METHANE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</row>
        <row r="82">
          <cell r="C82" t="str">
            <v>ATLANTICCONVENTIONAL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</row>
        <row r="83">
          <cell r="C83" t="str">
            <v>ATLANTICSHALE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</row>
        <row r="84">
          <cell r="C84" t="str">
            <v>ATLANTICSOLUTION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</row>
        <row r="85">
          <cell r="C85" t="str">
            <v>ATLANTICTIGHT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</row>
        <row r="86">
          <cell r="C86" t="str">
            <v/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</row>
        <row r="87">
          <cell r="C87" t="str">
            <v>TERRITORIESCOAL BED METHANE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</row>
        <row r="88">
          <cell r="C88" t="str">
            <v>TERRITORIESCONVENTIONAL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  <cell r="AN88">
            <v>1</v>
          </cell>
          <cell r="AO88">
            <v>1</v>
          </cell>
          <cell r="AP88">
            <v>1</v>
          </cell>
          <cell r="AQ88">
            <v>1</v>
          </cell>
          <cell r="AR88">
            <v>1</v>
          </cell>
          <cell r="AS88">
            <v>1</v>
          </cell>
          <cell r="AT88">
            <v>1</v>
          </cell>
          <cell r="AU88">
            <v>1</v>
          </cell>
          <cell r="AV88">
            <v>1</v>
          </cell>
          <cell r="AW88">
            <v>1</v>
          </cell>
          <cell r="AX88">
            <v>1</v>
          </cell>
          <cell r="AY88">
            <v>1</v>
          </cell>
          <cell r="AZ88">
            <v>1</v>
          </cell>
          <cell r="BA88">
            <v>1</v>
          </cell>
          <cell r="BB88">
            <v>1</v>
          </cell>
        </row>
        <row r="89">
          <cell r="C89" t="str">
            <v>TERRITORIESSHALE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</row>
        <row r="90">
          <cell r="C90" t="str">
            <v>TERRITORIESSOLUTION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</row>
        <row r="91">
          <cell r="C91" t="str">
            <v>TERRITORIESTIGHT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ngthAllocation_2022"/>
      <sheetName val="capacityAllocation+2022"/>
      <sheetName val="JCIMS Transmission"/>
    </sheetNames>
    <sheetDataSet>
      <sheetData sheetId="0" refreshError="1"/>
      <sheetData sheetId="1" refreshError="1">
        <row r="69">
          <cell r="P69">
            <v>12.593218418111109</v>
          </cell>
          <cell r="Q69">
            <v>9.8611220598454672</v>
          </cell>
          <cell r="R69">
            <v>8.5356219967928695</v>
          </cell>
          <cell r="S69">
            <v>5.599007862948592</v>
          </cell>
          <cell r="T69">
            <v>4.1725151583370419</v>
          </cell>
          <cell r="U69">
            <v>3.2122593903168739</v>
          </cell>
          <cell r="V69">
            <v>2.6768857957311081</v>
          </cell>
          <cell r="W69">
            <v>2.2632123827850501</v>
          </cell>
          <cell r="X69">
            <v>1.8963972183026048</v>
          </cell>
          <cell r="Y69">
            <v>1.6936025209450971</v>
          </cell>
          <cell r="Z69">
            <v>1.699525887151321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CCC vs. Clearstone"/>
      <sheetName val="BC"/>
    </sheetNames>
    <sheetDataSet>
      <sheetData sheetId="0"/>
      <sheetData sheetId="1">
        <row r="136">
          <cell r="A136" t="str">
            <v>Branch</v>
          </cell>
          <cell r="B136" t="str">
            <v>Type</v>
          </cell>
          <cell r="C136" t="str">
            <v>Region</v>
          </cell>
          <cell r="D136" t="str">
            <v>Sector</v>
          </cell>
          <cell r="E136" t="str">
            <v>Service</v>
          </cell>
          <cell r="F136" t="str">
            <v>Technology</v>
          </cell>
          <cell r="G136" t="str">
            <v>VLOOKUP</v>
          </cell>
          <cell r="H136" t="str">
            <v>Context</v>
          </cell>
          <cell r="I136" t="str">
            <v>Sub_Context</v>
          </cell>
          <cell r="J136" t="str">
            <v>Target</v>
          </cell>
          <cell r="K136" t="str">
            <v>Source</v>
          </cell>
          <cell r="L136" t="str">
            <v>Unit</v>
          </cell>
          <cell r="N136">
            <v>2000</v>
          </cell>
          <cell r="O136">
            <v>2005</v>
          </cell>
          <cell r="P136">
            <v>2010</v>
          </cell>
          <cell r="Q136">
            <v>2015</v>
          </cell>
          <cell r="R136">
            <v>2020</v>
          </cell>
          <cell r="S136">
            <v>2025</v>
          </cell>
          <cell r="T136">
            <v>2030</v>
          </cell>
          <cell r="U136">
            <v>2035</v>
          </cell>
          <cell r="V136">
            <v>2040</v>
          </cell>
          <cell r="W136">
            <v>2045</v>
          </cell>
          <cell r="X136">
            <v>2050</v>
          </cell>
        </row>
        <row r="137">
          <cell r="A137" t="str">
            <v>CIMS.CAN.AB</v>
          </cell>
          <cell r="B137" t="str">
            <v>Region</v>
          </cell>
          <cell r="C137" t="str">
            <v>BC</v>
          </cell>
          <cell r="D137" t="str">
            <v>Natural Gas Production</v>
          </cell>
          <cell r="G137" t="str">
            <v>Natural Gas Production</v>
          </cell>
          <cell r="H137" t="str">
            <v>Natural Gas Production</v>
          </cell>
          <cell r="J137" t="str">
            <v>CIMS.CAN.BC.Natural Gas Extraction</v>
          </cell>
          <cell r="K137" t="str">
            <v>Natural gas production_2000-2021 data compilation</v>
          </cell>
          <cell r="L137" t="str">
            <v>1000 m3</v>
          </cell>
          <cell r="N137">
            <v>23988694.229335457</v>
          </cell>
          <cell r="O137">
            <v>29894439.62572857</v>
          </cell>
          <cell r="P137">
            <v>33265271.874463737</v>
          </cell>
          <cell r="Q137">
            <v>48256082.461794622</v>
          </cell>
          <cell r="R137">
            <v>61185261.516402736</v>
          </cell>
          <cell r="S137">
            <v>79488653.782111481</v>
          </cell>
          <cell r="T137">
            <v>95413534.754454538</v>
          </cell>
          <cell r="U137">
            <v>112872795.29341321</v>
          </cell>
          <cell r="V137">
            <v>134720124.560316</v>
          </cell>
          <cell r="W137">
            <v>150860679.00753155</v>
          </cell>
          <cell r="X137">
            <v>150339287.3318311</v>
          </cell>
        </row>
        <row r="138">
          <cell r="A138" t="str">
            <v>CIMS.CAN.BC.Natural Gas Production.Natural Gas Supply.Processing</v>
          </cell>
          <cell r="B138" t="str">
            <v>Service</v>
          </cell>
          <cell r="C138" t="str">
            <v>BC</v>
          </cell>
          <cell r="D138" t="str">
            <v>Natural Gas Production</v>
          </cell>
          <cell r="E138" t="str">
            <v>Processing</v>
          </cell>
          <cell r="G138" t="str">
            <v>Processing Plants</v>
          </cell>
          <cell r="H138" t="str">
            <v>Processing Plants</v>
          </cell>
          <cell r="J138" t="str">
            <v>CIMS.CAN.BC.Natural Gas Production.Natural Gas.Processing.Processing Plants</v>
          </cell>
          <cell r="L138" t="str">
            <v>% of raw production that is "Wet"</v>
          </cell>
          <cell r="M138" t="str">
            <v>https://www.aer.ca/providing-information/by-topic/sour-gas</v>
          </cell>
          <cell r="N138">
            <v>0.33333333333333331</v>
          </cell>
          <cell r="O138">
            <v>0.33333333333333331</v>
          </cell>
          <cell r="P138">
            <v>0.33333333333333331</v>
          </cell>
          <cell r="Q138">
            <v>0.33333333333333331</v>
          </cell>
          <cell r="R138">
            <v>0.33333333333333331</v>
          </cell>
          <cell r="S138">
            <v>0.33333333333333331</v>
          </cell>
          <cell r="T138">
            <v>0.33333333333333331</v>
          </cell>
          <cell r="U138">
            <v>0.33333333333333331</v>
          </cell>
          <cell r="V138">
            <v>0.33333333333333331</v>
          </cell>
          <cell r="W138">
            <v>0.33333333333333331</v>
          </cell>
          <cell r="X138">
            <v>0.33333333333333331</v>
          </cell>
        </row>
        <row r="139">
          <cell r="A139" t="str">
            <v>CIMS.CAN.BC.Natural Gas Production.Natural Gas Supply.Extraction.Conventional Production</v>
          </cell>
          <cell r="B139" t="str">
            <v>Service</v>
          </cell>
          <cell r="C139" t="str">
            <v>BC</v>
          </cell>
          <cell r="D139" t="str">
            <v>Natural Gas Production</v>
          </cell>
          <cell r="E139" t="str">
            <v>Conventional Production</v>
          </cell>
          <cell r="F139" t="str">
            <v>Raw NG</v>
          </cell>
          <cell r="G139" t="str">
            <v>Raw NGFugitive</v>
          </cell>
          <cell r="H139" t="str">
            <v>Fugitive</v>
          </cell>
          <cell r="J139" t="str">
            <v>CIMS.CAN.BC.Natural Gas Production.Fugitive</v>
          </cell>
          <cell r="K139" t="str">
            <v>Tab: Clearstone_CIMSco2e</v>
          </cell>
          <cell r="L139" t="str">
            <v xml:space="preserve">tCO2e per 1000m3 </v>
          </cell>
          <cell r="M139" t="str">
            <v>Extraction - Fugitive</v>
          </cell>
          <cell r="N139">
            <v>7.9348766278196092E-3</v>
          </cell>
          <cell r="O139">
            <v>9.7002094235268434E-3</v>
          </cell>
          <cell r="P139">
            <v>7.8198493778936212E-3</v>
          </cell>
          <cell r="Q139">
            <v>3.5718631385906045E-3</v>
          </cell>
          <cell r="R139">
            <v>1.9867679732213221E-3</v>
          </cell>
          <cell r="S139">
            <v>7.8944369570951498E-4</v>
          </cell>
          <cell r="T139">
            <v>3.6146498394938468E-5</v>
          </cell>
          <cell r="U139">
            <v>3.0555327099784854E-5</v>
          </cell>
          <cell r="V139">
            <v>2.5600222625337567E-5</v>
          </cell>
          <cell r="W139">
            <v>2.2861259829575048E-5</v>
          </cell>
          <cell r="X139">
            <v>2.2940544963771914E-5</v>
          </cell>
        </row>
        <row r="140">
          <cell r="A140" t="str">
            <v>CIMS.CAN.BC.Natural Gas Production.Natural Gas Supply.Extraction.Coal Bed Methane</v>
          </cell>
          <cell r="B140" t="str">
            <v>Service</v>
          </cell>
          <cell r="C140" t="str">
            <v>BC</v>
          </cell>
          <cell r="D140" t="str">
            <v>Natural Gas Production</v>
          </cell>
          <cell r="E140" t="str">
            <v>Coal Bed Methane</v>
          </cell>
          <cell r="F140" t="str">
            <v>Raw NG prod from coal bed methane</v>
          </cell>
          <cell r="G140" t="str">
            <v>Raw NG prod from coal bed methaneFugitive</v>
          </cell>
          <cell r="H140" t="str">
            <v>Fugitive</v>
          </cell>
          <cell r="J140" t="str">
            <v>CIMS.CAN.BC.Natural Gas Production.Fugitive</v>
          </cell>
          <cell r="K140" t="str">
            <v>Tab: Clearstone_CIMSco2e</v>
          </cell>
          <cell r="L140" t="str">
            <v xml:space="preserve">tCO2e per 1000m3 </v>
          </cell>
          <cell r="N140">
            <v>7.9348766278196092E-3</v>
          </cell>
          <cell r="O140">
            <v>9.7002094235268434E-3</v>
          </cell>
          <cell r="P140">
            <v>7.8198493778936212E-3</v>
          </cell>
          <cell r="Q140">
            <v>3.5718631385906045E-3</v>
          </cell>
          <cell r="R140">
            <v>1.9867679732213221E-3</v>
          </cell>
          <cell r="S140">
            <v>7.8944369570951498E-4</v>
          </cell>
          <cell r="T140">
            <v>3.6146498394938468E-5</v>
          </cell>
          <cell r="U140">
            <v>3.0555327099784854E-5</v>
          </cell>
          <cell r="V140">
            <v>2.5600222625337567E-5</v>
          </cell>
          <cell r="W140">
            <v>2.2861259829575048E-5</v>
          </cell>
          <cell r="X140">
            <v>2.2940544963771914E-5</v>
          </cell>
        </row>
        <row r="141">
          <cell r="A141" t="str">
            <v>CIMS.CAN.BC.Natural Gas Production.Natural Gas Supply.Extraction.Coal Bed Methane</v>
          </cell>
          <cell r="B141" t="str">
            <v>Service</v>
          </cell>
          <cell r="C141" t="str">
            <v>BC</v>
          </cell>
          <cell r="D141" t="str">
            <v>Natural Gas Production</v>
          </cell>
          <cell r="E141" t="str">
            <v>Coal Bed Methane</v>
          </cell>
          <cell r="F141" t="str">
            <v>Raw NG prod from coal bed methane Eff</v>
          </cell>
          <cell r="G141" t="str">
            <v>Raw NG prod from coal bed methane EffFugitive</v>
          </cell>
          <cell r="H141" t="str">
            <v>Fugitive</v>
          </cell>
          <cell r="J141" t="str">
            <v>CIMS.CAN.BC.Natural Gas Production.Fugitive</v>
          </cell>
          <cell r="K141" t="str">
            <v>Tab: Clearstone_CIMSco2e</v>
          </cell>
          <cell r="L141" t="str">
            <v xml:space="preserve">tCO2e per 1000m3 </v>
          </cell>
          <cell r="N141">
            <v>6.7446451336466429E-3</v>
          </cell>
          <cell r="O141">
            <v>8.2451780099978174E-3</v>
          </cell>
          <cell r="P141">
            <v>6.6468719712095775E-3</v>
          </cell>
          <cell r="Q141">
            <v>3.0360836678020135E-3</v>
          </cell>
          <cell r="R141">
            <v>1.6887527772381236E-3</v>
          </cell>
          <cell r="S141">
            <v>6.7102714135308769E-4</v>
          </cell>
          <cell r="T141">
            <v>3.0724523635697695E-5</v>
          </cell>
          <cell r="U141">
            <v>2.5972028034817125E-5</v>
          </cell>
          <cell r="V141">
            <v>2.1760189231536933E-5</v>
          </cell>
          <cell r="W141">
            <v>1.9432070855138789E-5</v>
          </cell>
          <cell r="X141">
            <v>1.9499463219206127E-5</v>
          </cell>
        </row>
        <row r="142">
          <cell r="A142" t="str">
            <v>CIMS.CAN.BC.Natural Gas Production.Natural Gas Supply.Extraction.Shale</v>
          </cell>
          <cell r="B142" t="str">
            <v>Service</v>
          </cell>
          <cell r="C142" t="str">
            <v>BC</v>
          </cell>
          <cell r="D142" t="str">
            <v>Natural Gas Production</v>
          </cell>
          <cell r="E142" t="str">
            <v>Shale</v>
          </cell>
          <cell r="F142" t="str">
            <v>Raw NG prod from Shale</v>
          </cell>
          <cell r="G142" t="str">
            <v>Raw NG prod from ShaleFugitive</v>
          </cell>
          <cell r="H142" t="str">
            <v>Fugitive</v>
          </cell>
          <cell r="J142" t="str">
            <v>CIMS.CAN.BC.Natural Gas Production.Fugitive</v>
          </cell>
          <cell r="K142" t="str">
            <v>Tab: Clearstone_CIMSco2e</v>
          </cell>
          <cell r="L142" t="str">
            <v xml:space="preserve">tCO2e per 1000m3 </v>
          </cell>
          <cell r="N142">
            <v>7.9348766278196092E-3</v>
          </cell>
          <cell r="O142">
            <v>9.7002094235268434E-3</v>
          </cell>
          <cell r="P142">
            <v>7.8198493778936212E-3</v>
          </cell>
          <cell r="Q142">
            <v>3.5718631385906045E-3</v>
          </cell>
          <cell r="R142">
            <v>1.9867679732213221E-3</v>
          </cell>
          <cell r="S142">
            <v>7.8944369570951498E-4</v>
          </cell>
          <cell r="T142">
            <v>3.6146498394938468E-5</v>
          </cell>
          <cell r="U142">
            <v>3.0555327099784854E-5</v>
          </cell>
          <cell r="V142">
            <v>2.5600222625337567E-5</v>
          </cell>
          <cell r="W142">
            <v>2.2861259829575048E-5</v>
          </cell>
          <cell r="X142">
            <v>2.2940544963771914E-5</v>
          </cell>
        </row>
        <row r="143">
          <cell r="A143" t="str">
            <v>CIMS.CAN.BC.Natural Gas Production.Natural Gas Supply.Extraction.Shale</v>
          </cell>
          <cell r="B143" t="str">
            <v>Service</v>
          </cell>
          <cell r="C143" t="str">
            <v>BC</v>
          </cell>
          <cell r="D143" t="str">
            <v>Natural Gas Production</v>
          </cell>
          <cell r="E143" t="str">
            <v>Shale</v>
          </cell>
          <cell r="F143" t="str">
            <v>Raw NG prod from Shale Eff</v>
          </cell>
          <cell r="G143" t="str">
            <v>Raw NG prod from Shale EffFugitive</v>
          </cell>
          <cell r="H143" t="str">
            <v>Fugitive</v>
          </cell>
          <cell r="J143" t="str">
            <v>CIMS.CAN.BC.Natural Gas Production.Fugitive</v>
          </cell>
          <cell r="K143" t="str">
            <v>Tab: Clearstone_CIMSco2e</v>
          </cell>
          <cell r="L143" t="str">
            <v xml:space="preserve">tCO2e per 1000m3 </v>
          </cell>
          <cell r="N143">
            <v>6.7446451336466429E-3</v>
          </cell>
          <cell r="O143">
            <v>8.2451780099978174E-3</v>
          </cell>
          <cell r="P143">
            <v>6.6468719712095775E-3</v>
          </cell>
          <cell r="Q143">
            <v>3.0360836678020135E-3</v>
          </cell>
          <cell r="R143">
            <v>1.6887527772381236E-3</v>
          </cell>
          <cell r="S143">
            <v>6.7102714135308769E-4</v>
          </cell>
          <cell r="T143">
            <v>3.0724523635697695E-5</v>
          </cell>
          <cell r="U143">
            <v>2.5972028034817125E-5</v>
          </cell>
          <cell r="V143">
            <v>2.1760189231536933E-5</v>
          </cell>
          <cell r="W143">
            <v>1.9432070855138789E-5</v>
          </cell>
          <cell r="X143">
            <v>1.9499463219206127E-5</v>
          </cell>
        </row>
        <row r="144">
          <cell r="A144" t="str">
            <v>CIMS.CAN.BC.Natural Gas Production.Natural Gas Supply.Extraction.Tight</v>
          </cell>
          <cell r="B144" t="str">
            <v>Service</v>
          </cell>
          <cell r="C144" t="str">
            <v>BC</v>
          </cell>
          <cell r="D144" t="str">
            <v>Natural Gas Production</v>
          </cell>
          <cell r="E144" t="str">
            <v>Tight</v>
          </cell>
          <cell r="F144" t="str">
            <v>Raw NG prod from Tight</v>
          </cell>
          <cell r="G144" t="str">
            <v>Raw NG prod from TightFugitive</v>
          </cell>
          <cell r="H144" t="str">
            <v>Fugitive</v>
          </cell>
          <cell r="J144" t="str">
            <v>CIMS.CAN.BC.Natural Gas Production.Fugitive</v>
          </cell>
          <cell r="K144" t="str">
            <v>Tab: Clearstone_CIMSco2e</v>
          </cell>
          <cell r="L144" t="str">
            <v xml:space="preserve">tCO2e per 1000m3 </v>
          </cell>
          <cell r="N144">
            <v>7.9348766278196092E-3</v>
          </cell>
          <cell r="O144">
            <v>9.7002094235268434E-3</v>
          </cell>
          <cell r="P144">
            <v>7.8198493778936212E-3</v>
          </cell>
          <cell r="Q144">
            <v>3.5718631385906045E-3</v>
          </cell>
          <cell r="R144">
            <v>1.9867679732213221E-3</v>
          </cell>
          <cell r="S144">
            <v>7.8944369570951498E-4</v>
          </cell>
          <cell r="T144">
            <v>3.6146498394938468E-5</v>
          </cell>
          <cell r="U144">
            <v>3.0555327099784854E-5</v>
          </cell>
          <cell r="V144">
            <v>2.5600222625337567E-5</v>
          </cell>
          <cell r="W144">
            <v>2.2861259829575048E-5</v>
          </cell>
          <cell r="X144">
            <v>2.2940544963771914E-5</v>
          </cell>
        </row>
        <row r="145">
          <cell r="A145" t="str">
            <v>CIMS.CAN.BC.Natural Gas Production.Natural Gas Supply.Extraction.Tight</v>
          </cell>
          <cell r="B145" t="str">
            <v>Service</v>
          </cell>
          <cell r="C145" t="str">
            <v>BC</v>
          </cell>
          <cell r="D145" t="str">
            <v>Natural Gas Production</v>
          </cell>
          <cell r="E145" t="str">
            <v>Tight</v>
          </cell>
          <cell r="F145" t="str">
            <v>Raw NG prod from Tight Eff</v>
          </cell>
          <cell r="G145" t="str">
            <v>Raw NG prod from Tight EffFugitive</v>
          </cell>
          <cell r="H145" t="str">
            <v>Fugitive</v>
          </cell>
          <cell r="J145" t="str">
            <v>CIMS.CAN.BC.Natural Gas Production.Fugitive</v>
          </cell>
          <cell r="K145" t="str">
            <v>Tab: Clearstone_CIMSco2e</v>
          </cell>
          <cell r="L145" t="str">
            <v xml:space="preserve">tCO2e per 1000m3 </v>
          </cell>
          <cell r="N145">
            <v>6.7446451336466429E-3</v>
          </cell>
          <cell r="O145">
            <v>8.2451780099978174E-3</v>
          </cell>
          <cell r="P145">
            <v>6.6468719712095775E-3</v>
          </cell>
          <cell r="Q145">
            <v>3.0360836678020135E-3</v>
          </cell>
          <cell r="R145">
            <v>1.6887527772381236E-3</v>
          </cell>
          <cell r="S145">
            <v>6.7102714135308769E-4</v>
          </cell>
          <cell r="T145">
            <v>3.0724523635697695E-5</v>
          </cell>
          <cell r="U145">
            <v>2.5972028034817125E-5</v>
          </cell>
          <cell r="V145">
            <v>2.1760189231536933E-5</v>
          </cell>
          <cell r="W145">
            <v>1.9432070855138789E-5</v>
          </cell>
          <cell r="X145">
            <v>1.9499463219206127E-5</v>
          </cell>
        </row>
        <row r="146">
          <cell r="A146" t="str">
            <v>CIMS.CAN.BC.Natural Gas Production.Natural Gas Supply.Extraction.Drilling</v>
          </cell>
          <cell r="B146" t="str">
            <v>Service</v>
          </cell>
          <cell r="C146" t="str">
            <v>BC</v>
          </cell>
          <cell r="D146" t="str">
            <v>Natural Gas Production</v>
          </cell>
          <cell r="E146" t="str">
            <v>Drilling</v>
          </cell>
          <cell r="F146" t="str">
            <v>Exploration and drilling of new wells</v>
          </cell>
          <cell r="G146" t="str">
            <v>Exploration and drilling of new wellsFlaring</v>
          </cell>
          <cell r="H146" t="str">
            <v>Flaring</v>
          </cell>
          <cell r="J146" t="str">
            <v>CIMS.CAN.BC.Natural Gas Production.Natural Gas Supply.Flaring</v>
          </cell>
          <cell r="K146" t="str">
            <v>Tab: Clearstone_CIMSco2e</v>
          </cell>
          <cell r="L146" t="str">
            <v>tCO2e</v>
          </cell>
          <cell r="M146" t="str">
            <v>Extraction - flaring</v>
          </cell>
          <cell r="N146">
            <v>6.0374585912047196E-3</v>
          </cell>
          <cell r="O146">
            <v>7.1237937305893371E-3</v>
          </cell>
          <cell r="P146">
            <v>4.9584077191479241E-3</v>
          </cell>
          <cell r="Q146">
            <v>3.6765425399902857E-3</v>
          </cell>
          <cell r="R146">
            <v>2.9627851418524147E-3</v>
          </cell>
          <cell r="S146">
            <v>2.0569683236648134E-3</v>
          </cell>
          <cell r="T146">
            <v>1.6271067608498104E-3</v>
          </cell>
          <cell r="U146">
            <v>1.3754244950874444E-3</v>
          </cell>
          <cell r="V146">
            <v>1.1523742869317549E-3</v>
          </cell>
          <cell r="W146">
            <v>1.0290819880759037E-3</v>
          </cell>
          <cell r="X146">
            <v>1.0326509472729218E-3</v>
          </cell>
        </row>
        <row r="147">
          <cell r="A147" t="str">
            <v>CIMS.CAN.BC.Natural Gas Production.Natural Gas Supply.Extraction.Drilling</v>
          </cell>
          <cell r="B147" t="str">
            <v>Service</v>
          </cell>
          <cell r="C147" t="str">
            <v>BC</v>
          </cell>
          <cell r="D147" t="str">
            <v>Natural Gas Production</v>
          </cell>
          <cell r="E147" t="str">
            <v>Drilling</v>
          </cell>
          <cell r="F147" t="str">
            <v>Exploration and drilling of new wells</v>
          </cell>
          <cell r="G147" t="str">
            <v>Exploration and drilling of new wellsDiffuse Venting</v>
          </cell>
          <cell r="H147" t="str">
            <v>Diffuse Venting</v>
          </cell>
          <cell r="J147" t="str">
            <v>CIMS.CAN.BC.Natural Gas Production.Natural Gas Supply.Venting.Diffuse Venting</v>
          </cell>
          <cell r="L147" t="str">
            <v>tCO2e</v>
          </cell>
          <cell r="M147" t="str">
            <v>Extraction - venting</v>
          </cell>
          <cell r="N147">
            <v>1.8908895582531948E-2</v>
          </cell>
          <cell r="O147">
            <v>1.8870005939972286E-2</v>
          </cell>
          <cell r="P147">
            <v>1.8944434178698052E-2</v>
          </cell>
          <cell r="Q147">
            <v>1.253664822064573E-2</v>
          </cell>
          <cell r="R147">
            <v>9.5598905802999675E-3</v>
          </cell>
          <cell r="S147">
            <v>7.6156157505620735E-3</v>
          </cell>
          <cell r="T147">
            <v>6.3835562592090417E-3</v>
          </cell>
          <cell r="U147">
            <v>5.3961423158854025E-3</v>
          </cell>
          <cell r="V147">
            <v>4.5210592625481542E-3</v>
          </cell>
          <cell r="W147">
            <v>4.0373520191079757E-3</v>
          </cell>
          <cell r="X147">
            <v>4.0513539594656481E-3</v>
          </cell>
        </row>
        <row r="148">
          <cell r="A148" t="str">
            <v>CIMS.CAN.BC.Natural Gas Production.Natural Gas Supply.Extraction.Drilling</v>
          </cell>
          <cell r="B148" t="str">
            <v>Service</v>
          </cell>
          <cell r="C148" t="str">
            <v>BC</v>
          </cell>
          <cell r="D148" t="str">
            <v>Natural Gas Production</v>
          </cell>
          <cell r="E148" t="str">
            <v>Drilling</v>
          </cell>
          <cell r="F148" t="str">
            <v>Exploration and drilling of new wells Eff</v>
          </cell>
          <cell r="G148" t="str">
            <v>Exploration and drilling of new wells EffFlaring</v>
          </cell>
          <cell r="H148" t="str">
            <v>Flaring</v>
          </cell>
          <cell r="J148" t="str">
            <v>CIMS.CAN.BC.Natural Gas Production.Natural Gas Supply.Flaring</v>
          </cell>
          <cell r="K148" t="str">
            <v>Tab: Clearstone_CIMSco2e</v>
          </cell>
          <cell r="L148" t="str">
            <v>tCO2e</v>
          </cell>
          <cell r="N148">
            <v>6.0374585912047196E-3</v>
          </cell>
          <cell r="O148">
            <v>7.1237937305893371E-3</v>
          </cell>
          <cell r="P148">
            <v>4.9584077191479241E-3</v>
          </cell>
          <cell r="Q148">
            <v>3.6765425399902857E-3</v>
          </cell>
          <cell r="R148">
            <v>2.9627851418524147E-3</v>
          </cell>
          <cell r="S148">
            <v>2.0569683236648134E-3</v>
          </cell>
          <cell r="T148">
            <v>1.6271067608498104E-3</v>
          </cell>
          <cell r="U148">
            <v>1.3754244950874444E-3</v>
          </cell>
          <cell r="V148">
            <v>1.1523742869317549E-3</v>
          </cell>
          <cell r="W148">
            <v>1.0290819880759037E-3</v>
          </cell>
          <cell r="X148">
            <v>1.0326509472729218E-3</v>
          </cell>
        </row>
        <row r="149">
          <cell r="A149" t="str">
            <v>CIMS.CAN.BC.Natural Gas Production.Natural Gas Supply.Extraction.Drilling</v>
          </cell>
          <cell r="B149" t="str">
            <v>Service</v>
          </cell>
          <cell r="C149" t="str">
            <v>BC</v>
          </cell>
          <cell r="D149" t="str">
            <v>Natural Gas Production</v>
          </cell>
          <cell r="E149" t="str">
            <v>Drilling</v>
          </cell>
          <cell r="F149" t="str">
            <v>Exploration and drilling of new wells Eff</v>
          </cell>
          <cell r="G149" t="str">
            <v>Exploration and drilling of new wells EffDiffuse Venting</v>
          </cell>
          <cell r="H149" t="str">
            <v>Diffuse Venting</v>
          </cell>
          <cell r="J149" t="str">
            <v>CIMS.CAN.BC.Natural Gas Production.Natural Gas Supply.Venting.Diffuse Venting</v>
          </cell>
          <cell r="L149" t="str">
            <v>tCO2e</v>
          </cell>
          <cell r="N149">
            <v>1.8908895582531948E-2</v>
          </cell>
          <cell r="O149">
            <v>1.8870005939972286E-2</v>
          </cell>
          <cell r="P149">
            <v>1.8944434178698052E-2</v>
          </cell>
          <cell r="Q149">
            <v>1.253664822064573E-2</v>
          </cell>
          <cell r="R149">
            <v>9.5598905802999675E-3</v>
          </cell>
          <cell r="S149">
            <v>7.6156157505620735E-3</v>
          </cell>
          <cell r="T149">
            <v>6.3835562592090417E-3</v>
          </cell>
          <cell r="U149">
            <v>5.3961423158854025E-3</v>
          </cell>
          <cell r="V149">
            <v>4.5210592625481542E-3</v>
          </cell>
          <cell r="W149">
            <v>4.0373520191079757E-3</v>
          </cell>
          <cell r="X149">
            <v>4.0513539594656481E-3</v>
          </cell>
        </row>
        <row r="150">
          <cell r="A150" t="str">
            <v>CIMS.CAN.BC.Natural Gas Production.Natural Gas Supply.Extraction.Compression</v>
          </cell>
          <cell r="B150" t="str">
            <v>Service</v>
          </cell>
          <cell r="C150" t="str">
            <v>BC</v>
          </cell>
          <cell r="D150" t="str">
            <v>Natural Gas Production</v>
          </cell>
          <cell r="E150" t="str">
            <v>Compression</v>
          </cell>
          <cell r="F150" t="str">
            <v>Compression</v>
          </cell>
          <cell r="G150" t="str">
            <v>CompressionFlaring</v>
          </cell>
          <cell r="H150" t="str">
            <v>Flaring</v>
          </cell>
          <cell r="J150" t="str">
            <v>CIMS.CAN.BC.Natural Gas Production.Natural Gas Supply.Flaring</v>
          </cell>
          <cell r="K150" t="str">
            <v>Tab: Clearstone_CIMSco2e</v>
          </cell>
          <cell r="L150" t="str">
            <v>tCO2e</v>
          </cell>
          <cell r="M150" t="str">
            <v>Extraction - flaring</v>
          </cell>
          <cell r="N150">
            <v>1.9520936095636932E-3</v>
          </cell>
          <cell r="O150">
            <v>2.3033387322261433E-3</v>
          </cell>
          <cell r="P150">
            <v>1.6032037116180896E-3</v>
          </cell>
          <cell r="Q150">
            <v>1.1887377924313007E-3</v>
          </cell>
          <cell r="R150">
            <v>9.5795836187528621E-4</v>
          </cell>
          <cell r="S150">
            <v>6.6508029149062566E-4</v>
          </cell>
          <cell r="T150">
            <v>5.2609300121079713E-4</v>
          </cell>
          <cell r="U150">
            <v>4.4471648570956355E-4</v>
          </cell>
          <cell r="V150">
            <v>3.7259758346369469E-4</v>
          </cell>
          <cell r="W150">
            <v>3.3273344111486923E-4</v>
          </cell>
          <cell r="X150">
            <v>3.3388739394718206E-4</v>
          </cell>
        </row>
        <row r="151">
          <cell r="A151" t="str">
            <v>CIMS.CAN.BC.Natural Gas Production.Natural Gas Supply.Extraction.Compression</v>
          </cell>
          <cell r="B151" t="str">
            <v>Service</v>
          </cell>
          <cell r="C151" t="str">
            <v>BC</v>
          </cell>
          <cell r="D151" t="str">
            <v>Natural Gas Production</v>
          </cell>
          <cell r="E151" t="str">
            <v>Compression</v>
          </cell>
          <cell r="F151" t="str">
            <v>Compression</v>
          </cell>
          <cell r="G151" t="str">
            <v>CompressionPoint Venting</v>
          </cell>
          <cell r="H151" t="str">
            <v>Point Venting</v>
          </cell>
          <cell r="J151" t="str">
            <v>CIMS.CAN.BC.Natural Gas Production.Natural Gas Supply.Venting.Point Venting</v>
          </cell>
          <cell r="L151" t="str">
            <v>tCO2e</v>
          </cell>
          <cell r="M151" t="str">
            <v>Extraction - venting</v>
          </cell>
          <cell r="N151">
            <v>1.8908895582531948E-2</v>
          </cell>
          <cell r="O151">
            <v>1.8870005939972286E-2</v>
          </cell>
          <cell r="P151">
            <v>1.8944434178698052E-2</v>
          </cell>
          <cell r="Q151">
            <v>1.253664822064573E-2</v>
          </cell>
          <cell r="R151">
            <v>9.5598905802999675E-3</v>
          </cell>
          <cell r="S151">
            <v>7.6156157505620735E-3</v>
          </cell>
          <cell r="T151">
            <v>6.3835562592090417E-3</v>
          </cell>
          <cell r="U151">
            <v>5.3961423158854025E-3</v>
          </cell>
          <cell r="V151">
            <v>4.5210592625481542E-3</v>
          </cell>
          <cell r="W151">
            <v>4.0373520191079757E-3</v>
          </cell>
          <cell r="X151">
            <v>4.0513539594656481E-3</v>
          </cell>
        </row>
        <row r="152">
          <cell r="A152" t="str">
            <v>CIMS.CAN.BC.Natural Gas Production.Natural Gas Supply.Extraction.Compression</v>
          </cell>
          <cell r="B152" t="str">
            <v>Service</v>
          </cell>
          <cell r="C152" t="str">
            <v>BC</v>
          </cell>
          <cell r="D152" t="str">
            <v>Natural Gas Production</v>
          </cell>
          <cell r="E152" t="str">
            <v>Compression</v>
          </cell>
          <cell r="F152" t="str">
            <v>Compression eff</v>
          </cell>
          <cell r="G152" t="str">
            <v>Compression effFlaring</v>
          </cell>
          <cell r="H152" t="str">
            <v>Flaring</v>
          </cell>
          <cell r="J152" t="str">
            <v>CIMS.CAN.BC.Natural Gas Production.Natural Gas Supply.Flaring</v>
          </cell>
          <cell r="K152" t="str">
            <v>Tab: Clearstone_CIMSco2e</v>
          </cell>
          <cell r="L152" t="str">
            <v>tCO2e</v>
          </cell>
          <cell r="N152">
            <v>1.9520936095636932E-3</v>
          </cell>
          <cell r="O152">
            <v>2.3033387322261433E-3</v>
          </cell>
          <cell r="P152">
            <v>1.6032037116180896E-3</v>
          </cell>
          <cell r="Q152">
            <v>1.1887377924313007E-3</v>
          </cell>
          <cell r="R152">
            <v>9.5795836187528621E-4</v>
          </cell>
          <cell r="S152">
            <v>6.6508029149062566E-4</v>
          </cell>
          <cell r="T152">
            <v>5.2609300121079713E-4</v>
          </cell>
          <cell r="U152">
            <v>4.4471648570956355E-4</v>
          </cell>
          <cell r="V152">
            <v>3.7259758346369469E-4</v>
          </cell>
          <cell r="W152">
            <v>3.3273344111486923E-4</v>
          </cell>
          <cell r="X152">
            <v>3.3388739394718206E-4</v>
          </cell>
        </row>
        <row r="153">
          <cell r="A153" t="str">
            <v>CIMS.CAN.BC.Natural Gas Production.Natural Gas Supply.Extraction.Compression</v>
          </cell>
          <cell r="B153" t="str">
            <v>Service</v>
          </cell>
          <cell r="C153" t="str">
            <v>BC</v>
          </cell>
          <cell r="D153" t="str">
            <v>Natural Gas Production</v>
          </cell>
          <cell r="E153" t="str">
            <v>Compression</v>
          </cell>
          <cell r="F153" t="str">
            <v>Compression eff</v>
          </cell>
          <cell r="G153" t="str">
            <v>Compression effPoint Venting</v>
          </cell>
          <cell r="H153" t="str">
            <v>Point Venting</v>
          </cell>
          <cell r="J153" t="str">
            <v>CIMS.CAN.BC.Natural Gas Production.Natural Gas Supply.Venting.Point Venting</v>
          </cell>
          <cell r="L153" t="str">
            <v>tCO2e</v>
          </cell>
          <cell r="N153">
            <v>1.8908895582531948E-2</v>
          </cell>
          <cell r="O153">
            <v>1.8870005939972286E-2</v>
          </cell>
          <cell r="P153">
            <v>1.8944434178698052E-2</v>
          </cell>
          <cell r="Q153">
            <v>1.253664822064573E-2</v>
          </cell>
          <cell r="R153">
            <v>9.5598905802999675E-3</v>
          </cell>
          <cell r="S153">
            <v>7.6156157505620735E-3</v>
          </cell>
          <cell r="T153">
            <v>6.3835562592090417E-3</v>
          </cell>
          <cell r="U153">
            <v>5.3961423158854025E-3</v>
          </cell>
          <cell r="V153">
            <v>4.5210592625481542E-3</v>
          </cell>
          <cell r="W153">
            <v>4.0373520191079757E-3</v>
          </cell>
          <cell r="X153">
            <v>4.0513539594656481E-3</v>
          </cell>
        </row>
        <row r="154">
          <cell r="A154" t="str">
            <v>CIMS.CAN.BC.Natural Gas Production.Natural Gas Supply.Processing.Processing Plants</v>
          </cell>
          <cell r="B154" t="str">
            <v>Service</v>
          </cell>
          <cell r="C154" t="str">
            <v>BC</v>
          </cell>
          <cell r="D154" t="str">
            <v>Natural Gas Production</v>
          </cell>
          <cell r="E154" t="str">
            <v>Processing Plants</v>
          </cell>
          <cell r="F154" t="str">
            <v>Processing</v>
          </cell>
          <cell r="G154" t="str">
            <v>ProcessingFormation CO2</v>
          </cell>
          <cell r="H154" t="str">
            <v>Formation CO2</v>
          </cell>
          <cell r="J154" t="str">
            <v>CIMS.CAN.BC.Natural Gas Production.Natural Gas Supply.Formation CO2</v>
          </cell>
          <cell r="L154" t="str">
            <v>GJ</v>
          </cell>
          <cell r="M154" t="str">
            <v>Processing - fugitive</v>
          </cell>
          <cell r="N154">
            <v>4.9127263168987856E-2</v>
          </cell>
          <cell r="O154">
            <v>6.0056981790130998E-2</v>
          </cell>
          <cell r="P154">
            <v>4.8415094064945645E-2</v>
          </cell>
          <cell r="Q154">
            <v>2.2114503935439955E-2</v>
          </cell>
          <cell r="R154">
            <v>1.2300691952028578E-2</v>
          </cell>
          <cell r="S154">
            <v>4.887688872218192E-3</v>
          </cell>
          <cell r="T154">
            <v>2.237940956837108E-4</v>
          </cell>
          <cell r="U154">
            <v>1.8917743350691641E-4</v>
          </cell>
          <cell r="V154">
            <v>1.5849885676730833E-4</v>
          </cell>
          <cell r="W154">
            <v>1.4154109518023207E-4</v>
          </cell>
          <cell r="X154">
            <v>1.4203197384612338E-4</v>
          </cell>
        </row>
        <row r="155">
          <cell r="A155" t="str">
            <v>CIMS.CAN.BC.Natural Gas Production.Natural Gas Supply.Processing.Processing Plants</v>
          </cell>
          <cell r="B155" t="str">
            <v>Service</v>
          </cell>
          <cell r="C155" t="str">
            <v>BC</v>
          </cell>
          <cell r="D155" t="str">
            <v>Natural Gas Production</v>
          </cell>
          <cell r="E155" t="str">
            <v>Processing Plants</v>
          </cell>
          <cell r="F155" t="str">
            <v>Processing</v>
          </cell>
          <cell r="G155" t="str">
            <v>ProcessingFlaring</v>
          </cell>
          <cell r="H155" t="str">
            <v>Flaring</v>
          </cell>
          <cell r="J155" t="str">
            <v>CIMS.CAN.BC.Natural Gas Production.Natural Gas Supply.Flaring</v>
          </cell>
          <cell r="K155" t="str">
            <v>Tab: Clearstone_CIMSco2e</v>
          </cell>
          <cell r="L155" t="str">
            <v>tCO2e</v>
          </cell>
          <cell r="M155" t="str">
            <v>Processing - flaring</v>
          </cell>
          <cell r="N155">
            <v>1.2037233236469103E-2</v>
          </cell>
          <cell r="O155">
            <v>1.4203122947877456E-2</v>
          </cell>
          <cell r="P155">
            <v>9.8858665935764659E-3</v>
          </cell>
          <cell r="Q155">
            <v>7.3301372405491835E-3</v>
          </cell>
          <cell r="R155">
            <v>5.9070774968091539E-3</v>
          </cell>
          <cell r="S155">
            <v>4.1010976883638431E-3</v>
          </cell>
          <cell r="T155">
            <v>3.2440576254249105E-3</v>
          </cell>
          <cell r="U155">
            <v>2.7422640166243468E-3</v>
          </cell>
          <cell r="V155">
            <v>2.2975558106046257E-3</v>
          </cell>
          <cell r="W155">
            <v>2.0517407652227266E-3</v>
          </cell>
          <cell r="X155">
            <v>2.0588564072792255E-3</v>
          </cell>
        </row>
        <row r="156">
          <cell r="A156" t="str">
            <v>CIMS.CAN.BC.Natural Gas Production.Natural Gas Supply.Processing.Processing Plants</v>
          </cell>
          <cell r="B156" t="str">
            <v>Service</v>
          </cell>
          <cell r="C156" t="str">
            <v>BC</v>
          </cell>
          <cell r="D156" t="str">
            <v>Natural Gas Production</v>
          </cell>
          <cell r="E156" t="str">
            <v>Processing Plants</v>
          </cell>
          <cell r="F156" t="str">
            <v>Processing</v>
          </cell>
          <cell r="G156" t="str">
            <v>ProcessingPoint Venting</v>
          </cell>
          <cell r="H156" t="str">
            <v>Point Venting</v>
          </cell>
          <cell r="J156" t="str">
            <v>CIMS.CAN.BC.Natural Gas Production.Natural Gas Supply.Venting.Point Venting</v>
          </cell>
          <cell r="L156" t="str">
            <v>tCO2e</v>
          </cell>
          <cell r="M156" t="str">
            <v>Processing - venting</v>
          </cell>
          <cell r="N156">
            <v>4.0613113586196736E-3</v>
          </cell>
          <cell r="O156">
            <v>4.0529585203287789E-3</v>
          </cell>
          <cell r="P156">
            <v>4.0689444487517082E-3</v>
          </cell>
          <cell r="Q156">
            <v>2.6926602664495689E-3</v>
          </cell>
          <cell r="R156">
            <v>2.0533030092355392E-3</v>
          </cell>
          <cell r="S156">
            <v>1.6357056188523876E-3</v>
          </cell>
          <cell r="T156">
            <v>1.3710800522830887E-3</v>
          </cell>
          <cell r="U156">
            <v>1.1590002168333463E-3</v>
          </cell>
          <cell r="V156">
            <v>9.7104715903882752E-4</v>
          </cell>
          <cell r="W156">
            <v>8.671550140187344E-4</v>
          </cell>
          <cell r="X156">
            <v>8.7016239428423575E-4</v>
          </cell>
        </row>
        <row r="157">
          <cell r="A157" t="str">
            <v>CIMS.CAN.BC.Natural Gas Production.Natural Gas Supply.Processing.Processing Plants</v>
          </cell>
          <cell r="B157" t="str">
            <v>Service</v>
          </cell>
          <cell r="C157" t="str">
            <v>BC</v>
          </cell>
          <cell r="D157" t="str">
            <v>Natural Gas Production</v>
          </cell>
          <cell r="E157" t="str">
            <v>Processing Plants</v>
          </cell>
          <cell r="F157" t="str">
            <v>Processing Eff</v>
          </cell>
          <cell r="G157" t="str">
            <v>Processing EffFormation CO2</v>
          </cell>
          <cell r="H157" t="str">
            <v>Formation CO2</v>
          </cell>
          <cell r="J157" t="str">
            <v>CIMS.CAN.BC.Natural Gas Production.Natural Gas Supply.Formation CO2</v>
          </cell>
          <cell r="L157" t="str">
            <v>GJ</v>
          </cell>
          <cell r="N157">
            <v>4.9127263168987856E-2</v>
          </cell>
          <cell r="O157">
            <v>6.0056981790130998E-2</v>
          </cell>
          <cell r="P157">
            <v>4.8415094064945645E-2</v>
          </cell>
          <cell r="Q157">
            <v>2.2114503935439955E-2</v>
          </cell>
          <cell r="R157">
            <v>1.2300691952028578E-2</v>
          </cell>
          <cell r="S157">
            <v>4.887688872218192E-3</v>
          </cell>
          <cell r="T157">
            <v>2.237940956837108E-4</v>
          </cell>
          <cell r="U157">
            <v>1.8917743350691641E-4</v>
          </cell>
          <cell r="V157">
            <v>1.5849885676730833E-4</v>
          </cell>
          <cell r="W157">
            <v>1.4154109518023207E-4</v>
          </cell>
          <cell r="X157">
            <v>1.4203197384612338E-4</v>
          </cell>
        </row>
        <row r="158">
          <cell r="A158" t="str">
            <v>CIMS.CAN.BC.Natural Gas Production.Natural Gas Supply.Processing.Processing Plants</v>
          </cell>
          <cell r="B158" t="str">
            <v>Service</v>
          </cell>
          <cell r="C158" t="str">
            <v>BC</v>
          </cell>
          <cell r="D158" t="str">
            <v>Natural Gas Production</v>
          </cell>
          <cell r="E158" t="str">
            <v>Processing Plants</v>
          </cell>
          <cell r="F158" t="str">
            <v>Processing Eff</v>
          </cell>
          <cell r="G158" t="str">
            <v>Processing EffFlaring</v>
          </cell>
          <cell r="H158" t="str">
            <v>Flaring</v>
          </cell>
          <cell r="J158" t="str">
            <v>CIMS.CAN.BC.Natural Gas Production.Natural Gas Supply.Flaring</v>
          </cell>
          <cell r="K158" t="str">
            <v>Tab: Clearstone_CIMSco2e</v>
          </cell>
          <cell r="L158" t="str">
            <v>tCO2e</v>
          </cell>
          <cell r="N158">
            <v>1.2037233236469103E-2</v>
          </cell>
          <cell r="O158">
            <v>1.4203122947877456E-2</v>
          </cell>
          <cell r="P158">
            <v>9.8858665935764659E-3</v>
          </cell>
          <cell r="Q158">
            <v>7.3301372405491835E-3</v>
          </cell>
          <cell r="R158">
            <v>5.9070774968091539E-3</v>
          </cell>
          <cell r="S158">
            <v>4.1010976883638431E-3</v>
          </cell>
          <cell r="T158">
            <v>3.2440576254249105E-3</v>
          </cell>
          <cell r="U158">
            <v>2.7422640166243468E-3</v>
          </cell>
          <cell r="V158">
            <v>2.2975558106046257E-3</v>
          </cell>
          <cell r="W158">
            <v>2.0517407652227266E-3</v>
          </cell>
          <cell r="X158">
            <v>2.0588564072792255E-3</v>
          </cell>
        </row>
        <row r="159">
          <cell r="A159" t="str">
            <v>CIMS.CAN.BC.Natural Gas Production.Natural Gas Supply.Processing.Processing Plants</v>
          </cell>
          <cell r="B159" t="str">
            <v>Service</v>
          </cell>
          <cell r="C159" t="str">
            <v>BC</v>
          </cell>
          <cell r="D159" t="str">
            <v>Natural Gas Production</v>
          </cell>
          <cell r="E159" t="str">
            <v>Processing Plants</v>
          </cell>
          <cell r="F159" t="str">
            <v>Processing Eff</v>
          </cell>
          <cell r="G159" t="str">
            <v>Processing EffPoint Venting</v>
          </cell>
          <cell r="H159" t="str">
            <v>Point Venting</v>
          </cell>
          <cell r="J159" t="str">
            <v>CIMS.CAN.BC.Natural Gas Production.Natural Gas Supply.Venting.Point Venting</v>
          </cell>
          <cell r="L159" t="str">
            <v>tCO2e</v>
          </cell>
          <cell r="N159">
            <v>4.0613113586196736E-3</v>
          </cell>
          <cell r="O159">
            <v>4.0529585203287789E-3</v>
          </cell>
          <cell r="P159">
            <v>4.0689444487517082E-3</v>
          </cell>
          <cell r="Q159">
            <v>2.6926602664495689E-3</v>
          </cell>
          <cell r="R159">
            <v>2.0533030092355392E-3</v>
          </cell>
          <cell r="S159">
            <v>1.6357056188523876E-3</v>
          </cell>
          <cell r="T159">
            <v>1.3710800522830887E-3</v>
          </cell>
          <cell r="U159">
            <v>1.1590002168333463E-3</v>
          </cell>
          <cell r="V159">
            <v>9.7104715903882752E-4</v>
          </cell>
          <cell r="W159">
            <v>8.671550140187344E-4</v>
          </cell>
          <cell r="X159">
            <v>8.7016239428423575E-4</v>
          </cell>
        </row>
        <row r="160">
          <cell r="A160" t="str">
            <v>CIMS.CAN.BC.Natural Gas Production.Natural Gas Supply.Processing.Compression</v>
          </cell>
          <cell r="B160" t="str">
            <v>Service</v>
          </cell>
          <cell r="C160" t="str">
            <v>BC</v>
          </cell>
          <cell r="D160" t="str">
            <v>Natural Gas Production</v>
          </cell>
          <cell r="E160" t="str">
            <v>Compression</v>
          </cell>
          <cell r="F160" t="str">
            <v>Compression</v>
          </cell>
          <cell r="G160" t="str">
            <v>CompressionFlaring</v>
          </cell>
          <cell r="H160" t="str">
            <v>Flaring</v>
          </cell>
          <cell r="J160" t="str">
            <v>CIMS.CAN.BC.Natural Gas Production.Natural Gas Supply.Flaring</v>
          </cell>
          <cell r="K160" t="str">
            <v>Tab: Clearstone_CIMSco2e</v>
          </cell>
          <cell r="L160" t="str">
            <v>tCO2e</v>
          </cell>
          <cell r="M160" t="str">
            <v>Processing - flaring</v>
          </cell>
          <cell r="N160">
            <v>1.2037233236469103E-2</v>
          </cell>
          <cell r="O160">
            <v>1.4203122947877456E-2</v>
          </cell>
          <cell r="P160">
            <v>9.8858665935764659E-3</v>
          </cell>
          <cell r="Q160">
            <v>7.3301372405491835E-3</v>
          </cell>
          <cell r="R160">
            <v>5.9070774968091539E-3</v>
          </cell>
          <cell r="S160">
            <v>4.1010976883638431E-3</v>
          </cell>
          <cell r="T160">
            <v>3.2440576254249105E-3</v>
          </cell>
          <cell r="U160">
            <v>2.7422640166243468E-3</v>
          </cell>
          <cell r="V160">
            <v>2.2975558106046257E-3</v>
          </cell>
          <cell r="W160">
            <v>2.0517407652227266E-3</v>
          </cell>
          <cell r="X160">
            <v>2.0588564072792255E-3</v>
          </cell>
        </row>
        <row r="161">
          <cell r="A161" t="str">
            <v>CIMS.CAN.BC.Natural Gas Production.Natural Gas Supply.Processing.Compression</v>
          </cell>
          <cell r="B161" t="str">
            <v>Service</v>
          </cell>
          <cell r="C161" t="str">
            <v>BC</v>
          </cell>
          <cell r="D161" t="str">
            <v>Natural Gas Production</v>
          </cell>
          <cell r="E161" t="str">
            <v>Compression</v>
          </cell>
          <cell r="F161" t="str">
            <v>Compression</v>
          </cell>
          <cell r="G161" t="str">
            <v>CompressionPoint Venting</v>
          </cell>
          <cell r="H161" t="str">
            <v>Point Venting</v>
          </cell>
          <cell r="J161" t="str">
            <v>CIMS.CAN.BC.Natural Gas Production.Natural Gas Supply.Venting.Point Venting</v>
          </cell>
          <cell r="L161" t="str">
            <v>tCO2e</v>
          </cell>
          <cell r="M161" t="str">
            <v>Processing - venting</v>
          </cell>
          <cell r="N161">
            <v>4.0613113586196736E-3</v>
          </cell>
          <cell r="O161">
            <v>4.0529585203287789E-3</v>
          </cell>
          <cell r="P161">
            <v>4.0689444487517082E-3</v>
          </cell>
          <cell r="Q161">
            <v>2.6926602664495689E-3</v>
          </cell>
          <cell r="R161">
            <v>2.0533030092355392E-3</v>
          </cell>
          <cell r="S161">
            <v>1.6357056188523876E-3</v>
          </cell>
          <cell r="T161">
            <v>1.3710800522830887E-3</v>
          </cell>
          <cell r="U161">
            <v>1.1590002168333463E-3</v>
          </cell>
          <cell r="V161">
            <v>9.7104715903882752E-4</v>
          </cell>
          <cell r="W161">
            <v>8.671550140187344E-4</v>
          </cell>
          <cell r="X161">
            <v>8.7016239428423575E-4</v>
          </cell>
        </row>
        <row r="162">
          <cell r="A162" t="str">
            <v>CIMS.CAN.BC.Natural Gas Production.Natural Gas Supply.Processing.Compression</v>
          </cell>
          <cell r="B162" t="str">
            <v>Service</v>
          </cell>
          <cell r="C162" t="str">
            <v>BC</v>
          </cell>
          <cell r="D162" t="str">
            <v>Natural Gas Production</v>
          </cell>
          <cell r="E162" t="str">
            <v>Compression</v>
          </cell>
          <cell r="F162" t="str">
            <v>Compression eff</v>
          </cell>
          <cell r="G162" t="str">
            <v>Compression effFlaring</v>
          </cell>
          <cell r="H162" t="str">
            <v>Flaring</v>
          </cell>
          <cell r="J162" t="str">
            <v>CIMS.CAN.BC.Natural Gas Production.Natural Gas Supply.Flaring</v>
          </cell>
          <cell r="K162" t="str">
            <v>Tab: Clearstone_CIMSco2e</v>
          </cell>
          <cell r="L162" t="str">
            <v>tCO2e</v>
          </cell>
          <cell r="N162">
            <v>1.2037233236469103E-2</v>
          </cell>
          <cell r="O162">
            <v>1.4203122947877456E-2</v>
          </cell>
          <cell r="P162">
            <v>9.8858665935764659E-3</v>
          </cell>
          <cell r="Q162">
            <v>7.3301372405491835E-3</v>
          </cell>
          <cell r="R162">
            <v>5.9070774968091539E-3</v>
          </cell>
          <cell r="S162">
            <v>4.1010976883638431E-3</v>
          </cell>
          <cell r="T162">
            <v>3.2440576254249105E-3</v>
          </cell>
          <cell r="U162">
            <v>2.7422640166243468E-3</v>
          </cell>
          <cell r="V162">
            <v>2.2975558106046257E-3</v>
          </cell>
          <cell r="W162">
            <v>2.0517407652227266E-3</v>
          </cell>
          <cell r="X162">
            <v>2.0588564072792255E-3</v>
          </cell>
        </row>
        <row r="163">
          <cell r="A163" t="str">
            <v>CIMS.CAN.BC.Natural Gas Production.Natural Gas Supply.Processing.Compression</v>
          </cell>
          <cell r="B163" t="str">
            <v>Service</v>
          </cell>
          <cell r="C163" t="str">
            <v>BC</v>
          </cell>
          <cell r="D163" t="str">
            <v>Natural Gas Production</v>
          </cell>
          <cell r="E163" t="str">
            <v>Compression</v>
          </cell>
          <cell r="F163" t="str">
            <v>Compression eff</v>
          </cell>
          <cell r="G163" t="str">
            <v>Compression effPoint Venting</v>
          </cell>
          <cell r="H163" t="str">
            <v>Point Venting</v>
          </cell>
          <cell r="J163" t="str">
            <v>CIMS.CAN.BC.Natural Gas Production.Natural Gas Supply.Venting.Point Venting</v>
          </cell>
          <cell r="L163" t="str">
            <v>tCO2e</v>
          </cell>
          <cell r="N163">
            <v>4.0613113586196736E-3</v>
          </cell>
          <cell r="O163">
            <v>4.0529585203287789E-3</v>
          </cell>
          <cell r="P163">
            <v>4.0689444487517082E-3</v>
          </cell>
          <cell r="Q163">
            <v>2.6926602664495689E-3</v>
          </cell>
          <cell r="R163">
            <v>2.0533030092355392E-3</v>
          </cell>
          <cell r="S163">
            <v>1.6357056188523876E-3</v>
          </cell>
          <cell r="T163">
            <v>1.3710800522830887E-3</v>
          </cell>
          <cell r="U163">
            <v>1.1590002168333463E-3</v>
          </cell>
          <cell r="V163">
            <v>9.7104715903882752E-4</v>
          </cell>
          <cell r="W163">
            <v>8.671550140187344E-4</v>
          </cell>
          <cell r="X163">
            <v>8.7016239428423575E-4</v>
          </cell>
        </row>
        <row r="164">
          <cell r="A164" t="str">
            <v>CIMS.CAN.BC.Natural Gas Production.Natural Gas Supply.Transmission</v>
          </cell>
          <cell r="B164" t="str">
            <v>Service</v>
          </cell>
          <cell r="C164" t="str">
            <v>BC</v>
          </cell>
          <cell r="D164" t="str">
            <v>Natural Gas Production</v>
          </cell>
          <cell r="E164" t="str">
            <v>Transmission</v>
          </cell>
          <cell r="F164" t="str">
            <v>Transmission</v>
          </cell>
          <cell r="G164" t="str">
            <v>TransmissionFugitive</v>
          </cell>
          <cell r="H164" t="str">
            <v>Fugitive</v>
          </cell>
          <cell r="J164" t="str">
            <v>CIMS.CAN.BC.Natural Gas Production.Fugitive</v>
          </cell>
          <cell r="L164" t="str">
            <v>tCO2e</v>
          </cell>
          <cell r="M164" t="str">
            <v>Transmission - Fugitive</v>
          </cell>
          <cell r="N164">
            <v>6.8316559427997539E-5</v>
          </cell>
          <cell r="O164">
            <v>7.5960050550342921E-5</v>
          </cell>
          <cell r="P164">
            <v>5.708860093404783E-5</v>
          </cell>
          <cell r="Q164">
            <v>2.8282527768653559E-5</v>
          </cell>
          <cell r="R164">
            <v>3.39769955962458E-5</v>
          </cell>
          <cell r="S164">
            <v>9.5463662408439279E-6</v>
          </cell>
          <cell r="T164">
            <v>-8.5762150721413984E-6</v>
          </cell>
          <cell r="U164">
            <v>-8.6995568916982331E-6</v>
          </cell>
          <cell r="V164">
            <v>-8.6210163740279432E-6</v>
          </cell>
          <cell r="W164">
            <v>-9.1877863686998051E-6</v>
          </cell>
          <cell r="X164">
            <v>-1.032362635444642E-5</v>
          </cell>
        </row>
        <row r="165">
          <cell r="A165" t="str">
            <v>CIMS.CAN.BC.Natural Gas Production.Natural Gas Supply.Transmission</v>
          </cell>
          <cell r="B165" t="str">
            <v>Service</v>
          </cell>
          <cell r="C165" t="str">
            <v>BC</v>
          </cell>
          <cell r="D165" t="str">
            <v>Natural Gas Production</v>
          </cell>
          <cell r="E165" t="str">
            <v>Transmission</v>
          </cell>
          <cell r="F165" t="str">
            <v>Transmission Eff</v>
          </cell>
          <cell r="G165" t="str">
            <v>Transmission EffFugitive</v>
          </cell>
          <cell r="H165" t="str">
            <v>Fugitive</v>
          </cell>
          <cell r="J165" t="str">
            <v>CIMS.CAN.BC.Natural Gas Production.Fugitive</v>
          </cell>
          <cell r="L165" t="str">
            <v>tCO2e</v>
          </cell>
          <cell r="N165">
            <v>6.8316559427997539E-5</v>
          </cell>
          <cell r="O165">
            <v>7.5960050550342921E-5</v>
          </cell>
          <cell r="P165">
            <v>5.708860093404783E-5</v>
          </cell>
          <cell r="Q165">
            <v>2.8282527768653559E-5</v>
          </cell>
          <cell r="R165">
            <v>3.39769955962458E-5</v>
          </cell>
          <cell r="S165">
            <v>9.5463662408439279E-6</v>
          </cell>
          <cell r="T165">
            <v>-8.5762150721413984E-6</v>
          </cell>
          <cell r="U165">
            <v>-8.6995568916982331E-6</v>
          </cell>
          <cell r="V165">
            <v>-8.6210163740279432E-6</v>
          </cell>
          <cell r="W165">
            <v>-9.1877863686998051E-6</v>
          </cell>
          <cell r="X165">
            <v>-1.032362635444642E-5</v>
          </cell>
        </row>
        <row r="166">
          <cell r="A166" t="str">
            <v>CIMS.CAN.BC.Natural Gas Production.Natural Gas Supply.Transmission.Compression</v>
          </cell>
          <cell r="B166" t="str">
            <v>Service</v>
          </cell>
          <cell r="C166" t="str">
            <v>BC</v>
          </cell>
          <cell r="D166" t="str">
            <v>Natural Gas Production</v>
          </cell>
          <cell r="E166" t="str">
            <v>Compression</v>
          </cell>
          <cell r="F166" t="str">
            <v>Compression</v>
          </cell>
          <cell r="G166" t="str">
            <v>CompressionFlaring</v>
          </cell>
          <cell r="H166" t="str">
            <v>Flaring</v>
          </cell>
          <cell r="J166" t="str">
            <v>CIMS.CAN.BC.Natural Gas Production.Natural Gas Supply.Flaring</v>
          </cell>
          <cell r="K166" t="str">
            <v>Tab: Clearstone_CIMSco2e</v>
          </cell>
          <cell r="L166" t="str">
            <v>tCO2e</v>
          </cell>
          <cell r="M166" t="str">
            <v>Transmission - Flaring</v>
          </cell>
          <cell r="N166">
            <v>1.1581833253067222E-6</v>
          </cell>
          <cell r="O166">
            <v>1.2470523413482865E-6</v>
          </cell>
          <cell r="P166">
            <v>1.0344192371266295E-6</v>
          </cell>
          <cell r="Q166">
            <v>8.6558815775792884E-7</v>
          </cell>
          <cell r="R166">
            <v>4.4472432619552014E-7</v>
          </cell>
          <cell r="S166">
            <v>3.705630186768574E-7</v>
          </cell>
          <cell r="T166">
            <v>2.8476792295831636E-7</v>
          </cell>
          <cell r="U166">
            <v>2.4071977701541625E-7</v>
          </cell>
          <cell r="V166">
            <v>2.016826676995274E-7</v>
          </cell>
          <cell r="W166">
            <v>1.8010467865374438E-7</v>
          </cell>
          <cell r="X166">
            <v>1.8072929968176282E-7</v>
          </cell>
        </row>
        <row r="167">
          <cell r="A167" t="str">
            <v>CIMS.CAN.BC.Natural Gas Production.Natural Gas Supply.Transmission.Compression</v>
          </cell>
          <cell r="B167" t="str">
            <v>Service</v>
          </cell>
          <cell r="C167" t="str">
            <v>BC</v>
          </cell>
          <cell r="D167" t="str">
            <v>Natural Gas Production</v>
          </cell>
          <cell r="E167" t="str">
            <v>Compression</v>
          </cell>
          <cell r="F167" t="str">
            <v>Compression</v>
          </cell>
          <cell r="G167" t="str">
            <v>CompressionDiffuse Venting</v>
          </cell>
          <cell r="H167" t="str">
            <v>Diffuse Venting</v>
          </cell>
          <cell r="J167" t="str">
            <v>CIMS.CAN.BC.Natural Gas Production.Natural Gas Supply.Venting.Diffuse Venting</v>
          </cell>
          <cell r="L167" t="str">
            <v>tCO2e</v>
          </cell>
          <cell r="M167" t="str">
            <v>Transmission - Venting</v>
          </cell>
          <cell r="N167">
            <v>3.8549943346408849E-4</v>
          </cell>
          <cell r="O167">
            <v>5.8922718280538802E-4</v>
          </cell>
          <cell r="P167">
            <v>1.8110124714956589E-4</v>
          </cell>
          <cell r="Q167">
            <v>2.0638266413002606E-4</v>
          </cell>
          <cell r="R167">
            <v>1.6324164580944613E-4</v>
          </cell>
          <cell r="S167">
            <v>7.7498909649040604E-5</v>
          </cell>
          <cell r="T167">
            <v>4.4708306596480971E-5</v>
          </cell>
          <cell r="U167">
            <v>3.7792787484063303E-5</v>
          </cell>
          <cell r="V167">
            <v>3.1663996594260124E-5</v>
          </cell>
          <cell r="W167">
            <v>2.8276271811312619E-5</v>
          </cell>
          <cell r="X167">
            <v>2.8374336748322203E-5</v>
          </cell>
        </row>
        <row r="168">
          <cell r="A168" t="str">
            <v>CIMS.CAN.BC.Natural Gas Production.Natural Gas Supply.Transmission.Compression</v>
          </cell>
          <cell r="B168" t="str">
            <v>Service</v>
          </cell>
          <cell r="C168" t="str">
            <v>BC</v>
          </cell>
          <cell r="D168" t="str">
            <v>Natural Gas Production</v>
          </cell>
          <cell r="E168" t="str">
            <v>Compression</v>
          </cell>
          <cell r="F168" t="str">
            <v>Compression eff</v>
          </cell>
          <cell r="G168" t="str">
            <v>Compression effFlaring</v>
          </cell>
          <cell r="H168" t="str">
            <v>Flaring</v>
          </cell>
          <cell r="J168" t="str">
            <v>CIMS.CAN.BC.Natural Gas Production.Natural Gas Supply.Flaring</v>
          </cell>
          <cell r="K168" t="str">
            <v>Tab: Clearstone_CIMSco2e</v>
          </cell>
          <cell r="L168" t="str">
            <v>tCO2e</v>
          </cell>
          <cell r="N168">
            <v>1.1581833253067222E-6</v>
          </cell>
          <cell r="O168">
            <v>1.2470523413482865E-6</v>
          </cell>
          <cell r="P168">
            <v>1.0344192371266295E-6</v>
          </cell>
          <cell r="Q168">
            <v>8.6558815775792884E-7</v>
          </cell>
          <cell r="R168">
            <v>4.4472432619552014E-7</v>
          </cell>
          <cell r="S168">
            <v>3.705630186768574E-7</v>
          </cell>
          <cell r="T168">
            <v>2.8476792295831636E-7</v>
          </cell>
          <cell r="U168">
            <v>2.4071977701541625E-7</v>
          </cell>
          <cell r="V168">
            <v>2.016826676995274E-7</v>
          </cell>
          <cell r="W168">
            <v>1.8010467865374438E-7</v>
          </cell>
          <cell r="X168">
            <v>1.8072929968176282E-7</v>
          </cell>
        </row>
        <row r="169">
          <cell r="A169" t="str">
            <v>CIMS.CAN.BC.Natural Gas Production.Natural Gas Supply.Transmission.Compression</v>
          </cell>
          <cell r="B169" t="str">
            <v>Service</v>
          </cell>
          <cell r="C169" t="str">
            <v>BC</v>
          </cell>
          <cell r="D169" t="str">
            <v>Natural Gas Production</v>
          </cell>
          <cell r="E169" t="str">
            <v>Compression</v>
          </cell>
          <cell r="F169" t="str">
            <v>Compression eff</v>
          </cell>
          <cell r="G169" t="str">
            <v>Compression effDiffuse Venting</v>
          </cell>
          <cell r="H169" t="str">
            <v>Diffuse Venting</v>
          </cell>
          <cell r="J169" t="str">
            <v>CIMS.CAN.BC.Natural Gas Production.Natural Gas Supply.Venting.Diffuse Venting</v>
          </cell>
          <cell r="L169" t="str">
            <v>tCO2e</v>
          </cell>
          <cell r="N169">
            <v>3.8549943346408849E-4</v>
          </cell>
          <cell r="O169">
            <v>5.8922718280538802E-4</v>
          </cell>
          <cell r="P169">
            <v>1.8110124714956589E-4</v>
          </cell>
          <cell r="Q169">
            <v>2.0638266413002606E-4</v>
          </cell>
          <cell r="R169">
            <v>1.6324164580944613E-4</v>
          </cell>
          <cell r="S169">
            <v>7.7498909649040604E-5</v>
          </cell>
          <cell r="T169">
            <v>4.4708306596480971E-5</v>
          </cell>
          <cell r="U169">
            <v>3.7792787484063303E-5</v>
          </cell>
          <cell r="V169">
            <v>3.1663996594260124E-5</v>
          </cell>
          <cell r="W169">
            <v>2.8276271811312619E-5</v>
          </cell>
          <cell r="X169">
            <v>2.8374336748322203E-5</v>
          </cell>
        </row>
        <row r="170">
          <cell r="A170" t="str">
            <v>CIMS.CAN.BC.Natural Gas Production.Natural Gas Supply.Controls</v>
          </cell>
          <cell r="B170" t="str">
            <v>Service</v>
          </cell>
          <cell r="C170" t="str">
            <v>BC</v>
          </cell>
          <cell r="D170" t="str">
            <v>Natural Gas Production</v>
          </cell>
          <cell r="E170" t="str">
            <v>Controls</v>
          </cell>
          <cell r="F170" t="str">
            <v>High bleed</v>
          </cell>
          <cell r="G170" t="str">
            <v>High bleedDiffuse Venting</v>
          </cell>
          <cell r="H170" t="str">
            <v>Diffuse Venting</v>
          </cell>
          <cell r="J170" t="str">
            <v>CIMS.CAN.BC.Natural Gas Production.Natural Gas Supply.Venting.Diffuse Venting</v>
          </cell>
          <cell r="L170" t="str">
            <v>tCO2e</v>
          </cell>
          <cell r="M170" t="str">
            <v>Extraction - venting</v>
          </cell>
          <cell r="N170">
            <v>1.8908895582531948E-2</v>
          </cell>
          <cell r="O170">
            <v>1.8870005939972286E-2</v>
          </cell>
          <cell r="P170">
            <v>1.8944434178698052E-2</v>
          </cell>
          <cell r="Q170">
            <v>1.253664822064573E-2</v>
          </cell>
          <cell r="R170">
            <v>9.5598905802999675E-3</v>
          </cell>
          <cell r="S170">
            <v>7.6156157505620735E-3</v>
          </cell>
          <cell r="T170">
            <v>6.3835562592090417E-3</v>
          </cell>
          <cell r="U170">
            <v>5.3961423158854025E-3</v>
          </cell>
          <cell r="V170">
            <v>4.5210592625481542E-3</v>
          </cell>
          <cell r="W170">
            <v>4.0373520191079757E-3</v>
          </cell>
          <cell r="X170">
            <v>4.0513539594656481E-3</v>
          </cell>
        </row>
        <row r="171">
          <cell r="A171" t="str">
            <v>CIMS.CAN.BC.Natural Gas Production.Natural Gas Supply.Controls</v>
          </cell>
          <cell r="B171" t="str">
            <v>Service</v>
          </cell>
          <cell r="C171" t="str">
            <v>BC</v>
          </cell>
          <cell r="D171" t="str">
            <v>Natural Gas Production</v>
          </cell>
          <cell r="E171" t="str">
            <v>Controls</v>
          </cell>
          <cell r="F171" t="str">
            <v>Med bleed</v>
          </cell>
          <cell r="G171" t="str">
            <v>Med bleedDiffuse Venting</v>
          </cell>
          <cell r="H171" t="str">
            <v>Diffuse Venting</v>
          </cell>
          <cell r="J171" t="str">
            <v>CIMS.CAN.BC.Natural Gas Production.Natural Gas Supply.Venting.Diffuse Venting</v>
          </cell>
          <cell r="L171" t="str">
            <v>tCO2e</v>
          </cell>
          <cell r="N171">
            <v>1.6072561245152106E-2</v>
          </cell>
          <cell r="O171">
            <v>1.6039505048976443E-2</v>
          </cell>
          <cell r="P171">
            <v>1.6102769051893343E-2</v>
          </cell>
          <cell r="Q171">
            <v>1.065615098754887E-2</v>
          </cell>
          <cell r="R171">
            <v>8.1259069932549718E-3</v>
          </cell>
          <cell r="S171">
            <v>6.4732733879777626E-3</v>
          </cell>
          <cell r="T171">
            <v>5.4260228203276851E-3</v>
          </cell>
          <cell r="U171">
            <v>4.5867209685025922E-3</v>
          </cell>
          <cell r="V171">
            <v>3.8429003731659311E-3</v>
          </cell>
          <cell r="W171">
            <v>3.4317492162417793E-3</v>
          </cell>
          <cell r="X171">
            <v>3.4436508655458008E-3</v>
          </cell>
        </row>
        <row r="172">
          <cell r="A172" t="str">
            <v>CIMS.CAN.BC.Natural Gas Production.Natural Gas Supply.Controls</v>
          </cell>
          <cell r="B172" t="str">
            <v>Service</v>
          </cell>
          <cell r="C172" t="str">
            <v>BC</v>
          </cell>
          <cell r="D172" t="str">
            <v>Natural Gas Production</v>
          </cell>
          <cell r="E172" t="str">
            <v>Controls</v>
          </cell>
          <cell r="F172" t="str">
            <v>Low bleed</v>
          </cell>
          <cell r="G172" t="str">
            <v>Low bleedDiffuse Venting</v>
          </cell>
          <cell r="H172" t="str">
            <v>Diffuse Venting</v>
          </cell>
          <cell r="J172" t="str">
            <v>CIMS.CAN.BC.Natural Gas Production.Natural Gas Supply.Venting.Diffuse Venting</v>
          </cell>
          <cell r="L172" t="str">
            <v>tCO2e</v>
          </cell>
          <cell r="N172">
            <v>1.3236226907772375E-2</v>
          </cell>
          <cell r="O172">
            <v>1.3209004157980599E-2</v>
          </cell>
          <cell r="P172">
            <v>1.3261103925088636E-2</v>
          </cell>
          <cell r="Q172">
            <v>8.7756537544520109E-3</v>
          </cell>
          <cell r="R172">
            <v>6.6919234062099769E-3</v>
          </cell>
          <cell r="S172">
            <v>5.3309310253934509E-3</v>
          </cell>
          <cell r="T172">
            <v>4.4684893814463285E-3</v>
          </cell>
          <cell r="U172">
            <v>3.7772996211197815E-3</v>
          </cell>
          <cell r="V172">
            <v>3.164741483783708E-3</v>
          </cell>
          <cell r="W172">
            <v>2.8261464133755828E-3</v>
          </cell>
          <cell r="X172">
            <v>2.8359477716259534E-3</v>
          </cell>
        </row>
        <row r="173">
          <cell r="A173" t="str">
            <v>CIMS.CAN.BC.Natural Gas Production.Natural Gas Supply.Pumping</v>
          </cell>
          <cell r="B173" t="str">
            <v>Service</v>
          </cell>
          <cell r="C173" t="str">
            <v>BC</v>
          </cell>
          <cell r="D173" t="str">
            <v>Natural Gas Production</v>
          </cell>
          <cell r="E173" t="str">
            <v>Pumping</v>
          </cell>
          <cell r="F173" t="str">
            <v>Pneumatic</v>
          </cell>
          <cell r="G173" t="str">
            <v>PneumaticDiffuse Venting</v>
          </cell>
          <cell r="H173" t="str">
            <v>Diffuse Venting</v>
          </cell>
          <cell r="J173" t="str">
            <v>CIMS.CAN.BC.Natural Gas Production.Natural Gas Supply.Venting.Diffuse Venting</v>
          </cell>
          <cell r="L173" t="str">
            <v>tCO2e</v>
          </cell>
          <cell r="M173" t="str">
            <v>Extraction - venting</v>
          </cell>
          <cell r="N173">
            <v>1.8908895582531948E-2</v>
          </cell>
          <cell r="O173">
            <v>1.8870005939972286E-2</v>
          </cell>
          <cell r="P173">
            <v>1.8944434178698052E-2</v>
          </cell>
          <cell r="Q173">
            <v>1.253664822064573E-2</v>
          </cell>
          <cell r="R173">
            <v>9.5598905802999675E-3</v>
          </cell>
          <cell r="S173">
            <v>7.6156157505620735E-3</v>
          </cell>
          <cell r="T173">
            <v>6.3835562592090417E-3</v>
          </cell>
          <cell r="U173">
            <v>5.3961423158854025E-3</v>
          </cell>
          <cell r="V173">
            <v>4.5210592625481542E-3</v>
          </cell>
          <cell r="W173">
            <v>4.0373520191079757E-3</v>
          </cell>
          <cell r="X173">
            <v>4.0513539594656481E-3</v>
          </cell>
        </row>
        <row r="174">
          <cell r="A174" t="str">
            <v>CIMS.CAN.BC.Natural Gas Production.Natural Gas Supply.Testing and Maintenance</v>
          </cell>
          <cell r="B174" t="str">
            <v>Service</v>
          </cell>
          <cell r="C174" t="str">
            <v>BC</v>
          </cell>
          <cell r="D174" t="str">
            <v>Natural Gas Production</v>
          </cell>
          <cell r="E174" t="str">
            <v>Testing and Maintenance</v>
          </cell>
          <cell r="G174" t="str">
            <v>SCVF</v>
          </cell>
          <cell r="H174" t="str">
            <v>SCVF</v>
          </cell>
          <cell r="J174" t="str">
            <v>CIMS.CAN.BC.Natural Gas Production.Natural Gas Supply.Testing and Maintenance.SCVF</v>
          </cell>
          <cell r="M174" t="str">
            <v>Extraction - venting</v>
          </cell>
          <cell r="N174">
            <v>1.8908895582531948E-2</v>
          </cell>
          <cell r="O174">
            <v>1.8870005939972286E-2</v>
          </cell>
          <cell r="P174">
            <v>1.8944434178698052E-2</v>
          </cell>
          <cell r="Q174">
            <v>1.253664822064573E-2</v>
          </cell>
          <cell r="R174">
            <v>9.5598905802999675E-3</v>
          </cell>
          <cell r="S174">
            <v>7.6156157505620735E-3</v>
          </cell>
          <cell r="T174">
            <v>6.3835562592090417E-3</v>
          </cell>
          <cell r="U174">
            <v>5.3961423158854025E-3</v>
          </cell>
          <cell r="V174">
            <v>4.5210592625481542E-3</v>
          </cell>
          <cell r="W174">
            <v>4.0373520191079757E-3</v>
          </cell>
          <cell r="X174">
            <v>4.0513539594656481E-3</v>
          </cell>
        </row>
        <row r="175">
          <cell r="A175" t="str">
            <v>CIMS.CAN.BC.Natural Gas Production.Natural Gas Supply.Testing and Maintenance.Blowdowns</v>
          </cell>
          <cell r="B175" t="str">
            <v>Service</v>
          </cell>
          <cell r="C175" t="str">
            <v>BC</v>
          </cell>
          <cell r="D175" t="str">
            <v>Natural Gas Production</v>
          </cell>
          <cell r="E175" t="str">
            <v>Blowdowns</v>
          </cell>
          <cell r="F175" t="str">
            <v>Existing</v>
          </cell>
          <cell r="G175" t="str">
            <v>ExistingDiffuse Venting</v>
          </cell>
          <cell r="H175" t="str">
            <v>Diffuse Venting</v>
          </cell>
          <cell r="J175" t="str">
            <v>CIMS.CAN.BC.Natural Gas Production.Natural Gas Supply.Venting.Diffuse Venting</v>
          </cell>
          <cell r="L175" t="str">
            <v>tCO2e</v>
          </cell>
          <cell r="M175" t="str">
            <v>Extraction - venting</v>
          </cell>
          <cell r="N175">
            <v>1.2567397045783968E-2</v>
          </cell>
          <cell r="O175">
            <v>1.2541549868359895E-2</v>
          </cell>
          <cell r="P175">
            <v>1.2591017021182359E-2</v>
          </cell>
          <cell r="Q175">
            <v>8.332217771498205E-3</v>
          </cell>
          <cell r="R175">
            <v>6.3537788398317892E-3</v>
          </cell>
          <cell r="S175">
            <v>5.0615577450147647E-3</v>
          </cell>
          <cell r="T175">
            <v>4.2426954934211714E-3</v>
          </cell>
          <cell r="U175">
            <v>3.586431724861621E-3</v>
          </cell>
          <cell r="V175">
            <v>3.0048263036816705E-3</v>
          </cell>
          <cell r="W175">
            <v>2.6833405270163132E-3</v>
          </cell>
          <cell r="X175">
            <v>2.6926466201785612E-3</v>
          </cell>
        </row>
        <row r="176">
          <cell r="A176" t="str">
            <v>CIMS.CAN.BC.Natural Gas Production.Natural Gas Supply.Testing and Maintenance.Blowdowns</v>
          </cell>
          <cell r="B176" t="str">
            <v>Service</v>
          </cell>
          <cell r="C176" t="str">
            <v>BC</v>
          </cell>
          <cell r="D176" t="str">
            <v>Natural Gas Production</v>
          </cell>
          <cell r="E176" t="str">
            <v>Blowdowns</v>
          </cell>
          <cell r="F176" t="str">
            <v>Blowdown capture</v>
          </cell>
          <cell r="G176" t="str">
            <v>Blowdown captureDiffuse Venting</v>
          </cell>
          <cell r="H176" t="str">
            <v>Diffuse Venting</v>
          </cell>
          <cell r="J176" t="str">
            <v>CIMS.CAN.BC.Natural Gas Production.Natural Gas Supply.Venting.Diffuse Venting</v>
          </cell>
          <cell r="K176" t="str">
            <v>IEA report?</v>
          </cell>
          <cell r="L176" t="str">
            <v>tCO2e</v>
          </cell>
          <cell r="N176">
            <v>3.770219113735207E-3</v>
          </cell>
          <cell r="O176">
            <v>3.7624649605079684E-3</v>
          </cell>
          <cell r="P176">
            <v>3.7773051063547075E-3</v>
          </cell>
          <cell r="Q176">
            <v>2.4996653314494615E-3</v>
          </cell>
          <cell r="R176">
            <v>1.9061336519495366E-3</v>
          </cell>
          <cell r="S176">
            <v>1.5184673235044293E-3</v>
          </cell>
          <cell r="T176">
            <v>1.2728086480263514E-3</v>
          </cell>
          <cell r="U176">
            <v>1.0759295174584862E-3</v>
          </cell>
          <cell r="V176">
            <v>9.0144789110450105E-4</v>
          </cell>
          <cell r="W176">
            <v>8.0500215810489395E-4</v>
          </cell>
          <cell r="X176">
            <v>8.0779398605356834E-4</v>
          </cell>
        </row>
        <row r="177">
          <cell r="A177" t="str">
            <v>CIMS.CAN.BC.Natural Gas Production.Natural Gas Supply.Testing and Maintenance.Liquid Unloading</v>
          </cell>
          <cell r="B177" t="str">
            <v>Service</v>
          </cell>
          <cell r="C177" t="str">
            <v>BC</v>
          </cell>
          <cell r="D177" t="str">
            <v>Natural Gas Production</v>
          </cell>
          <cell r="E177" t="str">
            <v>Liquid Unloading</v>
          </cell>
          <cell r="F177" t="str">
            <v>Existing</v>
          </cell>
          <cell r="G177" t="str">
            <v>ExistingDiffuse Venting</v>
          </cell>
          <cell r="H177" t="str">
            <v>Diffuse Venting</v>
          </cell>
          <cell r="J177" t="str">
            <v>CIMS.CAN.BC.Natural Gas Production.Natural Gas Supply.Venting.Diffuse Venting</v>
          </cell>
          <cell r="L177" t="str">
            <v>tCO2e</v>
          </cell>
          <cell r="M177" t="str">
            <v>Extraction - venting</v>
          </cell>
          <cell r="N177">
            <v>1.2567397045783968E-2</v>
          </cell>
          <cell r="O177">
            <v>1.2541549868359895E-2</v>
          </cell>
          <cell r="P177">
            <v>1.2591017021182359E-2</v>
          </cell>
          <cell r="Q177">
            <v>8.332217771498205E-3</v>
          </cell>
          <cell r="R177">
            <v>6.3537788398317892E-3</v>
          </cell>
          <cell r="S177">
            <v>5.0615577450147647E-3</v>
          </cell>
          <cell r="T177">
            <v>4.2426954934211714E-3</v>
          </cell>
          <cell r="U177">
            <v>3.586431724861621E-3</v>
          </cell>
          <cell r="V177">
            <v>3.0048263036816705E-3</v>
          </cell>
          <cell r="W177">
            <v>2.6833405270163132E-3</v>
          </cell>
          <cell r="X177">
            <v>2.6926466201785612E-3</v>
          </cell>
        </row>
        <row r="178">
          <cell r="A178" t="str">
            <v>CIMS.CAN.BC.Natural Gas Production.Natural Gas Supply.Testing and Maintenance.Liquid Unloading</v>
          </cell>
          <cell r="B178" t="str">
            <v>Service</v>
          </cell>
          <cell r="C178" t="str">
            <v>BC</v>
          </cell>
          <cell r="D178" t="str">
            <v>Natural Gas Production</v>
          </cell>
          <cell r="E178" t="str">
            <v>Liquid Unloading</v>
          </cell>
          <cell r="F178" t="str">
            <v>Plunger Install</v>
          </cell>
          <cell r="G178" t="str">
            <v>Plunger InstallDiffuse Venting</v>
          </cell>
          <cell r="H178" t="str">
            <v>Diffuse Venting</v>
          </cell>
          <cell r="J178" t="str">
            <v>CIMS.CAN.BC.Natural Gas Production.Natural Gas Supply.Venting.Diffuse Venting</v>
          </cell>
          <cell r="K178" t="str">
            <v>IEA report?</v>
          </cell>
          <cell r="L178" t="str">
            <v>tCO2e</v>
          </cell>
          <cell r="N178">
            <v>3.770219113735207E-3</v>
          </cell>
          <cell r="O178">
            <v>3.7624649605079684E-3</v>
          </cell>
          <cell r="P178">
            <v>3.7773051063547075E-3</v>
          </cell>
          <cell r="Q178">
            <v>2.4996653314494615E-3</v>
          </cell>
          <cell r="R178">
            <v>1.9061336519495366E-3</v>
          </cell>
          <cell r="S178">
            <v>1.5184673235044293E-3</v>
          </cell>
          <cell r="T178">
            <v>1.2728086480263514E-3</v>
          </cell>
          <cell r="U178">
            <v>1.0759295174584862E-3</v>
          </cell>
          <cell r="V178">
            <v>9.0144789110450105E-4</v>
          </cell>
          <cell r="W178">
            <v>8.0500215810489395E-4</v>
          </cell>
          <cell r="X178">
            <v>8.0779398605356834E-4</v>
          </cell>
        </row>
        <row r="179">
          <cell r="A179" t="str">
            <v>CIMS.CAN.BC.Natural Gas Production.Natural Gas Supply.Testing and Maintenance.SCVF</v>
          </cell>
          <cell r="B179" t="str">
            <v>Service</v>
          </cell>
          <cell r="C179" t="str">
            <v>BC</v>
          </cell>
          <cell r="D179" t="str">
            <v>Natural Gas Production</v>
          </cell>
          <cell r="E179" t="str">
            <v>SCVF</v>
          </cell>
          <cell r="F179" t="str">
            <v>Existing</v>
          </cell>
          <cell r="G179" t="str">
            <v>ExistingFugitive</v>
          </cell>
          <cell r="H179" t="str">
            <v>Fugitive</v>
          </cell>
          <cell r="J179" t="str">
            <v>CIMS.CAN.BC.Natural Gas Production.Fugitive</v>
          </cell>
          <cell r="L179" t="str">
            <v>tCO2e</v>
          </cell>
          <cell r="M179" t="str">
            <v>Extraction - Fugitive</v>
          </cell>
          <cell r="N179">
            <v>3.9674383139098046E-3</v>
          </cell>
          <cell r="O179">
            <v>4.8501047117634217E-3</v>
          </cell>
          <cell r="P179">
            <v>3.9099246889468106E-3</v>
          </cell>
          <cell r="Q179">
            <v>1.7859315692953022E-3</v>
          </cell>
          <cell r="R179">
            <v>9.9338398661066103E-4</v>
          </cell>
          <cell r="S179">
            <v>3.9472184785475749E-4</v>
          </cell>
          <cell r="T179">
            <v>1.8073249197469234E-5</v>
          </cell>
          <cell r="U179">
            <v>1.5277663549892427E-5</v>
          </cell>
          <cell r="V179">
            <v>1.2800111312668783E-5</v>
          </cell>
          <cell r="W179">
            <v>1.1430629914787524E-5</v>
          </cell>
          <cell r="X179">
            <v>1.1470272481885957E-5</v>
          </cell>
        </row>
        <row r="180">
          <cell r="A180" t="str">
            <v>CIMS.CAN.BC.Natural Gas Production.Natural Gas Supply.Venting.Point Venting</v>
          </cell>
          <cell r="B180" t="str">
            <v>Service</v>
          </cell>
          <cell r="C180" t="str">
            <v>BC</v>
          </cell>
          <cell r="D180" t="str">
            <v>Natural Gas Production</v>
          </cell>
          <cell r="E180" t="str">
            <v>Point Venting</v>
          </cell>
          <cell r="F180" t="str">
            <v>Flare Install</v>
          </cell>
          <cell r="G180" t="str">
            <v>Flare InstallFlaring</v>
          </cell>
          <cell r="H180" t="str">
            <v>Flaring</v>
          </cell>
          <cell r="J180" t="str">
            <v>CIMS.CAN.BC.Natural Gas Production.Natural Gas Supply.Flaring</v>
          </cell>
          <cell r="K180" t="str">
            <v xml:space="preserve">ES </v>
          </cell>
          <cell r="L180" t="str">
            <v>tCO2e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C_Diesel SR"/>
      <sheetName val="BC_Propane SR"/>
      <sheetName val="BC_Natural Gas SR"/>
      <sheetName val="BC_Electricity SR"/>
      <sheetName val="BC_Gasoline SR"/>
      <sheetName val="BC_Fuel Oil SR"/>
      <sheetName val="Service Request Values"/>
    </sheetNames>
    <sheetDataSet>
      <sheetData sheetId="0"/>
      <sheetData sheetId="1">
        <row r="9">
          <cell r="G9">
            <v>6.0000000000000001E-3</v>
          </cell>
        </row>
        <row r="10">
          <cell r="G10">
            <v>4.4999999911732608E-3</v>
          </cell>
        </row>
      </sheetData>
      <sheetData sheetId="2"/>
      <sheetData sheetId="3"/>
      <sheetData sheetId="4"/>
      <sheetData sheetId="5"/>
      <sheetData sheetId="6">
        <row r="1">
          <cell r="N1">
            <v>2000</v>
          </cell>
          <cell r="O1">
            <v>2005</v>
          </cell>
          <cell r="P1">
            <v>2010</v>
          </cell>
          <cell r="Q1">
            <v>2015</v>
          </cell>
          <cell r="R1">
            <v>2020</v>
          </cell>
          <cell r="S1">
            <v>2025</v>
          </cell>
          <cell r="T1">
            <v>2030</v>
          </cell>
          <cell r="U1">
            <v>2035</v>
          </cell>
          <cell r="V1">
            <v>2040</v>
          </cell>
          <cell r="W1">
            <v>2045</v>
          </cell>
          <cell r="X1">
            <v>2050</v>
          </cell>
        </row>
        <row r="2">
          <cell r="N2">
            <v>1.2104094400000001E-2</v>
          </cell>
          <cell r="O2">
            <v>1.2104094400000001E-2</v>
          </cell>
          <cell r="P2">
            <v>1.2104094400000001E-2</v>
          </cell>
          <cell r="Q2">
            <v>1.2104094400000001E-2</v>
          </cell>
          <cell r="R2">
            <v>1.2104094400000001E-2</v>
          </cell>
          <cell r="S2">
            <v>1.2104094400000001E-2</v>
          </cell>
          <cell r="T2">
            <v>1.2104094400000001E-2</v>
          </cell>
          <cell r="U2">
            <v>1.2104094400000001E-2</v>
          </cell>
          <cell r="V2">
            <v>1.2104094400000001E-2</v>
          </cell>
          <cell r="W2">
            <v>1.2104094400000001E-2</v>
          </cell>
          <cell r="X2">
            <v>1.2104094400000001E-2</v>
          </cell>
          <cell r="Z2" t="str">
            <v>CIMS.CAN.BC.Natural Gas Production.Natural Gas Supply.ControlsBCControlsElectricService requestedCIMS.CAN.BC.Electricity</v>
          </cell>
        </row>
        <row r="3">
          <cell r="N3">
            <v>0.85106382978723216</v>
          </cell>
          <cell r="O3">
            <v>0.85106382978723216</v>
          </cell>
          <cell r="P3">
            <v>0.85106382978723216</v>
          </cell>
          <cell r="Q3">
            <v>0.85106382978723216</v>
          </cell>
          <cell r="R3">
            <v>0.85106382978723216</v>
          </cell>
          <cell r="S3">
            <v>0.85106382978723216</v>
          </cell>
          <cell r="T3">
            <v>0.85106382978723216</v>
          </cell>
          <cell r="U3">
            <v>0.85106382978723216</v>
          </cell>
          <cell r="V3">
            <v>0.85106382978723216</v>
          </cell>
          <cell r="W3">
            <v>0.85106382978723216</v>
          </cell>
          <cell r="X3">
            <v>0.85106382978723216</v>
          </cell>
          <cell r="Z3" t="str">
            <v>CIMS.CAN.BC.Natural Gas Production.Natural Gas Supply.Direct Drive LargeBCDirect Drive LargeStd AC motor 500 hpService requestedCIMS.CAN.BC.Electricity</v>
          </cell>
        </row>
        <row r="4">
          <cell r="N4">
            <v>0.84210526315788803</v>
          </cell>
          <cell r="O4">
            <v>0.84210526315788803</v>
          </cell>
          <cell r="P4">
            <v>0.84210526315788803</v>
          </cell>
          <cell r="Q4">
            <v>0.84210526315788803</v>
          </cell>
          <cell r="R4">
            <v>0.84210526315788803</v>
          </cell>
          <cell r="S4">
            <v>0.84210526315788803</v>
          </cell>
          <cell r="T4">
            <v>0.84210526315788803</v>
          </cell>
          <cell r="U4">
            <v>0.84210526315788803</v>
          </cell>
          <cell r="V4">
            <v>0.84210526315788803</v>
          </cell>
          <cell r="W4">
            <v>0.84210526315788803</v>
          </cell>
          <cell r="X4">
            <v>0.84210526315788803</v>
          </cell>
          <cell r="Z4" t="str">
            <v>CIMS.CAN.BC.Natural Gas Production.Natural Gas Supply.Direct Drive LargeBCDirect Drive LargeEff AC motor 500 hpService requestedCIMS.CAN.BC.Electricity</v>
          </cell>
        </row>
        <row r="5">
          <cell r="N5">
            <v>2.8</v>
          </cell>
          <cell r="O5">
            <v>2.8</v>
          </cell>
          <cell r="P5">
            <v>2.8</v>
          </cell>
          <cell r="Q5">
            <v>2.8</v>
          </cell>
          <cell r="R5">
            <v>2.8</v>
          </cell>
          <cell r="S5">
            <v>2.8</v>
          </cell>
          <cell r="T5">
            <v>2.8</v>
          </cell>
          <cell r="U5">
            <v>2.8</v>
          </cell>
          <cell r="V5">
            <v>2.8</v>
          </cell>
          <cell r="W5">
            <v>2.8</v>
          </cell>
          <cell r="X5">
            <v>2.8</v>
          </cell>
          <cell r="Z5" t="str">
            <v>CIMS.CAN.BC.Natural Gas Production.Natural Gas Supply.Direct Drive LargeBCDirect Drive LargeNatural Gas turbineService requestedCIMS.CAN.BC.Natural Gas Production.Natural Gas</v>
          </cell>
        </row>
        <row r="6">
          <cell r="N6">
            <v>2.48397291196388</v>
          </cell>
          <cell r="O6">
            <v>2.48397291196388</v>
          </cell>
          <cell r="P6">
            <v>2.48397291196388</v>
          </cell>
          <cell r="Q6">
            <v>2.48397291196388</v>
          </cell>
          <cell r="R6">
            <v>2.48397291196388</v>
          </cell>
          <cell r="S6">
            <v>2.48397291196388</v>
          </cell>
          <cell r="T6">
            <v>2.48397291196388</v>
          </cell>
          <cell r="U6">
            <v>2.48397291196388</v>
          </cell>
          <cell r="V6">
            <v>2.48397291196388</v>
          </cell>
          <cell r="W6">
            <v>2.48397291196388</v>
          </cell>
          <cell r="X6">
            <v>2.48397291196388</v>
          </cell>
          <cell r="Z6" t="str">
            <v>CIMS.CAN.BC.Natural Gas Production.Natural Gas Supply.Direct Drive LargeBCDirect Drive LargeNatural Gas turbine Eff 2010Service requestedCIMS.CAN.BC.Natural Gas Production.Natural Gas</v>
          </cell>
        </row>
        <row r="7">
          <cell r="N7">
            <v>2.3512820512820518</v>
          </cell>
          <cell r="O7">
            <v>2.3512820512820518</v>
          </cell>
          <cell r="P7">
            <v>2.3512820512820518</v>
          </cell>
          <cell r="Q7">
            <v>2.3512820512820518</v>
          </cell>
          <cell r="R7">
            <v>2.3512820512820518</v>
          </cell>
          <cell r="S7">
            <v>2.3512820512820518</v>
          </cell>
          <cell r="T7">
            <v>2.3512820512820518</v>
          </cell>
          <cell r="U7">
            <v>2.3512820512820518</v>
          </cell>
          <cell r="V7">
            <v>2.3512820512820518</v>
          </cell>
          <cell r="W7">
            <v>2.3512820512820518</v>
          </cell>
          <cell r="X7">
            <v>2.3512820512820518</v>
          </cell>
          <cell r="Z7" t="str">
            <v>CIMS.CAN.BC.Natural Gas Production.Natural Gas Supply.Direct Drive LargeBCDirect Drive LargeNatural Gas turbine Eff 2020Service requestedCIMS.CAN.BC.Natural Gas Production.Natural Gas</v>
          </cell>
        </row>
        <row r="8">
          <cell r="N8">
            <v>2.2901144640998909</v>
          </cell>
          <cell r="O8">
            <v>2.2901144640998909</v>
          </cell>
          <cell r="P8">
            <v>2.2901144640998909</v>
          </cell>
          <cell r="Q8">
            <v>2.2901144640998909</v>
          </cell>
          <cell r="R8">
            <v>2.2901144640998909</v>
          </cell>
          <cell r="S8">
            <v>2.2901144640998909</v>
          </cell>
          <cell r="T8">
            <v>2.2901144640998909</v>
          </cell>
          <cell r="U8">
            <v>2.2901144640998909</v>
          </cell>
          <cell r="V8">
            <v>2.2901144640998909</v>
          </cell>
          <cell r="W8">
            <v>2.2901144640998909</v>
          </cell>
          <cell r="X8">
            <v>2.2901144640998909</v>
          </cell>
          <cell r="Z8" t="str">
            <v>CIMS.CAN.BC.Natural Gas Production.Natural Gas Supply.Direct Drive LargeBCDirect Drive LargeNatural Gas turbine Eff 2030Service requestedCIMS.CAN.BC.Natural Gas Production.Natural Gas</v>
          </cell>
        </row>
        <row r="9">
          <cell r="N9">
            <v>0.84408349520000003</v>
          </cell>
          <cell r="O9">
            <v>0.84408349520000003</v>
          </cell>
          <cell r="P9">
            <v>0.84408349520000003</v>
          </cell>
          <cell r="Q9">
            <v>0.84408349520000003</v>
          </cell>
          <cell r="R9">
            <v>0.84408349520000003</v>
          </cell>
          <cell r="S9">
            <v>0.84408349520000003</v>
          </cell>
          <cell r="T9">
            <v>0.84408349520000003</v>
          </cell>
          <cell r="U9">
            <v>0.84408349520000003</v>
          </cell>
          <cell r="V9">
            <v>0.84408349520000003</v>
          </cell>
          <cell r="W9">
            <v>0.84408349520000003</v>
          </cell>
          <cell r="X9">
            <v>0.84408349520000003</v>
          </cell>
          <cell r="Z9" t="str">
            <v>CIMS.CAN.BC.Natural Gas Production.Natural Gas Supply.Direct Drive SmallBCDirect Drive SmallReciprocating compressor electricService requestedCIMS.CAN.BC.Electricity</v>
          </cell>
        </row>
        <row r="10">
          <cell r="N10">
            <v>0.3</v>
          </cell>
          <cell r="O10">
            <v>0.3</v>
          </cell>
          <cell r="P10">
            <v>0.3</v>
          </cell>
          <cell r="Q10">
            <v>0.3</v>
          </cell>
          <cell r="R10">
            <v>0.3</v>
          </cell>
          <cell r="S10">
            <v>0.3</v>
          </cell>
          <cell r="T10">
            <v>0.3</v>
          </cell>
          <cell r="U10">
            <v>0.3</v>
          </cell>
          <cell r="V10">
            <v>0.3</v>
          </cell>
          <cell r="W10">
            <v>0.3</v>
          </cell>
          <cell r="X10">
            <v>0.3</v>
          </cell>
          <cell r="Z10" t="str">
            <v>CIMS.CAN.BC.Natural Gas Production.Natural Gas Supply.Direct Drive SmallBCDirect Drive SmallReciprocating compressorService requestedCIMS.Generic Fuels.Propane</v>
          </cell>
        </row>
        <row r="11">
          <cell r="N11">
            <v>0.27</v>
          </cell>
          <cell r="O11">
            <v>0.27</v>
          </cell>
          <cell r="P11">
            <v>0.27</v>
          </cell>
          <cell r="Q11">
            <v>0.27</v>
          </cell>
          <cell r="R11">
            <v>0.27</v>
          </cell>
          <cell r="S11">
            <v>0.27</v>
          </cell>
          <cell r="T11">
            <v>0.27</v>
          </cell>
          <cell r="U11">
            <v>0.27</v>
          </cell>
          <cell r="V11">
            <v>0.27</v>
          </cell>
          <cell r="W11">
            <v>0.27</v>
          </cell>
          <cell r="X11">
            <v>0.27</v>
          </cell>
          <cell r="Z11" t="str">
            <v>CIMS.CAN.BC.Natural Gas Production.Natural Gas Supply.Direct Drive SmallBCDirect Drive SmallReciprocating compressor lean burn retroService requestedCIMS.Generic Fuels.Propane</v>
          </cell>
        </row>
        <row r="12">
          <cell r="N12">
            <v>6</v>
          </cell>
          <cell r="O12">
            <v>6</v>
          </cell>
          <cell r="P12">
            <v>6</v>
          </cell>
          <cell r="Q12">
            <v>6</v>
          </cell>
          <cell r="R12">
            <v>6</v>
          </cell>
          <cell r="S12">
            <v>6</v>
          </cell>
          <cell r="T12">
            <v>6</v>
          </cell>
          <cell r="U12">
            <v>6</v>
          </cell>
          <cell r="V12">
            <v>6</v>
          </cell>
          <cell r="W12">
            <v>6</v>
          </cell>
          <cell r="X12">
            <v>6</v>
          </cell>
          <cell r="Z12" t="str">
            <v>CIMS.CAN.BC.Natural Gas Production.Natural Gas Supply.Direct Drive SmallBCDirect Drive SmallReciprocating compressor lean burn retro NGService requestedCIMS.CAN.BC.Natural Gas Production.Natural Gas</v>
          </cell>
        </row>
        <row r="13">
          <cell r="N13">
            <v>-0.13881653296308399</v>
          </cell>
          <cell r="O13">
            <v>-0.13881653296308399</v>
          </cell>
          <cell r="P13">
            <v>-0.13881653296308399</v>
          </cell>
          <cell r="Q13">
            <v>-0.13881653296308399</v>
          </cell>
          <cell r="R13">
            <v>-0.13881653296308399</v>
          </cell>
          <cell r="S13">
            <v>-0.13881653296308399</v>
          </cell>
          <cell r="T13">
            <v>-0.13881653296308399</v>
          </cell>
          <cell r="U13">
            <v>-0.13881653296308399</v>
          </cell>
          <cell r="V13">
            <v>-0.13881653296308399</v>
          </cell>
          <cell r="W13">
            <v>-0.13881653296308399</v>
          </cell>
          <cell r="X13">
            <v>-0.13881653296308399</v>
          </cell>
          <cell r="Z13" t="str">
            <v>CIMS.CAN.BC.Natural Gas Production.Natural Gas Supply.Direct HeatBCDirect HeatBoilers cogenService requestedCIMS.CAN.BC.Electricity</v>
          </cell>
        </row>
        <row r="14">
          <cell r="N14">
            <v>0.6</v>
          </cell>
          <cell r="O14">
            <v>0.6</v>
          </cell>
          <cell r="P14">
            <v>0.6</v>
          </cell>
          <cell r="Q14">
            <v>0.6</v>
          </cell>
          <cell r="R14">
            <v>0.6</v>
          </cell>
          <cell r="S14">
            <v>0.6</v>
          </cell>
          <cell r="T14">
            <v>0.6</v>
          </cell>
          <cell r="U14">
            <v>0.6</v>
          </cell>
          <cell r="V14">
            <v>0.6</v>
          </cell>
          <cell r="W14">
            <v>0.6</v>
          </cell>
          <cell r="X14">
            <v>0.6</v>
          </cell>
          <cell r="Z14" t="str">
            <v>CIMS.CAN.BC.Natural Gas Production.Natural Gas Supply.Direct HeatBCDirect HeatBoilersService requestedCIMS.CAN.BC.Natural Gas Production.Natural Gas</v>
          </cell>
        </row>
        <row r="15">
          <cell r="N15">
            <v>0.54586466165413527</v>
          </cell>
          <cell r="O15">
            <v>0.54586466165413527</v>
          </cell>
          <cell r="P15">
            <v>0.54586466165413527</v>
          </cell>
          <cell r="Q15">
            <v>0.54586466165413527</v>
          </cell>
          <cell r="R15">
            <v>0.54586466165413527</v>
          </cell>
          <cell r="S15">
            <v>0.54586466165413527</v>
          </cell>
          <cell r="T15">
            <v>0.54586466165413527</v>
          </cell>
          <cell r="U15">
            <v>0.54586466165413527</v>
          </cell>
          <cell r="V15">
            <v>0.54586466165413527</v>
          </cell>
          <cell r="W15">
            <v>0.54586466165413527</v>
          </cell>
          <cell r="X15">
            <v>0.54586466165413527</v>
          </cell>
          <cell r="Z15" t="str">
            <v>CIMS.CAN.BC.Natural Gas Production.Natural Gas Supply.Direct HeatBCDirect HeatBoilers improved thermal effService requestedCIMS.CAN.BC.Natural Gas Production.Natural Gas</v>
          </cell>
        </row>
        <row r="16">
          <cell r="N16">
            <v>0.54586466165413527</v>
          </cell>
          <cell r="O16">
            <v>0.54586466165413527</v>
          </cell>
          <cell r="P16">
            <v>0.54586466165413527</v>
          </cell>
          <cell r="Q16">
            <v>0.54586466165413527</v>
          </cell>
          <cell r="R16">
            <v>0.54586466165413527</v>
          </cell>
          <cell r="S16">
            <v>0.54586466165413527</v>
          </cell>
          <cell r="T16">
            <v>0.54586466165413527</v>
          </cell>
          <cell r="U16">
            <v>0.54586466165413527</v>
          </cell>
          <cell r="V16">
            <v>0.54586466165413527</v>
          </cell>
          <cell r="W16">
            <v>0.54586466165413527</v>
          </cell>
          <cell r="X16">
            <v>0.54586466165413527</v>
          </cell>
          <cell r="Z16" t="str">
            <v>CIMS.CAN.BC.Natural Gas Production.Natural Gas Supply.Direct HeatBCDirect HeatBoilers improved thermal eff CCSService requestedCIMS.CAN.BC.Natural Gas Production.Natural Gas</v>
          </cell>
        </row>
        <row r="17">
          <cell r="N17">
            <v>0.54586466165413527</v>
          </cell>
          <cell r="O17">
            <v>0.54586466165413527</v>
          </cell>
          <cell r="P17">
            <v>0.54586466165413527</v>
          </cell>
          <cell r="Q17">
            <v>0.54586466165413527</v>
          </cell>
          <cell r="R17">
            <v>0.54586466165413527</v>
          </cell>
          <cell r="S17">
            <v>0.54586466165413527</v>
          </cell>
          <cell r="T17">
            <v>0.54586466165413527</v>
          </cell>
          <cell r="U17">
            <v>0.54586466165413527</v>
          </cell>
          <cell r="V17">
            <v>0.54586466165413527</v>
          </cell>
          <cell r="W17">
            <v>0.54586466165413527</v>
          </cell>
          <cell r="X17">
            <v>0.54586466165413527</v>
          </cell>
          <cell r="Z17" t="str">
            <v>CIMS.CAN.BC.Natural Gas Production.Natural Gas Supply.Direct HeatBCDirect HeatBoilers cogenService requestedCIMS.CAN.BC.Natural Gas Production.Natural Gas</v>
          </cell>
        </row>
        <row r="18"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Z18" t="str">
            <v>CIMS.CAN.BC.Natural Gas Production.Natural Gas Supply.Extraction.Coal Bed MethaneBCCoal Bed MethaneRaw NG prod from coal bed methaneService requestedCIMS.CAN.BC.Natural Gas Production.OG Liquid Fuel Blend.Diesel Blend</v>
          </cell>
        </row>
        <row r="19"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Z19" t="str">
            <v>CIMS.CAN.BC.Natural Gas Production.Natural Gas Supply.Extraction.Coal Bed MethaneBCCoal Bed MethaneRaw NG prod from coal bed methane EffService requestedCIMS.CAN.BC.Natural Gas Production.OG Liquid Fuel Blend.Diesel Blend</v>
          </cell>
        </row>
        <row r="20">
          <cell r="N20">
            <v>100</v>
          </cell>
          <cell r="O20">
            <v>100</v>
          </cell>
          <cell r="P20">
            <v>100</v>
          </cell>
          <cell r="Q20">
            <v>100</v>
          </cell>
          <cell r="R20">
            <v>100</v>
          </cell>
          <cell r="S20">
            <v>100</v>
          </cell>
          <cell r="T20">
            <v>100</v>
          </cell>
          <cell r="U20">
            <v>100</v>
          </cell>
          <cell r="V20">
            <v>100</v>
          </cell>
          <cell r="W20">
            <v>100</v>
          </cell>
          <cell r="X20">
            <v>100</v>
          </cell>
          <cell r="Z20" t="str">
            <v>CIMS.CAN.BC.Natural Gas Production.Natural Gas Supply.Extraction.DrillingBCDrillingExploration and drilling of new wellsService requestedCIMS.Generic Fuels.Fuel Oil</v>
          </cell>
        </row>
        <row r="21">
          <cell r="N21">
            <v>80</v>
          </cell>
          <cell r="O21">
            <v>80</v>
          </cell>
          <cell r="P21">
            <v>80</v>
          </cell>
          <cell r="Q21">
            <v>80</v>
          </cell>
          <cell r="R21">
            <v>80</v>
          </cell>
          <cell r="S21">
            <v>80</v>
          </cell>
          <cell r="T21">
            <v>80</v>
          </cell>
          <cell r="U21">
            <v>80</v>
          </cell>
          <cell r="V21">
            <v>80</v>
          </cell>
          <cell r="W21">
            <v>80</v>
          </cell>
          <cell r="X21">
            <v>80</v>
          </cell>
          <cell r="Z21" t="str">
            <v>CIMS.CAN.BC.Natural Gas Production.Natural Gas Supply.Extraction.DrillingBCDrillingExploration and drilling of new wells EffService requestedCIMS.Generic Fuels.Fuel Oil</v>
          </cell>
        </row>
        <row r="22">
          <cell r="N22">
            <v>0.164420708</v>
          </cell>
          <cell r="O22">
            <v>0.164420708</v>
          </cell>
          <cell r="P22">
            <v>0.164420708</v>
          </cell>
          <cell r="Q22">
            <v>0.164420708</v>
          </cell>
          <cell r="R22">
            <v>0.164420708</v>
          </cell>
          <cell r="S22">
            <v>0.164420708</v>
          </cell>
          <cell r="T22">
            <v>0.164420708</v>
          </cell>
          <cell r="U22">
            <v>0.164420708</v>
          </cell>
          <cell r="V22">
            <v>0.164420708</v>
          </cell>
          <cell r="W22">
            <v>0.164420708</v>
          </cell>
          <cell r="X22">
            <v>0.164420708</v>
          </cell>
          <cell r="Z22" t="str">
            <v>CIMS.CAN.BC.Natural Gas Production.Natural Gas Supply.Formation CO2BCFormation CO2Formation CCSService requestedCIMS.CAN.BC.Electricity</v>
          </cell>
        </row>
        <row r="23">
          <cell r="N23">
            <v>0.11239449</v>
          </cell>
          <cell r="O23">
            <v>0.11239449</v>
          </cell>
          <cell r="P23">
            <v>0.11239449</v>
          </cell>
          <cell r="Q23">
            <v>0.11239449</v>
          </cell>
          <cell r="R23">
            <v>0.11239449</v>
          </cell>
          <cell r="S23">
            <v>0.11239449</v>
          </cell>
          <cell r="T23">
            <v>0.11239449</v>
          </cell>
          <cell r="U23">
            <v>0.11239449</v>
          </cell>
          <cell r="V23">
            <v>0.11239449</v>
          </cell>
          <cell r="W23">
            <v>0.11239449</v>
          </cell>
          <cell r="X23">
            <v>0.11239449</v>
          </cell>
          <cell r="Z23" t="str">
            <v>CIMS.CAN.BC.Natural Gas Production.Natural Gas Supply.Processing.Processing PlantsBCProcessing PlantsProcessingService requestedCIMS.CAN.BC.Electricity</v>
          </cell>
        </row>
        <row r="24">
          <cell r="N24">
            <v>8.4295867499999996E-2</v>
          </cell>
          <cell r="O24">
            <v>8.4295867499999996E-2</v>
          </cell>
          <cell r="P24">
            <v>8.4295867499999996E-2</v>
          </cell>
          <cell r="Q24">
            <v>8.4295867499999996E-2</v>
          </cell>
          <cell r="R24">
            <v>8.4295867499999996E-2</v>
          </cell>
          <cell r="S24">
            <v>8.4295867499999996E-2</v>
          </cell>
          <cell r="T24">
            <v>8.4295867499999996E-2</v>
          </cell>
          <cell r="U24">
            <v>8.4295867499999996E-2</v>
          </cell>
          <cell r="V24">
            <v>8.4295867499999996E-2</v>
          </cell>
          <cell r="W24">
            <v>8.4295867499999996E-2</v>
          </cell>
          <cell r="X24">
            <v>8.4295867499999996E-2</v>
          </cell>
          <cell r="Z24" t="str">
            <v>CIMS.CAN.BC.Natural Gas Production.Natural Gas Supply.Processing.Processing PlantsBCProcessing PlantsProcessing EffService requestedCIMS.CAN.BC.Electricity</v>
          </cell>
        </row>
        <row r="25">
          <cell r="N25">
            <v>1.2104094400000001E-2</v>
          </cell>
          <cell r="O25">
            <v>1.2104094400000001E-2</v>
          </cell>
          <cell r="P25">
            <v>1.2104094400000001E-2</v>
          </cell>
          <cell r="Q25">
            <v>1.2104094400000001E-2</v>
          </cell>
          <cell r="R25">
            <v>1.2104094400000001E-2</v>
          </cell>
          <cell r="S25">
            <v>1.2104094400000001E-2</v>
          </cell>
          <cell r="T25">
            <v>1.2104094400000001E-2</v>
          </cell>
          <cell r="U25">
            <v>1.2104094400000001E-2</v>
          </cell>
          <cell r="V25">
            <v>1.2104094400000001E-2</v>
          </cell>
          <cell r="W25">
            <v>1.2104094400000001E-2</v>
          </cell>
          <cell r="X25">
            <v>1.2104094400000001E-2</v>
          </cell>
          <cell r="Z25" t="str">
            <v>CIMS.CAN.BC.Natural Gas Production.Natural Gas Supply.PumpingBCPumpingElectric MotorService requestedCIMS.CAN.BC.Electricity</v>
          </cell>
        </row>
        <row r="26">
          <cell r="N26">
            <v>4.0000000000000001E-3</v>
          </cell>
          <cell r="O26">
            <v>4.0000000000000001E-3</v>
          </cell>
          <cell r="P26">
            <v>4.0000000000000001E-3</v>
          </cell>
          <cell r="Q26">
            <v>4.0000000000000001E-3</v>
          </cell>
          <cell r="R26">
            <v>4.0000000000000001E-3</v>
          </cell>
          <cell r="S26">
            <v>4.0000000000000001E-3</v>
          </cell>
          <cell r="T26">
            <v>4.0000000000000001E-3</v>
          </cell>
          <cell r="U26">
            <v>4.0000000000000001E-3</v>
          </cell>
          <cell r="V26">
            <v>4.0000000000000001E-3</v>
          </cell>
          <cell r="W26">
            <v>4.0000000000000001E-3</v>
          </cell>
          <cell r="X26">
            <v>4.0000000000000001E-3</v>
          </cell>
          <cell r="Z26" t="str">
            <v>CIMS.CAN.BC.Natural Gas Production.Natural Gas Supply.TransmissionBCTransmissionTransmissionService requestedCIMS.CAN.BC.Natural Gas Production.OG Liquid Fuel Blend.Diesel Blend</v>
          </cell>
        </row>
        <row r="27">
          <cell r="N27">
            <v>3.2000000000000002E-3</v>
          </cell>
          <cell r="O27">
            <v>3.2000000000000002E-3</v>
          </cell>
          <cell r="P27">
            <v>3.2000000000000002E-3</v>
          </cell>
          <cell r="Q27">
            <v>3.2000000000000002E-3</v>
          </cell>
          <cell r="R27">
            <v>3.2000000000000002E-3</v>
          </cell>
          <cell r="S27">
            <v>3.2000000000000002E-3</v>
          </cell>
          <cell r="T27">
            <v>3.2000000000000002E-3</v>
          </cell>
          <cell r="U27">
            <v>3.2000000000000002E-3</v>
          </cell>
          <cell r="V27">
            <v>3.2000000000000002E-3</v>
          </cell>
          <cell r="W27">
            <v>3.2000000000000002E-3</v>
          </cell>
          <cell r="X27">
            <v>3.2000000000000002E-3</v>
          </cell>
          <cell r="Z27" t="str">
            <v>CIMS.CAN.BC.Natural Gas Production.Natural Gas Supply.TransmissionBCTransmissionTransmission EffService requestedCIMS.CAN.BC.Natural Gas Production.OG Liquid Fuel Blend.Diesel Blend</v>
          </cell>
        </row>
        <row r="28">
          <cell r="N28">
            <v>5.0433726666666663E-3</v>
          </cell>
          <cell r="O28">
            <v>5.0433726666666663E-3</v>
          </cell>
          <cell r="P28">
            <v>5.0433726666666663E-3</v>
          </cell>
          <cell r="Q28">
            <v>5.0433726666666663E-3</v>
          </cell>
          <cell r="R28">
            <v>5.0433726666666663E-3</v>
          </cell>
          <cell r="S28">
            <v>5.0433726666666663E-3</v>
          </cell>
          <cell r="T28">
            <v>5.0433726666666663E-3</v>
          </cell>
          <cell r="U28">
            <v>5.0433726666666663E-3</v>
          </cell>
          <cell r="V28">
            <v>5.0433726666666663E-3</v>
          </cell>
          <cell r="W28">
            <v>5.0433726666666663E-3</v>
          </cell>
          <cell r="X28">
            <v>5.0433726666666663E-3</v>
          </cell>
          <cell r="Z28" t="str">
            <v>CIMS.CAN.BC.Natural Gas Production.Natural Gas Supply.TransmissionBCTransmissionTransmissionService requestedCIMS.CAN.BC.Electricity</v>
          </cell>
        </row>
        <row r="29">
          <cell r="N29">
            <v>3.7825293333333333E-3</v>
          </cell>
          <cell r="O29">
            <v>3.7825293333333333E-3</v>
          </cell>
          <cell r="P29">
            <v>3.7825293333333333E-3</v>
          </cell>
          <cell r="Q29">
            <v>3.7825293333333333E-3</v>
          </cell>
          <cell r="R29">
            <v>3.7825293333333333E-3</v>
          </cell>
          <cell r="S29">
            <v>3.7825293333333333E-3</v>
          </cell>
          <cell r="T29">
            <v>3.7825293333333333E-3</v>
          </cell>
          <cell r="U29">
            <v>3.7825293333333333E-3</v>
          </cell>
          <cell r="V29">
            <v>3.7825293333333333E-3</v>
          </cell>
          <cell r="W29">
            <v>3.7825293333333333E-3</v>
          </cell>
          <cell r="X29">
            <v>3.7825293333333333E-3</v>
          </cell>
          <cell r="Z29" t="str">
            <v>CIMS.CAN.BC.Natural Gas Production.Natural Gas Supply.TransmissionBCTransmissionTransmission EffService requestedCIMS.CAN.BC.Electricity</v>
          </cell>
        </row>
        <row r="30">
          <cell r="N30">
            <v>3.7825293333333333E-3</v>
          </cell>
          <cell r="O30">
            <v>3.7825293333333333E-3</v>
          </cell>
          <cell r="P30">
            <v>3.7825293333333333E-3</v>
          </cell>
          <cell r="Q30">
            <v>3.7825293333333333E-3</v>
          </cell>
          <cell r="R30">
            <v>3.7825293333333333E-3</v>
          </cell>
          <cell r="S30">
            <v>3.7825293333333333E-3</v>
          </cell>
          <cell r="T30">
            <v>3.7825293333333333E-3</v>
          </cell>
          <cell r="U30">
            <v>3.7825293333333333E-3</v>
          </cell>
          <cell r="V30">
            <v>3.7825293333333333E-3</v>
          </cell>
          <cell r="W30">
            <v>3.7825293333333333E-3</v>
          </cell>
          <cell r="X30">
            <v>3.7825293333333333E-3</v>
          </cell>
          <cell r="Z30" t="str">
            <v>CIMS.CAN.BC.Natural Gas Production.Natural Gas Supply.TransmissionBCTransmissionTransmission HFOService requestedCIMS.CAN.BC.Electricity</v>
          </cell>
        </row>
        <row r="31">
          <cell r="N31">
            <v>0.28000000000000003</v>
          </cell>
          <cell r="O31">
            <v>0.28000000000000003</v>
          </cell>
          <cell r="P31">
            <v>0.28000000000000003</v>
          </cell>
          <cell r="Q31">
            <v>0.28000000000000003</v>
          </cell>
          <cell r="R31">
            <v>0.28000000000000003</v>
          </cell>
          <cell r="S31">
            <v>0.28000000000000003</v>
          </cell>
          <cell r="T31">
            <v>0.28000000000000003</v>
          </cell>
          <cell r="U31">
            <v>0.28000000000000003</v>
          </cell>
          <cell r="V31">
            <v>0.28000000000000003</v>
          </cell>
          <cell r="W31">
            <v>0.28000000000000003</v>
          </cell>
          <cell r="X31">
            <v>0.28000000000000003</v>
          </cell>
          <cell r="Z31" t="str">
            <v>CIMS.CAN.BC.Natural Gas Production.Natural Gas Supply.TransmissionBCTransmissionTransmissionService requestedCIMS.CAN.BC.Natural Gas Production.Natural Gas</v>
          </cell>
        </row>
        <row r="32">
          <cell r="N32">
            <v>0.25200000000000006</v>
          </cell>
          <cell r="O32">
            <v>0.25200000000000006</v>
          </cell>
          <cell r="P32">
            <v>0.25200000000000006</v>
          </cell>
          <cell r="Q32">
            <v>0.25200000000000006</v>
          </cell>
          <cell r="R32">
            <v>0.25200000000000006</v>
          </cell>
          <cell r="S32">
            <v>0.25200000000000006</v>
          </cell>
          <cell r="T32">
            <v>0.25200000000000006</v>
          </cell>
          <cell r="U32">
            <v>0.25200000000000006</v>
          </cell>
          <cell r="V32">
            <v>0.25200000000000006</v>
          </cell>
          <cell r="W32">
            <v>0.25200000000000006</v>
          </cell>
          <cell r="X32">
            <v>0.25200000000000006</v>
          </cell>
          <cell r="Z32" t="str">
            <v>CIMS.CAN.BC.Natural Gas Production.Natural Gas Supply.TransmissionBCTransmissionTransmission EffService requestedCIMS.CAN.BC.Natural Gas Production.Natural Gas</v>
          </cell>
        </row>
        <row r="33">
          <cell r="N33">
            <v>5.0000000000000001E-4</v>
          </cell>
          <cell r="O33">
            <v>5.0000000000000001E-4</v>
          </cell>
          <cell r="P33">
            <v>5.0000000000000001E-4</v>
          </cell>
          <cell r="Q33">
            <v>5.0000000000000001E-4</v>
          </cell>
          <cell r="R33">
            <v>5.0000000000000001E-4</v>
          </cell>
          <cell r="S33">
            <v>5.0000000000000001E-4</v>
          </cell>
          <cell r="T33">
            <v>5.0000000000000001E-4</v>
          </cell>
          <cell r="U33">
            <v>5.0000000000000001E-4</v>
          </cell>
          <cell r="V33">
            <v>5.0000000000000001E-4</v>
          </cell>
          <cell r="W33">
            <v>5.0000000000000001E-4</v>
          </cell>
          <cell r="X33">
            <v>5.0000000000000001E-4</v>
          </cell>
          <cell r="Z33" t="str">
            <v>CIMS.CAN.BC.Natural Gas Production.Natural Gas Supply.TransmissionBCTransmissionTransmission HFOService requestedCIMS.Generic Fuels.Fuel Oil</v>
          </cell>
        </row>
        <row r="34">
          <cell r="N34">
            <v>-0.95</v>
          </cell>
          <cell r="O34">
            <v>-0.95</v>
          </cell>
          <cell r="P34">
            <v>-0.95</v>
          </cell>
          <cell r="Q34">
            <v>-0.95</v>
          </cell>
          <cell r="R34">
            <v>-0.95</v>
          </cell>
          <cell r="S34">
            <v>-0.95</v>
          </cell>
          <cell r="T34">
            <v>-0.95</v>
          </cell>
          <cell r="U34">
            <v>-0.95</v>
          </cell>
          <cell r="V34">
            <v>-0.95</v>
          </cell>
          <cell r="W34">
            <v>-0.95</v>
          </cell>
          <cell r="X34">
            <v>-0.95</v>
          </cell>
          <cell r="Z34" t="str">
            <v>CIMS.CAN.BC.Natural Gas Production.Natural Gas Supply.Venting.Point VentingBCPoint VentingVRUService requestedCIMS.CAN.BC.Natural Gas Production.Natural Gas</v>
          </cell>
        </row>
        <row r="35"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Z35" t="str">
            <v>CIMS.CAN.BC.Natural Gas Production.OG Liquid Fuel BlendBCOG Liquid Fuel BlendService requestedCIMS.CAN.BC.Natural Gas Production.OG Liquid Fuel Blend.Diesel Blend</v>
          </cell>
        </row>
        <row r="36"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Z36" t="str">
            <v>CIMS.CAN.BC.Natural Gas Production.OG Liquid Fuel BlendBCOG Liquid Fuel BlendService requestedCIMS.CAN.BC.Natural Gas Production.OG Liquid Fuel Blend.Gasoline Blend</v>
          </cell>
        </row>
        <row r="37"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Z37" t="str">
            <v>CIMS.CAN.BC.Natural Gas Production.OG Liquid Fuel Blend.Diesel BlendBCDiesel BlendBiodieselService requestedCIMS.CAN.BC.Biodiesel</v>
          </cell>
        </row>
        <row r="38"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Z38" t="str">
            <v>CIMS.CAN.BC.Natural Gas Production.OG Liquid Fuel Blend.Diesel BlendBCDiesel BlendDieselService requestedCIMS.Generic Fuels.Diesel</v>
          </cell>
        </row>
        <row r="39"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Z39" t="str">
            <v>CIMS.CAN.BC.Natural Gas Production.OG Liquid Fuel Blend.Gasoline BlendBCGasoline BlendEthanolService requestedCIMS.CAN.BC.Ethanol</v>
          </cell>
        </row>
        <row r="40"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Z40" t="str">
            <v>CIMS.CAN.BC.Natural Gas Production.OG Liquid Fuel Blend.Gasoline BlendBCGasoline BlendGasolineService requestedCIMS.Generic Fuels.Gasoline</v>
          </cell>
        </row>
        <row r="41">
          <cell r="N41">
            <v>0.05</v>
          </cell>
          <cell r="O41">
            <v>0.05</v>
          </cell>
          <cell r="P41">
            <v>0.05</v>
          </cell>
          <cell r="Q41">
            <v>0.05</v>
          </cell>
          <cell r="R41">
            <v>0.05</v>
          </cell>
          <cell r="S41">
            <v>0.05</v>
          </cell>
          <cell r="T41">
            <v>0.05</v>
          </cell>
          <cell r="U41">
            <v>0.05</v>
          </cell>
          <cell r="V41">
            <v>0.05</v>
          </cell>
          <cell r="W41">
            <v>0.05</v>
          </cell>
          <cell r="X41">
            <v>0.05</v>
          </cell>
          <cell r="Z41" t="str">
            <v>CIMS.CAN.BC.Natural Gas Production.Natural Gas Supply.Extraction.Off road transportBCOff road transportExtraction Off road transportService requestedCIMS.CAN.BC.Natural Gas Production.OG Liquid Fuel Blend.Diesel Blend</v>
          </cell>
        </row>
        <row r="42">
          <cell r="N42">
            <v>5.2999999999999999E-2</v>
          </cell>
          <cell r="O42">
            <v>5.2999999999999999E-2</v>
          </cell>
          <cell r="P42">
            <v>5.2999999999999999E-2</v>
          </cell>
          <cell r="Q42">
            <v>5.2999999999999999E-2</v>
          </cell>
          <cell r="R42">
            <v>5.2999999999999999E-2</v>
          </cell>
          <cell r="S42">
            <v>5.2999999999999999E-2</v>
          </cell>
          <cell r="T42">
            <v>5.2999999999999999E-2</v>
          </cell>
          <cell r="U42">
            <v>5.2999999999999999E-2</v>
          </cell>
          <cell r="V42">
            <v>5.2999999999999999E-2</v>
          </cell>
          <cell r="W42">
            <v>5.2999999999999999E-2</v>
          </cell>
          <cell r="X42">
            <v>5.2999999999999999E-2</v>
          </cell>
          <cell r="Z42" t="str">
            <v>CIMS.CAN.BC.Natural Gas Production.Natural Gas Supply.Extraction.Off road transportBCOff road transportExtraction Off road transportService requestedCIMS.CAN.BC.Natural Gas Production.OG Liquid Fuel Blend.Gasoline Blend</v>
          </cell>
        </row>
        <row r="43">
          <cell r="N43">
            <v>4.0000000000000008E-2</v>
          </cell>
          <cell r="O43">
            <v>4.0000000000000008E-2</v>
          </cell>
          <cell r="P43">
            <v>4.0000000000000008E-2</v>
          </cell>
          <cell r="Q43">
            <v>4.0000000000000008E-2</v>
          </cell>
          <cell r="R43">
            <v>4.0000000000000008E-2</v>
          </cell>
          <cell r="S43">
            <v>4.0000000000000008E-2</v>
          </cell>
          <cell r="T43">
            <v>4.0000000000000008E-2</v>
          </cell>
          <cell r="U43">
            <v>4.0000000000000008E-2</v>
          </cell>
          <cell r="V43">
            <v>4.0000000000000008E-2</v>
          </cell>
          <cell r="W43">
            <v>4.0000000000000008E-2</v>
          </cell>
          <cell r="X43">
            <v>4.0000000000000008E-2</v>
          </cell>
          <cell r="Z43" t="str">
            <v>CIMS.CAN.BC.Natural Gas Production.Natural Gas Supply.Extraction.Off road transportBCOff road transportExtraction Off road transport EffService requestedCIMS.CAN.BC.Natural Gas Production.OG Liquid Fuel Blend.Diesel Blend</v>
          </cell>
        </row>
        <row r="44">
          <cell r="N44">
            <v>2.1999999999999999E-2</v>
          </cell>
          <cell r="O44">
            <v>2.1999999999999999E-2</v>
          </cell>
          <cell r="P44">
            <v>2.1999999999999999E-2</v>
          </cell>
          <cell r="Q44">
            <v>2.1999999999999999E-2</v>
          </cell>
          <cell r="R44">
            <v>2.1999999999999999E-2</v>
          </cell>
          <cell r="S44">
            <v>2.1999999999999999E-2</v>
          </cell>
          <cell r="T44">
            <v>2.1999999999999999E-2</v>
          </cell>
          <cell r="U44">
            <v>2.1999999999999999E-2</v>
          </cell>
          <cell r="V44">
            <v>2.1999999999999999E-2</v>
          </cell>
          <cell r="W44">
            <v>2.1999999999999999E-2</v>
          </cell>
          <cell r="X44">
            <v>2.1999999999999999E-2</v>
          </cell>
          <cell r="Z44" t="str">
            <v>CIMS.CAN.BC.Natural Gas Production.Natural Gas Supply.Extraction.Off road transportBCOff road transportExtraction Off road transport EffService requestedCIMS.CAN.BC.Natural Gas Production.OG Liquid Fuel Blend.Gasoline Blend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CIMS"/>
      <sheetName val="CAN"/>
      <sheetName val="BC"/>
      <sheetName val="AB"/>
      <sheetName val="SK"/>
      <sheetName val="MB"/>
      <sheetName val="ON"/>
      <sheetName val="QC"/>
      <sheetName val="AT"/>
    </sheetNames>
    <sheetDataSet>
      <sheetData sheetId="0"/>
      <sheetData sheetId="1">
        <row r="83">
          <cell r="M83">
            <v>11.99</v>
          </cell>
        </row>
        <row r="84">
          <cell r="M84">
            <v>5.0659506393256851E-2</v>
          </cell>
        </row>
        <row r="85">
          <cell r="M85">
            <v>9.7394051232794818E-7</v>
          </cell>
        </row>
        <row r="86">
          <cell r="M86">
            <v>8.6864964613033235E-7</v>
          </cell>
        </row>
      </sheetData>
      <sheetData sheetId="2"/>
      <sheetData sheetId="3">
        <row r="1201">
          <cell r="M1201">
            <v>0.35</v>
          </cell>
        </row>
      </sheetData>
      <sheetData sheetId="4">
        <row r="1072">
          <cell r="M1072">
            <v>0.35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oration &amp; Drilling"/>
      <sheetName val="Conversion"/>
      <sheetName val="AB production data"/>
    </sheetNames>
    <sheetDataSet>
      <sheetData sheetId="0">
        <row r="257">
          <cell r="A257" t="str">
            <v>,</v>
          </cell>
          <cell r="B257" t="str">
            <v>Source</v>
          </cell>
          <cell r="D257">
            <v>2000</v>
          </cell>
          <cell r="E257">
            <v>2001</v>
          </cell>
          <cell r="F257">
            <v>2002</v>
          </cell>
          <cell r="G257">
            <v>2003</v>
          </cell>
          <cell r="H257">
            <v>2004</v>
          </cell>
          <cell r="I257">
            <v>2005</v>
          </cell>
          <cell r="J257">
            <v>2006</v>
          </cell>
          <cell r="K257">
            <v>2007</v>
          </cell>
          <cell r="L257">
            <v>2008</v>
          </cell>
          <cell r="M257">
            <v>2009</v>
          </cell>
          <cell r="N257">
            <v>2010</v>
          </cell>
          <cell r="O257">
            <v>2011</v>
          </cell>
          <cell r="P257">
            <v>2012</v>
          </cell>
          <cell r="Q257">
            <v>2013</v>
          </cell>
          <cell r="R257">
            <v>2014</v>
          </cell>
          <cell r="S257">
            <v>2015</v>
          </cell>
          <cell r="T257">
            <v>2016</v>
          </cell>
          <cell r="U257">
            <v>2017</v>
          </cell>
          <cell r="V257">
            <v>2018</v>
          </cell>
          <cell r="W257">
            <v>2019</v>
          </cell>
          <cell r="X257">
            <v>2020</v>
          </cell>
          <cell r="Y257">
            <v>2021</v>
          </cell>
          <cell r="Z257">
            <v>2022</v>
          </cell>
          <cell r="AA257">
            <v>2023</v>
          </cell>
          <cell r="AB257">
            <v>2024</v>
          </cell>
          <cell r="AC257">
            <v>2025</v>
          </cell>
          <cell r="AD257">
            <v>2026</v>
          </cell>
          <cell r="AE257">
            <v>2027</v>
          </cell>
          <cell r="AF257">
            <v>2028</v>
          </cell>
          <cell r="AG257">
            <v>2029</v>
          </cell>
          <cell r="AH257">
            <v>2030</v>
          </cell>
          <cell r="AI257">
            <v>2031</v>
          </cell>
          <cell r="AJ257">
            <v>2032</v>
          </cell>
          <cell r="AK257">
            <v>2033</v>
          </cell>
          <cell r="AL257">
            <v>2034</v>
          </cell>
          <cell r="AM257">
            <v>2035</v>
          </cell>
          <cell r="AN257">
            <v>2036</v>
          </cell>
          <cell r="AO257">
            <v>2037</v>
          </cell>
          <cell r="AP257">
            <v>2038</v>
          </cell>
          <cell r="AQ257">
            <v>2039</v>
          </cell>
          <cell r="AR257">
            <v>2040</v>
          </cell>
          <cell r="AS257">
            <v>2041</v>
          </cell>
          <cell r="AT257">
            <v>2042</v>
          </cell>
          <cell r="AU257">
            <v>2043</v>
          </cell>
          <cell r="AV257">
            <v>2044</v>
          </cell>
          <cell r="AW257">
            <v>2045</v>
          </cell>
          <cell r="AX257">
            <v>2046</v>
          </cell>
          <cell r="AY257">
            <v>2047</v>
          </cell>
          <cell r="AZ257">
            <v>2048</v>
          </cell>
          <cell r="BA257">
            <v>2049</v>
          </cell>
          <cell r="BB257">
            <v>2050</v>
          </cell>
        </row>
        <row r="258">
          <cell r="A258" t="str">
            <v>BC</v>
          </cell>
          <cell r="B258" t="str">
            <v>Source</v>
          </cell>
        </row>
        <row r="259">
          <cell r="A259" t="str">
            <v>All Wells Drilled - CAPP</v>
          </cell>
          <cell r="B259" t="str">
            <v>C:\Users\stark\Documents\Documents\REM SFU\pyCIMS\Natural Gas\Sources\CAPP\Drilling\01-04 Wells and Metres_Feet Drilled by Province</v>
          </cell>
          <cell r="C259" t="str">
            <v>All wells drilled</v>
          </cell>
          <cell r="D259">
            <v>846</v>
          </cell>
          <cell r="E259">
            <v>934</v>
          </cell>
          <cell r="F259">
            <v>580</v>
          </cell>
          <cell r="G259">
            <v>1032</v>
          </cell>
          <cell r="H259">
            <v>1117</v>
          </cell>
          <cell r="I259">
            <v>1202</v>
          </cell>
          <cell r="J259">
            <v>1313</v>
          </cell>
          <cell r="K259">
            <v>827</v>
          </cell>
          <cell r="L259">
            <v>805</v>
          </cell>
          <cell r="M259">
            <v>667</v>
          </cell>
          <cell r="N259">
            <v>554</v>
          </cell>
          <cell r="O259">
            <v>568</v>
          </cell>
          <cell r="P259">
            <v>363</v>
          </cell>
          <cell r="Q259">
            <v>527</v>
          </cell>
          <cell r="R259">
            <v>621</v>
          </cell>
          <cell r="S259">
            <v>517</v>
          </cell>
          <cell r="T259">
            <v>286</v>
          </cell>
          <cell r="U259">
            <v>611</v>
          </cell>
          <cell r="V259">
            <v>405</v>
          </cell>
          <cell r="W259">
            <v>352</v>
          </cell>
          <cell r="X259">
            <v>304</v>
          </cell>
          <cell r="Y259">
            <v>462</v>
          </cell>
        </row>
        <row r="260">
          <cell r="A260" t="str">
            <v>All Wells Drilled - AER</v>
          </cell>
          <cell r="D260">
            <v>603</v>
          </cell>
          <cell r="E260">
            <v>802</v>
          </cell>
          <cell r="F260">
            <v>566</v>
          </cell>
          <cell r="G260">
            <v>948</v>
          </cell>
          <cell r="H260">
            <v>1165</v>
          </cell>
          <cell r="I260">
            <v>1270</v>
          </cell>
          <cell r="J260">
            <v>1179</v>
          </cell>
          <cell r="K260">
            <v>759</v>
          </cell>
          <cell r="L260">
            <v>789</v>
          </cell>
          <cell r="M260">
            <v>569</v>
          </cell>
          <cell r="N260">
            <v>663</v>
          </cell>
          <cell r="O260">
            <v>673</v>
          </cell>
          <cell r="P260">
            <v>465</v>
          </cell>
          <cell r="Q260">
            <v>561</v>
          </cell>
          <cell r="R260">
            <v>703</v>
          </cell>
          <cell r="S260">
            <v>537</v>
          </cell>
          <cell r="T260">
            <v>334</v>
          </cell>
          <cell r="U260">
            <v>610</v>
          </cell>
          <cell r="V260">
            <v>429</v>
          </cell>
          <cell r="W260">
            <v>363</v>
          </cell>
          <cell r="X260">
            <v>366</v>
          </cell>
          <cell r="Y260">
            <v>467</v>
          </cell>
        </row>
        <row r="261">
          <cell r="A261" t="str">
            <v>% Diff. of BCER from CAPP</v>
          </cell>
          <cell r="D261">
            <v>-0.28723404255319152</v>
          </cell>
          <cell r="E261">
            <v>-0.14132762312633834</v>
          </cell>
          <cell r="F261">
            <v>-2.4137931034482758E-2</v>
          </cell>
          <cell r="G261">
            <v>-8.1395348837209308E-2</v>
          </cell>
          <cell r="H261">
            <v>4.2972247090420773E-2</v>
          </cell>
          <cell r="I261">
            <v>5.6572379367720464E-2</v>
          </cell>
          <cell r="J261">
            <v>-0.10205635948210205</v>
          </cell>
          <cell r="K261">
            <v>-8.222490931076179E-2</v>
          </cell>
          <cell r="L261">
            <v>-1.9875776397515529E-2</v>
          </cell>
          <cell r="M261">
            <v>-0.14692653673163419</v>
          </cell>
          <cell r="N261">
            <v>0.1967509025270758</v>
          </cell>
          <cell r="O261">
            <v>0.18485915492957747</v>
          </cell>
          <cell r="P261">
            <v>0.28099173553719009</v>
          </cell>
          <cell r="Q261">
            <v>6.4516129032258063E-2</v>
          </cell>
          <cell r="R261">
            <v>0.1320450885668277</v>
          </cell>
          <cell r="S261">
            <v>3.8684719535783368E-2</v>
          </cell>
          <cell r="T261">
            <v>0.16783216783216784</v>
          </cell>
          <cell r="U261">
            <v>-1.6366612111292963E-3</v>
          </cell>
          <cell r="V261">
            <v>5.9259259259259262E-2</v>
          </cell>
          <cell r="W261">
            <v>3.125E-2</v>
          </cell>
          <cell r="X261">
            <v>0.20394736842105263</v>
          </cell>
          <cell r="Y261">
            <v>1.0822510822510822E-2</v>
          </cell>
        </row>
        <row r="262">
          <cell r="A262" t="str">
            <v>All exploration &amp; drilling investment (million $2000)</v>
          </cell>
          <cell r="B262" t="str">
            <v>C:\Users\stark\Documents\Documents\REM SFU\pyCIMS\Natural Gas\Sources\CAPP\Capital Expenditure\04-05 Net Cash Expenditures BC</v>
          </cell>
          <cell r="D262">
            <v>1695.8</v>
          </cell>
          <cell r="E262">
            <v>2872.9411764705887</v>
          </cell>
          <cell r="F262">
            <v>2124.1830065359477</v>
          </cell>
          <cell r="G262">
            <v>3373.8908866122379</v>
          </cell>
          <cell r="H262">
            <v>3436.704984818633</v>
          </cell>
          <cell r="I262">
            <v>4341.801783081668</v>
          </cell>
          <cell r="J262">
            <v>5272.8628645598274</v>
          </cell>
          <cell r="K262">
            <v>4680.294314981802</v>
          </cell>
          <cell r="L262">
            <v>6623.1467317419911</v>
          </cell>
          <cell r="M262">
            <v>4176.5802340767868</v>
          </cell>
          <cell r="N262">
            <v>5518.3189436001949</v>
          </cell>
          <cell r="O262">
            <v>5254.7281666416839</v>
          </cell>
          <cell r="P262">
            <v>3896.2057717900821</v>
          </cell>
          <cell r="Q262">
            <v>4008.8345853490309</v>
          </cell>
          <cell r="R262">
            <v>5069.3926929699855</v>
          </cell>
          <cell r="S262">
            <v>3346.840007848667</v>
          </cell>
          <cell r="T262">
            <v>1741.773673147459</v>
          </cell>
          <cell r="U262">
            <v>2547.1214828490029</v>
          </cell>
          <cell r="V262">
            <v>2486.2379341279297</v>
          </cell>
          <cell r="W262">
            <v>2217.0182799983786</v>
          </cell>
          <cell r="X262">
            <v>1176.0645125996487</v>
          </cell>
          <cell r="Y262">
            <v>2777.3988760441284</v>
          </cell>
        </row>
        <row r="263">
          <cell r="A263" t="str">
            <v>Gas Wells Drilled</v>
          </cell>
          <cell r="B263" t="str">
            <v>BCER</v>
          </cell>
          <cell r="D263">
            <v>524</v>
          </cell>
          <cell r="E263">
            <v>685</v>
          </cell>
          <cell r="F263">
            <v>467</v>
          </cell>
          <cell r="G263">
            <v>830</v>
          </cell>
          <cell r="H263">
            <v>1064</v>
          </cell>
          <cell r="I263">
            <v>1216</v>
          </cell>
          <cell r="J263">
            <v>1093</v>
          </cell>
          <cell r="K263">
            <v>673</v>
          </cell>
          <cell r="L263">
            <v>772</v>
          </cell>
          <cell r="M263">
            <v>502</v>
          </cell>
          <cell r="N263">
            <v>634</v>
          </cell>
          <cell r="O263">
            <v>561</v>
          </cell>
          <cell r="P263">
            <v>393</v>
          </cell>
          <cell r="Q263">
            <v>495</v>
          </cell>
          <cell r="R263">
            <v>651</v>
          </cell>
          <cell r="S263">
            <v>489</v>
          </cell>
          <cell r="T263">
            <v>306</v>
          </cell>
          <cell r="U263">
            <v>567</v>
          </cell>
          <cell r="V263">
            <v>407</v>
          </cell>
          <cell r="W263">
            <v>360</v>
          </cell>
          <cell r="X263">
            <v>361</v>
          </cell>
          <cell r="Y263">
            <v>460</v>
          </cell>
          <cell r="Z263">
            <v>362</v>
          </cell>
        </row>
        <row r="264">
          <cell r="A264" t="str">
            <v>Investment ($M)</v>
          </cell>
          <cell r="D264">
            <v>1473.6305140961858</v>
          </cell>
          <cell r="E264">
            <v>2453.8213290303656</v>
          </cell>
          <cell r="F264">
            <v>1752.6386290676458</v>
          </cell>
          <cell r="G264">
            <v>2953.9340041014316</v>
          </cell>
          <cell r="H264">
            <v>3138.7588874223393</v>
          </cell>
          <cell r="I264">
            <v>4157.18973876166</v>
          </cell>
          <cell r="J264">
            <v>4888.2435207496956</v>
          </cell>
          <cell r="K264">
            <v>4149.9842871973024</v>
          </cell>
          <cell r="L264">
            <v>6480.4426830225821</v>
          </cell>
          <cell r="M264">
            <v>3684.7860764614179</v>
          </cell>
          <cell r="N264">
            <v>5276.9445101697193</v>
          </cell>
          <cell r="O264">
            <v>4380.2414583744203</v>
          </cell>
          <cell r="P264">
            <v>3292.9222974483923</v>
          </cell>
          <cell r="Q264">
            <v>3537.2069870726741</v>
          </cell>
          <cell r="R264">
            <v>4694.4162775582654</v>
          </cell>
          <cell r="S264">
            <v>3047.681124465546</v>
          </cell>
          <cell r="T264">
            <v>1595.7567185123428</v>
          </cell>
          <cell r="U264">
            <v>2367.5702963530894</v>
          </cell>
          <cell r="V264">
            <v>2358.7385528905997</v>
          </cell>
          <cell r="W264">
            <v>2198.6958148744252</v>
          </cell>
          <cell r="X264">
            <v>1159.9980575094894</v>
          </cell>
          <cell r="Y264">
            <v>2735.7676295081351</v>
          </cell>
        </row>
        <row r="265">
          <cell r="A265" t="str">
            <v>Cost per well drilled ($2000)</v>
          </cell>
          <cell r="D265">
            <v>2812271.9734660038</v>
          </cell>
          <cell r="E265">
            <v>3582220.9182925043</v>
          </cell>
          <cell r="F265">
            <v>3752973.509780826</v>
          </cell>
          <cell r="G265">
            <v>3558956.6314475075</v>
          </cell>
          <cell r="H265">
            <v>2949961.3603593414</v>
          </cell>
          <cell r="I265">
            <v>3418741.5614816286</v>
          </cell>
          <cell r="J265">
            <v>4472317.9512806004</v>
          </cell>
          <cell r="K265">
            <v>6166395.6719127819</v>
          </cell>
          <cell r="L265">
            <v>8394355.8070240691</v>
          </cell>
          <cell r="M265">
            <v>7340211.3076920668</v>
          </cell>
          <cell r="N265">
            <v>8323256.3251888324</v>
          </cell>
          <cell r="O265">
            <v>7807917.0381005704</v>
          </cell>
          <cell r="P265">
            <v>8378937.1436345866</v>
          </cell>
          <cell r="Q265">
            <v>7145872.701156918</v>
          </cell>
          <cell r="R265">
            <v>7211084.9117638487</v>
          </cell>
          <cell r="S265">
            <v>6232476.7371483557</v>
          </cell>
          <cell r="T265">
            <v>5214891.23696844</v>
          </cell>
          <cell r="U265">
            <v>4175608.9882770535</v>
          </cell>
          <cell r="V265">
            <v>5795426.4198786234</v>
          </cell>
          <cell r="W265">
            <v>6107488.3746511815</v>
          </cell>
          <cell r="X265">
            <v>3213291.0180318262</v>
          </cell>
          <cell r="Y265">
            <v>0.16814293547391071</v>
          </cell>
        </row>
        <row r="266">
          <cell r="A266" t="str">
            <v>Gas production (1000 m3)</v>
          </cell>
          <cell r="D266">
            <v>23988694.229335457</v>
          </cell>
          <cell r="E266">
            <v>28060915.526411932</v>
          </cell>
          <cell r="F266">
            <v>30710952.489994027</v>
          </cell>
          <cell r="G266">
            <v>28376130.497569349</v>
          </cell>
          <cell r="H266">
            <v>28805645.288876284</v>
          </cell>
          <cell r="I266">
            <v>29894439.62572857</v>
          </cell>
          <cell r="J266">
            <v>29677309.166292142</v>
          </cell>
          <cell r="K266">
            <v>29929922.587481827</v>
          </cell>
          <cell r="L266">
            <v>30806025.542252172</v>
          </cell>
          <cell r="M266">
            <v>30805119.275646117</v>
          </cell>
          <cell r="N266">
            <v>33265271.874463737</v>
          </cell>
          <cell r="O266">
            <v>39658888.588274993</v>
          </cell>
          <cell r="P266">
            <v>39948135.550702423</v>
          </cell>
          <cell r="Q266">
            <v>43353672.454335622</v>
          </cell>
          <cell r="R266">
            <v>46124580.814817086</v>
          </cell>
          <cell r="S266">
            <v>48256082.461794622</v>
          </cell>
          <cell r="T266">
            <v>51003893.423371397</v>
          </cell>
          <cell r="U266">
            <v>51486293.304183796</v>
          </cell>
          <cell r="V266">
            <v>58659663.403860457</v>
          </cell>
          <cell r="W266">
            <v>58710874.164024979</v>
          </cell>
          <cell r="X266">
            <v>61185261.516402736</v>
          </cell>
          <cell r="Y266">
            <v>64836884.910041966</v>
          </cell>
          <cell r="Z266">
            <v>68230454.204607859</v>
          </cell>
          <cell r="AA266">
            <v>70151522.681943759</v>
          </cell>
          <cell r="AB266">
            <v>73479125.344789356</v>
          </cell>
          <cell r="AC266">
            <v>79488653.782111481</v>
          </cell>
          <cell r="AD266">
            <v>86709138.338107899</v>
          </cell>
          <cell r="AE266">
            <v>90494080.095821872</v>
          </cell>
          <cell r="AF266">
            <v>91141405.110807881</v>
          </cell>
          <cell r="AG266">
            <v>92190369.976619482</v>
          </cell>
          <cell r="AH266">
            <v>95413534.754454538</v>
          </cell>
          <cell r="AI266">
            <v>101776155.56131937</v>
          </cell>
          <cell r="AJ266">
            <v>107784582.72166784</v>
          </cell>
          <cell r="AK266">
            <v>110375240.84523529</v>
          </cell>
          <cell r="AL266">
            <v>111398582.3679933</v>
          </cell>
          <cell r="AM266">
            <v>112872795.29341321</v>
          </cell>
          <cell r="AN266">
            <v>114638046.90602198</v>
          </cell>
          <cell r="AO266">
            <v>116433720.86607043</v>
          </cell>
          <cell r="AP266">
            <v>122560931.75151712</v>
          </cell>
          <cell r="AQ266">
            <v>131624963.00764678</v>
          </cell>
          <cell r="AR266">
            <v>134720124.560316</v>
          </cell>
          <cell r="AS266">
            <v>134513975.29853705</v>
          </cell>
          <cell r="AT266">
            <v>135487315.24506107</v>
          </cell>
          <cell r="AU266">
            <v>141275709.71278971</v>
          </cell>
          <cell r="AV266">
            <v>148861571.23321658</v>
          </cell>
          <cell r="AW266">
            <v>150860679.00753155</v>
          </cell>
          <cell r="AX266">
            <v>150389032.60922432</v>
          </cell>
          <cell r="AY266">
            <v>150359063.97237793</v>
          </cell>
          <cell r="AZ266">
            <v>150368366.51104426</v>
          </cell>
          <cell r="BA266">
            <v>150335567.09446302</v>
          </cell>
          <cell r="BB266">
            <v>150339287.3318311</v>
          </cell>
        </row>
        <row r="267">
          <cell r="A267" t="str">
            <v>Gas production per well (1000 m3/well)</v>
          </cell>
          <cell r="D267">
            <v>10420.805486244768</v>
          </cell>
          <cell r="E267">
            <v>10404.492223363712</v>
          </cell>
          <cell r="F267">
            <v>10016.61855511873</v>
          </cell>
          <cell r="G267">
            <v>7950.7230309804845</v>
          </cell>
          <cell r="H267">
            <v>6569.1323349774875</v>
          </cell>
          <cell r="I267">
            <v>5730.197359733289</v>
          </cell>
          <cell r="J267">
            <v>4491.1182152379151</v>
          </cell>
          <cell r="K267">
            <v>4530.0321760983543</v>
          </cell>
          <cell r="L267">
            <v>4304.3210202951195</v>
          </cell>
          <cell r="M267">
            <v>4321.0996318762964</v>
          </cell>
          <cell r="N267">
            <v>4552.5211269281153</v>
          </cell>
          <cell r="O267">
            <v>5132.5079058204983</v>
          </cell>
          <cell r="P267">
            <v>5464.8612244462956</v>
          </cell>
          <cell r="Q267">
            <v>5384.880443961697</v>
          </cell>
          <cell r="R267">
            <v>4823.2333801962859</v>
          </cell>
          <cell r="S267">
            <v>5351.0847706580862</v>
          </cell>
          <cell r="T267">
            <v>5965.3676518563034</v>
          </cell>
          <cell r="U267">
            <v>5907.7789218799535</v>
          </cell>
          <cell r="V267">
            <v>6633.4573565374258</v>
          </cell>
          <cell r="W267">
            <v>7690.7092171895438</v>
          </cell>
          <cell r="X267">
            <v>7188.9626972626875</v>
          </cell>
          <cell r="Y267">
            <v>7610.8563106047613</v>
          </cell>
        </row>
        <row r="268">
          <cell r="A268" t="str">
            <v>Cost per new 1000m3 ($2015)</v>
          </cell>
          <cell r="D268">
            <v>269.87088255107921</v>
          </cell>
          <cell r="E268">
            <v>344.29560245606996</v>
          </cell>
          <cell r="F268">
            <v>374.67469576975827</v>
          </cell>
          <cell r="G268">
            <v>447.62679036608529</v>
          </cell>
          <cell r="H268">
            <v>449.06407877524532</v>
          </cell>
          <cell r="I268">
            <v>596.61846649567292</v>
          </cell>
          <cell r="J268">
            <v>995.81390133674768</v>
          </cell>
          <cell r="K268">
            <v>1361.2255790253132</v>
          </cell>
          <cell r="L268">
            <v>1950.2160195404113</v>
          </cell>
          <cell r="M268">
            <v>1698.6905956863625</v>
          </cell>
          <cell r="N268">
            <v>1828.2740690552444</v>
          </cell>
          <cell r="O268">
            <v>1521.2674157298493</v>
          </cell>
          <cell r="P268">
            <v>1533.238777620295</v>
          </cell>
          <cell r="Q268">
            <v>1327.0253212715054</v>
          </cell>
          <cell r="R268">
            <v>1495.0727744943554</v>
          </cell>
          <cell r="S268">
            <v>1164.7127646572258</v>
          </cell>
          <cell r="T268">
            <v>874.19444052969141</v>
          </cell>
          <cell r="U268">
            <v>706.7984505669865</v>
          </cell>
          <cell r="V268">
            <v>873.66603995231787</v>
          </cell>
          <cell r="W268">
            <v>794.13851208940571</v>
          </cell>
          <cell r="X268">
            <v>446.97561433380901</v>
          </cell>
          <cell r="Y268">
            <v>781.4259908476397</v>
          </cell>
        </row>
        <row r="269">
          <cell r="A269" t="str">
            <v># producing wells</v>
          </cell>
          <cell r="B269" t="str">
            <v>C:\Users\stark\Documents\Documents\REM SFU\pyCIMS\Natural Gas\Sources\CAPP\03-18 Producing Gas Wells</v>
          </cell>
          <cell r="D269">
            <v>2302</v>
          </cell>
          <cell r="E269">
            <v>2697</v>
          </cell>
          <cell r="F269">
            <v>3066</v>
          </cell>
          <cell r="G269">
            <v>3569</v>
          </cell>
          <cell r="H269">
            <v>4385</v>
          </cell>
          <cell r="I269">
            <v>5217</v>
          </cell>
          <cell r="J269">
            <v>6608</v>
          </cell>
          <cell r="K269">
            <v>6607</v>
          </cell>
          <cell r="L269">
            <v>7157</v>
          </cell>
          <cell r="M269">
            <v>7129</v>
          </cell>
          <cell r="N269">
            <v>7307</v>
          </cell>
          <cell r="O269">
            <v>7727</v>
          </cell>
          <cell r="P269">
            <v>7310</v>
          </cell>
          <cell r="Q269">
            <v>8051</v>
          </cell>
          <cell r="R269">
            <v>9563</v>
          </cell>
          <cell r="S269">
            <v>9018</v>
          </cell>
          <cell r="T269">
            <v>8550</v>
          </cell>
          <cell r="U269">
            <v>8715</v>
          </cell>
          <cell r="V269">
            <v>8843</v>
          </cell>
          <cell r="W269">
            <v>7634</v>
          </cell>
          <cell r="X269">
            <v>8511</v>
          </cell>
          <cell r="Y269">
            <v>8519</v>
          </cell>
        </row>
        <row r="270">
          <cell r="A270" t="str">
            <v>Oil Wells Drilled</v>
          </cell>
          <cell r="D270">
            <v>79</v>
          </cell>
          <cell r="E270">
            <v>117</v>
          </cell>
          <cell r="F270">
            <v>99</v>
          </cell>
          <cell r="G270">
            <v>118</v>
          </cell>
          <cell r="H270">
            <v>101</v>
          </cell>
          <cell r="I270">
            <v>54</v>
          </cell>
          <cell r="J270">
            <v>86</v>
          </cell>
          <cell r="K270">
            <v>86</v>
          </cell>
          <cell r="L270">
            <v>17</v>
          </cell>
          <cell r="M270">
            <v>67</v>
          </cell>
          <cell r="N270">
            <v>29</v>
          </cell>
          <cell r="O270">
            <v>112</v>
          </cell>
          <cell r="P270">
            <v>72</v>
          </cell>
          <cell r="Q270">
            <v>66</v>
          </cell>
          <cell r="R270">
            <v>52</v>
          </cell>
          <cell r="S270">
            <v>48</v>
          </cell>
          <cell r="T270">
            <v>28</v>
          </cell>
          <cell r="U270">
            <v>43</v>
          </cell>
          <cell r="V270">
            <v>22</v>
          </cell>
          <cell r="W270">
            <v>3</v>
          </cell>
          <cell r="X270">
            <v>5</v>
          </cell>
          <cell r="Y270">
            <v>7</v>
          </cell>
          <cell r="Z270">
            <v>0</v>
          </cell>
        </row>
        <row r="271">
          <cell r="A271" t="str">
            <v>Investment ($M)</v>
          </cell>
          <cell r="D271">
            <v>222.16948590381423</v>
          </cell>
          <cell r="E271">
            <v>419.119847440223</v>
          </cell>
          <cell r="F271">
            <v>371.54437746830178</v>
          </cell>
          <cell r="G271">
            <v>419.956882510806</v>
          </cell>
          <cell r="H271">
            <v>297.94609739629351</v>
          </cell>
          <cell r="I271">
            <v>184.61204432000793</v>
          </cell>
          <cell r="J271">
            <v>384.61934381013157</v>
          </cell>
          <cell r="K271">
            <v>530.31002778449931</v>
          </cell>
          <cell r="L271">
            <v>142.7040487194092</v>
          </cell>
          <cell r="M271">
            <v>491.79415761536853</v>
          </cell>
          <cell r="N271">
            <v>241.37443343047607</v>
          </cell>
          <cell r="O271">
            <v>874.48670826726379</v>
          </cell>
          <cell r="P271">
            <v>603.28347434169018</v>
          </cell>
          <cell r="Q271">
            <v>471.62759827635659</v>
          </cell>
          <cell r="R271">
            <v>374.97641541172015</v>
          </cell>
          <cell r="S271">
            <v>299.15888338312106</v>
          </cell>
          <cell r="T271">
            <v>146.01695463511632</v>
          </cell>
          <cell r="U271">
            <v>179.5511864959133</v>
          </cell>
          <cell r="V271">
            <v>127.49938123732973</v>
          </cell>
          <cell r="W271">
            <v>18.322465123953542</v>
          </cell>
          <cell r="X271">
            <v>16.066455090159135</v>
          </cell>
          <cell r="Y271">
            <v>41.631246535993363</v>
          </cell>
        </row>
        <row r="272">
          <cell r="A272" t="str">
            <v>Cost per well drilled ($2000)</v>
          </cell>
          <cell r="D272">
            <v>2812271.9734660028</v>
          </cell>
          <cell r="E272">
            <v>3582220.9182925043</v>
          </cell>
          <cell r="F272">
            <v>3752973.509780826</v>
          </cell>
          <cell r="G272">
            <v>3558956.6314475085</v>
          </cell>
          <cell r="H272">
            <v>2949961.3603593418</v>
          </cell>
          <cell r="I272">
            <v>3418741.5614816281</v>
          </cell>
          <cell r="J272">
            <v>4472317.9512805995</v>
          </cell>
          <cell r="K272">
            <v>6166395.6719127828</v>
          </cell>
          <cell r="L272">
            <v>8394355.807024071</v>
          </cell>
          <cell r="M272">
            <v>7340211.3076920677</v>
          </cell>
          <cell r="N272">
            <v>8323256.3251888296</v>
          </cell>
          <cell r="O272">
            <v>7807917.0381005695</v>
          </cell>
          <cell r="P272">
            <v>8378937.1436345857</v>
          </cell>
          <cell r="Q272">
            <v>7145872.701156918</v>
          </cell>
          <cell r="R272">
            <v>7211084.9117638487</v>
          </cell>
          <cell r="S272">
            <v>6232476.7371483557</v>
          </cell>
          <cell r="T272">
            <v>5214891.23696844</v>
          </cell>
          <cell r="U272">
            <v>4175608.9882770535</v>
          </cell>
          <cell r="V272">
            <v>5795426.4198786234</v>
          </cell>
          <cell r="W272">
            <v>6107488.3746511815</v>
          </cell>
          <cell r="X272">
            <v>3213291.0180318272</v>
          </cell>
          <cell r="Y272">
            <v>5947320.9337133374</v>
          </cell>
        </row>
        <row r="273">
          <cell r="A273" t="str">
            <v># producing wells</v>
          </cell>
          <cell r="B273" t="str">
            <v>C:\Users\stark\Documents\Documents\REM SFU\pyCIMS\Natural Gas\Sources\CAPP\03-17 Producing Oil Wells</v>
          </cell>
          <cell r="D273">
            <v>1008</v>
          </cell>
          <cell r="E273">
            <v>1027</v>
          </cell>
          <cell r="F273">
            <v>1045</v>
          </cell>
          <cell r="G273">
            <v>1085</v>
          </cell>
          <cell r="H273">
            <v>1110</v>
          </cell>
          <cell r="I273">
            <v>1092</v>
          </cell>
          <cell r="J273">
            <v>1122</v>
          </cell>
          <cell r="K273">
            <v>1078</v>
          </cell>
          <cell r="L273">
            <v>1061</v>
          </cell>
          <cell r="M273">
            <v>1043</v>
          </cell>
          <cell r="N273">
            <v>1026</v>
          </cell>
          <cell r="O273">
            <v>1038</v>
          </cell>
          <cell r="P273">
            <v>998</v>
          </cell>
          <cell r="Q273">
            <v>924</v>
          </cell>
          <cell r="R273">
            <v>1335</v>
          </cell>
          <cell r="S273">
            <v>1129</v>
          </cell>
          <cell r="T273">
            <v>1009</v>
          </cell>
          <cell r="U273">
            <v>1016</v>
          </cell>
          <cell r="V273">
            <v>996</v>
          </cell>
          <cell r="W273">
            <v>789</v>
          </cell>
          <cell r="X273">
            <v>907</v>
          </cell>
          <cell r="Y273">
            <v>743</v>
          </cell>
        </row>
        <row r="274">
          <cell r="A274" t="str">
            <v>Shale well initial NG production rate</v>
          </cell>
          <cell r="B274" t="str">
            <v>https://www.cer-rec.gc.ca/en/data-analysis/energy-markets/market-snapshots/2015/market-snapshot-average-initial-production-rates-natural-gas-wells-in-western-canada-at-14-year-high.html</v>
          </cell>
          <cell r="C274" t="str">
            <v>mmcf/day/well</v>
          </cell>
          <cell r="D274" t="str">
            <v>n/a</v>
          </cell>
          <cell r="E274">
            <v>0.2</v>
          </cell>
          <cell r="F274">
            <v>0.2</v>
          </cell>
          <cell r="G274">
            <v>0.2</v>
          </cell>
          <cell r="H274">
            <v>0.2</v>
          </cell>
          <cell r="I274">
            <v>0.2</v>
          </cell>
          <cell r="J274">
            <v>1.1199999999999999</v>
          </cell>
          <cell r="K274">
            <v>2.04</v>
          </cell>
          <cell r="L274">
            <v>2.96</v>
          </cell>
          <cell r="M274">
            <v>3.88</v>
          </cell>
          <cell r="N274">
            <v>4.8</v>
          </cell>
          <cell r="O274">
            <v>4.1500000000000004</v>
          </cell>
          <cell r="P274">
            <v>3.5</v>
          </cell>
          <cell r="Q274">
            <v>3.25</v>
          </cell>
          <cell r="R274">
            <v>3</v>
          </cell>
        </row>
        <row r="275">
          <cell r="A275" t="str">
            <v>Tight well initial NG production rate</v>
          </cell>
          <cell r="B275" t="str">
            <v>https://www.cer-rec.gc.ca/en/data-analysis/energy-markets/market-snapshots/2015/market-snapshot-average-initial-production-rates-natural-gas-wells-in-western-canada-at-14-year-high.html</v>
          </cell>
          <cell r="C275" t="str">
            <v>mmcf/day/well</v>
          </cell>
          <cell r="D275">
            <v>0.7</v>
          </cell>
          <cell r="E275">
            <v>1.7029492024525903</v>
          </cell>
          <cell r="F275">
            <v>1.7038002515292783</v>
          </cell>
          <cell r="G275">
            <v>1.7046513006059663</v>
          </cell>
          <cell r="H275">
            <v>1.7055023496826542</v>
          </cell>
          <cell r="I275">
            <v>1</v>
          </cell>
          <cell r="J275">
            <v>1.3</v>
          </cell>
          <cell r="K275">
            <v>1.6</v>
          </cell>
          <cell r="L275">
            <v>1.9000000000000001</v>
          </cell>
          <cell r="M275">
            <v>2.2000000000000002</v>
          </cell>
          <cell r="N275">
            <v>2.5</v>
          </cell>
          <cell r="O275">
            <v>1.95</v>
          </cell>
          <cell r="P275">
            <v>1.4</v>
          </cell>
          <cell r="Q275">
            <v>1.5499999999999998</v>
          </cell>
          <cell r="R275">
            <v>1.7</v>
          </cell>
        </row>
        <row r="276">
          <cell r="A276" t="str">
            <v>CBM well initial NG production rate</v>
          </cell>
          <cell r="B276" t="str">
            <v>https://www.cer-rec.gc.ca/en/data-analysis/energy-markets/market-snapshots/2015/market-snapshot-average-initial-production-rates-natural-gas-wells-in-western-canada-at-14-year-high.html</v>
          </cell>
          <cell r="C276" t="str">
            <v>mmcf/day/well</v>
          </cell>
          <cell r="D276" t="str">
            <v>n/a</v>
          </cell>
          <cell r="E276">
            <v>8.2122991180130958E-2</v>
          </cell>
          <cell r="F276">
            <v>8.2164032155233477E-2</v>
          </cell>
          <cell r="G276">
            <v>8.2205073130335996E-2</v>
          </cell>
          <cell r="H276">
            <v>8.22461141054385E-2</v>
          </cell>
          <cell r="I276">
            <v>0.1</v>
          </cell>
          <cell r="J276">
            <v>0.1</v>
          </cell>
          <cell r="K276">
            <v>0.1</v>
          </cell>
          <cell r="L276">
            <v>0.1</v>
          </cell>
          <cell r="M276">
            <v>0.1</v>
          </cell>
          <cell r="N276">
            <v>0.1</v>
          </cell>
          <cell r="O276">
            <v>7.5000000000000011E-2</v>
          </cell>
          <cell r="P276">
            <v>0.05</v>
          </cell>
          <cell r="Q276">
            <v>0.05</v>
          </cell>
          <cell r="R276">
            <v>0.05</v>
          </cell>
        </row>
        <row r="277">
          <cell r="A277" t="str">
            <v>Conventional well initial NG production rate</v>
          </cell>
          <cell r="B277" t="str">
            <v>https://www.cer-rec.gc.ca/en/data-analysis/energy-markets/market-snapshots/2015/market-snapshot-average-initial-production-rates-natural-gas-wells-in-western-canada-at-14-year-high.html</v>
          </cell>
          <cell r="C277" t="str">
            <v>mmcf/day/well</v>
          </cell>
          <cell r="D277">
            <v>1.75</v>
          </cell>
          <cell r="E277">
            <v>0.74174190277924146</v>
          </cell>
          <cell r="F277">
            <v>0.74211258838782679</v>
          </cell>
          <cell r="G277">
            <v>0.74248327399641212</v>
          </cell>
          <cell r="H277">
            <v>0.74285395960499745</v>
          </cell>
          <cell r="I277">
            <v>0.8</v>
          </cell>
          <cell r="J277">
            <v>0.8</v>
          </cell>
          <cell r="K277">
            <v>0.8</v>
          </cell>
          <cell r="L277">
            <v>0.8</v>
          </cell>
          <cell r="M277">
            <v>0.8</v>
          </cell>
          <cell r="N277">
            <v>0.8</v>
          </cell>
          <cell r="O277">
            <v>0.77500000000000002</v>
          </cell>
          <cell r="P277">
            <v>0.75</v>
          </cell>
          <cell r="Q277">
            <v>0.625</v>
          </cell>
          <cell r="R277">
            <v>0.5</v>
          </cell>
        </row>
        <row r="278">
          <cell r="A278" t="str">
            <v>Average well initial NG production rate</v>
          </cell>
          <cell r="B278" t="str">
            <v>https://www.cer-rec.gc.ca/en/data-analysis/energy-markets/market-snapshots/2015/market-snapshot-average-initial-production-rates-natural-gas-wells-in-western-canada-at-14-year-high.html</v>
          </cell>
          <cell r="C278" t="str">
            <v>mmcf/day/well</v>
          </cell>
          <cell r="D278">
            <v>1.45</v>
          </cell>
          <cell r="E278">
            <v>1.0183159233238119</v>
          </cell>
          <cell r="F278">
            <v>1.018824826833719</v>
          </cell>
          <cell r="G278">
            <v>1.0193337303436258</v>
          </cell>
          <cell r="H278">
            <v>1.0198426338535327</v>
          </cell>
          <cell r="I278">
            <v>0.8</v>
          </cell>
          <cell r="J278">
            <v>0.87</v>
          </cell>
          <cell r="K278">
            <v>0.94</v>
          </cell>
          <cell r="L278">
            <v>1.01</v>
          </cell>
          <cell r="M278">
            <v>1.08</v>
          </cell>
          <cell r="N278">
            <v>1.1499999999999999</v>
          </cell>
          <cell r="O278">
            <v>1.075</v>
          </cell>
          <cell r="P278">
            <v>1</v>
          </cell>
          <cell r="Q278">
            <v>1.1000000000000001</v>
          </cell>
          <cell r="R278">
            <v>1.2</v>
          </cell>
        </row>
        <row r="279">
          <cell r="A279" t="str">
            <v>Shale well initial NG production rate</v>
          </cell>
          <cell r="B279" t="str">
            <v>Conversion</v>
          </cell>
          <cell r="C279" t="str">
            <v>Index of average</v>
          </cell>
          <cell r="D279" t="str">
            <v/>
          </cell>
          <cell r="E279">
            <v>0.19640270314854191</v>
          </cell>
          <cell r="F279">
            <v>0.19630459990021595</v>
          </cell>
          <cell r="G279">
            <v>0.19620659460820389</v>
          </cell>
          <cell r="H279">
            <v>0.19610868712586449</v>
          </cell>
          <cell r="I279">
            <v>0.25</v>
          </cell>
          <cell r="J279">
            <v>1.2873563218390804</v>
          </cell>
          <cell r="K279">
            <v>2.1702127659574471</v>
          </cell>
          <cell r="L279">
            <v>2.9306930693069306</v>
          </cell>
          <cell r="M279">
            <v>3.5925925925925921</v>
          </cell>
          <cell r="N279">
            <v>4.1739130434782608</v>
          </cell>
          <cell r="O279">
            <v>3.8604651162790704</v>
          </cell>
          <cell r="P279">
            <v>3.5</v>
          </cell>
          <cell r="Q279">
            <v>2.9545454545454541</v>
          </cell>
          <cell r="R279">
            <v>2.5</v>
          </cell>
        </row>
        <row r="280">
          <cell r="A280" t="str">
            <v>Tight well initial NG production rate</v>
          </cell>
          <cell r="B280" t="str">
            <v>Conversion</v>
          </cell>
          <cell r="C280" t="str">
            <v>Index of average</v>
          </cell>
          <cell r="D280">
            <v>0.48275862068965514</v>
          </cell>
          <cell r="E280">
            <v>1.6723191334317113</v>
          </cell>
          <cell r="F280">
            <v>1.6723191334317113</v>
          </cell>
          <cell r="G280">
            <v>1.6723191334317116</v>
          </cell>
          <cell r="H280">
            <v>1.6723191334317118</v>
          </cell>
          <cell r="I280">
            <v>1.25</v>
          </cell>
          <cell r="J280">
            <v>1.4942528735632183</v>
          </cell>
          <cell r="K280">
            <v>1.7021276595744683</v>
          </cell>
          <cell r="L280">
            <v>1.8811881188118813</v>
          </cell>
          <cell r="M280">
            <v>2.0370370370370372</v>
          </cell>
          <cell r="N280">
            <v>2.1739130434782612</v>
          </cell>
          <cell r="O280">
            <v>1.8139534883720931</v>
          </cell>
          <cell r="P280">
            <v>1.4</v>
          </cell>
          <cell r="Q280">
            <v>1.4090909090909087</v>
          </cell>
          <cell r="R280">
            <v>1.4166666666666667</v>
          </cell>
        </row>
        <row r="281">
          <cell r="A281" t="str">
            <v>CBM well initial NG production rate</v>
          </cell>
          <cell r="B281" t="str">
            <v>Conversion</v>
          </cell>
          <cell r="C281" t="str">
            <v>Index of average</v>
          </cell>
          <cell r="D281" t="str">
            <v/>
          </cell>
          <cell r="E281">
            <v>8.0645887292107934E-2</v>
          </cell>
          <cell r="F281">
            <v>8.0645887292107921E-2</v>
          </cell>
          <cell r="G281">
            <v>8.0645887292107934E-2</v>
          </cell>
          <cell r="H281">
            <v>8.0645887292107934E-2</v>
          </cell>
          <cell r="I281">
            <v>0.125</v>
          </cell>
          <cell r="J281">
            <v>0.1149425287356322</v>
          </cell>
          <cell r="K281">
            <v>0.10638297872340427</v>
          </cell>
          <cell r="L281">
            <v>9.9009900990099015E-2</v>
          </cell>
          <cell r="M281">
            <v>9.2592592592592587E-2</v>
          </cell>
          <cell r="N281">
            <v>8.6956521739130446E-2</v>
          </cell>
          <cell r="O281">
            <v>6.9767441860465129E-2</v>
          </cell>
          <cell r="P281">
            <v>0.05</v>
          </cell>
          <cell r="Q281">
            <v>4.5454545454545456E-2</v>
          </cell>
          <cell r="R281">
            <v>4.1666666666666671E-2</v>
          </cell>
        </row>
        <row r="282">
          <cell r="A282" t="str">
            <v>Conventional well initial NG production rate</v>
          </cell>
          <cell r="B282" t="str">
            <v>Conversion</v>
          </cell>
          <cell r="C282" t="str">
            <v>Index of average</v>
          </cell>
          <cell r="D282">
            <v>1.2068965517241379</v>
          </cell>
          <cell r="E282">
            <v>0.72840057372193001</v>
          </cell>
          <cell r="F282">
            <v>0.7284005737219299</v>
          </cell>
          <cell r="G282">
            <v>0.72840057372193001</v>
          </cell>
          <cell r="H282">
            <v>0.72840057372193001</v>
          </cell>
          <cell r="I282">
            <v>1</v>
          </cell>
          <cell r="J282">
            <v>0.91954022988505757</v>
          </cell>
          <cell r="K282">
            <v>0.85106382978723416</v>
          </cell>
          <cell r="L282">
            <v>0.79207920792079212</v>
          </cell>
          <cell r="M282">
            <v>0.7407407407407407</v>
          </cell>
          <cell r="N282">
            <v>0.69565217391304357</v>
          </cell>
          <cell r="O282">
            <v>0.72093023255813959</v>
          </cell>
          <cell r="P282">
            <v>0.75</v>
          </cell>
          <cell r="Q282">
            <v>0.56818181818181812</v>
          </cell>
          <cell r="R282">
            <v>0.41666666666666669</v>
          </cell>
        </row>
        <row r="283">
          <cell r="A283" t="str">
            <v>Average well initial NG production rate</v>
          </cell>
          <cell r="B283" t="str">
            <v>Conversion</v>
          </cell>
          <cell r="C283" t="str">
            <v>Index of average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  <cell r="R283">
            <v>1</v>
          </cell>
          <cell r="S283" t="str">
            <v>Held constant</v>
          </cell>
        </row>
        <row r="284">
          <cell r="A284" t="str">
            <v>Shale</v>
          </cell>
          <cell r="B284" t="str">
            <v>1000m3/well</v>
          </cell>
          <cell r="D284" t="str">
            <v/>
          </cell>
          <cell r="E284">
            <v>2043.4703975566158</v>
          </cell>
          <cell r="F284">
            <v>1966.3082978156615</v>
          </cell>
          <cell r="G284">
            <v>1559.9842905816979</v>
          </cell>
          <cell r="H284">
            <v>1288.2639177684998</v>
          </cell>
          <cell r="I284">
            <v>1432.5493399333222</v>
          </cell>
          <cell r="J284">
            <v>5781.6694265131782</v>
          </cell>
          <cell r="K284">
            <v>9831.1336587666428</v>
          </cell>
          <cell r="L284">
            <v>12614.643782251043</v>
          </cell>
          <cell r="M284">
            <v>15523.950529333359</v>
          </cell>
          <cell r="N284">
            <v>19001.82731239561</v>
          </cell>
          <cell r="O284">
            <v>19813.867729446578</v>
          </cell>
          <cell r="P284">
            <v>19127.014285562036</v>
          </cell>
          <cell r="Q284">
            <v>15909.874038977739</v>
          </cell>
          <cell r="R284">
            <v>12058.083450490714</v>
          </cell>
          <cell r="S284">
            <v>12058.083450490714</v>
          </cell>
          <cell r="T284">
            <v>12058.083450490714</v>
          </cell>
          <cell r="U284">
            <v>12058.083450490714</v>
          </cell>
          <cell r="V284">
            <v>12058.083450490714</v>
          </cell>
          <cell r="W284">
            <v>12058.083450490714</v>
          </cell>
          <cell r="X284">
            <v>12058.083450490714</v>
          </cell>
          <cell r="Y284">
            <v>12058.083450490714</v>
          </cell>
          <cell r="Z284">
            <v>12058.083450490714</v>
          </cell>
          <cell r="AA284">
            <v>12058.083450490714</v>
          </cell>
          <cell r="AB284">
            <v>12058.083450490714</v>
          </cell>
          <cell r="AC284">
            <v>12058.083450490714</v>
          </cell>
          <cell r="AD284">
            <v>12058.083450490714</v>
          </cell>
          <cell r="AE284">
            <v>12058.083450490714</v>
          </cell>
          <cell r="AF284">
            <v>12058.083450490714</v>
          </cell>
          <cell r="AG284">
            <v>12058.083450490714</v>
          </cell>
          <cell r="AH284">
            <v>12058.083450490714</v>
          </cell>
          <cell r="AI284">
            <v>12058.083450490714</v>
          </cell>
          <cell r="AJ284">
            <v>12058.083450490714</v>
          </cell>
          <cell r="AK284">
            <v>12058.083450490714</v>
          </cell>
          <cell r="AL284">
            <v>12058.083450490714</v>
          </cell>
          <cell r="AM284">
            <v>12058.083450490714</v>
          </cell>
          <cell r="AN284">
            <v>12058.083450490714</v>
          </cell>
          <cell r="AO284">
            <v>12058.083450490714</v>
          </cell>
          <cell r="AP284">
            <v>12058.083450490714</v>
          </cell>
          <cell r="AQ284">
            <v>12058.083450490714</v>
          </cell>
          <cell r="AR284">
            <v>12058.083450490714</v>
          </cell>
          <cell r="AS284">
            <v>12058.083450490714</v>
          </cell>
          <cell r="AT284">
            <v>12058.083450490714</v>
          </cell>
          <cell r="AU284">
            <v>12058.083450490714</v>
          </cell>
          <cell r="AV284">
            <v>12058.083450490714</v>
          </cell>
          <cell r="AW284">
            <v>12058.083450490714</v>
          </cell>
          <cell r="AX284">
            <v>12058.083450490714</v>
          </cell>
          <cell r="AY284">
            <v>12058.083450490714</v>
          </cell>
          <cell r="AZ284">
            <v>12058.083450490714</v>
          </cell>
          <cell r="BA284">
            <v>12058.083450490714</v>
          </cell>
          <cell r="BB284">
            <v>12058.083450490714</v>
          </cell>
        </row>
        <row r="285">
          <cell r="A285" t="str">
            <v>Tight</v>
          </cell>
          <cell r="B285" t="str">
            <v>1000m3/well</v>
          </cell>
          <cell r="D285">
            <v>5030.7336830147151</v>
          </cell>
          <cell r="E285">
            <v>17399.63141877258</v>
          </cell>
          <cell r="F285">
            <v>16750.982862012155</v>
          </cell>
          <cell r="G285">
            <v>13296.146249324835</v>
          </cell>
          <cell r="H285">
            <v>10985.685693827789</v>
          </cell>
          <cell r="I285">
            <v>7162.7466996666117</v>
          </cell>
          <cell r="J285">
            <v>6710.8662986313675</v>
          </cell>
          <cell r="K285">
            <v>7710.6930656993272</v>
          </cell>
          <cell r="L285">
            <v>8097.2375629314138</v>
          </cell>
          <cell r="M285">
            <v>8802.2399908591233</v>
          </cell>
          <cell r="N285">
            <v>9896.7850585393826</v>
          </cell>
          <cell r="O285">
            <v>9310.1306198604398</v>
          </cell>
          <cell r="P285">
            <v>7650.8057142248135</v>
          </cell>
          <cell r="Q285">
            <v>7587.7860801278439</v>
          </cell>
          <cell r="R285">
            <v>6832.9139552780716</v>
          </cell>
          <cell r="S285">
            <v>6832.9139552780716</v>
          </cell>
          <cell r="T285">
            <v>6832.9139552780716</v>
          </cell>
          <cell r="U285">
            <v>6832.9139552780716</v>
          </cell>
          <cell r="V285">
            <v>6832.9139552780716</v>
          </cell>
          <cell r="W285">
            <v>6832.9139552780716</v>
          </cell>
          <cell r="X285">
            <v>6832.9139552780716</v>
          </cell>
          <cell r="Y285">
            <v>6832.9139552780716</v>
          </cell>
          <cell r="Z285">
            <v>6832.9139552780716</v>
          </cell>
          <cell r="AA285">
            <v>6832.9139552780716</v>
          </cell>
          <cell r="AB285">
            <v>6832.9139552780716</v>
          </cell>
          <cell r="AC285">
            <v>6832.9139552780716</v>
          </cell>
          <cell r="AD285">
            <v>6832.9139552780716</v>
          </cell>
          <cell r="AE285">
            <v>6832.9139552780716</v>
          </cell>
          <cell r="AF285">
            <v>6832.9139552780716</v>
          </cell>
          <cell r="AG285">
            <v>6832.9139552780716</v>
          </cell>
          <cell r="AH285">
            <v>6832.9139552780716</v>
          </cell>
          <cell r="AI285">
            <v>6832.9139552780716</v>
          </cell>
          <cell r="AJ285">
            <v>6832.9139552780716</v>
          </cell>
          <cell r="AK285">
            <v>6832.9139552780716</v>
          </cell>
          <cell r="AL285">
            <v>6832.9139552780716</v>
          </cell>
          <cell r="AM285">
            <v>6832.9139552780716</v>
          </cell>
          <cell r="AN285">
            <v>6832.9139552780716</v>
          </cell>
          <cell r="AO285">
            <v>6832.9139552780716</v>
          </cell>
          <cell r="AP285">
            <v>6832.9139552780716</v>
          </cell>
          <cell r="AQ285">
            <v>6832.9139552780716</v>
          </cell>
          <cell r="AR285">
            <v>6832.9139552780716</v>
          </cell>
          <cell r="AS285">
            <v>6832.9139552780716</v>
          </cell>
          <cell r="AT285">
            <v>6832.9139552780716</v>
          </cell>
          <cell r="AU285">
            <v>6832.9139552780716</v>
          </cell>
          <cell r="AV285">
            <v>6832.9139552780716</v>
          </cell>
          <cell r="AW285">
            <v>6832.9139552780716</v>
          </cell>
          <cell r="AX285">
            <v>6832.9139552780716</v>
          </cell>
          <cell r="AY285">
            <v>6832.9139552780716</v>
          </cell>
          <cell r="AZ285">
            <v>6832.9139552780716</v>
          </cell>
          <cell r="BA285">
            <v>6832.9139552780716</v>
          </cell>
          <cell r="BB285">
            <v>6832.9139552780716</v>
          </cell>
        </row>
        <row r="286">
          <cell r="A286" t="str">
            <v>Coal Bed Methane</v>
          </cell>
          <cell r="B286" t="str">
            <v>1000m3/well</v>
          </cell>
          <cell r="D286" t="str">
            <v/>
          </cell>
          <cell r="E286">
            <v>839.07950717700339</v>
          </cell>
          <cell r="F286">
            <v>807.79909104414196</v>
          </cell>
          <cell r="G286">
            <v>641.19311344721893</v>
          </cell>
          <cell r="H286">
            <v>529.77350589353625</v>
          </cell>
          <cell r="I286">
            <v>716.27466996666112</v>
          </cell>
          <cell r="J286">
            <v>516.22048451010528</v>
          </cell>
          <cell r="K286">
            <v>481.91831660620795</v>
          </cell>
          <cell r="L286">
            <v>426.17039804902174</v>
          </cell>
          <cell r="M286">
            <v>400.10181776632373</v>
          </cell>
          <cell r="N286">
            <v>395.87140234157528</v>
          </cell>
          <cell r="O286">
            <v>358.08194691770927</v>
          </cell>
          <cell r="P286">
            <v>273.24306122231479</v>
          </cell>
          <cell r="Q286">
            <v>244.76729290734988</v>
          </cell>
          <cell r="R286">
            <v>200.96805750817859</v>
          </cell>
          <cell r="S286">
            <v>200.96805750817859</v>
          </cell>
          <cell r="T286">
            <v>200.96805750817859</v>
          </cell>
          <cell r="U286">
            <v>200.96805750817859</v>
          </cell>
          <cell r="V286">
            <v>200.96805750817859</v>
          </cell>
          <cell r="W286">
            <v>200.96805750817859</v>
          </cell>
          <cell r="X286">
            <v>200.96805750817859</v>
          </cell>
          <cell r="Y286">
            <v>200.96805750817859</v>
          </cell>
          <cell r="Z286">
            <v>200.96805750817859</v>
          </cell>
          <cell r="AA286">
            <v>200.96805750817859</v>
          </cell>
          <cell r="AB286">
            <v>200.96805750817859</v>
          </cell>
          <cell r="AC286">
            <v>200.96805750817859</v>
          </cell>
          <cell r="AD286">
            <v>200.96805750817859</v>
          </cell>
          <cell r="AE286">
            <v>200.96805750817859</v>
          </cell>
          <cell r="AF286">
            <v>200.96805750817859</v>
          </cell>
          <cell r="AG286">
            <v>200.96805750817859</v>
          </cell>
          <cell r="AH286">
            <v>200.96805750817859</v>
          </cell>
          <cell r="AI286">
            <v>200.96805750817859</v>
          </cell>
          <cell r="AJ286">
            <v>200.96805750817859</v>
          </cell>
          <cell r="AK286">
            <v>200.96805750817859</v>
          </cell>
          <cell r="AL286">
            <v>200.96805750817859</v>
          </cell>
          <cell r="AM286">
            <v>200.96805750817859</v>
          </cell>
          <cell r="AN286">
            <v>200.96805750817859</v>
          </cell>
          <cell r="AO286">
            <v>200.96805750817859</v>
          </cell>
          <cell r="AP286">
            <v>200.96805750817859</v>
          </cell>
          <cell r="AQ286">
            <v>200.96805750817859</v>
          </cell>
          <cell r="AR286">
            <v>200.96805750817859</v>
          </cell>
          <cell r="AS286">
            <v>200.96805750817859</v>
          </cell>
          <cell r="AT286">
            <v>200.96805750817859</v>
          </cell>
          <cell r="AU286">
            <v>200.96805750817859</v>
          </cell>
          <cell r="AV286">
            <v>200.96805750817859</v>
          </cell>
          <cell r="AW286">
            <v>200.96805750817859</v>
          </cell>
          <cell r="AX286">
            <v>200.96805750817859</v>
          </cell>
          <cell r="AY286">
            <v>200.96805750817859</v>
          </cell>
          <cell r="AZ286">
            <v>200.96805750817859</v>
          </cell>
          <cell r="BA286">
            <v>200.96805750817859</v>
          </cell>
          <cell r="BB286">
            <v>200.96805750817859</v>
          </cell>
        </row>
        <row r="287">
          <cell r="A287" t="str">
            <v>Conventional Production</v>
          </cell>
          <cell r="B287" t="str">
            <v>1000m3/well</v>
          </cell>
          <cell r="D287">
            <v>12576.834207536789</v>
          </cell>
          <cell r="E287">
            <v>7578.6381047834866</v>
          </cell>
          <cell r="F287">
            <v>7296.1107023022114</v>
          </cell>
          <cell r="G287">
            <v>5791.3112172703468</v>
          </cell>
          <cell r="H287">
            <v>4784.9597616528836</v>
          </cell>
          <cell r="I287">
            <v>5730.197359733289</v>
          </cell>
          <cell r="J287">
            <v>4129.7638760808422</v>
          </cell>
          <cell r="K287">
            <v>3855.3465328496636</v>
          </cell>
          <cell r="L287">
            <v>3409.3631843921739</v>
          </cell>
          <cell r="M287">
            <v>3200.8145421305899</v>
          </cell>
          <cell r="N287">
            <v>3166.9712187326022</v>
          </cell>
          <cell r="O287">
            <v>3700.1801181496617</v>
          </cell>
          <cell r="P287">
            <v>4098.6459183347215</v>
          </cell>
          <cell r="Q287">
            <v>3059.591161341873</v>
          </cell>
          <cell r="R287">
            <v>2009.6805750817859</v>
          </cell>
          <cell r="S287">
            <v>2009.6805750817859</v>
          </cell>
          <cell r="T287">
            <v>2009.6805750817859</v>
          </cell>
          <cell r="U287">
            <v>2009.6805750817859</v>
          </cell>
          <cell r="V287">
            <v>2009.6805750817859</v>
          </cell>
          <cell r="W287">
            <v>2009.6805750817859</v>
          </cell>
          <cell r="X287">
            <v>2009.6805750817859</v>
          </cell>
          <cell r="Y287">
            <v>2009.6805750817859</v>
          </cell>
          <cell r="Z287">
            <v>2009.6805750817859</v>
          </cell>
          <cell r="AA287">
            <v>2009.6805750817859</v>
          </cell>
          <cell r="AB287">
            <v>2009.6805750817859</v>
          </cell>
          <cell r="AC287">
            <v>2009.6805750817859</v>
          </cell>
          <cell r="AD287">
            <v>2009.6805750817859</v>
          </cell>
          <cell r="AE287">
            <v>2009.6805750817859</v>
          </cell>
          <cell r="AF287">
            <v>2009.6805750817859</v>
          </cell>
          <cell r="AG287">
            <v>2009.6805750817859</v>
          </cell>
          <cell r="AH287">
            <v>2009.6805750817859</v>
          </cell>
          <cell r="AI287">
            <v>2009.6805750817859</v>
          </cell>
          <cell r="AJ287">
            <v>2009.6805750817859</v>
          </cell>
          <cell r="AK287">
            <v>2009.6805750817859</v>
          </cell>
          <cell r="AL287">
            <v>2009.6805750817859</v>
          </cell>
          <cell r="AM287">
            <v>2009.6805750817859</v>
          </cell>
          <cell r="AN287">
            <v>2009.6805750817859</v>
          </cell>
          <cell r="AO287">
            <v>2009.6805750817859</v>
          </cell>
          <cell r="AP287">
            <v>2009.6805750817859</v>
          </cell>
          <cell r="AQ287">
            <v>2009.6805750817859</v>
          </cell>
          <cell r="AR287">
            <v>2009.6805750817859</v>
          </cell>
          <cell r="AS287">
            <v>2009.6805750817859</v>
          </cell>
          <cell r="AT287">
            <v>2009.6805750817859</v>
          </cell>
          <cell r="AU287">
            <v>2009.6805750817859</v>
          </cell>
          <cell r="AV287">
            <v>2009.6805750817859</v>
          </cell>
          <cell r="AW287">
            <v>2009.6805750817859</v>
          </cell>
          <cell r="AX287">
            <v>2009.6805750817859</v>
          </cell>
          <cell r="AY287">
            <v>2009.6805750817859</v>
          </cell>
          <cell r="AZ287">
            <v>2009.6805750817859</v>
          </cell>
          <cell r="BA287">
            <v>2009.6805750817859</v>
          </cell>
          <cell r="BB287">
            <v>2009.6805750817859</v>
          </cell>
        </row>
        <row r="288">
          <cell r="A288" t="str">
            <v>Average well initial NG production rate</v>
          </cell>
          <cell r="B288" t="str">
            <v>1000m3/well</v>
          </cell>
          <cell r="D288">
            <v>10420.805486244768</v>
          </cell>
          <cell r="E288">
            <v>10404.492223363712</v>
          </cell>
          <cell r="F288">
            <v>10016.61855511873</v>
          </cell>
          <cell r="G288">
            <v>7950.7230309804845</v>
          </cell>
          <cell r="H288">
            <v>6569.1323349774875</v>
          </cell>
          <cell r="I288">
            <v>5730.197359733289</v>
          </cell>
          <cell r="J288">
            <v>4491.1182152379151</v>
          </cell>
          <cell r="K288">
            <v>4530.0321760983543</v>
          </cell>
          <cell r="L288">
            <v>4304.3210202951195</v>
          </cell>
          <cell r="M288">
            <v>4321.0996318762964</v>
          </cell>
          <cell r="N288">
            <v>4552.5211269281153</v>
          </cell>
          <cell r="O288">
            <v>5132.5079058204983</v>
          </cell>
          <cell r="P288">
            <v>5464.8612244462956</v>
          </cell>
          <cell r="Q288">
            <v>5384.880443961697</v>
          </cell>
          <cell r="R288">
            <v>4823.2333801962859</v>
          </cell>
          <cell r="S288">
            <v>4823.2333801962859</v>
          </cell>
          <cell r="T288">
            <v>4823.2333801962859</v>
          </cell>
          <cell r="U288">
            <v>4823.2333801962859</v>
          </cell>
          <cell r="V288">
            <v>4823.2333801962859</v>
          </cell>
          <cell r="W288">
            <v>4823.2333801962859</v>
          </cell>
          <cell r="X288">
            <v>4823.2333801962859</v>
          </cell>
          <cell r="Y288">
            <v>4823.2333801962859</v>
          </cell>
          <cell r="Z288">
            <v>4823.2333801962859</v>
          </cell>
          <cell r="AA288">
            <v>4823.2333801962859</v>
          </cell>
          <cell r="AB288">
            <v>4823.2333801962859</v>
          </cell>
          <cell r="AC288">
            <v>4823.2333801962859</v>
          </cell>
          <cell r="AD288">
            <v>4823.2333801962859</v>
          </cell>
          <cell r="AE288">
            <v>4823.2333801962859</v>
          </cell>
          <cell r="AF288">
            <v>4823.2333801962859</v>
          </cell>
          <cell r="AG288">
            <v>4823.2333801962859</v>
          </cell>
          <cell r="AH288">
            <v>4823.2333801962859</v>
          </cell>
          <cell r="AI288">
            <v>4823.2333801962859</v>
          </cell>
          <cell r="AJ288">
            <v>4823.2333801962859</v>
          </cell>
          <cell r="AK288">
            <v>4823.2333801962859</v>
          </cell>
          <cell r="AL288">
            <v>4823.2333801962859</v>
          </cell>
          <cell r="AM288">
            <v>4823.2333801962859</v>
          </cell>
          <cell r="AN288">
            <v>4823.2333801962859</v>
          </cell>
          <cell r="AO288">
            <v>4823.2333801962859</v>
          </cell>
          <cell r="AP288">
            <v>4823.2333801962859</v>
          </cell>
          <cell r="AQ288">
            <v>4823.2333801962859</v>
          </cell>
          <cell r="AR288">
            <v>4823.2333801962859</v>
          </cell>
          <cell r="AS288">
            <v>4823.2333801962859</v>
          </cell>
          <cell r="AT288">
            <v>4823.2333801962859</v>
          </cell>
          <cell r="AU288">
            <v>4823.2333801962859</v>
          </cell>
          <cell r="AV288">
            <v>4823.2333801962859</v>
          </cell>
          <cell r="AW288">
            <v>4823.2333801962859</v>
          </cell>
          <cell r="AX288">
            <v>4823.2333801962859</v>
          </cell>
          <cell r="AY288">
            <v>4823.2333801962859</v>
          </cell>
          <cell r="AZ288">
            <v>4823.2333801962859</v>
          </cell>
          <cell r="BA288">
            <v>4823.2333801962859</v>
          </cell>
          <cell r="BB288">
            <v>4823.2333801962859</v>
          </cell>
        </row>
      </sheetData>
      <sheetData sheetId="1" refreshError="1"/>
      <sheetData sheetId="2">
        <row r="18">
          <cell r="C18">
            <v>2000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mCIMSbase"/>
      <sheetName val="Service Requests"/>
      <sheetName val="FCC &amp; FOM"/>
    </sheetNames>
    <sheetDataSet>
      <sheetData sheetId="0" refreshError="1"/>
      <sheetData sheetId="1">
        <row r="9">
          <cell r="I9">
            <v>0.15357951100825551</v>
          </cell>
          <cell r="J9">
            <v>0.15357951100825551</v>
          </cell>
          <cell r="K9">
            <v>0.15357951100825551</v>
          </cell>
          <cell r="L9">
            <v>0.15357951100825551</v>
          </cell>
          <cell r="M9">
            <v>0.15357951100825551</v>
          </cell>
          <cell r="N9">
            <v>0.15357951100825551</v>
          </cell>
          <cell r="O9">
            <v>0.15357951100825551</v>
          </cell>
          <cell r="P9">
            <v>0.15357951100825551</v>
          </cell>
          <cell r="Q9">
            <v>0.15357951100825551</v>
          </cell>
          <cell r="R9">
            <v>0.15357951100825551</v>
          </cell>
          <cell r="S9">
            <v>0.15357951100825551</v>
          </cell>
        </row>
        <row r="10">
          <cell r="I10">
            <v>0.31348200498187173</v>
          </cell>
          <cell r="J10">
            <v>0.31348200498187173</v>
          </cell>
          <cell r="K10">
            <v>0.31348200498187173</v>
          </cell>
          <cell r="L10">
            <v>0.31348200498187173</v>
          </cell>
          <cell r="M10">
            <v>0.31348200498187173</v>
          </cell>
          <cell r="N10">
            <v>0.31348200498187173</v>
          </cell>
          <cell r="O10">
            <v>0.31348200498187173</v>
          </cell>
          <cell r="P10">
            <v>0.31348200498187173</v>
          </cell>
          <cell r="Q10">
            <v>0.31348200498187173</v>
          </cell>
          <cell r="R10">
            <v>0.31348200498187173</v>
          </cell>
          <cell r="S10">
            <v>0.31348200498187173</v>
          </cell>
        </row>
        <row r="11">
          <cell r="I11">
            <v>1.7272828041061981E-2</v>
          </cell>
          <cell r="J11">
            <v>1.7272828041061981E-2</v>
          </cell>
          <cell r="K11">
            <v>1.7272828041061981E-2</v>
          </cell>
          <cell r="L11">
            <v>1.7272828041061981E-2</v>
          </cell>
          <cell r="M11">
            <v>1.7272828041061981E-2</v>
          </cell>
          <cell r="N11">
            <v>1.7272828041061981E-2</v>
          </cell>
          <cell r="O11">
            <v>1.7272828041061981E-2</v>
          </cell>
          <cell r="P11">
            <v>1.7272828041061981E-2</v>
          </cell>
          <cell r="Q11">
            <v>1.7272828041061981E-2</v>
          </cell>
          <cell r="R11">
            <v>1.7272828041061981E-2</v>
          </cell>
          <cell r="S11">
            <v>1.7272828041061981E-2</v>
          </cell>
        </row>
        <row r="12">
          <cell r="I12">
            <v>0.11518463327562943</v>
          </cell>
          <cell r="J12">
            <v>0.11518463327562943</v>
          </cell>
          <cell r="K12">
            <v>0.11518463327562943</v>
          </cell>
          <cell r="L12">
            <v>0.11518463327562943</v>
          </cell>
          <cell r="M12">
            <v>0.11518463327562943</v>
          </cell>
          <cell r="N12">
            <v>0.11518463327562943</v>
          </cell>
          <cell r="O12">
            <v>0.11518463327562943</v>
          </cell>
          <cell r="P12">
            <v>0.11518463327562943</v>
          </cell>
          <cell r="Q12">
            <v>0.11518463327562943</v>
          </cell>
          <cell r="R12">
            <v>0.11518463327562943</v>
          </cell>
          <cell r="S12">
            <v>0.11518463327562943</v>
          </cell>
        </row>
        <row r="13">
          <cell r="I13">
            <v>0.23511150327523314</v>
          </cell>
          <cell r="J13">
            <v>0.23511150327523314</v>
          </cell>
          <cell r="K13">
            <v>0.23511150327523314</v>
          </cell>
          <cell r="L13">
            <v>0.23511150327523314</v>
          </cell>
          <cell r="M13">
            <v>0.23511150327523314</v>
          </cell>
          <cell r="N13">
            <v>0.23511150327523314</v>
          </cell>
          <cell r="O13">
            <v>0.23511150327523314</v>
          </cell>
          <cell r="P13">
            <v>0.23511150327523314</v>
          </cell>
          <cell r="Q13">
            <v>0.23511150327523314</v>
          </cell>
          <cell r="R13">
            <v>0.23511150327523314</v>
          </cell>
          <cell r="S13">
            <v>0.23511150327523314</v>
          </cell>
        </row>
        <row r="14">
          <cell r="I14">
            <v>1.2954619557565623E-2</v>
          </cell>
          <cell r="J14">
            <v>1.2954619557565623E-2</v>
          </cell>
          <cell r="K14">
            <v>1.2954619557565623E-2</v>
          </cell>
          <cell r="L14">
            <v>1.2954619557565623E-2</v>
          </cell>
          <cell r="M14">
            <v>1.2954619557565623E-2</v>
          </cell>
          <cell r="N14">
            <v>1.2954619557565623E-2</v>
          </cell>
          <cell r="O14">
            <v>1.2954619557565623E-2</v>
          </cell>
          <cell r="P14">
            <v>1.2954619557565623E-2</v>
          </cell>
          <cell r="Q14">
            <v>1.2954619557565623E-2</v>
          </cell>
          <cell r="R14">
            <v>1.2954619557565623E-2</v>
          </cell>
          <cell r="S14">
            <v>1.2954619557565623E-2</v>
          </cell>
        </row>
        <row r="15">
          <cell r="I15">
            <v>0.14446186999999999</v>
          </cell>
          <cell r="J15">
            <v>0.14446186999999999</v>
          </cell>
          <cell r="K15">
            <v>0.14446186999999999</v>
          </cell>
          <cell r="L15">
            <v>0.14446186999999999</v>
          </cell>
          <cell r="M15">
            <v>0.14446186999999999</v>
          </cell>
          <cell r="N15">
            <v>0.14446186999999999</v>
          </cell>
          <cell r="O15">
            <v>0.14446186999999999</v>
          </cell>
          <cell r="P15">
            <v>0.14446186999999999</v>
          </cell>
          <cell r="Q15">
            <v>0.14446186999999999</v>
          </cell>
          <cell r="R15">
            <v>0.14446186999999999</v>
          </cell>
          <cell r="S15">
            <v>0.14446186999999999</v>
          </cell>
        </row>
        <row r="16">
          <cell r="I16">
            <v>0.15226642000000001</v>
          </cell>
          <cell r="J16">
            <v>0.15226642000000001</v>
          </cell>
          <cell r="K16">
            <v>0.15226642000000001</v>
          </cell>
          <cell r="L16">
            <v>0.15226642000000001</v>
          </cell>
          <cell r="M16">
            <v>0.15226642000000001</v>
          </cell>
          <cell r="N16">
            <v>0.15226642000000001</v>
          </cell>
          <cell r="O16">
            <v>0.15226642000000001</v>
          </cell>
          <cell r="P16">
            <v>0.15226642000000001</v>
          </cell>
          <cell r="Q16">
            <v>0.15226642000000001</v>
          </cell>
          <cell r="R16">
            <v>0.15226642000000001</v>
          </cell>
          <cell r="S16">
            <v>0.15226642000000001</v>
          </cell>
        </row>
        <row r="17">
          <cell r="I17">
            <v>9.0610527999999996E-2</v>
          </cell>
          <cell r="J17">
            <v>9.0610527999999996E-2</v>
          </cell>
          <cell r="K17">
            <v>9.0610527999999996E-2</v>
          </cell>
          <cell r="L17">
            <v>9.0610527999999996E-2</v>
          </cell>
          <cell r="M17">
            <v>9.0610527999999996E-2</v>
          </cell>
          <cell r="N17">
            <v>9.0610527999999996E-2</v>
          </cell>
          <cell r="O17">
            <v>9.0610527999999996E-2</v>
          </cell>
          <cell r="P17">
            <v>9.0610527999999996E-2</v>
          </cell>
          <cell r="Q17">
            <v>9.0610527999999996E-2</v>
          </cell>
          <cell r="R17">
            <v>9.0610527999999996E-2</v>
          </cell>
          <cell r="S17">
            <v>9.0610527999999996E-2</v>
          </cell>
        </row>
        <row r="18">
          <cell r="I18">
            <v>0.10834640099999999</v>
          </cell>
          <cell r="J18">
            <v>0.10834640099999999</v>
          </cell>
          <cell r="K18">
            <v>0.10834640099999999</v>
          </cell>
          <cell r="L18">
            <v>0.10834640099999999</v>
          </cell>
          <cell r="M18">
            <v>0.10834640099999999</v>
          </cell>
          <cell r="N18">
            <v>0.10834640099999999</v>
          </cell>
          <cell r="O18">
            <v>0.10834640099999999</v>
          </cell>
          <cell r="P18">
            <v>0.10834640099999999</v>
          </cell>
          <cell r="Q18">
            <v>0.10834640099999999</v>
          </cell>
          <cell r="R18">
            <v>0.10834640099999999</v>
          </cell>
          <cell r="S18">
            <v>0.10834640099999999</v>
          </cell>
        </row>
        <row r="19">
          <cell r="I19">
            <v>0.114199814</v>
          </cell>
          <cell r="J19">
            <v>0.114199814</v>
          </cell>
          <cell r="K19">
            <v>0.114199814</v>
          </cell>
          <cell r="L19">
            <v>0.114199814</v>
          </cell>
          <cell r="M19">
            <v>0.114199814</v>
          </cell>
          <cell r="N19">
            <v>0.114199814</v>
          </cell>
          <cell r="O19">
            <v>0.114199814</v>
          </cell>
          <cell r="P19">
            <v>0.114199814</v>
          </cell>
          <cell r="Q19">
            <v>0.114199814</v>
          </cell>
          <cell r="R19">
            <v>0.114199814</v>
          </cell>
          <cell r="S19">
            <v>0.114199814</v>
          </cell>
        </row>
        <row r="20">
          <cell r="I20">
            <v>6.7957897000000003E-2</v>
          </cell>
          <cell r="J20">
            <v>6.7957897000000003E-2</v>
          </cell>
          <cell r="K20">
            <v>6.7957897000000003E-2</v>
          </cell>
          <cell r="L20">
            <v>6.7957897000000003E-2</v>
          </cell>
          <cell r="M20">
            <v>6.7957897000000003E-2</v>
          </cell>
          <cell r="N20">
            <v>6.7957897000000003E-2</v>
          </cell>
          <cell r="O20">
            <v>6.7957897000000003E-2</v>
          </cell>
          <cell r="P20">
            <v>6.7957897000000003E-2</v>
          </cell>
          <cell r="Q20">
            <v>6.7957897000000003E-2</v>
          </cell>
          <cell r="R20">
            <v>6.7957897000000003E-2</v>
          </cell>
          <cell r="S20">
            <v>6.7957897000000003E-2</v>
          </cell>
        </row>
        <row r="21">
          <cell r="I21">
            <v>0.15357951100825551</v>
          </cell>
          <cell r="J21">
            <v>0.15357951100825551</v>
          </cell>
          <cell r="K21">
            <v>0.15357951100825551</v>
          </cell>
          <cell r="L21">
            <v>0.15357951100825551</v>
          </cell>
          <cell r="M21">
            <v>0.15357951100825551</v>
          </cell>
          <cell r="N21">
            <v>0.15357951100825551</v>
          </cell>
          <cell r="O21">
            <v>0.15357951100825551</v>
          </cell>
          <cell r="P21">
            <v>0.15357951100825551</v>
          </cell>
          <cell r="Q21">
            <v>0.15357951100825551</v>
          </cell>
          <cell r="R21">
            <v>0.15357951100825551</v>
          </cell>
          <cell r="S21">
            <v>0.15357951100825551</v>
          </cell>
        </row>
        <row r="23">
          <cell r="I23">
            <v>1.7272828041061981E-2</v>
          </cell>
          <cell r="J23">
            <v>1.7272828041061981E-2</v>
          </cell>
          <cell r="K23">
            <v>1.7272828041061981E-2</v>
          </cell>
          <cell r="L23">
            <v>1.7272828041061981E-2</v>
          </cell>
          <cell r="M23">
            <v>1.7272828041061981E-2</v>
          </cell>
          <cell r="N23">
            <v>1.7272828041061981E-2</v>
          </cell>
          <cell r="O23">
            <v>1.7272828041061981E-2</v>
          </cell>
          <cell r="P23">
            <v>1.7272828041061981E-2</v>
          </cell>
          <cell r="Q23">
            <v>1.7272828041061981E-2</v>
          </cell>
          <cell r="R23">
            <v>1.7272828041061981E-2</v>
          </cell>
          <cell r="S23">
            <v>1.7272828041061981E-2</v>
          </cell>
        </row>
        <row r="24">
          <cell r="I24">
            <v>0.11518463327562943</v>
          </cell>
          <cell r="J24">
            <v>0.11518463327562943</v>
          </cell>
          <cell r="K24">
            <v>0.11518463327562943</v>
          </cell>
          <cell r="L24">
            <v>0.11518463327562943</v>
          </cell>
          <cell r="M24">
            <v>0.11518463327562943</v>
          </cell>
          <cell r="N24">
            <v>0.11518463327562943</v>
          </cell>
          <cell r="O24">
            <v>0.11518463327562943</v>
          </cell>
          <cell r="P24">
            <v>0.11518463327562943</v>
          </cell>
          <cell r="Q24">
            <v>0.11518463327562943</v>
          </cell>
          <cell r="R24">
            <v>0.11518463327562943</v>
          </cell>
          <cell r="S24">
            <v>0.11518463327562943</v>
          </cell>
        </row>
        <row r="26">
          <cell r="I26">
            <v>1.2954619557565623E-2</v>
          </cell>
          <cell r="J26">
            <v>1.2954619557565623E-2</v>
          </cell>
          <cell r="K26">
            <v>1.2954619557565623E-2</v>
          </cell>
          <cell r="L26">
            <v>1.2954619557565623E-2</v>
          </cell>
          <cell r="M26">
            <v>1.2954619557565623E-2</v>
          </cell>
          <cell r="N26">
            <v>1.2954619557565623E-2</v>
          </cell>
          <cell r="O26">
            <v>1.2954619557565623E-2</v>
          </cell>
          <cell r="P26">
            <v>1.2954619557565623E-2</v>
          </cell>
          <cell r="Q26">
            <v>1.2954619557565623E-2</v>
          </cell>
          <cell r="R26">
            <v>1.2954619557565623E-2</v>
          </cell>
          <cell r="S26">
            <v>1.2954619557565623E-2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EA-methane-abatement-OILGASdat"/>
      <sheetName val="Canada_Gas"/>
      <sheetName val="Venting"/>
      <sheetName val="Flaring"/>
    </sheetNames>
    <sheetDataSet>
      <sheetData sheetId="0"/>
      <sheetData sheetId="1"/>
      <sheetData sheetId="2">
        <row r="18">
          <cell r="C18">
            <v>2000</v>
          </cell>
        </row>
      </sheetData>
      <sheetData sheetId="3">
        <row r="31">
          <cell r="C3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stark\AppData\Roaming\Microsoft\Excel\Natural%20gas%20production_2000-2021%20data%20comp_05.09.24.xlsx" TargetMode="External"/><Relationship Id="rId3" Type="http://schemas.openxmlformats.org/officeDocument/2006/relationships/hyperlink" Target="file:///C:\Users\stark\AppData\Roaming\Microsoft\Excel\Natural%20gas%20production_2000-2021%20data%20comp_05.09.24.xlsx" TargetMode="External"/><Relationship Id="rId7" Type="http://schemas.openxmlformats.org/officeDocument/2006/relationships/hyperlink" Target="file:///C:\Users\stark\AppData\Roaming\Microsoft\Technologies\IEA-methane-abatement-OILGASdata_07.17.24.xlsx" TargetMode="External"/><Relationship Id="rId2" Type="http://schemas.openxmlformats.org/officeDocument/2006/relationships/hyperlink" Target="file:///C:\Users\stark\AppData\Roaming\Microsoft\Excel\Natural%20gas%20production_2000-2021%20data%20comp_05.09.24.xlsx" TargetMode="External"/><Relationship Id="rId1" Type="http://schemas.openxmlformats.org/officeDocument/2006/relationships/hyperlink" Target="file:///C:\Users\stark\AppData\Roaming\Microsoft\Excel\Natural%20gas%20production_2000-2021%20data%20comp_05.09.24.xlsx" TargetMode="External"/><Relationship Id="rId6" Type="http://schemas.openxmlformats.org/officeDocument/2006/relationships/hyperlink" Target="file:///C:\Users\stark\AppData\Roaming\Microsoft\Excel\Exporation%20&amp;%20Drilling.xlsx" TargetMode="External"/><Relationship Id="rId5" Type="http://schemas.openxmlformats.org/officeDocument/2006/relationships/hyperlink" Target="file:///C:\Users\stark\AppData\Roaming\Microsoft\Excel\Exporation%20&amp;%20Drilling.xlsx" TargetMode="External"/><Relationship Id="rId4" Type="http://schemas.openxmlformats.org/officeDocument/2006/relationships/hyperlink" Target="file:///C:\Users\stark\AppData\Roaming\Microsoft\Excel\Final%20Transmission%20Calculations_06.01.24.xlsx" TargetMode="External"/><Relationship Id="rId9" Type="http://schemas.openxmlformats.org/officeDocument/2006/relationships/hyperlink" Target="file:///C:\Users\stark\AppData\Roaming\Microsoft\Technologies\Cogen%20techs_08.28.2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03AF-C03F-4C27-94BB-35A60A5D124E}">
  <sheetPr codeName="Sheet1"/>
  <dimension ref="A2:AA183"/>
  <sheetViews>
    <sheetView tabSelected="1" topLeftCell="K6" zoomScale="70" zoomScaleNormal="70" workbookViewId="0">
      <selection activeCell="N21" sqref="N21"/>
    </sheetView>
  </sheetViews>
  <sheetFormatPr defaultRowHeight="14.5" x14ac:dyDescent="0.35"/>
  <cols>
    <col min="1" max="1" width="99.1796875" customWidth="1"/>
    <col min="4" max="4" width="30.1796875" customWidth="1"/>
    <col min="5" max="5" width="33.26953125" customWidth="1"/>
    <col min="6" max="6" width="46.81640625" customWidth="1"/>
    <col min="7" max="7" width="19.81640625" customWidth="1"/>
    <col min="8" max="8" width="22.7265625" customWidth="1"/>
    <col min="9" max="9" width="4.26953125" customWidth="1"/>
    <col min="10" max="10" width="67" customWidth="1"/>
    <col min="11" max="11" width="8.54296875" style="7" customWidth="1"/>
    <col min="12" max="12" width="20.1796875" customWidth="1"/>
    <col min="13" max="13" width="19.453125" style="27" customWidth="1"/>
    <col min="14" max="14" width="28.26953125" customWidth="1"/>
    <col min="15" max="15" width="32.54296875" customWidth="1"/>
    <col min="16" max="24" width="14" customWidth="1"/>
  </cols>
  <sheetData>
    <row r="2" spans="1:27" s="11" customFormat="1" ht="58" x14ac:dyDescent="0.3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/>
      <c r="I2" s="9" t="s">
        <v>7</v>
      </c>
      <c r="J2" s="9" t="s">
        <v>8</v>
      </c>
      <c r="K2" s="10"/>
      <c r="L2" s="9" t="s">
        <v>9</v>
      </c>
      <c r="M2" s="9" t="s">
        <v>10</v>
      </c>
      <c r="N2" s="10">
        <v>2000</v>
      </c>
      <c r="O2" s="10">
        <v>2005</v>
      </c>
      <c r="P2" s="10">
        <v>2010</v>
      </c>
      <c r="Q2" s="10">
        <v>2015</v>
      </c>
      <c r="R2" s="10">
        <v>2020</v>
      </c>
      <c r="S2" s="10">
        <v>2025</v>
      </c>
      <c r="T2" s="10">
        <v>2030</v>
      </c>
      <c r="U2" s="10">
        <v>2035</v>
      </c>
      <c r="V2" s="10">
        <v>2040</v>
      </c>
      <c r="W2" s="10">
        <v>2045</v>
      </c>
      <c r="X2" s="10">
        <v>2050</v>
      </c>
      <c r="Y2" s="9" t="s">
        <v>11</v>
      </c>
      <c r="Z2" s="3"/>
      <c r="AA2" s="3"/>
    </row>
    <row r="3" spans="1:27" s="12" customFormat="1" ht="21" customHeight="1" x14ac:dyDescent="0.35">
      <c r="A3" t="s">
        <v>153</v>
      </c>
      <c r="B3" t="s">
        <v>2</v>
      </c>
      <c r="C3" t="s">
        <v>117</v>
      </c>
      <c r="D3" t="s">
        <v>12</v>
      </c>
      <c r="E3"/>
      <c r="F3"/>
      <c r="G3" t="s">
        <v>13</v>
      </c>
      <c r="H3"/>
      <c r="I3"/>
      <c r="J3" t="s">
        <v>95</v>
      </c>
      <c r="K3" s="7" t="s">
        <v>89</v>
      </c>
      <c r="L3" s="1" t="s">
        <v>75</v>
      </c>
      <c r="M3" s="27" t="s">
        <v>14</v>
      </c>
      <c r="N3" s="23">
        <f>'[1]NG Production_2000-2050'!D60</f>
        <v>23988694.229335465</v>
      </c>
      <c r="O3" s="23">
        <f>'[1]NG Production_2000-2050'!E60</f>
        <v>29894439.62572857</v>
      </c>
      <c r="P3" s="23">
        <f>'[1]NG Production_2000-2050'!F60</f>
        <v>33265271.874463737</v>
      </c>
      <c r="Q3" s="23">
        <f>'[1]NG Production_2000-2050'!G60</f>
        <v>48256082.461794622</v>
      </c>
      <c r="R3" s="23">
        <f>'[1]NG Production_2000-2050'!H60</f>
        <v>61185261.516402736</v>
      </c>
      <c r="S3" s="23">
        <f>'[1]NG Production_2000-2050'!I60</f>
        <v>79488653.782111481</v>
      </c>
      <c r="T3" s="23">
        <f>'[1]NG Production_2000-2050'!J60</f>
        <v>95413534.754454538</v>
      </c>
      <c r="U3" s="23">
        <f>'[1]NG Production_2000-2050'!K60</f>
        <v>112872795.29341321</v>
      </c>
      <c r="V3" s="23">
        <f>'[1]NG Production_2000-2050'!L60</f>
        <v>134720124.560316</v>
      </c>
      <c r="W3" s="23">
        <f>'[1]NG Production_2000-2050'!M60</f>
        <v>150860679.00753155</v>
      </c>
      <c r="X3" s="23">
        <f>'[1]NG Production_2000-2050'!N60</f>
        <v>150339287.3318311</v>
      </c>
      <c r="Y3"/>
      <c r="Z3" t="str">
        <f>A3&amp;C3&amp;E3&amp;F3&amp;G3&amp;H3&amp;J3</f>
        <v>CIMS.CAN.BCBCService requestedCIMS.CAN.BC.Natural Gas Production</v>
      </c>
      <c r="AA3"/>
    </row>
    <row r="4" spans="1:27" x14ac:dyDescent="0.35">
      <c r="A4" t="s">
        <v>95</v>
      </c>
      <c r="B4" t="s">
        <v>3</v>
      </c>
      <c r="C4" t="s">
        <v>117</v>
      </c>
      <c r="D4" t="s">
        <v>12</v>
      </c>
      <c r="G4" t="s">
        <v>13</v>
      </c>
      <c r="J4" t="s">
        <v>118</v>
      </c>
      <c r="K4" s="7" t="s">
        <v>89</v>
      </c>
      <c r="L4" t="s">
        <v>76</v>
      </c>
      <c r="M4" s="27" t="s">
        <v>14</v>
      </c>
      <c r="N4" s="24">
        <v>1</v>
      </c>
      <c r="O4" s="15">
        <f t="shared" ref="O4:X4" si="0">N4</f>
        <v>1</v>
      </c>
      <c r="P4" s="15">
        <f t="shared" si="0"/>
        <v>1</v>
      </c>
      <c r="Q4" s="15">
        <f t="shared" si="0"/>
        <v>1</v>
      </c>
      <c r="R4" s="15">
        <f t="shared" si="0"/>
        <v>1</v>
      </c>
      <c r="S4" s="15">
        <f t="shared" si="0"/>
        <v>1</v>
      </c>
      <c r="T4" s="15">
        <f t="shared" si="0"/>
        <v>1</v>
      </c>
      <c r="U4" s="15">
        <f t="shared" si="0"/>
        <v>1</v>
      </c>
      <c r="V4" s="15">
        <f t="shared" si="0"/>
        <v>1</v>
      </c>
      <c r="W4" s="15">
        <f t="shared" si="0"/>
        <v>1</v>
      </c>
      <c r="X4" s="15">
        <f t="shared" si="0"/>
        <v>1</v>
      </c>
      <c r="Z4" t="str">
        <f>A4&amp;C4&amp;E4&amp;F4&amp;G4&amp;H4&amp;J4</f>
        <v>CIMS.CAN.BC.Natural Gas ProductionBCService requestedCIMS.CAN.BC.Natural Gas Production.Natural Gas Supply</v>
      </c>
    </row>
    <row r="5" spans="1:27" x14ac:dyDescent="0.35">
      <c r="A5" t="s">
        <v>119</v>
      </c>
      <c r="B5" t="s">
        <v>4</v>
      </c>
      <c r="C5" t="s">
        <v>117</v>
      </c>
      <c r="D5" t="s">
        <v>12</v>
      </c>
      <c r="E5" t="s">
        <v>16</v>
      </c>
      <c r="G5" t="s">
        <v>13</v>
      </c>
      <c r="J5" t="s">
        <v>120</v>
      </c>
      <c r="L5" s="7"/>
      <c r="M5" s="27" t="s">
        <v>25</v>
      </c>
      <c r="N5" s="24">
        <v>1</v>
      </c>
      <c r="O5" s="24">
        <v>1</v>
      </c>
      <c r="P5" s="24">
        <v>1</v>
      </c>
      <c r="Q5" s="24">
        <v>1</v>
      </c>
      <c r="R5" s="24">
        <v>1</v>
      </c>
      <c r="S5" s="24">
        <v>1</v>
      </c>
      <c r="T5" s="24">
        <v>1</v>
      </c>
      <c r="U5" s="24">
        <v>1</v>
      </c>
      <c r="V5" s="24">
        <v>1</v>
      </c>
      <c r="W5" s="24">
        <v>1</v>
      </c>
      <c r="X5" s="24">
        <v>1</v>
      </c>
      <c r="Z5" t="str">
        <f>A5&amp;C5&amp;E5&amp;F5&amp;G5&amp;H5&amp;J5</f>
        <v>CIMS.CAN.BC.Natural Gas Production.Natural GasBCNatural GasService requestedCIMS.CAN.BC.Natural Gas Production.Natural Gas.Distribution</v>
      </c>
    </row>
    <row r="6" spans="1:27" x14ac:dyDescent="0.35">
      <c r="A6" t="s">
        <v>118</v>
      </c>
      <c r="B6" t="s">
        <v>4</v>
      </c>
      <c r="C6" t="s">
        <v>117</v>
      </c>
      <c r="D6" t="s">
        <v>12</v>
      </c>
      <c r="E6" t="s">
        <v>15</v>
      </c>
      <c r="G6" t="s">
        <v>13</v>
      </c>
      <c r="J6" t="s">
        <v>121</v>
      </c>
      <c r="K6" s="7" t="s">
        <v>89</v>
      </c>
      <c r="L6" t="s">
        <v>76</v>
      </c>
      <c r="M6" s="27" t="s">
        <v>14</v>
      </c>
      <c r="N6" s="24">
        <v>1</v>
      </c>
      <c r="O6" s="15">
        <f t="shared" ref="O6:X6" si="1">N6</f>
        <v>1</v>
      </c>
      <c r="P6" s="15">
        <f t="shared" si="1"/>
        <v>1</v>
      </c>
      <c r="Q6" s="15">
        <f t="shared" si="1"/>
        <v>1</v>
      </c>
      <c r="R6" s="15">
        <f t="shared" si="1"/>
        <v>1</v>
      </c>
      <c r="S6" s="15">
        <f t="shared" si="1"/>
        <v>1</v>
      </c>
      <c r="T6" s="15">
        <f t="shared" si="1"/>
        <v>1</v>
      </c>
      <c r="U6" s="15">
        <f t="shared" si="1"/>
        <v>1</v>
      </c>
      <c r="V6" s="15">
        <f t="shared" si="1"/>
        <v>1</v>
      </c>
      <c r="W6" s="15">
        <f t="shared" si="1"/>
        <v>1</v>
      </c>
      <c r="X6" s="15">
        <f t="shared" si="1"/>
        <v>1</v>
      </c>
      <c r="Z6" t="str">
        <f>A6&amp;C6&amp;E6&amp;F6&amp;G6&amp;H6&amp;J6</f>
        <v>CIMS.CAN.BC.Natural Gas Production.Natural Gas SupplyBCNatural Gas SupplyService requestedCIMS.CAN.BC.Natural Gas Production.Natural Gas Supply.Extraction</v>
      </c>
    </row>
    <row r="7" spans="1:27" x14ac:dyDescent="0.35">
      <c r="A7" t="s">
        <v>118</v>
      </c>
      <c r="B7" t="s">
        <v>4</v>
      </c>
      <c r="C7" t="s">
        <v>117</v>
      </c>
      <c r="D7" t="s">
        <v>12</v>
      </c>
      <c r="E7" t="s">
        <v>15</v>
      </c>
      <c r="G7" t="s">
        <v>13</v>
      </c>
      <c r="J7" t="s">
        <v>122</v>
      </c>
      <c r="K7" s="7" t="s">
        <v>89</v>
      </c>
      <c r="L7" t="s">
        <v>76</v>
      </c>
      <c r="M7" s="27" t="s">
        <v>14</v>
      </c>
      <c r="N7" s="24">
        <v>1</v>
      </c>
      <c r="O7" s="15">
        <f t="shared" ref="O7:X7" si="2">N7</f>
        <v>1</v>
      </c>
      <c r="P7" s="15">
        <f t="shared" si="2"/>
        <v>1</v>
      </c>
      <c r="Q7" s="15">
        <f t="shared" si="2"/>
        <v>1</v>
      </c>
      <c r="R7" s="15">
        <f t="shared" si="2"/>
        <v>1</v>
      </c>
      <c r="S7" s="15">
        <f t="shared" si="2"/>
        <v>1</v>
      </c>
      <c r="T7" s="15">
        <f t="shared" si="2"/>
        <v>1</v>
      </c>
      <c r="U7" s="15">
        <f t="shared" si="2"/>
        <v>1</v>
      </c>
      <c r="V7" s="15">
        <f t="shared" si="2"/>
        <v>1</v>
      </c>
      <c r="W7" s="15">
        <f t="shared" si="2"/>
        <v>1</v>
      </c>
      <c r="X7" s="15">
        <f t="shared" si="2"/>
        <v>1</v>
      </c>
      <c r="Z7" t="str">
        <f t="shared" ref="Z7:Z39" si="3">A7&amp;C7&amp;E7&amp;F7&amp;G7&amp;H7&amp;J7</f>
        <v>CIMS.CAN.BC.Natural Gas Production.Natural Gas SupplyBCNatural Gas SupplyService requestedCIMS.CAN.BC.Natural Gas Production.Natural Gas Supply.Processing</v>
      </c>
    </row>
    <row r="8" spans="1:27" x14ac:dyDescent="0.35">
      <c r="A8" t="s">
        <v>118</v>
      </c>
      <c r="B8" t="s">
        <v>4</v>
      </c>
      <c r="C8" t="s">
        <v>117</v>
      </c>
      <c r="D8" t="s">
        <v>12</v>
      </c>
      <c r="E8" t="s">
        <v>15</v>
      </c>
      <c r="G8" t="s">
        <v>13</v>
      </c>
      <c r="J8" t="s">
        <v>123</v>
      </c>
      <c r="K8" s="7" t="s">
        <v>89</v>
      </c>
      <c r="L8" s="1" t="s">
        <v>79</v>
      </c>
      <c r="M8" s="27" t="s">
        <v>170</v>
      </c>
      <c r="N8" s="24">
        <f>'[2]capacityAllocation+2022'!P69</f>
        <v>12.593218418111109</v>
      </c>
      <c r="O8" s="24">
        <f>'[2]capacityAllocation+2022'!Q69</f>
        <v>9.8611220598454672</v>
      </c>
      <c r="P8" s="24">
        <f>'[2]capacityAllocation+2022'!R69</f>
        <v>8.5356219967928695</v>
      </c>
      <c r="Q8" s="24">
        <f>'[2]capacityAllocation+2022'!S69</f>
        <v>5.599007862948592</v>
      </c>
      <c r="R8" s="24">
        <f>'[2]capacityAllocation+2022'!T69</f>
        <v>4.1725151583370419</v>
      </c>
      <c r="S8" s="24">
        <f>'[2]capacityAllocation+2022'!U69</f>
        <v>3.2122593903168739</v>
      </c>
      <c r="T8" s="24">
        <f>'[2]capacityAllocation+2022'!V69</f>
        <v>2.6768857957311081</v>
      </c>
      <c r="U8" s="24">
        <f>'[2]capacityAllocation+2022'!W69</f>
        <v>2.2632123827850501</v>
      </c>
      <c r="V8" s="24">
        <f>'[2]capacityAllocation+2022'!X69</f>
        <v>1.8963972183026048</v>
      </c>
      <c r="W8" s="24">
        <f>'[2]capacityAllocation+2022'!Y69</f>
        <v>1.6936025209450971</v>
      </c>
      <c r="X8" s="24">
        <f>'[2]capacityAllocation+2022'!Z69</f>
        <v>1.699525887151321</v>
      </c>
      <c r="Z8" t="str">
        <f t="shared" si="3"/>
        <v>CIMS.CAN.BC.Natural Gas Production.Natural Gas SupplyBCNatural Gas SupplyService requestedCIMS.CAN.BC.Natural Gas Production.Natural Gas Supply.Transmission</v>
      </c>
    </row>
    <row r="9" spans="1:27" x14ac:dyDescent="0.35">
      <c r="A9" t="s">
        <v>124</v>
      </c>
      <c r="B9" t="s">
        <v>4</v>
      </c>
      <c r="C9" t="s">
        <v>117</v>
      </c>
      <c r="D9" t="s">
        <v>12</v>
      </c>
      <c r="E9" t="s">
        <v>40</v>
      </c>
      <c r="F9" t="s">
        <v>58</v>
      </c>
      <c r="G9" t="s">
        <v>13</v>
      </c>
      <c r="J9" t="s">
        <v>142</v>
      </c>
      <c r="K9" s="7" t="s">
        <v>89</v>
      </c>
      <c r="M9" s="27" t="s">
        <v>28</v>
      </c>
      <c r="N9" s="31">
        <f>INDEX([3]BC!$A$136:$X$180,MATCH($A9,[3]BC!$A$136:$A$180,0),MATCH(N$2,[3]BC!$A$136:$X$136,0))</f>
        <v>1.8908895582531948E-2</v>
      </c>
      <c r="O9" s="31">
        <f>INDEX([3]BC!$A$136:$X$180,MATCH($A9,[3]BC!$A$136:$A$180,0),MATCH(O$2,[3]BC!$A$136:$X$136,0))</f>
        <v>1.8870005939972286E-2</v>
      </c>
      <c r="P9" s="31">
        <f>INDEX([3]BC!$A$136:$X$180,MATCH($A9,[3]BC!$A$136:$A$180,0),MATCH(P$2,[3]BC!$A$136:$X$136,0))</f>
        <v>1.8944434178698052E-2</v>
      </c>
      <c r="Q9" s="31">
        <f>INDEX([3]BC!$A$136:$X$180,MATCH($A9,[3]BC!$A$136:$A$180,0),MATCH(Q$2,[3]BC!$A$136:$X$136,0))</f>
        <v>1.253664822064573E-2</v>
      </c>
      <c r="R9" s="31">
        <f>INDEX([3]BC!$A$136:$X$180,MATCH($A9,[3]BC!$A$136:$A$180,0),MATCH(R$2,[3]BC!$A$136:$X$136,0))</f>
        <v>9.5598905802999675E-3</v>
      </c>
      <c r="S9" s="31">
        <f>INDEX([3]BC!$A$136:$X$180,MATCH($A9,[3]BC!$A$136:$A$180,0),MATCH(S$2,[3]BC!$A$136:$X$136,0))</f>
        <v>7.6156157505620735E-3</v>
      </c>
      <c r="T9" s="31">
        <f>INDEX([3]BC!$A$136:$X$180,MATCH($A9,[3]BC!$A$136:$A$180,0),MATCH(T$2,[3]BC!$A$136:$X$136,0))</f>
        <v>6.3835562592090417E-3</v>
      </c>
      <c r="U9" s="31">
        <f>INDEX([3]BC!$A$136:$X$180,MATCH($A9,[3]BC!$A$136:$A$180,0),MATCH(U$2,[3]BC!$A$136:$X$136,0))</f>
        <v>5.3961423158854025E-3</v>
      </c>
      <c r="V9" s="31">
        <f>INDEX([3]BC!$A$136:$X$180,MATCH($A9,[3]BC!$A$136:$A$180,0),MATCH(V$2,[3]BC!$A$136:$X$136,0))</f>
        <v>4.5210592625481542E-3</v>
      </c>
      <c r="W9" s="31">
        <f>INDEX([3]BC!$A$136:$X$180,MATCH($A9,[3]BC!$A$136:$A$180,0),MATCH(W$2,[3]BC!$A$136:$X$136,0))</f>
        <v>4.0373520191079757E-3</v>
      </c>
      <c r="X9" s="31">
        <f>INDEX([3]BC!$A$136:$X$180,MATCH($A9,[3]BC!$A$136:$A$180,0),MATCH(X$2,[3]BC!$A$136:$X$136,0))</f>
        <v>4.0513539594656481E-3</v>
      </c>
      <c r="Z9" t="str">
        <f t="shared" si="3"/>
        <v>CIMS.CAN.BC.Natural Gas Production.Natural Gas Supply.ControlsBCControlsHigh bleedService requestedCIMS.CAN.BC.Natural Gas Production.Natural Gas Supply.Venting.Point Venting</v>
      </c>
    </row>
    <row r="10" spans="1:27" x14ac:dyDescent="0.35">
      <c r="A10" t="s">
        <v>124</v>
      </c>
      <c r="B10" t="s">
        <v>4</v>
      </c>
      <c r="C10" t="s">
        <v>117</v>
      </c>
      <c r="D10" t="s">
        <v>12</v>
      </c>
      <c r="E10" t="s">
        <v>40</v>
      </c>
      <c r="F10" t="s">
        <v>60</v>
      </c>
      <c r="G10" t="s">
        <v>13</v>
      </c>
      <c r="J10" t="s">
        <v>142</v>
      </c>
      <c r="K10" s="7" t="s">
        <v>89</v>
      </c>
      <c r="M10" s="27" t="s">
        <v>28</v>
      </c>
      <c r="N10" s="31">
        <f>INDEX([3]BC!$A$136:$X$180,MATCH($A10,[3]BC!$A$136:$A$180,0),MATCH(N$2,[3]BC!$A$136:$X$136,0))</f>
        <v>1.8908895582531948E-2</v>
      </c>
      <c r="O10" s="31">
        <f>INDEX([3]BC!$A$136:$X$180,MATCH($A10,[3]BC!$A$136:$A$180,0),MATCH(O$2,[3]BC!$A$136:$X$136,0))</f>
        <v>1.8870005939972286E-2</v>
      </c>
      <c r="P10" s="31">
        <f>INDEX([3]BC!$A$136:$X$180,MATCH($A10,[3]BC!$A$136:$A$180,0),MATCH(P$2,[3]BC!$A$136:$X$136,0))</f>
        <v>1.8944434178698052E-2</v>
      </c>
      <c r="Q10" s="31">
        <f>INDEX([3]BC!$A$136:$X$180,MATCH($A10,[3]BC!$A$136:$A$180,0),MATCH(Q$2,[3]BC!$A$136:$X$136,0))</f>
        <v>1.253664822064573E-2</v>
      </c>
      <c r="R10" s="31">
        <f>INDEX([3]BC!$A$136:$X$180,MATCH($A10,[3]BC!$A$136:$A$180,0),MATCH(R$2,[3]BC!$A$136:$X$136,0))</f>
        <v>9.5598905802999675E-3</v>
      </c>
      <c r="S10" s="31">
        <f>INDEX([3]BC!$A$136:$X$180,MATCH($A10,[3]BC!$A$136:$A$180,0),MATCH(S$2,[3]BC!$A$136:$X$136,0))</f>
        <v>7.6156157505620735E-3</v>
      </c>
      <c r="T10" s="31">
        <f>INDEX([3]BC!$A$136:$X$180,MATCH($A10,[3]BC!$A$136:$A$180,0),MATCH(T$2,[3]BC!$A$136:$X$136,0))</f>
        <v>6.3835562592090417E-3</v>
      </c>
      <c r="U10" s="31">
        <f>INDEX([3]BC!$A$136:$X$180,MATCH($A10,[3]BC!$A$136:$A$180,0),MATCH(U$2,[3]BC!$A$136:$X$136,0))</f>
        <v>5.3961423158854025E-3</v>
      </c>
      <c r="V10" s="31">
        <f>INDEX([3]BC!$A$136:$X$180,MATCH($A10,[3]BC!$A$136:$A$180,0),MATCH(V$2,[3]BC!$A$136:$X$136,0))</f>
        <v>4.5210592625481542E-3</v>
      </c>
      <c r="W10" s="31">
        <f>INDEX([3]BC!$A$136:$X$180,MATCH($A10,[3]BC!$A$136:$A$180,0),MATCH(W$2,[3]BC!$A$136:$X$136,0))</f>
        <v>4.0373520191079757E-3</v>
      </c>
      <c r="X10" s="31">
        <f>INDEX([3]BC!$A$136:$X$180,MATCH($A10,[3]BC!$A$136:$A$180,0),MATCH(X$2,[3]BC!$A$136:$X$136,0))</f>
        <v>4.0513539594656481E-3</v>
      </c>
      <c r="Z10" t="str">
        <f t="shared" si="3"/>
        <v>CIMS.CAN.BC.Natural Gas Production.Natural Gas Supply.ControlsBCControlsMed bleedService requestedCIMS.CAN.BC.Natural Gas Production.Natural Gas Supply.Venting.Point Venting</v>
      </c>
    </row>
    <row r="11" spans="1:27" x14ac:dyDescent="0.35">
      <c r="A11" t="s">
        <v>124</v>
      </c>
      <c r="B11" t="s">
        <v>4</v>
      </c>
      <c r="C11" t="s">
        <v>117</v>
      </c>
      <c r="D11" t="s">
        <v>12</v>
      </c>
      <c r="E11" t="s">
        <v>40</v>
      </c>
      <c r="F11" t="s">
        <v>61</v>
      </c>
      <c r="G11" t="s">
        <v>13</v>
      </c>
      <c r="J11" t="s">
        <v>142</v>
      </c>
      <c r="K11" s="7" t="s">
        <v>89</v>
      </c>
      <c r="M11" s="27" t="s">
        <v>28</v>
      </c>
      <c r="N11" s="31">
        <f>INDEX([3]BC!$A$136:$X$180,MATCH($A11,[3]BC!$A$136:$A$180,0),MATCH(N$2,[3]BC!$A$136:$X$136,0))</f>
        <v>1.8908895582531948E-2</v>
      </c>
      <c r="O11" s="31">
        <f>INDEX([3]BC!$A$136:$X$180,MATCH($A11,[3]BC!$A$136:$A$180,0),MATCH(O$2,[3]BC!$A$136:$X$136,0))</f>
        <v>1.8870005939972286E-2</v>
      </c>
      <c r="P11" s="31">
        <f>INDEX([3]BC!$A$136:$X$180,MATCH($A11,[3]BC!$A$136:$A$180,0),MATCH(P$2,[3]BC!$A$136:$X$136,0))</f>
        <v>1.8944434178698052E-2</v>
      </c>
      <c r="Q11" s="31">
        <f>INDEX([3]BC!$A$136:$X$180,MATCH($A11,[3]BC!$A$136:$A$180,0),MATCH(Q$2,[3]BC!$A$136:$X$136,0))</f>
        <v>1.253664822064573E-2</v>
      </c>
      <c r="R11" s="31">
        <f>INDEX([3]BC!$A$136:$X$180,MATCH($A11,[3]BC!$A$136:$A$180,0),MATCH(R$2,[3]BC!$A$136:$X$136,0))</f>
        <v>9.5598905802999675E-3</v>
      </c>
      <c r="S11" s="31">
        <f>INDEX([3]BC!$A$136:$X$180,MATCH($A11,[3]BC!$A$136:$A$180,0),MATCH(S$2,[3]BC!$A$136:$X$136,0))</f>
        <v>7.6156157505620735E-3</v>
      </c>
      <c r="T11" s="31">
        <f>INDEX([3]BC!$A$136:$X$180,MATCH($A11,[3]BC!$A$136:$A$180,0),MATCH(T$2,[3]BC!$A$136:$X$136,0))</f>
        <v>6.3835562592090417E-3</v>
      </c>
      <c r="U11" s="31">
        <f>INDEX([3]BC!$A$136:$X$180,MATCH($A11,[3]BC!$A$136:$A$180,0),MATCH(U$2,[3]BC!$A$136:$X$136,0))</f>
        <v>5.3961423158854025E-3</v>
      </c>
      <c r="V11" s="31">
        <f>INDEX([3]BC!$A$136:$X$180,MATCH($A11,[3]BC!$A$136:$A$180,0),MATCH(V$2,[3]BC!$A$136:$X$136,0))</f>
        <v>4.5210592625481542E-3</v>
      </c>
      <c r="W11" s="31">
        <f>INDEX([3]BC!$A$136:$X$180,MATCH($A11,[3]BC!$A$136:$A$180,0),MATCH(W$2,[3]BC!$A$136:$X$136,0))</f>
        <v>4.0373520191079757E-3</v>
      </c>
      <c r="X11" s="31">
        <f>INDEX([3]BC!$A$136:$X$180,MATCH($A11,[3]BC!$A$136:$A$180,0),MATCH(X$2,[3]BC!$A$136:$X$136,0))</f>
        <v>4.0513539594656481E-3</v>
      </c>
      <c r="Z11" t="str">
        <f t="shared" si="3"/>
        <v>CIMS.CAN.BC.Natural Gas Production.Natural Gas Supply.ControlsBCControlsLow bleedService requestedCIMS.CAN.BC.Natural Gas Production.Natural Gas Supply.Venting.Point Venting</v>
      </c>
    </row>
    <row r="12" spans="1:27" x14ac:dyDescent="0.35">
      <c r="A12" t="s">
        <v>124</v>
      </c>
      <c r="B12" t="s">
        <v>4</v>
      </c>
      <c r="C12" t="s">
        <v>117</v>
      </c>
      <c r="D12" t="s">
        <v>12</v>
      </c>
      <c r="E12" t="s">
        <v>40</v>
      </c>
      <c r="F12" t="s">
        <v>62</v>
      </c>
      <c r="G12" t="s">
        <v>13</v>
      </c>
      <c r="J12" t="s">
        <v>126</v>
      </c>
      <c r="K12" s="7" t="s">
        <v>94</v>
      </c>
      <c r="L12" t="s">
        <v>106</v>
      </c>
      <c r="M12" s="27" t="s">
        <v>25</v>
      </c>
      <c r="N12" s="24">
        <f>INDEX('[4]Service Request Values'!$N$1:$Z$44,MATCH($Z12,'[4]Service Request Values'!$Z$1:$Z$44,0),MATCH(N$2,'[4]Service Request Values'!$N$1:$Z$1,0))</f>
        <v>1.2104094400000001E-2</v>
      </c>
      <c r="O12" s="24">
        <f>INDEX('[4]Service Request Values'!$N$1:$Z$44,MATCH($Z12,'[4]Service Request Values'!$Z$1:$Z$44,0),MATCH(O$2,'[4]Service Request Values'!$N$1:$Z$1,0))</f>
        <v>1.2104094400000001E-2</v>
      </c>
      <c r="P12" s="24">
        <f>INDEX('[4]Service Request Values'!$N$1:$Z$44,MATCH($Z12,'[4]Service Request Values'!$Z$1:$Z$44,0),MATCH(P$2,'[4]Service Request Values'!$N$1:$Z$1,0))</f>
        <v>1.2104094400000001E-2</v>
      </c>
      <c r="Q12" s="24">
        <f>INDEX('[4]Service Request Values'!$N$1:$Z$44,MATCH($Z12,'[4]Service Request Values'!$Z$1:$Z$44,0),MATCH(Q$2,'[4]Service Request Values'!$N$1:$Z$1,0))</f>
        <v>1.2104094400000001E-2</v>
      </c>
      <c r="R12" s="24">
        <f>INDEX('[4]Service Request Values'!$N$1:$Z$44,MATCH($Z12,'[4]Service Request Values'!$Z$1:$Z$44,0),MATCH(R$2,'[4]Service Request Values'!$N$1:$Z$1,0))</f>
        <v>1.2104094400000001E-2</v>
      </c>
      <c r="S12" s="24">
        <f>INDEX('[4]Service Request Values'!$N$1:$Z$44,MATCH($Z12,'[4]Service Request Values'!$Z$1:$Z$44,0),MATCH(S$2,'[4]Service Request Values'!$N$1:$Z$1,0))</f>
        <v>1.2104094400000001E-2</v>
      </c>
      <c r="T12" s="24">
        <f>INDEX('[4]Service Request Values'!$N$1:$Z$44,MATCH($Z12,'[4]Service Request Values'!$Z$1:$Z$44,0),MATCH(T$2,'[4]Service Request Values'!$N$1:$Z$1,0))</f>
        <v>1.2104094400000001E-2</v>
      </c>
      <c r="U12" s="24">
        <f>INDEX('[4]Service Request Values'!$N$1:$Z$44,MATCH($Z12,'[4]Service Request Values'!$Z$1:$Z$44,0),MATCH(U$2,'[4]Service Request Values'!$N$1:$Z$1,0))</f>
        <v>1.2104094400000001E-2</v>
      </c>
      <c r="V12" s="24">
        <f>INDEX('[4]Service Request Values'!$N$1:$Z$44,MATCH($Z12,'[4]Service Request Values'!$Z$1:$Z$44,0),MATCH(V$2,'[4]Service Request Values'!$N$1:$Z$1,0))</f>
        <v>1.2104094400000001E-2</v>
      </c>
      <c r="W12" s="24">
        <f>INDEX('[4]Service Request Values'!$N$1:$Z$44,MATCH($Z12,'[4]Service Request Values'!$Z$1:$Z$44,0),MATCH(W$2,'[4]Service Request Values'!$N$1:$Z$1,0))</f>
        <v>1.2104094400000001E-2</v>
      </c>
      <c r="X12" s="24">
        <f>INDEX('[4]Service Request Values'!$N$1:$Z$44,MATCH($Z12,'[4]Service Request Values'!$Z$1:$Z$44,0),MATCH(X$2,'[4]Service Request Values'!$N$1:$Z$1,0))</f>
        <v>1.2104094400000001E-2</v>
      </c>
      <c r="Z12" t="str">
        <f t="shared" si="3"/>
        <v>CIMS.CAN.BC.Natural Gas Production.Natural Gas Supply.ControlsBCControlsElectricService requestedCIMS.CAN.BC.Electricity</v>
      </c>
    </row>
    <row r="13" spans="1:27" x14ac:dyDescent="0.35">
      <c r="A13" t="s">
        <v>127</v>
      </c>
      <c r="B13" t="s">
        <v>4</v>
      </c>
      <c r="C13" t="s">
        <v>117</v>
      </c>
      <c r="D13" t="s">
        <v>12</v>
      </c>
      <c r="E13" t="s">
        <v>36</v>
      </c>
      <c r="F13" t="s">
        <v>52</v>
      </c>
      <c r="G13" t="s">
        <v>13</v>
      </c>
      <c r="J13" t="s">
        <v>119</v>
      </c>
      <c r="K13" s="7" t="s">
        <v>89</v>
      </c>
      <c r="L13" t="s">
        <v>91</v>
      </c>
      <c r="M13" s="27" t="s">
        <v>25</v>
      </c>
      <c r="N13" s="24">
        <f>INDEX('[4]Service Request Values'!$N$1:$Z$44,MATCH($Z13,'[4]Service Request Values'!$Z$1:$Z$44,0),MATCH(N$2,'[4]Service Request Values'!$N$1:$Z$1,0))</f>
        <v>2.8</v>
      </c>
      <c r="O13" s="15">
        <f t="shared" ref="O13:X13" si="4">N13</f>
        <v>2.8</v>
      </c>
      <c r="P13" s="15">
        <f t="shared" si="4"/>
        <v>2.8</v>
      </c>
      <c r="Q13" s="15">
        <f t="shared" si="4"/>
        <v>2.8</v>
      </c>
      <c r="R13" s="15">
        <f t="shared" si="4"/>
        <v>2.8</v>
      </c>
      <c r="S13" s="15">
        <f t="shared" si="4"/>
        <v>2.8</v>
      </c>
      <c r="T13" s="15">
        <f t="shared" si="4"/>
        <v>2.8</v>
      </c>
      <c r="U13" s="15">
        <f t="shared" si="4"/>
        <v>2.8</v>
      </c>
      <c r="V13" s="15">
        <f t="shared" si="4"/>
        <v>2.8</v>
      </c>
      <c r="W13" s="15">
        <f t="shared" si="4"/>
        <v>2.8</v>
      </c>
      <c r="X13" s="15">
        <f t="shared" si="4"/>
        <v>2.8</v>
      </c>
      <c r="Z13" t="str">
        <f t="shared" si="3"/>
        <v>CIMS.CAN.BC.Natural Gas Production.Natural Gas Supply.Direct Drive LargeBCDirect Drive LargeNatural Gas turbineService requestedCIMS.CAN.BC.Natural Gas Production.Natural Gas</v>
      </c>
    </row>
    <row r="14" spans="1:27" x14ac:dyDescent="0.35">
      <c r="A14" t="s">
        <v>127</v>
      </c>
      <c r="B14" t="s">
        <v>4</v>
      </c>
      <c r="C14" t="s">
        <v>117</v>
      </c>
      <c r="D14" t="s">
        <v>12</v>
      </c>
      <c r="E14" t="s">
        <v>36</v>
      </c>
      <c r="F14" t="s">
        <v>53</v>
      </c>
      <c r="G14" t="s">
        <v>13</v>
      </c>
      <c r="J14" t="s">
        <v>119</v>
      </c>
      <c r="K14" s="7" t="s">
        <v>89</v>
      </c>
      <c r="L14" t="s">
        <v>91</v>
      </c>
      <c r="M14" s="27" t="s">
        <v>25</v>
      </c>
      <c r="N14" s="24">
        <f>INDEX('[4]Service Request Values'!$N$1:$Z$44,MATCH($Z14,'[4]Service Request Values'!$Z$1:$Z$44,0),MATCH(N$2,'[4]Service Request Values'!$N$1:$Z$1,0))</f>
        <v>2.48397291196388</v>
      </c>
      <c r="O14" s="15">
        <f t="shared" ref="O14:X14" si="5">N14</f>
        <v>2.48397291196388</v>
      </c>
      <c r="P14" s="15">
        <f t="shared" si="5"/>
        <v>2.48397291196388</v>
      </c>
      <c r="Q14" s="15">
        <f t="shared" si="5"/>
        <v>2.48397291196388</v>
      </c>
      <c r="R14" s="15">
        <f t="shared" si="5"/>
        <v>2.48397291196388</v>
      </c>
      <c r="S14" s="15">
        <f t="shared" si="5"/>
        <v>2.48397291196388</v>
      </c>
      <c r="T14" s="15">
        <f t="shared" si="5"/>
        <v>2.48397291196388</v>
      </c>
      <c r="U14" s="15">
        <f t="shared" si="5"/>
        <v>2.48397291196388</v>
      </c>
      <c r="V14" s="15">
        <f t="shared" si="5"/>
        <v>2.48397291196388</v>
      </c>
      <c r="W14" s="15">
        <f t="shared" si="5"/>
        <v>2.48397291196388</v>
      </c>
      <c r="X14" s="15">
        <f t="shared" si="5"/>
        <v>2.48397291196388</v>
      </c>
      <c r="Z14" t="str">
        <f t="shared" si="3"/>
        <v>CIMS.CAN.BC.Natural Gas Production.Natural Gas Supply.Direct Drive LargeBCDirect Drive LargeNatural Gas turbine Eff 2010Service requestedCIMS.CAN.BC.Natural Gas Production.Natural Gas</v>
      </c>
    </row>
    <row r="15" spans="1:27" x14ac:dyDescent="0.35">
      <c r="A15" t="s">
        <v>127</v>
      </c>
      <c r="B15" t="s">
        <v>4</v>
      </c>
      <c r="C15" t="s">
        <v>117</v>
      </c>
      <c r="D15" t="s">
        <v>12</v>
      </c>
      <c r="E15" t="s">
        <v>36</v>
      </c>
      <c r="F15" t="s">
        <v>54</v>
      </c>
      <c r="G15" t="s">
        <v>13</v>
      </c>
      <c r="J15" t="s">
        <v>119</v>
      </c>
      <c r="K15" s="7" t="s">
        <v>89</v>
      </c>
      <c r="L15" t="s">
        <v>91</v>
      </c>
      <c r="M15" s="27" t="s">
        <v>25</v>
      </c>
      <c r="N15" s="24">
        <f>INDEX('[4]Service Request Values'!$N$1:$Z$44,MATCH($Z15,'[4]Service Request Values'!$Z$1:$Z$44,0),MATCH(N$2,'[4]Service Request Values'!$N$1:$Z$1,0))</f>
        <v>2.3512820512820518</v>
      </c>
      <c r="O15" s="15">
        <f t="shared" ref="O15:X15" si="6">N15</f>
        <v>2.3512820512820518</v>
      </c>
      <c r="P15" s="15">
        <f t="shared" si="6"/>
        <v>2.3512820512820518</v>
      </c>
      <c r="Q15" s="15">
        <f t="shared" si="6"/>
        <v>2.3512820512820518</v>
      </c>
      <c r="R15" s="15">
        <f t="shared" si="6"/>
        <v>2.3512820512820518</v>
      </c>
      <c r="S15" s="15">
        <f t="shared" si="6"/>
        <v>2.3512820512820518</v>
      </c>
      <c r="T15" s="15">
        <f t="shared" si="6"/>
        <v>2.3512820512820518</v>
      </c>
      <c r="U15" s="15">
        <f t="shared" si="6"/>
        <v>2.3512820512820518</v>
      </c>
      <c r="V15" s="15">
        <f t="shared" si="6"/>
        <v>2.3512820512820518</v>
      </c>
      <c r="W15" s="15">
        <f t="shared" si="6"/>
        <v>2.3512820512820518</v>
      </c>
      <c r="X15" s="15">
        <f t="shared" si="6"/>
        <v>2.3512820512820518</v>
      </c>
      <c r="Z15" t="str">
        <f t="shared" si="3"/>
        <v>CIMS.CAN.BC.Natural Gas Production.Natural Gas Supply.Direct Drive LargeBCDirect Drive LargeNatural Gas turbine Eff 2020Service requestedCIMS.CAN.BC.Natural Gas Production.Natural Gas</v>
      </c>
    </row>
    <row r="16" spans="1:27" x14ac:dyDescent="0.35">
      <c r="A16" t="s">
        <v>127</v>
      </c>
      <c r="B16" t="s">
        <v>4</v>
      </c>
      <c r="C16" t="s">
        <v>117</v>
      </c>
      <c r="D16" t="s">
        <v>12</v>
      </c>
      <c r="E16" t="s">
        <v>36</v>
      </c>
      <c r="F16" t="s">
        <v>55</v>
      </c>
      <c r="G16" t="s">
        <v>13</v>
      </c>
      <c r="J16" t="s">
        <v>119</v>
      </c>
      <c r="K16" s="7" t="s">
        <v>89</v>
      </c>
      <c r="L16" t="s">
        <v>91</v>
      </c>
      <c r="M16" s="27" t="s">
        <v>25</v>
      </c>
      <c r="N16" s="24">
        <f>INDEX('[4]Service Request Values'!$N$1:$Z$44,MATCH($Z16,'[4]Service Request Values'!$Z$1:$Z$44,0),MATCH(N$2,'[4]Service Request Values'!$N$1:$Z$1,0))</f>
        <v>2.2901144640998909</v>
      </c>
      <c r="O16" s="15">
        <f t="shared" ref="O16:X16" si="7">N16</f>
        <v>2.2901144640998909</v>
      </c>
      <c r="P16" s="15">
        <f t="shared" si="7"/>
        <v>2.2901144640998909</v>
      </c>
      <c r="Q16" s="15">
        <f t="shared" si="7"/>
        <v>2.2901144640998909</v>
      </c>
      <c r="R16" s="15">
        <f t="shared" si="7"/>
        <v>2.2901144640998909</v>
      </c>
      <c r="S16" s="15">
        <f t="shared" si="7"/>
        <v>2.2901144640998909</v>
      </c>
      <c r="T16" s="15">
        <f t="shared" si="7"/>
        <v>2.2901144640998909</v>
      </c>
      <c r="U16" s="15">
        <f t="shared" si="7"/>
        <v>2.2901144640998909</v>
      </c>
      <c r="V16" s="15">
        <f t="shared" si="7"/>
        <v>2.2901144640998909</v>
      </c>
      <c r="W16" s="15">
        <f t="shared" si="7"/>
        <v>2.2901144640998909</v>
      </c>
      <c r="X16" s="15">
        <f t="shared" si="7"/>
        <v>2.2901144640998909</v>
      </c>
      <c r="Z16" t="str">
        <f t="shared" si="3"/>
        <v>CIMS.CAN.BC.Natural Gas Production.Natural Gas Supply.Direct Drive LargeBCDirect Drive LargeNatural Gas turbine Eff 2030Service requestedCIMS.CAN.BC.Natural Gas Production.Natural Gas</v>
      </c>
    </row>
    <row r="17" spans="1:26" x14ac:dyDescent="0.35">
      <c r="A17" t="s">
        <v>127</v>
      </c>
      <c r="B17" t="s">
        <v>4</v>
      </c>
      <c r="C17" t="s">
        <v>117</v>
      </c>
      <c r="D17" t="s">
        <v>12</v>
      </c>
      <c r="E17" t="s">
        <v>36</v>
      </c>
      <c r="F17" t="s">
        <v>56</v>
      </c>
      <c r="G17" t="s">
        <v>13</v>
      </c>
      <c r="J17" t="s">
        <v>126</v>
      </c>
      <c r="K17" s="7" t="s">
        <v>89</v>
      </c>
      <c r="L17" t="s">
        <v>91</v>
      </c>
      <c r="M17" s="27" t="s">
        <v>25</v>
      </c>
      <c r="N17" s="24">
        <f>INDEX('[4]Service Request Values'!$N$1:$Z$44,MATCH($Z17,'[4]Service Request Values'!$Z$1:$Z$44,0),MATCH(N$2,'[4]Service Request Values'!$N$1:$Z$1,0))</f>
        <v>0.85106382978723216</v>
      </c>
      <c r="O17" s="24">
        <f>INDEX('[4]Service Request Values'!$N$1:$Z$44,MATCH($Z17,'[4]Service Request Values'!$Z$1:$Z$44,0),MATCH(O$2,'[4]Service Request Values'!$N$1:$Z$1,0))</f>
        <v>0.85106382978723216</v>
      </c>
      <c r="P17" s="24">
        <f>INDEX('[4]Service Request Values'!$N$1:$Z$44,MATCH($Z17,'[4]Service Request Values'!$Z$1:$Z$44,0),MATCH(P$2,'[4]Service Request Values'!$N$1:$Z$1,0))</f>
        <v>0.85106382978723216</v>
      </c>
      <c r="Q17" s="24">
        <f>INDEX('[4]Service Request Values'!$N$1:$Z$44,MATCH($Z17,'[4]Service Request Values'!$Z$1:$Z$44,0),MATCH(Q$2,'[4]Service Request Values'!$N$1:$Z$1,0))</f>
        <v>0.85106382978723216</v>
      </c>
      <c r="R17" s="24">
        <f>INDEX('[4]Service Request Values'!$N$1:$Z$44,MATCH($Z17,'[4]Service Request Values'!$Z$1:$Z$44,0),MATCH(R$2,'[4]Service Request Values'!$N$1:$Z$1,0))</f>
        <v>0.85106382978723216</v>
      </c>
      <c r="S17" s="24">
        <f>INDEX('[4]Service Request Values'!$N$1:$Z$44,MATCH($Z17,'[4]Service Request Values'!$Z$1:$Z$44,0),MATCH(S$2,'[4]Service Request Values'!$N$1:$Z$1,0))</f>
        <v>0.85106382978723216</v>
      </c>
      <c r="T17" s="24">
        <f>INDEX('[4]Service Request Values'!$N$1:$Z$44,MATCH($Z17,'[4]Service Request Values'!$Z$1:$Z$44,0),MATCH(T$2,'[4]Service Request Values'!$N$1:$Z$1,0))</f>
        <v>0.85106382978723216</v>
      </c>
      <c r="U17" s="24">
        <f>INDEX('[4]Service Request Values'!$N$1:$Z$44,MATCH($Z17,'[4]Service Request Values'!$Z$1:$Z$44,0),MATCH(U$2,'[4]Service Request Values'!$N$1:$Z$1,0))</f>
        <v>0.85106382978723216</v>
      </c>
      <c r="V17" s="24">
        <f>INDEX('[4]Service Request Values'!$N$1:$Z$44,MATCH($Z17,'[4]Service Request Values'!$Z$1:$Z$44,0),MATCH(V$2,'[4]Service Request Values'!$N$1:$Z$1,0))</f>
        <v>0.85106382978723216</v>
      </c>
      <c r="W17" s="24">
        <f>INDEX('[4]Service Request Values'!$N$1:$Z$44,MATCH($Z17,'[4]Service Request Values'!$Z$1:$Z$44,0),MATCH(W$2,'[4]Service Request Values'!$N$1:$Z$1,0))</f>
        <v>0.85106382978723216</v>
      </c>
      <c r="X17" s="24">
        <f>INDEX('[4]Service Request Values'!$N$1:$Z$44,MATCH($Z17,'[4]Service Request Values'!$Z$1:$Z$44,0),MATCH(X$2,'[4]Service Request Values'!$N$1:$Z$1,0))</f>
        <v>0.85106382978723216</v>
      </c>
      <c r="Z17" t="str">
        <f t="shared" si="3"/>
        <v>CIMS.CAN.BC.Natural Gas Production.Natural Gas Supply.Direct Drive LargeBCDirect Drive LargeStd AC motor 500 hpService requestedCIMS.CAN.BC.Electricity</v>
      </c>
    </row>
    <row r="18" spans="1:26" x14ac:dyDescent="0.35">
      <c r="A18" t="s">
        <v>127</v>
      </c>
      <c r="B18" t="s">
        <v>4</v>
      </c>
      <c r="C18" t="s">
        <v>117</v>
      </c>
      <c r="D18" t="s">
        <v>12</v>
      </c>
      <c r="E18" t="s">
        <v>36</v>
      </c>
      <c r="F18" t="s">
        <v>57</v>
      </c>
      <c r="G18" t="s">
        <v>13</v>
      </c>
      <c r="J18" t="s">
        <v>126</v>
      </c>
      <c r="K18" s="7" t="s">
        <v>89</v>
      </c>
      <c r="L18" t="s">
        <v>91</v>
      </c>
      <c r="M18" s="27" t="s">
        <v>25</v>
      </c>
      <c r="N18" s="24">
        <f>INDEX('[4]Service Request Values'!$N$1:$Z$44,MATCH($Z18,'[4]Service Request Values'!$Z$1:$Z$44,0),MATCH(N$2,'[4]Service Request Values'!$N$1:$Z$1,0))</f>
        <v>0.84210526315788803</v>
      </c>
      <c r="O18" s="24">
        <f>INDEX('[4]Service Request Values'!$N$1:$Z$44,MATCH($Z18,'[4]Service Request Values'!$Z$1:$Z$44,0),MATCH(O$2,'[4]Service Request Values'!$N$1:$Z$1,0))</f>
        <v>0.84210526315788803</v>
      </c>
      <c r="P18" s="24">
        <f>INDEX('[4]Service Request Values'!$N$1:$Z$44,MATCH($Z18,'[4]Service Request Values'!$Z$1:$Z$44,0),MATCH(P$2,'[4]Service Request Values'!$N$1:$Z$1,0))</f>
        <v>0.84210526315788803</v>
      </c>
      <c r="Q18" s="24">
        <f>INDEX('[4]Service Request Values'!$N$1:$Z$44,MATCH($Z18,'[4]Service Request Values'!$Z$1:$Z$44,0),MATCH(Q$2,'[4]Service Request Values'!$N$1:$Z$1,0))</f>
        <v>0.84210526315788803</v>
      </c>
      <c r="R18" s="24">
        <f>INDEX('[4]Service Request Values'!$N$1:$Z$44,MATCH($Z18,'[4]Service Request Values'!$Z$1:$Z$44,0),MATCH(R$2,'[4]Service Request Values'!$N$1:$Z$1,0))</f>
        <v>0.84210526315788803</v>
      </c>
      <c r="S18" s="24">
        <f>INDEX('[4]Service Request Values'!$N$1:$Z$44,MATCH($Z18,'[4]Service Request Values'!$Z$1:$Z$44,0),MATCH(S$2,'[4]Service Request Values'!$N$1:$Z$1,0))</f>
        <v>0.84210526315788803</v>
      </c>
      <c r="T18" s="24">
        <f>INDEX('[4]Service Request Values'!$N$1:$Z$44,MATCH($Z18,'[4]Service Request Values'!$Z$1:$Z$44,0),MATCH(T$2,'[4]Service Request Values'!$N$1:$Z$1,0))</f>
        <v>0.84210526315788803</v>
      </c>
      <c r="U18" s="24">
        <f>INDEX('[4]Service Request Values'!$N$1:$Z$44,MATCH($Z18,'[4]Service Request Values'!$Z$1:$Z$44,0),MATCH(U$2,'[4]Service Request Values'!$N$1:$Z$1,0))</f>
        <v>0.84210526315788803</v>
      </c>
      <c r="V18" s="24">
        <f>INDEX('[4]Service Request Values'!$N$1:$Z$44,MATCH($Z18,'[4]Service Request Values'!$Z$1:$Z$44,0),MATCH(V$2,'[4]Service Request Values'!$N$1:$Z$1,0))</f>
        <v>0.84210526315788803</v>
      </c>
      <c r="W18" s="24">
        <f>INDEX('[4]Service Request Values'!$N$1:$Z$44,MATCH($Z18,'[4]Service Request Values'!$Z$1:$Z$44,0),MATCH(W$2,'[4]Service Request Values'!$N$1:$Z$1,0))</f>
        <v>0.84210526315788803</v>
      </c>
      <c r="X18" s="24">
        <f>INDEX('[4]Service Request Values'!$N$1:$Z$44,MATCH($Z18,'[4]Service Request Values'!$Z$1:$Z$44,0),MATCH(X$2,'[4]Service Request Values'!$N$1:$Z$1,0))</f>
        <v>0.84210526315788803</v>
      </c>
      <c r="Z18" t="str">
        <f t="shared" si="3"/>
        <v>CIMS.CAN.BC.Natural Gas Production.Natural Gas Supply.Direct Drive LargeBCDirect Drive LargeEff AC motor 500 hpService requestedCIMS.CAN.BC.Electricity</v>
      </c>
    </row>
    <row r="19" spans="1:26" x14ac:dyDescent="0.35">
      <c r="A19" t="s">
        <v>128</v>
      </c>
      <c r="B19" t="s">
        <v>4</v>
      </c>
      <c r="C19" t="s">
        <v>117</v>
      </c>
      <c r="D19" t="s">
        <v>12</v>
      </c>
      <c r="E19" t="s">
        <v>35</v>
      </c>
      <c r="F19" t="s">
        <v>49</v>
      </c>
      <c r="G19" t="s">
        <v>13</v>
      </c>
      <c r="H19" s="3"/>
      <c r="I19" s="3"/>
      <c r="J19" s="3" t="s">
        <v>156</v>
      </c>
      <c r="K19" s="7" t="s">
        <v>89</v>
      </c>
      <c r="L19" t="s">
        <v>91</v>
      </c>
      <c r="M19" s="27" t="s">
        <v>25</v>
      </c>
      <c r="N19" s="24">
        <f>INDEX('[4]Service Request Values'!$N$1:$Z$44,MATCH($Z19,'[4]Service Request Values'!$Z$1:$Z$44,0),MATCH(N$2,'[4]Service Request Values'!$N$1:$Z$1,0))</f>
        <v>0.3</v>
      </c>
      <c r="O19" s="15">
        <f t="shared" ref="O19:X20" si="8">N19</f>
        <v>0.3</v>
      </c>
      <c r="P19" s="15">
        <f t="shared" si="8"/>
        <v>0.3</v>
      </c>
      <c r="Q19" s="15">
        <f t="shared" si="8"/>
        <v>0.3</v>
      </c>
      <c r="R19" s="15">
        <f t="shared" si="8"/>
        <v>0.3</v>
      </c>
      <c r="S19" s="15">
        <f t="shared" si="8"/>
        <v>0.3</v>
      </c>
      <c r="T19" s="15">
        <f t="shared" si="8"/>
        <v>0.3</v>
      </c>
      <c r="U19" s="15">
        <f t="shared" si="8"/>
        <v>0.3</v>
      </c>
      <c r="V19" s="15">
        <f t="shared" si="8"/>
        <v>0.3</v>
      </c>
      <c r="W19" s="15">
        <f t="shared" si="8"/>
        <v>0.3</v>
      </c>
      <c r="X19" s="15">
        <f t="shared" si="8"/>
        <v>0.3</v>
      </c>
      <c r="Z19" t="str">
        <f t="shared" si="3"/>
        <v>CIMS.CAN.BC.Natural Gas Production.Natural Gas Supply.Direct Drive SmallBCDirect Drive SmallReciprocating compressorService requestedCIMS.Generic Fuels.Propane</v>
      </c>
    </row>
    <row r="20" spans="1:26" x14ac:dyDescent="0.35">
      <c r="A20" t="s">
        <v>128</v>
      </c>
      <c r="B20" t="s">
        <v>4</v>
      </c>
      <c r="C20" t="s">
        <v>117</v>
      </c>
      <c r="D20" t="s">
        <v>12</v>
      </c>
      <c r="E20" t="s">
        <v>35</v>
      </c>
      <c r="F20" t="s">
        <v>50</v>
      </c>
      <c r="G20" t="s">
        <v>13</v>
      </c>
      <c r="H20" s="3"/>
      <c r="I20" s="3"/>
      <c r="J20" s="3" t="s">
        <v>156</v>
      </c>
      <c r="K20" s="7" t="s">
        <v>89</v>
      </c>
      <c r="L20" t="s">
        <v>91</v>
      </c>
      <c r="M20" s="27" t="s">
        <v>25</v>
      </c>
      <c r="N20" s="24">
        <f>INDEX('[4]Service Request Values'!$N$1:$Z$44,MATCH($Z20,'[4]Service Request Values'!$Z$1:$Z$44,0),MATCH(N$2,'[4]Service Request Values'!$N$1:$Z$1,0))</f>
        <v>0.27</v>
      </c>
      <c r="O20" s="15">
        <f t="shared" si="8"/>
        <v>0.27</v>
      </c>
      <c r="P20" s="15">
        <f t="shared" si="8"/>
        <v>0.27</v>
      </c>
      <c r="Q20" s="15">
        <f t="shared" si="8"/>
        <v>0.27</v>
      </c>
      <c r="R20" s="15">
        <f t="shared" si="8"/>
        <v>0.27</v>
      </c>
      <c r="S20" s="15">
        <f t="shared" si="8"/>
        <v>0.27</v>
      </c>
      <c r="T20" s="15">
        <f t="shared" si="8"/>
        <v>0.27</v>
      </c>
      <c r="U20" s="15">
        <f t="shared" si="8"/>
        <v>0.27</v>
      </c>
      <c r="V20" s="15">
        <f t="shared" si="8"/>
        <v>0.27</v>
      </c>
      <c r="W20" s="15">
        <f t="shared" si="8"/>
        <v>0.27</v>
      </c>
      <c r="X20" s="15">
        <f t="shared" si="8"/>
        <v>0.27</v>
      </c>
      <c r="Z20" t="str">
        <f t="shared" ref="Z20" si="9">A20&amp;C20&amp;E20&amp;F20&amp;G20&amp;H20&amp;J20</f>
        <v>CIMS.CAN.BC.Natural Gas Production.Natural Gas Supply.Direct Drive SmallBCDirect Drive SmallReciprocating compressor lean burn retroService requestedCIMS.Generic Fuels.Propane</v>
      </c>
    </row>
    <row r="21" spans="1:26" x14ac:dyDescent="0.35">
      <c r="A21" t="s">
        <v>128</v>
      </c>
      <c r="B21" t="s">
        <v>4</v>
      </c>
      <c r="C21" t="s">
        <v>117</v>
      </c>
      <c r="D21" t="s">
        <v>12</v>
      </c>
      <c r="E21" t="s">
        <v>35</v>
      </c>
      <c r="F21" t="s">
        <v>157</v>
      </c>
      <c r="G21" t="s">
        <v>13</v>
      </c>
      <c r="J21" t="s">
        <v>119</v>
      </c>
      <c r="K21" s="7" t="s">
        <v>89</v>
      </c>
      <c r="L21" t="s">
        <v>91</v>
      </c>
      <c r="M21" s="27" t="s">
        <v>25</v>
      </c>
      <c r="N21" s="24">
        <f>INDEX('[4]Service Request Values'!$N$1:$Z$44,MATCH($Z21,'[4]Service Request Values'!$Z$1:$Z$44,0),MATCH(N$2,'[4]Service Request Values'!$N$1:$Z$1,0))</f>
        <v>6</v>
      </c>
      <c r="O21" s="15">
        <f t="shared" ref="O21:X21" si="10">N21</f>
        <v>6</v>
      </c>
      <c r="P21" s="15">
        <f t="shared" si="10"/>
        <v>6</v>
      </c>
      <c r="Q21" s="15">
        <f t="shared" si="10"/>
        <v>6</v>
      </c>
      <c r="R21" s="15">
        <f t="shared" si="10"/>
        <v>6</v>
      </c>
      <c r="S21" s="15">
        <f t="shared" si="10"/>
        <v>6</v>
      </c>
      <c r="T21" s="15">
        <f t="shared" si="10"/>
        <v>6</v>
      </c>
      <c r="U21" s="15">
        <f t="shared" si="10"/>
        <v>6</v>
      </c>
      <c r="V21" s="15">
        <f t="shared" si="10"/>
        <v>6</v>
      </c>
      <c r="W21" s="15">
        <f t="shared" si="10"/>
        <v>6</v>
      </c>
      <c r="X21" s="15">
        <f t="shared" si="10"/>
        <v>6</v>
      </c>
      <c r="Z21" t="str">
        <f t="shared" si="3"/>
        <v>CIMS.CAN.BC.Natural Gas Production.Natural Gas Supply.Direct Drive SmallBCDirect Drive SmallReciprocating compressor lean burn retro NGService requestedCIMS.CAN.BC.Natural Gas Production.Natural Gas</v>
      </c>
    </row>
    <row r="22" spans="1:26" x14ac:dyDescent="0.35">
      <c r="A22" t="s">
        <v>128</v>
      </c>
      <c r="B22" t="s">
        <v>4</v>
      </c>
      <c r="C22" t="s">
        <v>117</v>
      </c>
      <c r="D22" t="s">
        <v>12</v>
      </c>
      <c r="E22" t="s">
        <v>35</v>
      </c>
      <c r="F22" t="s">
        <v>51</v>
      </c>
      <c r="G22" t="s">
        <v>13</v>
      </c>
      <c r="J22" t="s">
        <v>126</v>
      </c>
      <c r="K22" s="7" t="s">
        <v>89</v>
      </c>
      <c r="L22" t="s">
        <v>91</v>
      </c>
      <c r="M22" s="27" t="s">
        <v>25</v>
      </c>
      <c r="N22" s="24">
        <f>INDEX('[4]Service Request Values'!$N$1:$Z$44,MATCH($Z22,'[4]Service Request Values'!$Z$1:$Z$44,0),MATCH(N$2,'[4]Service Request Values'!$N$1:$Z$1,0))</f>
        <v>0.84408349520000003</v>
      </c>
      <c r="O22" s="24">
        <f>INDEX('[4]Service Request Values'!$N$1:$Z$44,MATCH($Z22,'[4]Service Request Values'!$Z$1:$Z$44,0),MATCH(O$2,'[4]Service Request Values'!$N$1:$Z$1,0))</f>
        <v>0.84408349520000003</v>
      </c>
      <c r="P22" s="24">
        <f>INDEX('[4]Service Request Values'!$N$1:$Z$44,MATCH($Z22,'[4]Service Request Values'!$Z$1:$Z$44,0),MATCH(P$2,'[4]Service Request Values'!$N$1:$Z$1,0))</f>
        <v>0.84408349520000003</v>
      </c>
      <c r="Q22" s="24">
        <f>INDEX('[4]Service Request Values'!$N$1:$Z$44,MATCH($Z22,'[4]Service Request Values'!$Z$1:$Z$44,0),MATCH(Q$2,'[4]Service Request Values'!$N$1:$Z$1,0))</f>
        <v>0.84408349520000003</v>
      </c>
      <c r="R22" s="24">
        <f>INDEX('[4]Service Request Values'!$N$1:$Z$44,MATCH($Z22,'[4]Service Request Values'!$Z$1:$Z$44,0),MATCH(R$2,'[4]Service Request Values'!$N$1:$Z$1,0))</f>
        <v>0.84408349520000003</v>
      </c>
      <c r="S22" s="24">
        <f>INDEX('[4]Service Request Values'!$N$1:$Z$44,MATCH($Z22,'[4]Service Request Values'!$Z$1:$Z$44,0),MATCH(S$2,'[4]Service Request Values'!$N$1:$Z$1,0))</f>
        <v>0.84408349520000003</v>
      </c>
      <c r="T22" s="24">
        <f>INDEX('[4]Service Request Values'!$N$1:$Z$44,MATCH($Z22,'[4]Service Request Values'!$Z$1:$Z$44,0),MATCH(T$2,'[4]Service Request Values'!$N$1:$Z$1,0))</f>
        <v>0.84408349520000003</v>
      </c>
      <c r="U22" s="24">
        <f>INDEX('[4]Service Request Values'!$N$1:$Z$44,MATCH($Z22,'[4]Service Request Values'!$Z$1:$Z$44,0),MATCH(U$2,'[4]Service Request Values'!$N$1:$Z$1,0))</f>
        <v>0.84408349520000003</v>
      </c>
      <c r="V22" s="24">
        <f>INDEX('[4]Service Request Values'!$N$1:$Z$44,MATCH($Z22,'[4]Service Request Values'!$Z$1:$Z$44,0),MATCH(V$2,'[4]Service Request Values'!$N$1:$Z$1,0))</f>
        <v>0.84408349520000003</v>
      </c>
      <c r="W22" s="24">
        <f>INDEX('[4]Service Request Values'!$N$1:$Z$44,MATCH($Z22,'[4]Service Request Values'!$Z$1:$Z$44,0),MATCH(W$2,'[4]Service Request Values'!$N$1:$Z$1,0))</f>
        <v>0.84408349520000003</v>
      </c>
      <c r="X22" s="24">
        <f>INDEX('[4]Service Request Values'!$N$1:$Z$44,MATCH($Z22,'[4]Service Request Values'!$Z$1:$Z$44,0),MATCH(X$2,'[4]Service Request Values'!$N$1:$Z$1,0))</f>
        <v>0.84408349520000003</v>
      </c>
      <c r="Z22" t="str">
        <f t="shared" si="3"/>
        <v>CIMS.CAN.BC.Natural Gas Production.Natural Gas Supply.Direct Drive SmallBCDirect Drive SmallReciprocating compressor electricService requestedCIMS.CAN.BC.Electricity</v>
      </c>
    </row>
    <row r="23" spans="1:26" x14ac:dyDescent="0.35">
      <c r="A23" t="s">
        <v>129</v>
      </c>
      <c r="B23" t="s">
        <v>4</v>
      </c>
      <c r="C23" t="s">
        <v>117</v>
      </c>
      <c r="D23" t="s">
        <v>12</v>
      </c>
      <c r="E23" t="s">
        <v>34</v>
      </c>
      <c r="F23" t="s">
        <v>45</v>
      </c>
      <c r="G23" t="s">
        <v>13</v>
      </c>
      <c r="J23" t="s">
        <v>119</v>
      </c>
      <c r="K23" s="7" t="s">
        <v>89</v>
      </c>
      <c r="L23" t="s">
        <v>91</v>
      </c>
      <c r="M23" s="27" t="s">
        <v>25</v>
      </c>
      <c r="N23" s="24">
        <f>INDEX('[4]Service Request Values'!$N$1:$Z$44,MATCH($Z23,'[4]Service Request Values'!$Z$1:$Z$44,0),MATCH(N$2,'[4]Service Request Values'!$N$1:$Z$1,0))</f>
        <v>0.6</v>
      </c>
      <c r="O23" s="15">
        <f t="shared" ref="O23:X23" si="11">N23</f>
        <v>0.6</v>
      </c>
      <c r="P23" s="15">
        <f t="shared" si="11"/>
        <v>0.6</v>
      </c>
      <c r="Q23" s="15">
        <f t="shared" si="11"/>
        <v>0.6</v>
      </c>
      <c r="R23" s="15">
        <f t="shared" si="11"/>
        <v>0.6</v>
      </c>
      <c r="S23" s="15">
        <f t="shared" si="11"/>
        <v>0.6</v>
      </c>
      <c r="T23" s="15">
        <f t="shared" si="11"/>
        <v>0.6</v>
      </c>
      <c r="U23" s="15">
        <f t="shared" si="11"/>
        <v>0.6</v>
      </c>
      <c r="V23" s="15">
        <f t="shared" si="11"/>
        <v>0.6</v>
      </c>
      <c r="W23" s="15">
        <f t="shared" si="11"/>
        <v>0.6</v>
      </c>
      <c r="X23" s="15">
        <f t="shared" si="11"/>
        <v>0.6</v>
      </c>
      <c r="Z23" t="str">
        <f t="shared" si="3"/>
        <v>CIMS.CAN.BC.Natural Gas Production.Natural Gas Supply.Direct HeatBCDirect HeatBoilersService requestedCIMS.CAN.BC.Natural Gas Production.Natural Gas</v>
      </c>
    </row>
    <row r="24" spans="1:26" x14ac:dyDescent="0.35">
      <c r="A24" t="s">
        <v>129</v>
      </c>
      <c r="B24" t="s">
        <v>4</v>
      </c>
      <c r="C24" t="s">
        <v>117</v>
      </c>
      <c r="D24" t="s">
        <v>12</v>
      </c>
      <c r="E24" t="s">
        <v>34</v>
      </c>
      <c r="F24" t="s">
        <v>46</v>
      </c>
      <c r="G24" t="s">
        <v>13</v>
      </c>
      <c r="J24" t="s">
        <v>119</v>
      </c>
      <c r="K24" s="7" t="s">
        <v>89</v>
      </c>
      <c r="L24" t="s">
        <v>91</v>
      </c>
      <c r="M24" s="27" t="s">
        <v>25</v>
      </c>
      <c r="N24" s="24">
        <f>INDEX('[4]Service Request Values'!$N$1:$Z$44,MATCH($Z24,'[4]Service Request Values'!$Z$1:$Z$44,0),MATCH(N$2,'[4]Service Request Values'!$N$1:$Z$1,0))</f>
        <v>0.54586466165413527</v>
      </c>
      <c r="O24" s="15">
        <f t="shared" ref="O24:X24" si="12">N24</f>
        <v>0.54586466165413527</v>
      </c>
      <c r="P24" s="15">
        <f t="shared" si="12"/>
        <v>0.54586466165413527</v>
      </c>
      <c r="Q24" s="15">
        <f t="shared" si="12"/>
        <v>0.54586466165413527</v>
      </c>
      <c r="R24" s="15">
        <f t="shared" si="12"/>
        <v>0.54586466165413527</v>
      </c>
      <c r="S24" s="15">
        <f t="shared" si="12"/>
        <v>0.54586466165413527</v>
      </c>
      <c r="T24" s="15">
        <f t="shared" si="12"/>
        <v>0.54586466165413527</v>
      </c>
      <c r="U24" s="15">
        <f t="shared" si="12"/>
        <v>0.54586466165413527</v>
      </c>
      <c r="V24" s="15">
        <f t="shared" si="12"/>
        <v>0.54586466165413527</v>
      </c>
      <c r="W24" s="15">
        <f t="shared" si="12"/>
        <v>0.54586466165413527</v>
      </c>
      <c r="X24" s="15">
        <f t="shared" si="12"/>
        <v>0.54586466165413527</v>
      </c>
      <c r="Z24" t="str">
        <f t="shared" si="3"/>
        <v>CIMS.CAN.BC.Natural Gas Production.Natural Gas Supply.Direct HeatBCDirect HeatBoilers improved thermal effService requestedCIMS.CAN.BC.Natural Gas Production.Natural Gas</v>
      </c>
    </row>
    <row r="25" spans="1:26" x14ac:dyDescent="0.35">
      <c r="A25" t="s">
        <v>129</v>
      </c>
      <c r="B25" t="s">
        <v>4</v>
      </c>
      <c r="C25" t="s">
        <v>117</v>
      </c>
      <c r="D25" t="s">
        <v>12</v>
      </c>
      <c r="E25" t="s">
        <v>34</v>
      </c>
      <c r="F25" t="s">
        <v>47</v>
      </c>
      <c r="G25" t="s">
        <v>13</v>
      </c>
      <c r="J25" t="s">
        <v>119</v>
      </c>
      <c r="K25" s="7" t="s">
        <v>89</v>
      </c>
      <c r="L25" t="s">
        <v>91</v>
      </c>
      <c r="M25" s="27" t="s">
        <v>25</v>
      </c>
      <c r="N25" s="24">
        <f>INDEX('[4]Service Request Values'!$N$1:$Z$44,MATCH($Z25,'[4]Service Request Values'!$Z$1:$Z$44,0),MATCH(N$2,'[4]Service Request Values'!$N$1:$Z$1,0))</f>
        <v>0.54586466165413527</v>
      </c>
      <c r="O25" s="15">
        <f t="shared" ref="O25:X25" si="13">N25</f>
        <v>0.54586466165413527</v>
      </c>
      <c r="P25" s="15">
        <f t="shared" si="13"/>
        <v>0.54586466165413527</v>
      </c>
      <c r="Q25" s="15">
        <f t="shared" si="13"/>
        <v>0.54586466165413527</v>
      </c>
      <c r="R25" s="15">
        <f t="shared" si="13"/>
        <v>0.54586466165413527</v>
      </c>
      <c r="S25" s="15">
        <f t="shared" si="13"/>
        <v>0.54586466165413527</v>
      </c>
      <c r="T25" s="15">
        <f t="shared" si="13"/>
        <v>0.54586466165413527</v>
      </c>
      <c r="U25" s="15">
        <f t="shared" si="13"/>
        <v>0.54586466165413527</v>
      </c>
      <c r="V25" s="15">
        <f t="shared" si="13"/>
        <v>0.54586466165413527</v>
      </c>
      <c r="W25" s="15">
        <f t="shared" si="13"/>
        <v>0.54586466165413527</v>
      </c>
      <c r="X25" s="15">
        <f t="shared" si="13"/>
        <v>0.54586466165413527</v>
      </c>
      <c r="Z25" t="str">
        <f t="shared" si="3"/>
        <v>CIMS.CAN.BC.Natural Gas Production.Natural Gas Supply.Direct HeatBCDirect HeatBoilers improved thermal eff CCSService requestedCIMS.CAN.BC.Natural Gas Production.Natural Gas</v>
      </c>
    </row>
    <row r="26" spans="1:26" x14ac:dyDescent="0.35">
      <c r="A26" t="s">
        <v>129</v>
      </c>
      <c r="B26" t="s">
        <v>4</v>
      </c>
      <c r="C26" t="s">
        <v>117</v>
      </c>
      <c r="D26" t="s">
        <v>12</v>
      </c>
      <c r="E26" t="s">
        <v>34</v>
      </c>
      <c r="F26" t="s">
        <v>47</v>
      </c>
      <c r="G26" t="s">
        <v>13</v>
      </c>
      <c r="J26" t="s">
        <v>130</v>
      </c>
      <c r="K26" s="7" t="s">
        <v>89</v>
      </c>
      <c r="L26" t="s">
        <v>91</v>
      </c>
      <c r="M26" s="27" t="s">
        <v>48</v>
      </c>
      <c r="N26" s="24">
        <f>([5]CIMS!$M$84*1)+([5]CIMS!$M$85*28)+([5]CIMS!$M$86*265)</f>
        <v>5.0916968883826567E-2</v>
      </c>
      <c r="O26" s="24">
        <f>([5]CIMS!$M$84*1)+([5]CIMS!$M$85*28)+([5]CIMS!$M$86*265)</f>
        <v>5.0916968883826567E-2</v>
      </c>
      <c r="P26" s="24">
        <f>([5]CIMS!$M$84*1)+([5]CIMS!$M$85*28)+([5]CIMS!$M$86*265)</f>
        <v>5.0916968883826567E-2</v>
      </c>
      <c r="Q26" s="24">
        <f>([5]CIMS!$M$84*1)+([5]CIMS!$M$85*28)+([5]CIMS!$M$86*265)</f>
        <v>5.0916968883826567E-2</v>
      </c>
      <c r="R26" s="24">
        <f>([5]CIMS!$M$84*1)+([5]CIMS!$M$85*28)+([5]CIMS!$M$86*265)</f>
        <v>5.0916968883826567E-2</v>
      </c>
      <c r="S26" s="24">
        <f>([5]CIMS!$M$84*1)+([5]CIMS!$M$85*28)+([5]CIMS!$M$86*265)</f>
        <v>5.0916968883826567E-2</v>
      </c>
      <c r="T26" s="24">
        <f>([5]CIMS!$M$84*1)+([5]CIMS!$M$85*28)+([5]CIMS!$M$86*265)</f>
        <v>5.0916968883826567E-2</v>
      </c>
      <c r="U26" s="24">
        <f>([5]CIMS!$M$84*1)+([5]CIMS!$M$85*28)+([5]CIMS!$M$86*265)</f>
        <v>5.0916968883826567E-2</v>
      </c>
      <c r="V26" s="24">
        <f>([5]CIMS!$M$84*1)+([5]CIMS!$M$85*28)+([5]CIMS!$M$86*265)</f>
        <v>5.0916968883826567E-2</v>
      </c>
      <c r="W26" s="24">
        <f>([5]CIMS!$M$84*1)+([5]CIMS!$M$85*28)+([5]CIMS!$M$86*265)</f>
        <v>5.0916968883826567E-2</v>
      </c>
      <c r="X26" s="24">
        <f>([5]CIMS!$M$84*1)+([5]CIMS!$M$85*28)+([5]CIMS!$M$86*265)</f>
        <v>5.0916968883826567E-2</v>
      </c>
      <c r="Z26" t="str">
        <f t="shared" si="3"/>
        <v>CIMS.CAN.BC.Natural Gas Production.Natural Gas Supply.Direct HeatBCDirect HeatBoilers improved thermal eff CCSService requestedCIMS.CAN.BC.Natural Gas Production.Natural Gas Supply.CCS_Natural Gas</v>
      </c>
    </row>
    <row r="27" spans="1:26" x14ac:dyDescent="0.35">
      <c r="A27" t="s">
        <v>129</v>
      </c>
      <c r="B27" t="s">
        <v>4</v>
      </c>
      <c r="C27" t="s">
        <v>117</v>
      </c>
      <c r="D27" t="s">
        <v>12</v>
      </c>
      <c r="E27" t="s">
        <v>34</v>
      </c>
      <c r="F27" t="s">
        <v>114</v>
      </c>
      <c r="G27" t="s">
        <v>13</v>
      </c>
      <c r="J27" t="s">
        <v>119</v>
      </c>
      <c r="L27" s="1" t="s">
        <v>115</v>
      </c>
      <c r="M27" s="27" t="s">
        <v>25</v>
      </c>
      <c r="N27" s="24">
        <f>INDEX('[4]Service Request Values'!$N$1:$Z$44,MATCH($Z27,'[4]Service Request Values'!$Z$1:$Z$44,0),MATCH(N$2,'[4]Service Request Values'!$N$1:$Z$1,0))</f>
        <v>0.54586466165413527</v>
      </c>
      <c r="O27" s="15">
        <f>N27</f>
        <v>0.54586466165413527</v>
      </c>
      <c r="P27" s="15">
        <f t="shared" ref="P27:X27" si="14">O27</f>
        <v>0.54586466165413527</v>
      </c>
      <c r="Q27" s="15">
        <f t="shared" si="14"/>
        <v>0.54586466165413527</v>
      </c>
      <c r="R27" s="15">
        <f t="shared" si="14"/>
        <v>0.54586466165413527</v>
      </c>
      <c r="S27" s="15">
        <f t="shared" si="14"/>
        <v>0.54586466165413527</v>
      </c>
      <c r="T27" s="15">
        <f t="shared" si="14"/>
        <v>0.54586466165413527</v>
      </c>
      <c r="U27" s="15">
        <f t="shared" si="14"/>
        <v>0.54586466165413527</v>
      </c>
      <c r="V27" s="15">
        <f t="shared" si="14"/>
        <v>0.54586466165413527</v>
      </c>
      <c r="W27" s="15">
        <f t="shared" si="14"/>
        <v>0.54586466165413527</v>
      </c>
      <c r="X27" s="15">
        <f t="shared" si="14"/>
        <v>0.54586466165413527</v>
      </c>
      <c r="Z27" t="str">
        <f t="shared" si="3"/>
        <v>CIMS.CAN.BC.Natural Gas Production.Natural Gas Supply.Direct HeatBCDirect HeatBoilers cogenService requestedCIMS.CAN.BC.Natural Gas Production.Natural Gas</v>
      </c>
    </row>
    <row r="28" spans="1:26" x14ac:dyDescent="0.35">
      <c r="A28" t="s">
        <v>129</v>
      </c>
      <c r="B28" t="s">
        <v>4</v>
      </c>
      <c r="C28" t="s">
        <v>117</v>
      </c>
      <c r="D28" t="s">
        <v>12</v>
      </c>
      <c r="E28" t="s">
        <v>34</v>
      </c>
      <c r="F28" t="s">
        <v>114</v>
      </c>
      <c r="G28" t="s">
        <v>13</v>
      </c>
      <c r="J28" t="s">
        <v>126</v>
      </c>
      <c r="L28" s="1" t="s">
        <v>115</v>
      </c>
      <c r="M28" s="27" t="s">
        <v>25</v>
      </c>
      <c r="N28" s="24">
        <f>INDEX('[4]Service Request Values'!$N$1:$Z$44,MATCH($Z28,'[4]Service Request Values'!$Z$1:$Z$44,0),MATCH(N$2,'[4]Service Request Values'!$N$1:$Z$1,0))</f>
        <v>-0.13881653296308399</v>
      </c>
      <c r="O28" s="24">
        <f>INDEX('[4]Service Request Values'!$N$1:$Z$44,MATCH($Z28,'[4]Service Request Values'!$Z$1:$Z$44,0),MATCH(O$2,'[4]Service Request Values'!$N$1:$Z$1,0))</f>
        <v>-0.13881653296308399</v>
      </c>
      <c r="P28" s="24">
        <f>INDEX('[4]Service Request Values'!$N$1:$Z$44,MATCH($Z28,'[4]Service Request Values'!$Z$1:$Z$44,0),MATCH(P$2,'[4]Service Request Values'!$N$1:$Z$1,0))</f>
        <v>-0.13881653296308399</v>
      </c>
      <c r="Q28" s="24">
        <f>INDEX('[4]Service Request Values'!$N$1:$Z$44,MATCH($Z28,'[4]Service Request Values'!$Z$1:$Z$44,0),MATCH(Q$2,'[4]Service Request Values'!$N$1:$Z$1,0))</f>
        <v>-0.13881653296308399</v>
      </c>
      <c r="R28" s="24">
        <f>INDEX('[4]Service Request Values'!$N$1:$Z$44,MATCH($Z28,'[4]Service Request Values'!$Z$1:$Z$44,0),MATCH(R$2,'[4]Service Request Values'!$N$1:$Z$1,0))</f>
        <v>-0.13881653296308399</v>
      </c>
      <c r="S28" s="24">
        <f>INDEX('[4]Service Request Values'!$N$1:$Z$44,MATCH($Z28,'[4]Service Request Values'!$Z$1:$Z$44,0),MATCH(S$2,'[4]Service Request Values'!$N$1:$Z$1,0))</f>
        <v>-0.13881653296308399</v>
      </c>
      <c r="T28" s="24">
        <f>INDEX('[4]Service Request Values'!$N$1:$Z$44,MATCH($Z28,'[4]Service Request Values'!$Z$1:$Z$44,0),MATCH(T$2,'[4]Service Request Values'!$N$1:$Z$1,0))</f>
        <v>-0.13881653296308399</v>
      </c>
      <c r="U28" s="24">
        <f>INDEX('[4]Service Request Values'!$N$1:$Z$44,MATCH($Z28,'[4]Service Request Values'!$Z$1:$Z$44,0),MATCH(U$2,'[4]Service Request Values'!$N$1:$Z$1,0))</f>
        <v>-0.13881653296308399</v>
      </c>
      <c r="V28" s="24">
        <f>INDEX('[4]Service Request Values'!$N$1:$Z$44,MATCH($Z28,'[4]Service Request Values'!$Z$1:$Z$44,0),MATCH(V$2,'[4]Service Request Values'!$N$1:$Z$1,0))</f>
        <v>-0.13881653296308399</v>
      </c>
      <c r="W28" s="24">
        <f>INDEX('[4]Service Request Values'!$N$1:$Z$44,MATCH($Z28,'[4]Service Request Values'!$Z$1:$Z$44,0),MATCH(W$2,'[4]Service Request Values'!$N$1:$Z$1,0))</f>
        <v>-0.13881653296308399</v>
      </c>
      <c r="X28" s="24">
        <f>INDEX('[4]Service Request Values'!$N$1:$Z$44,MATCH($Z28,'[4]Service Request Values'!$Z$1:$Z$44,0),MATCH(X$2,'[4]Service Request Values'!$N$1:$Z$1,0))</f>
        <v>-0.13881653296308399</v>
      </c>
      <c r="Z28" t="str">
        <f>A28&amp;C28&amp;E28&amp;F28&amp;G28&amp;H28&amp;J28</f>
        <v>CIMS.CAN.BC.Natural Gas Production.Natural Gas Supply.Direct HeatBCDirect HeatBoilers cogenService requestedCIMS.CAN.BC.Electricity</v>
      </c>
    </row>
    <row r="29" spans="1:26" s="16" customFormat="1" x14ac:dyDescent="0.35">
      <c r="A29" s="16" t="s">
        <v>121</v>
      </c>
      <c r="B29" s="16" t="s">
        <v>4</v>
      </c>
      <c r="C29" s="16" t="s">
        <v>117</v>
      </c>
      <c r="D29" s="16" t="s">
        <v>12</v>
      </c>
      <c r="E29" s="16" t="s">
        <v>17</v>
      </c>
      <c r="G29" s="16" t="s">
        <v>13</v>
      </c>
      <c r="J29" s="16" t="s">
        <v>131</v>
      </c>
      <c r="K29" s="17" t="s">
        <v>89</v>
      </c>
      <c r="L29" s="2" t="s">
        <v>78</v>
      </c>
      <c r="M29" s="28" t="s">
        <v>14</v>
      </c>
      <c r="N29" s="25">
        <f>INDEX([1]byType_allYears!$C$2:$BB$91,MATCH("BRITISH COLUMBIACONVENTIONAL",[1]byType_allYears!$C$2:$C$91,0),MATCH(N$2,[1]byType_allYears!$C$2:$BB$2,0))+INDEX([1]byType_allYears!$C$2:$BB$91,MATCH("BRITISH COLUMBIASOLUTION",[1]byType_allYears!$C$2:$C$91,0),MATCH(N$2,[1]byType_allYears!$C$2:$BB$2,0))</f>
        <v>0.87121388718908133</v>
      </c>
      <c r="O29" s="25">
        <f>INDEX([1]byType_allYears!$C$2:$BB$91,MATCH("BRITISH COLUMBIACONVENTIONAL",[1]byType_allYears!$C$2:$C$91,0),MATCH(O$2,[1]byType_allYears!$C$2:$BB$2,0))+INDEX([1]byType_allYears!$C$2:$BB$91,MATCH("BRITISH COLUMBIASOLUTION",[1]byType_allYears!$C$2:$C$91,0),MATCH(O$2,[1]byType_allYears!$C$2:$BB$2,0))</f>
        <v>0.72103658536573068</v>
      </c>
      <c r="P29" s="25">
        <f>INDEX([1]byType_allYears!$C$2:$BB$91,MATCH("BRITISH COLUMBIACONVENTIONAL",[1]byType_allYears!$C$2:$C$91,0),MATCH(P$2,[1]byType_allYears!$C$2:$BB$2,0))+INDEX([1]byType_allYears!$C$2:$BB$91,MATCH("BRITISH COLUMBIASOLUTION",[1]byType_allYears!$C$2:$C$91,0),MATCH(P$2,[1]byType_allYears!$C$2:$BB$2,0))</f>
        <v>0.54482063082373622</v>
      </c>
      <c r="Q29" s="25">
        <f>INDEX([1]byType_allYears!$C$2:$BB$91,MATCH("BRITISH COLUMBIACONVENTIONAL",[1]byType_allYears!$C$2:$C$91,0),MATCH(Q$2,[1]byType_allYears!$C$2:$BB$2,0))+INDEX([1]byType_allYears!$C$2:$BB$91,MATCH("BRITISH COLUMBIASOLUTION",[1]byType_allYears!$C$2:$C$91,0),MATCH(Q$2,[1]byType_allYears!$C$2:$BB$2,0))</f>
        <v>0.19153777681147888</v>
      </c>
      <c r="R29" s="25">
        <f>INDEX([1]byType_allYears!$C$2:$BB$91,MATCH("BRITISH COLUMBIACONVENTIONAL",[1]byType_allYears!$C$2:$C$91,0),MATCH(R$2,[1]byType_allYears!$C$2:$BB$2,0))+INDEX([1]byType_allYears!$C$2:$BB$91,MATCH("BRITISH COLUMBIASOLUTION",[1]byType_allYears!$C$2:$C$91,0),MATCH(R$2,[1]byType_allYears!$C$2:$BB$2,0))</f>
        <v>8.0618234268087063E-2</v>
      </c>
      <c r="S29" s="25">
        <f>INDEX([1]byType_allYears!$C$2:$BB$91,MATCH("BRITISH COLUMBIACONVENTIONAL",[1]byType_allYears!$C$2:$C$91,0),MATCH(S$2,[1]byType_allYears!$C$2:$BB$2,0))+INDEX([1]byType_allYears!$C$2:$BB$91,MATCH("BRITISH COLUMBIASOLUTION",[1]byType_allYears!$C$2:$C$91,0),MATCH(S$2,[1]byType_allYears!$C$2:$BB$2,0))</f>
        <v>4.3846965527918412E-2</v>
      </c>
      <c r="T29" s="25">
        <f>INDEX([1]byType_allYears!$C$2:$BB$91,MATCH("BRITISH COLUMBIACONVENTIONAL",[1]byType_allYears!$C$2:$C$91,0),MATCH(T$2,[1]byType_allYears!$C$2:$BB$2,0))+INDEX([1]byType_allYears!$C$2:$BB$91,MATCH("BRITISH COLUMBIASOLUTION",[1]byType_allYears!$C$2:$C$91,0),MATCH(T$2,[1]byType_allYears!$C$2:$BB$2,0))</f>
        <v>2.6014947286100158E-2</v>
      </c>
      <c r="U29" s="25">
        <f>INDEX([1]byType_allYears!$C$2:$BB$91,MATCH("BRITISH COLUMBIACONVENTIONAL",[1]byType_allYears!$C$2:$C$91,0),MATCH(U$2,[1]byType_allYears!$C$2:$BB$2,0))+INDEX([1]byType_allYears!$C$2:$BB$91,MATCH("BRITISH COLUMBIASOLUTION",[1]byType_allYears!$C$2:$C$91,0),MATCH(U$2,[1]byType_allYears!$C$2:$BB$2,0))</f>
        <v>1.6489838165986388E-2</v>
      </c>
      <c r="V29" s="25">
        <f>INDEX([1]byType_allYears!$C$2:$BB$91,MATCH("BRITISH COLUMBIACONVENTIONAL",[1]byType_allYears!$C$2:$C$91,0),MATCH(V$2,[1]byType_allYears!$C$2:$BB$2,0))+INDEX([1]byType_allYears!$C$2:$BB$91,MATCH("BRITISH COLUMBIASOLUTION",[1]byType_allYears!$C$2:$C$91,0),MATCH(V$2,[1]byType_allYears!$C$2:$BB$2,0))</f>
        <v>1.094291657806223E-2</v>
      </c>
      <c r="W29" s="25">
        <f>INDEX([1]byType_allYears!$C$2:$BB$91,MATCH("BRITISH COLUMBIACONVENTIONAL",[1]byType_allYears!$C$2:$C$91,0),MATCH(W$2,[1]byType_allYears!$C$2:$BB$2,0))+INDEX([1]byType_allYears!$C$2:$BB$91,MATCH("BRITISH COLUMBIASOLUTION",[1]byType_allYears!$C$2:$C$91,0),MATCH(W$2,[1]byType_allYears!$C$2:$BB$2,0))</f>
        <v>8.1676209908503675E-3</v>
      </c>
      <c r="X29" s="25">
        <f>INDEX([1]byType_allYears!$C$2:$BB$91,MATCH("BRITISH COLUMBIACONVENTIONAL",[1]byType_allYears!$C$2:$C$91,0),MATCH(X$2,[1]byType_allYears!$C$2:$BB$2,0))+INDEX([1]byType_allYears!$C$2:$BB$91,MATCH("BRITISH COLUMBIASOLUTION",[1]byType_allYears!$C$2:$C$91,0),MATCH(X$2,[1]byType_allYears!$C$2:$BB$2,0))</f>
        <v>7.1785304206345114E-3</v>
      </c>
      <c r="Z29" s="16" t="str">
        <f t="shared" si="3"/>
        <v>CIMS.CAN.BC.Natural Gas Production.Natural Gas Supply.ExtractionBCExtractionService requestedCIMS.CAN.BC.Natural Gas Production.Natural Gas Supply.Extraction.Conventional Production</v>
      </c>
    </row>
    <row r="30" spans="1:26" s="16" customFormat="1" x14ac:dyDescent="0.35">
      <c r="A30" s="16" t="s">
        <v>121</v>
      </c>
      <c r="B30" s="16" t="s">
        <v>4</v>
      </c>
      <c r="C30" s="16" t="s">
        <v>117</v>
      </c>
      <c r="D30" s="16" t="s">
        <v>12</v>
      </c>
      <c r="E30" s="16" t="s">
        <v>17</v>
      </c>
      <c r="G30" s="16" t="s">
        <v>13</v>
      </c>
      <c r="J30" s="16" t="s">
        <v>132</v>
      </c>
      <c r="K30" s="17" t="s">
        <v>89</v>
      </c>
      <c r="L30" s="2" t="s">
        <v>78</v>
      </c>
      <c r="M30" s="28" t="s">
        <v>14</v>
      </c>
      <c r="N30" s="25">
        <f>INDEX([1]byType_allYears!$C$2:$BB$91,MATCH("BRITISH COLUMBIACOAL BED METHANE",[1]byType_allYears!$C$2:$C$91,0),MATCH(N$2,[1]byType_allYears!$C$2:$BB$2,0))</f>
        <v>0</v>
      </c>
      <c r="O30" s="25">
        <f>INDEX([1]byType_allYears!$C$2:$BB$91,MATCH("BRITISH COLUMBIACOAL BED METHANE",[1]byType_allYears!$C$2:$C$91,0),MATCH(O$2,[1]byType_allYears!$C$2:$BB$2,0))</f>
        <v>0</v>
      </c>
      <c r="P30" s="25">
        <f>INDEX([1]byType_allYears!$C$2:$BB$91,MATCH("BRITISH COLUMBIACOAL BED METHANE",[1]byType_allYears!$C$2:$C$91,0),MATCH(P$2,[1]byType_allYears!$C$2:$BB$2,0))</f>
        <v>0</v>
      </c>
      <c r="Q30" s="25">
        <f>INDEX([1]byType_allYears!$C$2:$BB$91,MATCH("BRITISH COLUMBIACOAL BED METHANE",[1]byType_allYears!$C$2:$C$91,0),MATCH(Q$2,[1]byType_allYears!$C$2:$BB$2,0))</f>
        <v>0</v>
      </c>
      <c r="R30" s="25">
        <f>INDEX([1]byType_allYears!$C$2:$BB$91,MATCH("BRITISH COLUMBIACOAL BED METHANE",[1]byType_allYears!$C$2:$C$91,0),MATCH(R$2,[1]byType_allYears!$C$2:$BB$2,0))</f>
        <v>0</v>
      </c>
      <c r="S30" s="25">
        <f>INDEX([1]byType_allYears!$C$2:$BB$91,MATCH("BRITISH COLUMBIACOAL BED METHANE",[1]byType_allYears!$C$2:$C$91,0),MATCH(S$2,[1]byType_allYears!$C$2:$BB$2,0))</f>
        <v>0</v>
      </c>
      <c r="T30" s="25">
        <f>INDEX([1]byType_allYears!$C$2:$BB$91,MATCH("BRITISH COLUMBIACOAL BED METHANE",[1]byType_allYears!$C$2:$C$91,0),MATCH(T$2,[1]byType_allYears!$C$2:$BB$2,0))</f>
        <v>0</v>
      </c>
      <c r="U30" s="25">
        <f>INDEX([1]byType_allYears!$C$2:$BB$91,MATCH("BRITISH COLUMBIACOAL BED METHANE",[1]byType_allYears!$C$2:$C$91,0),MATCH(U$2,[1]byType_allYears!$C$2:$BB$2,0))</f>
        <v>0</v>
      </c>
      <c r="V30" s="25">
        <f>INDEX([1]byType_allYears!$C$2:$BB$91,MATCH("BRITISH COLUMBIACOAL BED METHANE",[1]byType_allYears!$C$2:$C$91,0),MATCH(V$2,[1]byType_allYears!$C$2:$BB$2,0))</f>
        <v>0</v>
      </c>
      <c r="W30" s="25">
        <f>INDEX([1]byType_allYears!$C$2:$BB$91,MATCH("BRITISH COLUMBIACOAL BED METHANE",[1]byType_allYears!$C$2:$C$91,0),MATCH(W$2,[1]byType_allYears!$C$2:$BB$2,0))</f>
        <v>0</v>
      </c>
      <c r="X30" s="25">
        <f>INDEX([1]byType_allYears!$C$2:$BB$91,MATCH("BRITISH COLUMBIACOAL BED METHANE",[1]byType_allYears!$C$2:$C$91,0),MATCH(X$2,[1]byType_allYears!$C$2:$BB$2,0))</f>
        <v>0</v>
      </c>
      <c r="Z30" s="16" t="str">
        <f t="shared" si="3"/>
        <v>CIMS.CAN.BC.Natural Gas Production.Natural Gas Supply.ExtractionBCExtractionService requestedCIMS.CAN.BC.Natural Gas Production.Natural Gas Supply.Extraction.Coal Bed Methane</v>
      </c>
    </row>
    <row r="31" spans="1:26" s="16" customFormat="1" x14ac:dyDescent="0.35">
      <c r="A31" s="16" t="s">
        <v>121</v>
      </c>
      <c r="B31" s="16" t="s">
        <v>4</v>
      </c>
      <c r="C31" s="16" t="s">
        <v>117</v>
      </c>
      <c r="D31" s="16" t="s">
        <v>12</v>
      </c>
      <c r="E31" s="16" t="s">
        <v>17</v>
      </c>
      <c r="G31" s="16" t="s">
        <v>13</v>
      </c>
      <c r="J31" s="16" t="s">
        <v>133</v>
      </c>
      <c r="K31" s="17" t="s">
        <v>89</v>
      </c>
      <c r="L31" s="2" t="s">
        <v>78</v>
      </c>
      <c r="M31" s="28" t="s">
        <v>14</v>
      </c>
      <c r="N31" s="25">
        <f>INDEX([1]byType_allYears!$C$2:$BB$91,MATCH("BRITISH COLUMBIATIGHT",[1]byType_allYears!$C$2:$C$91,0),MATCH(N$2,[1]byType_allYears!$C$2:$BB$2,0))</f>
        <v>0.12878611281091867</v>
      </c>
      <c r="O31" s="25">
        <f>INDEX([1]byType_allYears!$C$2:$BB$91,MATCH("BRITISH COLUMBIATIGHT",[1]byType_allYears!$C$2:$C$91,0),MATCH(O$2,[1]byType_allYears!$C$2:$BB$2,0))</f>
        <v>0.27896341463426949</v>
      </c>
      <c r="P31" s="25">
        <f>INDEX([1]byType_allYears!$C$2:$BB$91,MATCH("BRITISH COLUMBIATIGHT",[1]byType_allYears!$C$2:$C$91,0),MATCH(P$2,[1]byType_allYears!$C$2:$BB$2,0))</f>
        <v>0.40042817958703947</v>
      </c>
      <c r="Q31" s="25">
        <f>INDEX([1]byType_allYears!$C$2:$BB$91,MATCH("BRITISH COLUMBIATIGHT",[1]byType_allYears!$C$2:$C$91,0),MATCH(Q$2,[1]byType_allYears!$C$2:$BB$2,0))</f>
        <v>0.72383209783903901</v>
      </c>
      <c r="R31" s="25">
        <f>INDEX([1]byType_allYears!$C$2:$BB$91,MATCH("BRITISH COLUMBIATIGHT",[1]byType_allYears!$C$2:$C$91,0),MATCH(R$2,[1]byType_allYears!$C$2:$BB$2,0))</f>
        <v>0.8946419942077789</v>
      </c>
      <c r="S31" s="25">
        <f>INDEX([1]byType_allYears!$C$2:$BB$91,MATCH("BRITISH COLUMBIATIGHT",[1]byType_allYears!$C$2:$C$91,0),MATCH(S$2,[1]byType_allYears!$C$2:$BB$2,0))</f>
        <v>0.94526598199859213</v>
      </c>
      <c r="T31" s="25">
        <f>INDEX([1]byType_allYears!$C$2:$BB$91,MATCH("BRITISH COLUMBIATIGHT",[1]byType_allYears!$C$2:$C$91,0),MATCH(T$2,[1]byType_allYears!$C$2:$BB$2,0))</f>
        <v>0.96638554956061007</v>
      </c>
      <c r="U31" s="25">
        <f>INDEX([1]byType_allYears!$C$2:$BB$91,MATCH("BRITISH COLUMBIATIGHT",[1]byType_allYears!$C$2:$C$91,0),MATCH(U$2,[1]byType_allYears!$C$2:$BB$2,0))</f>
        <v>0.97675112925419927</v>
      </c>
      <c r="V31" s="25">
        <f>INDEX([1]byType_allYears!$C$2:$BB$91,MATCH("BRITISH COLUMBIATIGHT",[1]byType_allYears!$C$2:$C$91,0),MATCH(V$2,[1]byType_allYears!$C$2:$BB$2,0))</f>
        <v>0.98155230363338097</v>
      </c>
      <c r="W31" s="25">
        <f>INDEX([1]byType_allYears!$C$2:$BB$91,MATCH("BRITISH COLUMBIATIGHT",[1]byType_allYears!$C$2:$C$91,0),MATCH(W$2,[1]byType_allYears!$C$2:$BB$2,0))</f>
        <v>0.98370715803488118</v>
      </c>
      <c r="X31" s="25">
        <f>INDEX([1]byType_allYears!$C$2:$BB$91,MATCH("BRITISH COLUMBIATIGHT",[1]byType_allYears!$C$2:$C$91,0),MATCH(X$2,[1]byType_allYears!$C$2:$BB$2,0))</f>
        <v>0.98522779048525122</v>
      </c>
      <c r="Z31" s="16" t="str">
        <f t="shared" si="3"/>
        <v>CIMS.CAN.BC.Natural Gas Production.Natural Gas Supply.ExtractionBCExtractionService requestedCIMS.CAN.BC.Natural Gas Production.Natural Gas Supply.Extraction.Tight</v>
      </c>
    </row>
    <row r="32" spans="1:26" s="16" customFormat="1" x14ac:dyDescent="0.35">
      <c r="A32" s="16" t="s">
        <v>121</v>
      </c>
      <c r="B32" s="16" t="s">
        <v>4</v>
      </c>
      <c r="C32" s="16" t="s">
        <v>117</v>
      </c>
      <c r="D32" s="16" t="s">
        <v>12</v>
      </c>
      <c r="E32" s="16" t="s">
        <v>17</v>
      </c>
      <c r="G32" s="16" t="s">
        <v>13</v>
      </c>
      <c r="J32" s="16" t="s">
        <v>134</v>
      </c>
      <c r="K32" s="17" t="s">
        <v>89</v>
      </c>
      <c r="L32" s="2" t="s">
        <v>78</v>
      </c>
      <c r="M32" s="28" t="s">
        <v>14</v>
      </c>
      <c r="N32" s="25">
        <f>INDEX([1]byType_allYears!$C$2:$BB$91,MATCH("BRITISH COLUMBIASHALE",[1]byType_allYears!$C$2:$C$91,0),MATCH(N$2,[1]byType_allYears!$C$2:$BB$2,0))</f>
        <v>0</v>
      </c>
      <c r="O32" s="25">
        <f>INDEX([1]byType_allYears!$C$2:$BB$91,MATCH("BRITISH COLUMBIASHALE",[1]byType_allYears!$C$2:$C$91,0),MATCH(O$2,[1]byType_allYears!$C$2:$BB$2,0))</f>
        <v>0</v>
      </c>
      <c r="P32" s="25">
        <f>INDEX([1]byType_allYears!$C$2:$BB$91,MATCH("BRITISH COLUMBIASHALE",[1]byType_allYears!$C$2:$C$91,0),MATCH(P$2,[1]byType_allYears!$C$2:$BB$2,0))</f>
        <v>5.4751189589224168E-2</v>
      </c>
      <c r="Q32" s="25">
        <f>INDEX([1]byType_allYears!$C$2:$BB$91,MATCH("BRITISH COLUMBIASHALE",[1]byType_allYears!$C$2:$C$91,0),MATCH(Q$2,[1]byType_allYears!$C$2:$BB$2,0))</f>
        <v>8.463012534948211E-2</v>
      </c>
      <c r="R32" s="25">
        <f>INDEX([1]byType_allYears!$C$2:$BB$91,MATCH("BRITISH COLUMBIASHALE",[1]byType_allYears!$C$2:$C$91,0),MATCH(R$2,[1]byType_allYears!$C$2:$BB$2,0))</f>
        <v>2.4739771524134035E-2</v>
      </c>
      <c r="S32" s="25">
        <f>INDEX([1]byType_allYears!$C$2:$BB$91,MATCH("BRITISH COLUMBIASHALE",[1]byType_allYears!$C$2:$C$91,0),MATCH(S$2,[1]byType_allYears!$C$2:$BB$2,0))</f>
        <v>1.0887052473489516E-2</v>
      </c>
      <c r="T32" s="25">
        <f>INDEX([1]byType_allYears!$C$2:$BB$91,MATCH("BRITISH COLUMBIASHALE",[1]byType_allYears!$C$2:$C$91,0),MATCH(T$2,[1]byType_allYears!$C$2:$BB$2,0))</f>
        <v>7.5995031532897642E-3</v>
      </c>
      <c r="U32" s="25">
        <f>INDEX([1]byType_allYears!$C$2:$BB$91,MATCH("BRITISH COLUMBIASHALE",[1]byType_allYears!$C$2:$C$91,0),MATCH(U$2,[1]byType_allYears!$C$2:$BB$2,0))</f>
        <v>6.7590325798144186E-3</v>
      </c>
      <c r="V32" s="25">
        <f>INDEX([1]byType_allYears!$C$2:$BB$91,MATCH("BRITISH COLUMBIASHALE",[1]byType_allYears!$C$2:$C$91,0),MATCH(V$2,[1]byType_allYears!$C$2:$BB$2,0))</f>
        <v>7.5047797885568019E-3</v>
      </c>
      <c r="W32" s="25">
        <f>INDEX([1]byType_allYears!$C$2:$BB$91,MATCH("BRITISH COLUMBIASHALE",[1]byType_allYears!$C$2:$C$91,0),MATCH(W$2,[1]byType_allYears!$C$2:$BB$2,0))</f>
        <v>8.1252209742685346E-3</v>
      </c>
      <c r="X32" s="25">
        <f>INDEX([1]byType_allYears!$C$2:$BB$91,MATCH("BRITISH COLUMBIASHALE",[1]byType_allYears!$C$2:$C$91,0),MATCH(X$2,[1]byType_allYears!$C$2:$BB$2,0))</f>
        <v>7.5936790941142996E-3</v>
      </c>
      <c r="Z32" s="16" t="str">
        <f t="shared" si="3"/>
        <v>CIMS.CAN.BC.Natural Gas Production.Natural Gas Supply.ExtractionBCExtractionService requestedCIMS.CAN.BC.Natural Gas Production.Natural Gas Supply.Extraction.Shale</v>
      </c>
    </row>
    <row r="33" spans="1:26" x14ac:dyDescent="0.35">
      <c r="A33" t="s">
        <v>132</v>
      </c>
      <c r="B33" t="s">
        <v>4</v>
      </c>
      <c r="C33" t="s">
        <v>117</v>
      </c>
      <c r="D33" t="s">
        <v>12</v>
      </c>
      <c r="E33" t="s">
        <v>21</v>
      </c>
      <c r="F33" t="s">
        <v>29</v>
      </c>
      <c r="G33" t="s">
        <v>13</v>
      </c>
      <c r="H33" s="3"/>
      <c r="I33" s="3"/>
      <c r="J33" s="3" t="s">
        <v>159</v>
      </c>
      <c r="K33" s="7" t="s">
        <v>89</v>
      </c>
      <c r="L33" t="s">
        <v>88</v>
      </c>
      <c r="M33" s="27" t="s">
        <v>25</v>
      </c>
      <c r="N33" s="24">
        <f>INDEX('[4]Service Request Values'!$N$1:$Z$44,MATCH($Z33,'[4]Service Request Values'!$Z$1:$Z$44,0),MATCH(N$2,'[4]Service Request Values'!$N$1:$Z$1,0))</f>
        <v>0</v>
      </c>
      <c r="O33" s="15">
        <f>N33*0.85</f>
        <v>0</v>
      </c>
      <c r="P33" s="15">
        <f t="shared" ref="P33:X33" si="15">O33*0.85</f>
        <v>0</v>
      </c>
      <c r="Q33" s="15">
        <f t="shared" si="15"/>
        <v>0</v>
      </c>
      <c r="R33" s="15">
        <f t="shared" si="15"/>
        <v>0</v>
      </c>
      <c r="S33" s="15">
        <f t="shared" si="15"/>
        <v>0</v>
      </c>
      <c r="T33" s="15">
        <f t="shared" si="15"/>
        <v>0</v>
      </c>
      <c r="U33" s="15">
        <f t="shared" si="15"/>
        <v>0</v>
      </c>
      <c r="V33" s="15">
        <f t="shared" si="15"/>
        <v>0</v>
      </c>
      <c r="W33" s="15">
        <f t="shared" si="15"/>
        <v>0</v>
      </c>
      <c r="X33" s="15">
        <f t="shared" si="15"/>
        <v>0</v>
      </c>
      <c r="Z33" t="str">
        <f t="shared" si="3"/>
        <v>CIMS.CAN.BC.Natural Gas Production.Natural Gas Supply.Extraction.Coal Bed MethaneBCCoal Bed MethaneRaw NG prod from coal bed methaneService requestedCIMS.CAN.BC.Natural Gas Production.OG Liquid Fuel Blend.Diesel Blend</v>
      </c>
    </row>
    <row r="34" spans="1:26" x14ac:dyDescent="0.35">
      <c r="A34" t="s">
        <v>132</v>
      </c>
      <c r="B34" t="s">
        <v>4</v>
      </c>
      <c r="C34" t="s">
        <v>117</v>
      </c>
      <c r="D34" t="s">
        <v>12</v>
      </c>
      <c r="E34" t="s">
        <v>21</v>
      </c>
      <c r="F34" t="s">
        <v>29</v>
      </c>
      <c r="G34" t="s">
        <v>13</v>
      </c>
      <c r="J34" t="s">
        <v>136</v>
      </c>
      <c r="K34" s="7" t="s">
        <v>89</v>
      </c>
      <c r="L34" s="1" t="s">
        <v>80</v>
      </c>
      <c r="M34" s="27" t="s">
        <v>24</v>
      </c>
      <c r="N34" s="24">
        <f>IFERROR(1/INDEX('[6]Exploration &amp; Drilling'!$A$257:$BB$288,MATCH($E34,'[6]Exploration &amp; Drilling'!$A$257:$A$288,0),MATCH(N$2,'[6]Exploration &amp; Drilling'!$A$257:$BB$257,0)),0)/2</f>
        <v>0</v>
      </c>
      <c r="O34" s="24">
        <f>IFERROR(1/INDEX('[6]Exploration &amp; Drilling'!$A$257:$BB$288,MATCH($E34,'[6]Exploration &amp; Drilling'!$A$257:$A$288,0),MATCH(O$2,'[6]Exploration &amp; Drilling'!$A$257:$BB$257,0)),0)/2</f>
        <v>6.98056235917532E-4</v>
      </c>
      <c r="P34" s="24">
        <f>IFERROR(1/INDEX('[6]Exploration &amp; Drilling'!$A$257:$BB$288,MATCH($E34,'[6]Exploration &amp; Drilling'!$A$257:$A$288,0),MATCH(P$2,'[6]Exploration &amp; Drilling'!$A$257:$BB$257,0)),0)/2</f>
        <v>1.2630364230467397E-3</v>
      </c>
      <c r="Q34" s="24">
        <f>IFERROR(1/INDEX('[6]Exploration &amp; Drilling'!$A$257:$BB$288,MATCH($E34,'[6]Exploration &amp; Drilling'!$A$257:$A$288,0),MATCH(Q$2,'[6]Exploration &amp; Drilling'!$A$257:$BB$257,0)),0)/2</f>
        <v>2.4879575699717953E-3</v>
      </c>
      <c r="R34" s="24">
        <f>IFERROR(1/INDEX('[6]Exploration &amp; Drilling'!$A$257:$BB$288,MATCH($E34,'[6]Exploration &amp; Drilling'!$A$257:$A$288,0),MATCH(R$2,'[6]Exploration &amp; Drilling'!$A$257:$BB$257,0)),0)/2</f>
        <v>2.4879575699717953E-3</v>
      </c>
      <c r="S34" s="24">
        <f>IFERROR(1/INDEX('[6]Exploration &amp; Drilling'!$A$257:$BB$288,MATCH($E34,'[6]Exploration &amp; Drilling'!$A$257:$A$288,0),MATCH(S$2,'[6]Exploration &amp; Drilling'!$A$257:$BB$257,0)),0)/2</f>
        <v>2.4879575699717953E-3</v>
      </c>
      <c r="T34" s="24">
        <f>IFERROR(1/INDEX('[6]Exploration &amp; Drilling'!$A$257:$BB$288,MATCH($E34,'[6]Exploration &amp; Drilling'!$A$257:$A$288,0),MATCH(T$2,'[6]Exploration &amp; Drilling'!$A$257:$BB$257,0)),0)/2</f>
        <v>2.4879575699717953E-3</v>
      </c>
      <c r="U34" s="24">
        <f>IFERROR(1/INDEX('[6]Exploration &amp; Drilling'!$A$257:$BB$288,MATCH($E34,'[6]Exploration &amp; Drilling'!$A$257:$A$288,0),MATCH(U$2,'[6]Exploration &amp; Drilling'!$A$257:$BB$257,0)),0)/2</f>
        <v>2.4879575699717953E-3</v>
      </c>
      <c r="V34" s="24">
        <f>IFERROR(1/INDEX('[6]Exploration &amp; Drilling'!$A$257:$BB$288,MATCH($E34,'[6]Exploration &amp; Drilling'!$A$257:$A$288,0),MATCH(V$2,'[6]Exploration &amp; Drilling'!$A$257:$BB$257,0)),0)/2</f>
        <v>2.4879575699717953E-3</v>
      </c>
      <c r="W34" s="24">
        <f>IFERROR(1/INDEX('[6]Exploration &amp; Drilling'!$A$257:$BB$288,MATCH($E34,'[6]Exploration &amp; Drilling'!$A$257:$A$288,0),MATCH(W$2,'[6]Exploration &amp; Drilling'!$A$257:$BB$257,0)),0)/2</f>
        <v>2.4879575699717953E-3</v>
      </c>
      <c r="X34" s="24">
        <f>IFERROR(1/INDEX('[6]Exploration &amp; Drilling'!$A$257:$BB$288,MATCH($E34,'[6]Exploration &amp; Drilling'!$A$257:$A$288,0),MATCH(X$2,'[6]Exploration &amp; Drilling'!$A$257:$BB$257,0)),0)/2</f>
        <v>2.4879575699717953E-3</v>
      </c>
      <c r="Z34" t="str">
        <f t="shared" si="3"/>
        <v>CIMS.CAN.BC.Natural Gas Production.Natural Gas Supply.Extraction.Coal Bed MethaneBCCoal Bed MethaneRaw NG prod from coal bed methaneService requestedCIMS.CAN.BC.Natural Gas Production.Natural Gas Supply.Extraction.Drilling</v>
      </c>
    </row>
    <row r="35" spans="1:26" x14ac:dyDescent="0.35">
      <c r="A35" t="s">
        <v>132</v>
      </c>
      <c r="B35" t="s">
        <v>4</v>
      </c>
      <c r="C35" t="s">
        <v>117</v>
      </c>
      <c r="D35" t="s">
        <v>12</v>
      </c>
      <c r="E35" t="s">
        <v>21</v>
      </c>
      <c r="F35" t="s">
        <v>29</v>
      </c>
      <c r="G35" t="s">
        <v>13</v>
      </c>
      <c r="J35" t="s">
        <v>137</v>
      </c>
      <c r="K35" s="7" t="s">
        <v>89</v>
      </c>
      <c r="M35" s="27" t="s">
        <v>25</v>
      </c>
      <c r="N35" s="24">
        <v>1</v>
      </c>
      <c r="O35" s="24">
        <v>1</v>
      </c>
      <c r="P35" s="24">
        <v>1</v>
      </c>
      <c r="Q35" s="24">
        <v>1</v>
      </c>
      <c r="R35" s="24">
        <v>1</v>
      </c>
      <c r="S35" s="24">
        <v>1</v>
      </c>
      <c r="T35" s="24">
        <v>1</v>
      </c>
      <c r="U35" s="24">
        <v>1</v>
      </c>
      <c r="V35" s="24">
        <v>1</v>
      </c>
      <c r="W35" s="24">
        <v>1</v>
      </c>
      <c r="X35" s="24">
        <v>1</v>
      </c>
      <c r="Z35" t="str">
        <f t="shared" si="3"/>
        <v>CIMS.CAN.BC.Natural Gas Production.Natural Gas Supply.Extraction.Coal Bed MethaneBCCoal Bed MethaneRaw NG prod from coal bed methaneService requestedCIMS.CAN.BC.Natural Gas Production.Natural Gas Supply.Gathering Batteries</v>
      </c>
    </row>
    <row r="36" spans="1:26" x14ac:dyDescent="0.35">
      <c r="A36" t="s">
        <v>132</v>
      </c>
      <c r="B36" t="s">
        <v>4</v>
      </c>
      <c r="C36" t="s">
        <v>117</v>
      </c>
      <c r="D36" t="s">
        <v>12</v>
      </c>
      <c r="E36" t="s">
        <v>21</v>
      </c>
      <c r="F36" t="s">
        <v>29</v>
      </c>
      <c r="G36" t="s">
        <v>13</v>
      </c>
      <c r="J36" t="s">
        <v>138</v>
      </c>
      <c r="K36" s="7" t="s">
        <v>89</v>
      </c>
      <c r="M36" s="27" t="s">
        <v>25</v>
      </c>
      <c r="N36" s="24">
        <v>1</v>
      </c>
      <c r="O36" s="24">
        <v>1</v>
      </c>
      <c r="P36" s="24">
        <v>1</v>
      </c>
      <c r="Q36" s="24">
        <v>1</v>
      </c>
      <c r="R36" s="24">
        <v>1</v>
      </c>
      <c r="S36" s="24">
        <v>1</v>
      </c>
      <c r="T36" s="24">
        <v>1</v>
      </c>
      <c r="U36" s="24">
        <v>1</v>
      </c>
      <c r="V36" s="24">
        <v>1</v>
      </c>
      <c r="W36" s="24">
        <v>1</v>
      </c>
      <c r="X36" s="24">
        <v>1</v>
      </c>
      <c r="Z36" t="str">
        <f t="shared" si="3"/>
        <v>CIMS.CAN.BC.Natural Gas Production.Natural Gas Supply.Extraction.Coal Bed MethaneBCCoal Bed MethaneRaw NG prod from coal bed methaneService requestedCIMS.CAN.BC.Natural Gas Production.Natural Gas Supply.Extraction.Compression</v>
      </c>
    </row>
    <row r="37" spans="1:26" x14ac:dyDescent="0.35">
      <c r="A37" t="s">
        <v>132</v>
      </c>
      <c r="B37" t="s">
        <v>4</v>
      </c>
      <c r="C37" t="s">
        <v>117</v>
      </c>
      <c r="D37" t="s">
        <v>12</v>
      </c>
      <c r="E37" t="s">
        <v>21</v>
      </c>
      <c r="F37" t="s">
        <v>29</v>
      </c>
      <c r="G37" t="s">
        <v>13</v>
      </c>
      <c r="J37" t="s">
        <v>139</v>
      </c>
      <c r="K37" s="7" t="s">
        <v>89</v>
      </c>
      <c r="M37" s="27" t="s">
        <v>25</v>
      </c>
      <c r="N37" s="24">
        <v>1</v>
      </c>
      <c r="O37" s="24">
        <v>1</v>
      </c>
      <c r="P37" s="24">
        <v>1</v>
      </c>
      <c r="Q37" s="24">
        <v>1</v>
      </c>
      <c r="R37" s="24">
        <v>1</v>
      </c>
      <c r="S37" s="24">
        <v>1</v>
      </c>
      <c r="T37" s="24">
        <v>1</v>
      </c>
      <c r="U37" s="24">
        <v>1</v>
      </c>
      <c r="V37" s="24">
        <v>1</v>
      </c>
      <c r="W37" s="24">
        <v>1</v>
      </c>
      <c r="X37" s="24">
        <v>1</v>
      </c>
      <c r="Z37" t="str">
        <f t="shared" si="3"/>
        <v>CIMS.CAN.BC.Natural Gas Production.Natural Gas Supply.Extraction.Coal Bed MethaneBCCoal Bed MethaneRaw NG prod from coal bed methaneService requestedCIMS.CAN.BC.Natural Gas Production.Natural Gas Supply.Testing and Maintenance</v>
      </c>
    </row>
    <row r="38" spans="1:26" x14ac:dyDescent="0.35">
      <c r="A38" t="s">
        <v>132</v>
      </c>
      <c r="B38" t="s">
        <v>4</v>
      </c>
      <c r="C38" t="s">
        <v>117</v>
      </c>
      <c r="D38" t="s">
        <v>12</v>
      </c>
      <c r="E38" t="s">
        <v>21</v>
      </c>
      <c r="F38" t="s">
        <v>29</v>
      </c>
      <c r="G38" t="s">
        <v>13</v>
      </c>
      <c r="J38" t="s">
        <v>140</v>
      </c>
      <c r="K38" s="7" t="s">
        <v>89</v>
      </c>
      <c r="M38" s="27" t="s">
        <v>28</v>
      </c>
      <c r="N38" s="31">
        <f>INDEX([3]BC!$A$136:$X$180,MATCH($A38,[3]BC!$A$136:$A$180,0),MATCH(N$2,[3]BC!$A$136:$X$136,0))</f>
        <v>7.9348766278196092E-3</v>
      </c>
      <c r="O38" s="31">
        <f>INDEX([3]BC!$A$136:$X$180,MATCH($A38,[3]BC!$A$136:$A$180,0),MATCH(O$2,[3]BC!$A$136:$X$136,0))</f>
        <v>9.7002094235268434E-3</v>
      </c>
      <c r="P38" s="31">
        <f>INDEX([3]BC!$A$136:$X$180,MATCH($A38,[3]BC!$A$136:$A$180,0),MATCH(P$2,[3]BC!$A$136:$X$136,0))</f>
        <v>7.8198493778936212E-3</v>
      </c>
      <c r="Q38" s="31">
        <f>INDEX([3]BC!$A$136:$X$180,MATCH($A38,[3]BC!$A$136:$A$180,0),MATCH(Q$2,[3]BC!$A$136:$X$136,0))</f>
        <v>3.5718631385906045E-3</v>
      </c>
      <c r="R38" s="31">
        <f>INDEX([3]BC!$A$136:$X$180,MATCH($A38,[3]BC!$A$136:$A$180,0),MATCH(R$2,[3]BC!$A$136:$X$136,0))</f>
        <v>1.9867679732213221E-3</v>
      </c>
      <c r="S38" s="31">
        <f>INDEX([3]BC!$A$136:$X$180,MATCH($A38,[3]BC!$A$136:$A$180,0),MATCH(S$2,[3]BC!$A$136:$X$136,0))</f>
        <v>7.8944369570951498E-4</v>
      </c>
      <c r="T38" s="31">
        <f>INDEX([3]BC!$A$136:$X$180,MATCH($A38,[3]BC!$A$136:$A$180,0),MATCH(T$2,[3]BC!$A$136:$X$136,0))</f>
        <v>3.6146498394938468E-5</v>
      </c>
      <c r="U38" s="31">
        <f>INDEX([3]BC!$A$136:$X$180,MATCH($A38,[3]BC!$A$136:$A$180,0),MATCH(U$2,[3]BC!$A$136:$X$136,0))</f>
        <v>3.0555327099784854E-5</v>
      </c>
      <c r="V38" s="31">
        <f>INDEX([3]BC!$A$136:$X$180,MATCH($A38,[3]BC!$A$136:$A$180,0),MATCH(V$2,[3]BC!$A$136:$X$136,0))</f>
        <v>2.5600222625337567E-5</v>
      </c>
      <c r="W38" s="31">
        <f>INDEX([3]BC!$A$136:$X$180,MATCH($A38,[3]BC!$A$136:$A$180,0),MATCH(W$2,[3]BC!$A$136:$X$136,0))</f>
        <v>2.2861259829575048E-5</v>
      </c>
      <c r="X38" s="31">
        <f>INDEX([3]BC!$A$136:$X$180,MATCH($A38,[3]BC!$A$136:$A$180,0),MATCH(X$2,[3]BC!$A$136:$X$136,0))</f>
        <v>2.2940544963771914E-5</v>
      </c>
      <c r="Z38" t="str">
        <f t="shared" si="3"/>
        <v>CIMS.CAN.BC.Natural Gas Production.Natural Gas Supply.Extraction.Coal Bed MethaneBCCoal Bed MethaneRaw NG prod from coal bed methaneService requestedCIMS.CAN.BC.Natural Gas Production.Natural Gas Supply.Fugitive</v>
      </c>
    </row>
    <row r="39" spans="1:26" x14ac:dyDescent="0.35">
      <c r="A39" t="s">
        <v>132</v>
      </c>
      <c r="B39" t="s">
        <v>4</v>
      </c>
      <c r="C39" t="s">
        <v>117</v>
      </c>
      <c r="D39" t="s">
        <v>12</v>
      </c>
      <c r="E39" t="s">
        <v>21</v>
      </c>
      <c r="F39" t="s">
        <v>30</v>
      </c>
      <c r="G39" t="s">
        <v>13</v>
      </c>
      <c r="H39" s="3"/>
      <c r="I39" s="3"/>
      <c r="J39" s="3" t="s">
        <v>159</v>
      </c>
      <c r="K39" s="7" t="s">
        <v>89</v>
      </c>
      <c r="L39" t="s">
        <v>88</v>
      </c>
      <c r="M39" s="27" t="s">
        <v>25</v>
      </c>
      <c r="N39" s="24">
        <f>INDEX('[4]Service Request Values'!$N$1:$Z$44,MATCH($Z39,'[4]Service Request Values'!$Z$1:$Z$44,0),MATCH(N$2,'[4]Service Request Values'!$N$1:$Z$1,0))</f>
        <v>0</v>
      </c>
      <c r="O39" s="15">
        <f>N39*0.85</f>
        <v>0</v>
      </c>
      <c r="P39" s="15">
        <f t="shared" ref="P39:X39" si="16">O39*0.85</f>
        <v>0</v>
      </c>
      <c r="Q39" s="15">
        <f t="shared" si="16"/>
        <v>0</v>
      </c>
      <c r="R39" s="15">
        <f t="shared" si="16"/>
        <v>0</v>
      </c>
      <c r="S39" s="15">
        <f t="shared" si="16"/>
        <v>0</v>
      </c>
      <c r="T39" s="15">
        <f t="shared" si="16"/>
        <v>0</v>
      </c>
      <c r="U39" s="15">
        <f t="shared" si="16"/>
        <v>0</v>
      </c>
      <c r="V39" s="15">
        <f t="shared" si="16"/>
        <v>0</v>
      </c>
      <c r="W39" s="15">
        <f t="shared" si="16"/>
        <v>0</v>
      </c>
      <c r="X39" s="15">
        <f t="shared" si="16"/>
        <v>0</v>
      </c>
      <c r="Z39" t="str">
        <f t="shared" si="3"/>
        <v>CIMS.CAN.BC.Natural Gas Production.Natural Gas Supply.Extraction.Coal Bed MethaneBCCoal Bed MethaneRaw NG prod from coal bed methane EffService requestedCIMS.CAN.BC.Natural Gas Production.OG Liquid Fuel Blend.Diesel Blend</v>
      </c>
    </row>
    <row r="40" spans="1:26" x14ac:dyDescent="0.35">
      <c r="A40" t="s">
        <v>132</v>
      </c>
      <c r="B40" t="s">
        <v>4</v>
      </c>
      <c r="C40" t="s">
        <v>117</v>
      </c>
      <c r="D40" t="s">
        <v>12</v>
      </c>
      <c r="E40" t="s">
        <v>21</v>
      </c>
      <c r="F40" t="s">
        <v>30</v>
      </c>
      <c r="G40" t="s">
        <v>13</v>
      </c>
      <c r="J40" t="s">
        <v>136</v>
      </c>
      <c r="K40" s="7" t="s">
        <v>89</v>
      </c>
      <c r="L40" t="s">
        <v>87</v>
      </c>
      <c r="M40" s="27" t="s">
        <v>24</v>
      </c>
      <c r="N40" s="26">
        <f>IF(N34&lt;&gt;"",N34*0.8,0)</f>
        <v>0</v>
      </c>
      <c r="O40" s="26">
        <f t="shared" ref="O40:X40" si="17">IF(O34&lt;&gt;"",O34*0.8,0)</f>
        <v>5.584449887340256E-4</v>
      </c>
      <c r="P40" s="26">
        <f t="shared" si="17"/>
        <v>1.0104291384373917E-3</v>
      </c>
      <c r="Q40" s="26">
        <f t="shared" si="17"/>
        <v>1.9903660559774362E-3</v>
      </c>
      <c r="R40" s="26">
        <f t="shared" si="17"/>
        <v>1.9903660559774362E-3</v>
      </c>
      <c r="S40" s="26">
        <f t="shared" si="17"/>
        <v>1.9903660559774362E-3</v>
      </c>
      <c r="T40" s="26">
        <f t="shared" si="17"/>
        <v>1.9903660559774362E-3</v>
      </c>
      <c r="U40" s="26">
        <f t="shared" si="17"/>
        <v>1.9903660559774362E-3</v>
      </c>
      <c r="V40" s="26">
        <f t="shared" si="17"/>
        <v>1.9903660559774362E-3</v>
      </c>
      <c r="W40" s="26">
        <f t="shared" si="17"/>
        <v>1.9903660559774362E-3</v>
      </c>
      <c r="X40" s="26">
        <f t="shared" si="17"/>
        <v>1.9903660559774362E-3</v>
      </c>
      <c r="Z40" t="str">
        <f t="shared" ref="Z40:Z70" si="18">A40&amp;C40&amp;E40&amp;F40&amp;G40&amp;H40&amp;J40</f>
        <v>CIMS.CAN.BC.Natural Gas Production.Natural Gas Supply.Extraction.Coal Bed MethaneBCCoal Bed MethaneRaw NG prod from coal bed methane EffService requestedCIMS.CAN.BC.Natural Gas Production.Natural Gas Supply.Extraction.Drilling</v>
      </c>
    </row>
    <row r="41" spans="1:26" x14ac:dyDescent="0.35">
      <c r="A41" t="s">
        <v>132</v>
      </c>
      <c r="B41" t="s">
        <v>4</v>
      </c>
      <c r="C41" t="s">
        <v>117</v>
      </c>
      <c r="D41" t="s">
        <v>12</v>
      </c>
      <c r="E41" t="s">
        <v>21</v>
      </c>
      <c r="F41" t="s">
        <v>30</v>
      </c>
      <c r="G41" t="s">
        <v>13</v>
      </c>
      <c r="J41" t="s">
        <v>137</v>
      </c>
      <c r="K41" s="7" t="s">
        <v>89</v>
      </c>
      <c r="M41" s="27" t="s">
        <v>25</v>
      </c>
      <c r="N41" s="24">
        <v>1</v>
      </c>
      <c r="O41" s="24">
        <v>1</v>
      </c>
      <c r="P41" s="24">
        <v>1</v>
      </c>
      <c r="Q41" s="24">
        <v>1</v>
      </c>
      <c r="R41" s="24">
        <v>1</v>
      </c>
      <c r="S41" s="24">
        <v>1</v>
      </c>
      <c r="T41" s="24">
        <v>1</v>
      </c>
      <c r="U41" s="24">
        <v>1</v>
      </c>
      <c r="V41" s="24">
        <v>1</v>
      </c>
      <c r="W41" s="24">
        <v>1</v>
      </c>
      <c r="X41" s="24">
        <v>1</v>
      </c>
      <c r="Z41" t="str">
        <f t="shared" si="18"/>
        <v>CIMS.CAN.BC.Natural Gas Production.Natural Gas Supply.Extraction.Coal Bed MethaneBCCoal Bed MethaneRaw NG prod from coal bed methane EffService requestedCIMS.CAN.BC.Natural Gas Production.Natural Gas Supply.Gathering Batteries</v>
      </c>
    </row>
    <row r="42" spans="1:26" x14ac:dyDescent="0.35">
      <c r="A42" t="s">
        <v>132</v>
      </c>
      <c r="B42" t="s">
        <v>4</v>
      </c>
      <c r="C42" t="s">
        <v>117</v>
      </c>
      <c r="D42" t="s">
        <v>12</v>
      </c>
      <c r="E42" t="s">
        <v>21</v>
      </c>
      <c r="F42" t="s">
        <v>30</v>
      </c>
      <c r="G42" t="s">
        <v>13</v>
      </c>
      <c r="J42" t="s">
        <v>138</v>
      </c>
      <c r="K42" s="7" t="s">
        <v>89</v>
      </c>
      <c r="M42" s="27" t="s">
        <v>25</v>
      </c>
      <c r="N42" s="24">
        <v>1</v>
      </c>
      <c r="O42" s="24">
        <v>1</v>
      </c>
      <c r="P42" s="24">
        <v>1</v>
      </c>
      <c r="Q42" s="24">
        <v>1</v>
      </c>
      <c r="R42" s="24">
        <v>1</v>
      </c>
      <c r="S42" s="24">
        <v>1</v>
      </c>
      <c r="T42" s="24">
        <v>1</v>
      </c>
      <c r="U42" s="24">
        <v>1</v>
      </c>
      <c r="V42" s="24">
        <v>1</v>
      </c>
      <c r="W42" s="24">
        <v>1</v>
      </c>
      <c r="X42" s="24">
        <v>1</v>
      </c>
      <c r="Z42" t="str">
        <f t="shared" si="18"/>
        <v>CIMS.CAN.BC.Natural Gas Production.Natural Gas Supply.Extraction.Coal Bed MethaneBCCoal Bed MethaneRaw NG prod from coal bed methane EffService requestedCIMS.CAN.BC.Natural Gas Production.Natural Gas Supply.Extraction.Compression</v>
      </c>
    </row>
    <row r="43" spans="1:26" x14ac:dyDescent="0.35">
      <c r="A43" t="s">
        <v>132</v>
      </c>
      <c r="B43" t="s">
        <v>4</v>
      </c>
      <c r="C43" t="s">
        <v>117</v>
      </c>
      <c r="D43" t="s">
        <v>12</v>
      </c>
      <c r="E43" t="s">
        <v>21</v>
      </c>
      <c r="F43" t="s">
        <v>30</v>
      </c>
      <c r="G43" t="s">
        <v>13</v>
      </c>
      <c r="J43" t="s">
        <v>139</v>
      </c>
      <c r="K43" s="7" t="s">
        <v>89</v>
      </c>
      <c r="M43" s="27" t="s">
        <v>25</v>
      </c>
      <c r="N43" s="24">
        <v>1</v>
      </c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>
        <v>1</v>
      </c>
      <c r="X43" s="24">
        <v>1</v>
      </c>
      <c r="Z43" t="str">
        <f t="shared" si="18"/>
        <v>CIMS.CAN.BC.Natural Gas Production.Natural Gas Supply.Extraction.Coal Bed MethaneBCCoal Bed MethaneRaw NG prod from coal bed methane EffService requestedCIMS.CAN.BC.Natural Gas Production.Natural Gas Supply.Testing and Maintenance</v>
      </c>
    </row>
    <row r="44" spans="1:26" x14ac:dyDescent="0.35">
      <c r="A44" t="s">
        <v>132</v>
      </c>
      <c r="B44" t="s">
        <v>4</v>
      </c>
      <c r="C44" t="s">
        <v>117</v>
      </c>
      <c r="D44" t="s">
        <v>12</v>
      </c>
      <c r="E44" t="s">
        <v>21</v>
      </c>
      <c r="F44" t="s">
        <v>30</v>
      </c>
      <c r="G44" t="s">
        <v>13</v>
      </c>
      <c r="J44" t="s">
        <v>140</v>
      </c>
      <c r="K44" s="7" t="s">
        <v>89</v>
      </c>
      <c r="M44" s="27" t="s">
        <v>28</v>
      </c>
      <c r="N44" s="31">
        <f>INDEX([3]BC!$A$136:$X$180,MATCH($A44,[3]BC!$A$136:$A$180,0),MATCH(N$2,[3]BC!$A$136:$X$136,0))</f>
        <v>7.9348766278196092E-3</v>
      </c>
      <c r="O44" s="31">
        <f>INDEX([3]BC!$A$136:$X$180,MATCH($A44,[3]BC!$A$136:$A$180,0),MATCH(O$2,[3]BC!$A$136:$X$136,0))</f>
        <v>9.7002094235268434E-3</v>
      </c>
      <c r="P44" s="31">
        <f>INDEX([3]BC!$A$136:$X$180,MATCH($A44,[3]BC!$A$136:$A$180,0),MATCH(P$2,[3]BC!$A$136:$X$136,0))</f>
        <v>7.8198493778936212E-3</v>
      </c>
      <c r="Q44" s="31">
        <f>INDEX([3]BC!$A$136:$X$180,MATCH($A44,[3]BC!$A$136:$A$180,0),MATCH(Q$2,[3]BC!$A$136:$X$136,0))</f>
        <v>3.5718631385906045E-3</v>
      </c>
      <c r="R44" s="31">
        <f>INDEX([3]BC!$A$136:$X$180,MATCH($A44,[3]BC!$A$136:$A$180,0),MATCH(R$2,[3]BC!$A$136:$X$136,0))</f>
        <v>1.9867679732213221E-3</v>
      </c>
      <c r="S44" s="31">
        <f>INDEX([3]BC!$A$136:$X$180,MATCH($A44,[3]BC!$A$136:$A$180,0),MATCH(S$2,[3]BC!$A$136:$X$136,0))</f>
        <v>7.8944369570951498E-4</v>
      </c>
      <c r="T44" s="31">
        <f>INDEX([3]BC!$A$136:$X$180,MATCH($A44,[3]BC!$A$136:$A$180,0),MATCH(T$2,[3]BC!$A$136:$X$136,0))</f>
        <v>3.6146498394938468E-5</v>
      </c>
      <c r="U44" s="31">
        <f>INDEX([3]BC!$A$136:$X$180,MATCH($A44,[3]BC!$A$136:$A$180,0),MATCH(U$2,[3]BC!$A$136:$X$136,0))</f>
        <v>3.0555327099784854E-5</v>
      </c>
      <c r="V44" s="31">
        <f>INDEX([3]BC!$A$136:$X$180,MATCH($A44,[3]BC!$A$136:$A$180,0),MATCH(V$2,[3]BC!$A$136:$X$136,0))</f>
        <v>2.5600222625337567E-5</v>
      </c>
      <c r="W44" s="31">
        <f>INDEX([3]BC!$A$136:$X$180,MATCH($A44,[3]BC!$A$136:$A$180,0),MATCH(W$2,[3]BC!$A$136:$X$136,0))</f>
        <v>2.2861259829575048E-5</v>
      </c>
      <c r="X44" s="31">
        <f>INDEX([3]BC!$A$136:$X$180,MATCH($A44,[3]BC!$A$136:$A$180,0),MATCH(X$2,[3]BC!$A$136:$X$136,0))</f>
        <v>2.2940544963771914E-5</v>
      </c>
      <c r="Z44" t="str">
        <f t="shared" si="18"/>
        <v>CIMS.CAN.BC.Natural Gas Production.Natural Gas Supply.Extraction.Coal Bed MethaneBCCoal Bed MethaneRaw NG prod from coal bed methane EffService requestedCIMS.CAN.BC.Natural Gas Production.Natural Gas Supply.Fugitive</v>
      </c>
    </row>
    <row r="45" spans="1:26" x14ac:dyDescent="0.35">
      <c r="A45" t="s">
        <v>138</v>
      </c>
      <c r="B45" t="s">
        <v>4</v>
      </c>
      <c r="C45" t="s">
        <v>117</v>
      </c>
      <c r="D45" t="s">
        <v>12</v>
      </c>
      <c r="E45" t="s">
        <v>26</v>
      </c>
      <c r="F45" t="s">
        <v>108</v>
      </c>
      <c r="G45" t="s">
        <v>13</v>
      </c>
      <c r="J45" t="s">
        <v>129</v>
      </c>
      <c r="K45" s="7" t="s">
        <v>89</v>
      </c>
      <c r="L45" t="s">
        <v>91</v>
      </c>
      <c r="M45" s="27" t="s">
        <v>25</v>
      </c>
      <c r="N45" s="24">
        <f>'[7]Service Requests'!I$9</f>
        <v>0.15357951100825551</v>
      </c>
      <c r="O45" s="24">
        <f>'[7]Service Requests'!J$9</f>
        <v>0.15357951100825551</v>
      </c>
      <c r="P45" s="24">
        <f>'[7]Service Requests'!K$9</f>
        <v>0.15357951100825551</v>
      </c>
      <c r="Q45" s="24">
        <f>'[7]Service Requests'!L$9</f>
        <v>0.15357951100825551</v>
      </c>
      <c r="R45" s="24">
        <f>'[7]Service Requests'!M$9</f>
        <v>0.15357951100825551</v>
      </c>
      <c r="S45" s="24">
        <f>'[7]Service Requests'!N$9</f>
        <v>0.15357951100825551</v>
      </c>
      <c r="T45" s="24">
        <f>'[7]Service Requests'!O$9</f>
        <v>0.15357951100825551</v>
      </c>
      <c r="U45" s="24">
        <f>'[7]Service Requests'!P$9</f>
        <v>0.15357951100825551</v>
      </c>
      <c r="V45" s="24">
        <f>'[7]Service Requests'!Q$9</f>
        <v>0.15357951100825551</v>
      </c>
      <c r="W45" s="24">
        <f>'[7]Service Requests'!R$9</f>
        <v>0.15357951100825551</v>
      </c>
      <c r="X45" s="24">
        <f>'[7]Service Requests'!S$9</f>
        <v>0.15357951100825551</v>
      </c>
      <c r="Z45" t="str">
        <f t="shared" si="18"/>
        <v>CIMS.CAN.BC.Natural Gas Production.Natural Gas Supply.Extraction.CompressionBCCompressionExtraction CompressionService requestedCIMS.CAN.BC.Natural Gas Production.Natural Gas Supply.Direct Heat</v>
      </c>
    </row>
    <row r="46" spans="1:26" x14ac:dyDescent="0.35">
      <c r="A46" t="s">
        <v>138</v>
      </c>
      <c r="B46" t="s">
        <v>4</v>
      </c>
      <c r="C46" t="s">
        <v>117</v>
      </c>
      <c r="D46" t="s">
        <v>12</v>
      </c>
      <c r="E46" t="s">
        <v>26</v>
      </c>
      <c r="F46" t="s">
        <v>108</v>
      </c>
      <c r="G46" t="s">
        <v>13</v>
      </c>
      <c r="J46" t="s">
        <v>128</v>
      </c>
      <c r="K46" s="7" t="s">
        <v>89</v>
      </c>
      <c r="L46" t="s">
        <v>91</v>
      </c>
      <c r="M46" s="27" t="s">
        <v>25</v>
      </c>
      <c r="N46" s="24">
        <f>'[7]Service Requests'!I$10</f>
        <v>0.31348200498187173</v>
      </c>
      <c r="O46" s="24">
        <f>'[7]Service Requests'!J$10</f>
        <v>0.31348200498187173</v>
      </c>
      <c r="P46" s="24">
        <f>'[7]Service Requests'!K$10</f>
        <v>0.31348200498187173</v>
      </c>
      <c r="Q46" s="24">
        <f>'[7]Service Requests'!L$10</f>
        <v>0.31348200498187173</v>
      </c>
      <c r="R46" s="24">
        <f>'[7]Service Requests'!M$10</f>
        <v>0.31348200498187173</v>
      </c>
      <c r="S46" s="24">
        <f>'[7]Service Requests'!N$10</f>
        <v>0.31348200498187173</v>
      </c>
      <c r="T46" s="24">
        <f>'[7]Service Requests'!O$10</f>
        <v>0.31348200498187173</v>
      </c>
      <c r="U46" s="24">
        <f>'[7]Service Requests'!P$10</f>
        <v>0.31348200498187173</v>
      </c>
      <c r="V46" s="24">
        <f>'[7]Service Requests'!Q$10</f>
        <v>0.31348200498187173</v>
      </c>
      <c r="W46" s="24">
        <f>'[7]Service Requests'!R$10</f>
        <v>0.31348200498187173</v>
      </c>
      <c r="X46" s="24">
        <f>'[7]Service Requests'!S$10</f>
        <v>0.31348200498187173</v>
      </c>
      <c r="Z46" t="str">
        <f t="shared" si="18"/>
        <v>CIMS.CAN.BC.Natural Gas Production.Natural Gas Supply.Extraction.CompressionBCCompressionExtraction CompressionService requestedCIMS.CAN.BC.Natural Gas Production.Natural Gas Supply.Direct Drive Small</v>
      </c>
    </row>
    <row r="47" spans="1:26" x14ac:dyDescent="0.35">
      <c r="A47" t="s">
        <v>138</v>
      </c>
      <c r="B47" t="s">
        <v>4</v>
      </c>
      <c r="C47" t="s">
        <v>117</v>
      </c>
      <c r="D47" t="s">
        <v>12</v>
      </c>
      <c r="E47" t="s">
        <v>26</v>
      </c>
      <c r="F47" t="s">
        <v>108</v>
      </c>
      <c r="G47" t="s">
        <v>13</v>
      </c>
      <c r="J47" t="s">
        <v>127</v>
      </c>
      <c r="K47" s="7" t="s">
        <v>89</v>
      </c>
      <c r="L47" t="s">
        <v>91</v>
      </c>
      <c r="M47" s="27" t="s">
        <v>25</v>
      </c>
      <c r="N47" s="24">
        <f>'[7]Service Requests'!I$11</f>
        <v>1.7272828041061981E-2</v>
      </c>
      <c r="O47" s="24">
        <f>'[7]Service Requests'!J$11</f>
        <v>1.7272828041061981E-2</v>
      </c>
      <c r="P47" s="24">
        <f>'[7]Service Requests'!K$11</f>
        <v>1.7272828041061981E-2</v>
      </c>
      <c r="Q47" s="24">
        <f>'[7]Service Requests'!L$11</f>
        <v>1.7272828041061981E-2</v>
      </c>
      <c r="R47" s="24">
        <f>'[7]Service Requests'!M$11</f>
        <v>1.7272828041061981E-2</v>
      </c>
      <c r="S47" s="24">
        <f>'[7]Service Requests'!N$11</f>
        <v>1.7272828041061981E-2</v>
      </c>
      <c r="T47" s="24">
        <f>'[7]Service Requests'!O$11</f>
        <v>1.7272828041061981E-2</v>
      </c>
      <c r="U47" s="24">
        <f>'[7]Service Requests'!P$11</f>
        <v>1.7272828041061981E-2</v>
      </c>
      <c r="V47" s="24">
        <f>'[7]Service Requests'!Q$11</f>
        <v>1.7272828041061981E-2</v>
      </c>
      <c r="W47" s="24">
        <f>'[7]Service Requests'!R$11</f>
        <v>1.7272828041061981E-2</v>
      </c>
      <c r="X47" s="24">
        <f>'[7]Service Requests'!S$11</f>
        <v>1.7272828041061981E-2</v>
      </c>
      <c r="Z47" t="str">
        <f t="shared" si="18"/>
        <v>CIMS.CAN.BC.Natural Gas Production.Natural Gas Supply.Extraction.CompressionBCCompressionExtraction CompressionService requestedCIMS.CAN.BC.Natural Gas Production.Natural Gas Supply.Direct Drive Large</v>
      </c>
    </row>
    <row r="48" spans="1:26" x14ac:dyDescent="0.35">
      <c r="A48" t="s">
        <v>138</v>
      </c>
      <c r="B48" t="s">
        <v>4</v>
      </c>
      <c r="C48" t="s">
        <v>117</v>
      </c>
      <c r="D48" t="s">
        <v>12</v>
      </c>
      <c r="E48" t="s">
        <v>26</v>
      </c>
      <c r="F48" t="s">
        <v>108</v>
      </c>
      <c r="G48" t="s">
        <v>13</v>
      </c>
      <c r="J48" t="s">
        <v>141</v>
      </c>
      <c r="K48" s="7" t="s">
        <v>89</v>
      </c>
      <c r="M48" s="27" t="s">
        <v>28</v>
      </c>
      <c r="N48" s="31">
        <f>INDEX([3]BC!$A$136:$X$180,MATCH($A48,[3]BC!$A$136:$A$180,0),MATCH(N$2,[3]BC!$A$136:$X$136,0))</f>
        <v>1.9520936095636932E-3</v>
      </c>
      <c r="O48" s="31">
        <f>INDEX([3]BC!$A$136:$X$180,MATCH($A48,[3]BC!$A$136:$A$180,0),MATCH(O$2,[3]BC!$A$136:$X$136,0))</f>
        <v>2.3033387322261433E-3</v>
      </c>
      <c r="P48" s="31">
        <f>INDEX([3]BC!$A$136:$X$180,MATCH($A48,[3]BC!$A$136:$A$180,0),MATCH(P$2,[3]BC!$A$136:$X$136,0))</f>
        <v>1.6032037116180896E-3</v>
      </c>
      <c r="Q48" s="31">
        <f>INDEX([3]BC!$A$136:$X$180,MATCH($A48,[3]BC!$A$136:$A$180,0),MATCH(Q$2,[3]BC!$A$136:$X$136,0))</f>
        <v>1.1887377924313007E-3</v>
      </c>
      <c r="R48" s="31">
        <f>INDEX([3]BC!$A$136:$X$180,MATCH($A48,[3]BC!$A$136:$A$180,0),MATCH(R$2,[3]BC!$A$136:$X$136,0))</f>
        <v>9.5795836187528621E-4</v>
      </c>
      <c r="S48" s="31">
        <f>INDEX([3]BC!$A$136:$X$180,MATCH($A48,[3]BC!$A$136:$A$180,0),MATCH(S$2,[3]BC!$A$136:$X$136,0))</f>
        <v>6.6508029149062566E-4</v>
      </c>
      <c r="T48" s="31">
        <f>INDEX([3]BC!$A$136:$X$180,MATCH($A48,[3]BC!$A$136:$A$180,0),MATCH(T$2,[3]BC!$A$136:$X$136,0))</f>
        <v>5.2609300121079713E-4</v>
      </c>
      <c r="U48" s="31">
        <f>INDEX([3]BC!$A$136:$X$180,MATCH($A48,[3]BC!$A$136:$A$180,0),MATCH(U$2,[3]BC!$A$136:$X$136,0))</f>
        <v>4.4471648570956355E-4</v>
      </c>
      <c r="V48" s="31">
        <f>INDEX([3]BC!$A$136:$X$180,MATCH($A48,[3]BC!$A$136:$A$180,0),MATCH(V$2,[3]BC!$A$136:$X$136,0))</f>
        <v>3.7259758346369469E-4</v>
      </c>
      <c r="W48" s="31">
        <f>INDEX([3]BC!$A$136:$X$180,MATCH($A48,[3]BC!$A$136:$A$180,0),MATCH(W$2,[3]BC!$A$136:$X$136,0))</f>
        <v>3.3273344111486923E-4</v>
      </c>
      <c r="X48" s="31">
        <f>INDEX([3]BC!$A$136:$X$180,MATCH($A48,[3]BC!$A$136:$A$180,0),MATCH(X$2,[3]BC!$A$136:$X$136,0))</f>
        <v>3.3388739394718206E-4</v>
      </c>
      <c r="Z48" t="str">
        <f t="shared" si="18"/>
        <v>CIMS.CAN.BC.Natural Gas Production.Natural Gas Supply.Extraction.CompressionBCCompressionExtraction CompressionService requestedCIMS.CAN.BC.Natural Gas Production.Natural Gas Supply.Flaring</v>
      </c>
    </row>
    <row r="49" spans="1:26" x14ac:dyDescent="0.35">
      <c r="A49" t="s">
        <v>138</v>
      </c>
      <c r="B49" t="s">
        <v>4</v>
      </c>
      <c r="C49" t="s">
        <v>117</v>
      </c>
      <c r="D49" t="s">
        <v>12</v>
      </c>
      <c r="E49" t="s">
        <v>26</v>
      </c>
      <c r="F49" t="s">
        <v>108</v>
      </c>
      <c r="G49" t="s">
        <v>13</v>
      </c>
      <c r="J49" t="s">
        <v>142</v>
      </c>
      <c r="K49" s="7" t="s">
        <v>89</v>
      </c>
      <c r="M49" s="27" t="s">
        <v>28</v>
      </c>
      <c r="N49" s="31">
        <f>INDEX([3]BC!$A$136:$X$180,MATCH($A49,[3]BC!$A$136:$A$180,0),MATCH(N$2,[3]BC!$A$136:$X$136,0))</f>
        <v>1.9520936095636932E-3</v>
      </c>
      <c r="O49" s="31">
        <f>INDEX([3]BC!$A$136:$X$180,MATCH($A49,[3]BC!$A$136:$A$180,0),MATCH(O$2,[3]BC!$A$136:$X$136,0))</f>
        <v>2.3033387322261433E-3</v>
      </c>
      <c r="P49" s="31">
        <f>INDEX([3]BC!$A$136:$X$180,MATCH($A49,[3]BC!$A$136:$A$180,0),MATCH(P$2,[3]BC!$A$136:$X$136,0))</f>
        <v>1.6032037116180896E-3</v>
      </c>
      <c r="Q49" s="31">
        <f>INDEX([3]BC!$A$136:$X$180,MATCH($A49,[3]BC!$A$136:$A$180,0),MATCH(Q$2,[3]BC!$A$136:$X$136,0))</f>
        <v>1.1887377924313007E-3</v>
      </c>
      <c r="R49" s="31">
        <f>INDEX([3]BC!$A$136:$X$180,MATCH($A49,[3]BC!$A$136:$A$180,0),MATCH(R$2,[3]BC!$A$136:$X$136,0))</f>
        <v>9.5795836187528621E-4</v>
      </c>
      <c r="S49" s="31">
        <f>INDEX([3]BC!$A$136:$X$180,MATCH($A49,[3]BC!$A$136:$A$180,0),MATCH(S$2,[3]BC!$A$136:$X$136,0))</f>
        <v>6.6508029149062566E-4</v>
      </c>
      <c r="T49" s="31">
        <f>INDEX([3]BC!$A$136:$X$180,MATCH($A49,[3]BC!$A$136:$A$180,0),MATCH(T$2,[3]BC!$A$136:$X$136,0))</f>
        <v>5.2609300121079713E-4</v>
      </c>
      <c r="U49" s="31">
        <f>INDEX([3]BC!$A$136:$X$180,MATCH($A49,[3]BC!$A$136:$A$180,0),MATCH(U$2,[3]BC!$A$136:$X$136,0))</f>
        <v>4.4471648570956355E-4</v>
      </c>
      <c r="V49" s="31">
        <f>INDEX([3]BC!$A$136:$X$180,MATCH($A49,[3]BC!$A$136:$A$180,0),MATCH(V$2,[3]BC!$A$136:$X$136,0))</f>
        <v>3.7259758346369469E-4</v>
      </c>
      <c r="W49" s="31">
        <f>INDEX([3]BC!$A$136:$X$180,MATCH($A49,[3]BC!$A$136:$A$180,0),MATCH(W$2,[3]BC!$A$136:$X$136,0))</f>
        <v>3.3273344111486923E-4</v>
      </c>
      <c r="X49" s="31">
        <f>INDEX([3]BC!$A$136:$X$180,MATCH($A49,[3]BC!$A$136:$A$180,0),MATCH(X$2,[3]BC!$A$136:$X$136,0))</f>
        <v>3.3388739394718206E-4</v>
      </c>
      <c r="Z49" t="str">
        <f t="shared" si="18"/>
        <v>CIMS.CAN.BC.Natural Gas Production.Natural Gas Supply.Extraction.CompressionBCCompressionExtraction CompressionService requestedCIMS.CAN.BC.Natural Gas Production.Natural Gas Supply.Venting.Point Venting</v>
      </c>
    </row>
    <row r="50" spans="1:26" x14ac:dyDescent="0.35">
      <c r="A50" t="s">
        <v>138</v>
      </c>
      <c r="B50" t="s">
        <v>4</v>
      </c>
      <c r="C50" t="s">
        <v>117</v>
      </c>
      <c r="D50" t="s">
        <v>12</v>
      </c>
      <c r="E50" t="s">
        <v>26</v>
      </c>
      <c r="F50" t="s">
        <v>109</v>
      </c>
      <c r="G50" t="s">
        <v>13</v>
      </c>
      <c r="J50" t="s">
        <v>129</v>
      </c>
      <c r="K50" s="7" t="s">
        <v>89</v>
      </c>
      <c r="L50" t="s">
        <v>91</v>
      </c>
      <c r="M50" s="27" t="s">
        <v>25</v>
      </c>
      <c r="N50" s="24">
        <f>'[7]Service Requests'!I$12</f>
        <v>0.11518463327562943</v>
      </c>
      <c r="O50" s="24">
        <f>'[7]Service Requests'!J$12</f>
        <v>0.11518463327562943</v>
      </c>
      <c r="P50" s="24">
        <f>'[7]Service Requests'!K$12</f>
        <v>0.11518463327562943</v>
      </c>
      <c r="Q50" s="24">
        <f>'[7]Service Requests'!L$12</f>
        <v>0.11518463327562943</v>
      </c>
      <c r="R50" s="24">
        <f>'[7]Service Requests'!M$12</f>
        <v>0.11518463327562943</v>
      </c>
      <c r="S50" s="24">
        <f>'[7]Service Requests'!N$12</f>
        <v>0.11518463327562943</v>
      </c>
      <c r="T50" s="24">
        <f>'[7]Service Requests'!O$12</f>
        <v>0.11518463327562943</v>
      </c>
      <c r="U50" s="24">
        <f>'[7]Service Requests'!P$12</f>
        <v>0.11518463327562943</v>
      </c>
      <c r="V50" s="24">
        <f>'[7]Service Requests'!Q$12</f>
        <v>0.11518463327562943</v>
      </c>
      <c r="W50" s="24">
        <f>'[7]Service Requests'!R$12</f>
        <v>0.11518463327562943</v>
      </c>
      <c r="X50" s="24">
        <f>'[7]Service Requests'!S$12</f>
        <v>0.11518463327562943</v>
      </c>
      <c r="Z50" t="str">
        <f t="shared" si="18"/>
        <v>CIMS.CAN.BC.Natural Gas Production.Natural Gas Supply.Extraction.CompressionBCCompressionExtraction Compression effService requestedCIMS.CAN.BC.Natural Gas Production.Natural Gas Supply.Direct Heat</v>
      </c>
    </row>
    <row r="51" spans="1:26" x14ac:dyDescent="0.35">
      <c r="A51" t="s">
        <v>138</v>
      </c>
      <c r="B51" t="s">
        <v>4</v>
      </c>
      <c r="C51" t="s">
        <v>117</v>
      </c>
      <c r="D51" t="s">
        <v>12</v>
      </c>
      <c r="E51" t="s">
        <v>26</v>
      </c>
      <c r="F51" t="s">
        <v>109</v>
      </c>
      <c r="G51" t="s">
        <v>13</v>
      </c>
      <c r="J51" t="s">
        <v>128</v>
      </c>
      <c r="K51" s="7" t="s">
        <v>89</v>
      </c>
      <c r="L51" t="s">
        <v>91</v>
      </c>
      <c r="M51" s="27" t="s">
        <v>25</v>
      </c>
      <c r="N51" s="24">
        <f>'[7]Service Requests'!I$13</f>
        <v>0.23511150327523314</v>
      </c>
      <c r="O51" s="24">
        <f>'[7]Service Requests'!J$13</f>
        <v>0.23511150327523314</v>
      </c>
      <c r="P51" s="24">
        <f>'[7]Service Requests'!K$13</f>
        <v>0.23511150327523314</v>
      </c>
      <c r="Q51" s="24">
        <f>'[7]Service Requests'!L$13</f>
        <v>0.23511150327523314</v>
      </c>
      <c r="R51" s="24">
        <f>'[7]Service Requests'!M$13</f>
        <v>0.23511150327523314</v>
      </c>
      <c r="S51" s="24">
        <f>'[7]Service Requests'!N$13</f>
        <v>0.23511150327523314</v>
      </c>
      <c r="T51" s="24">
        <f>'[7]Service Requests'!O$13</f>
        <v>0.23511150327523314</v>
      </c>
      <c r="U51" s="24">
        <f>'[7]Service Requests'!P$13</f>
        <v>0.23511150327523314</v>
      </c>
      <c r="V51" s="24">
        <f>'[7]Service Requests'!Q$13</f>
        <v>0.23511150327523314</v>
      </c>
      <c r="W51" s="24">
        <f>'[7]Service Requests'!R$13</f>
        <v>0.23511150327523314</v>
      </c>
      <c r="X51" s="24">
        <f>'[7]Service Requests'!S$13</f>
        <v>0.23511150327523314</v>
      </c>
      <c r="Z51" t="str">
        <f t="shared" si="18"/>
        <v>CIMS.CAN.BC.Natural Gas Production.Natural Gas Supply.Extraction.CompressionBCCompressionExtraction Compression effService requestedCIMS.CAN.BC.Natural Gas Production.Natural Gas Supply.Direct Drive Small</v>
      </c>
    </row>
    <row r="52" spans="1:26" x14ac:dyDescent="0.35">
      <c r="A52" t="s">
        <v>138</v>
      </c>
      <c r="B52" t="s">
        <v>4</v>
      </c>
      <c r="C52" t="s">
        <v>117</v>
      </c>
      <c r="D52" t="s">
        <v>12</v>
      </c>
      <c r="E52" t="s">
        <v>26</v>
      </c>
      <c r="F52" t="s">
        <v>109</v>
      </c>
      <c r="G52" t="s">
        <v>13</v>
      </c>
      <c r="J52" t="s">
        <v>127</v>
      </c>
      <c r="K52" s="7" t="s">
        <v>89</v>
      </c>
      <c r="L52" t="s">
        <v>91</v>
      </c>
      <c r="M52" s="27" t="s">
        <v>25</v>
      </c>
      <c r="N52" s="24">
        <f>'[7]Service Requests'!I$14</f>
        <v>1.2954619557565623E-2</v>
      </c>
      <c r="O52" s="24">
        <f>'[7]Service Requests'!J$14</f>
        <v>1.2954619557565623E-2</v>
      </c>
      <c r="P52" s="24">
        <f>'[7]Service Requests'!K$14</f>
        <v>1.2954619557565623E-2</v>
      </c>
      <c r="Q52" s="24">
        <f>'[7]Service Requests'!L$14</f>
        <v>1.2954619557565623E-2</v>
      </c>
      <c r="R52" s="24">
        <f>'[7]Service Requests'!M$14</f>
        <v>1.2954619557565623E-2</v>
      </c>
      <c r="S52" s="24">
        <f>'[7]Service Requests'!N$14</f>
        <v>1.2954619557565623E-2</v>
      </c>
      <c r="T52" s="24">
        <f>'[7]Service Requests'!O$14</f>
        <v>1.2954619557565623E-2</v>
      </c>
      <c r="U52" s="24">
        <f>'[7]Service Requests'!P$14</f>
        <v>1.2954619557565623E-2</v>
      </c>
      <c r="V52" s="24">
        <f>'[7]Service Requests'!Q$14</f>
        <v>1.2954619557565623E-2</v>
      </c>
      <c r="W52" s="24">
        <f>'[7]Service Requests'!R$14</f>
        <v>1.2954619557565623E-2</v>
      </c>
      <c r="X52" s="24">
        <f>'[7]Service Requests'!S$14</f>
        <v>1.2954619557565623E-2</v>
      </c>
      <c r="Z52" t="str">
        <f t="shared" si="18"/>
        <v>CIMS.CAN.BC.Natural Gas Production.Natural Gas Supply.Extraction.CompressionBCCompressionExtraction Compression effService requestedCIMS.CAN.BC.Natural Gas Production.Natural Gas Supply.Direct Drive Large</v>
      </c>
    </row>
    <row r="53" spans="1:26" x14ac:dyDescent="0.35">
      <c r="A53" t="s">
        <v>138</v>
      </c>
      <c r="B53" t="s">
        <v>4</v>
      </c>
      <c r="C53" t="s">
        <v>117</v>
      </c>
      <c r="D53" t="s">
        <v>12</v>
      </c>
      <c r="E53" t="s">
        <v>26</v>
      </c>
      <c r="F53" t="s">
        <v>109</v>
      </c>
      <c r="G53" t="s">
        <v>13</v>
      </c>
      <c r="J53" t="s">
        <v>141</v>
      </c>
      <c r="K53" s="7" t="s">
        <v>89</v>
      </c>
      <c r="M53" s="27" t="s">
        <v>28</v>
      </c>
      <c r="N53" s="31">
        <f>INDEX([3]BC!$A$136:$X$180,MATCH($A53,[3]BC!$A$136:$A$180,0),MATCH(N$2,[3]BC!$A$136:$X$136,0))</f>
        <v>1.9520936095636932E-3</v>
      </c>
      <c r="O53" s="31">
        <f>INDEX([3]BC!$A$136:$X$180,MATCH($A53,[3]BC!$A$136:$A$180,0),MATCH(O$2,[3]BC!$A$136:$X$136,0))</f>
        <v>2.3033387322261433E-3</v>
      </c>
      <c r="P53" s="31">
        <f>INDEX([3]BC!$A$136:$X$180,MATCH($A53,[3]BC!$A$136:$A$180,0),MATCH(P$2,[3]BC!$A$136:$X$136,0))</f>
        <v>1.6032037116180896E-3</v>
      </c>
      <c r="Q53" s="31">
        <f>INDEX([3]BC!$A$136:$X$180,MATCH($A53,[3]BC!$A$136:$A$180,0),MATCH(Q$2,[3]BC!$A$136:$X$136,0))</f>
        <v>1.1887377924313007E-3</v>
      </c>
      <c r="R53" s="31">
        <f>INDEX([3]BC!$A$136:$X$180,MATCH($A53,[3]BC!$A$136:$A$180,0),MATCH(R$2,[3]BC!$A$136:$X$136,0))</f>
        <v>9.5795836187528621E-4</v>
      </c>
      <c r="S53" s="31">
        <f>INDEX([3]BC!$A$136:$X$180,MATCH($A53,[3]BC!$A$136:$A$180,0),MATCH(S$2,[3]BC!$A$136:$X$136,0))</f>
        <v>6.6508029149062566E-4</v>
      </c>
      <c r="T53" s="31">
        <f>INDEX([3]BC!$A$136:$X$180,MATCH($A53,[3]BC!$A$136:$A$180,0),MATCH(T$2,[3]BC!$A$136:$X$136,0))</f>
        <v>5.2609300121079713E-4</v>
      </c>
      <c r="U53" s="31">
        <f>INDEX([3]BC!$A$136:$X$180,MATCH($A53,[3]BC!$A$136:$A$180,0),MATCH(U$2,[3]BC!$A$136:$X$136,0))</f>
        <v>4.4471648570956355E-4</v>
      </c>
      <c r="V53" s="31">
        <f>INDEX([3]BC!$A$136:$X$180,MATCH($A53,[3]BC!$A$136:$A$180,0),MATCH(V$2,[3]BC!$A$136:$X$136,0))</f>
        <v>3.7259758346369469E-4</v>
      </c>
      <c r="W53" s="31">
        <f>INDEX([3]BC!$A$136:$X$180,MATCH($A53,[3]BC!$A$136:$A$180,0),MATCH(W$2,[3]BC!$A$136:$X$136,0))</f>
        <v>3.3273344111486923E-4</v>
      </c>
      <c r="X53" s="31">
        <f>INDEX([3]BC!$A$136:$X$180,MATCH($A53,[3]BC!$A$136:$A$180,0),MATCH(X$2,[3]BC!$A$136:$X$136,0))</f>
        <v>3.3388739394718206E-4</v>
      </c>
      <c r="Z53" t="str">
        <f t="shared" si="18"/>
        <v>CIMS.CAN.BC.Natural Gas Production.Natural Gas Supply.Extraction.CompressionBCCompressionExtraction Compression effService requestedCIMS.CAN.BC.Natural Gas Production.Natural Gas Supply.Flaring</v>
      </c>
    </row>
    <row r="54" spans="1:26" x14ac:dyDescent="0.35">
      <c r="A54" t="s">
        <v>138</v>
      </c>
      <c r="B54" t="s">
        <v>4</v>
      </c>
      <c r="C54" t="s">
        <v>117</v>
      </c>
      <c r="D54" t="s">
        <v>12</v>
      </c>
      <c r="E54" t="s">
        <v>26</v>
      </c>
      <c r="F54" t="s">
        <v>109</v>
      </c>
      <c r="G54" t="s">
        <v>13</v>
      </c>
      <c r="J54" t="s">
        <v>142</v>
      </c>
      <c r="K54" s="7" t="s">
        <v>89</v>
      </c>
      <c r="M54" s="27" t="s">
        <v>28</v>
      </c>
      <c r="N54" s="31">
        <f>INDEX([3]BC!$A$136:$X$180,MATCH($A54,[3]BC!$A$136:$A$180,0),MATCH(N$2,[3]BC!$A$136:$X$136,0))</f>
        <v>1.9520936095636932E-3</v>
      </c>
      <c r="O54" s="31">
        <f>INDEX([3]BC!$A$136:$X$180,MATCH($A54,[3]BC!$A$136:$A$180,0),MATCH(O$2,[3]BC!$A$136:$X$136,0))</f>
        <v>2.3033387322261433E-3</v>
      </c>
      <c r="P54" s="31">
        <f>INDEX([3]BC!$A$136:$X$180,MATCH($A54,[3]BC!$A$136:$A$180,0),MATCH(P$2,[3]BC!$A$136:$X$136,0))</f>
        <v>1.6032037116180896E-3</v>
      </c>
      <c r="Q54" s="31">
        <f>INDEX([3]BC!$A$136:$X$180,MATCH($A54,[3]BC!$A$136:$A$180,0),MATCH(Q$2,[3]BC!$A$136:$X$136,0))</f>
        <v>1.1887377924313007E-3</v>
      </c>
      <c r="R54" s="31">
        <f>INDEX([3]BC!$A$136:$X$180,MATCH($A54,[3]BC!$A$136:$A$180,0),MATCH(R$2,[3]BC!$A$136:$X$136,0))</f>
        <v>9.5795836187528621E-4</v>
      </c>
      <c r="S54" s="31">
        <f>INDEX([3]BC!$A$136:$X$180,MATCH($A54,[3]BC!$A$136:$A$180,0),MATCH(S$2,[3]BC!$A$136:$X$136,0))</f>
        <v>6.6508029149062566E-4</v>
      </c>
      <c r="T54" s="31">
        <f>INDEX([3]BC!$A$136:$X$180,MATCH($A54,[3]BC!$A$136:$A$180,0),MATCH(T$2,[3]BC!$A$136:$X$136,0))</f>
        <v>5.2609300121079713E-4</v>
      </c>
      <c r="U54" s="31">
        <f>INDEX([3]BC!$A$136:$X$180,MATCH($A54,[3]BC!$A$136:$A$180,0),MATCH(U$2,[3]BC!$A$136:$X$136,0))</f>
        <v>4.4471648570956355E-4</v>
      </c>
      <c r="V54" s="31">
        <f>INDEX([3]BC!$A$136:$X$180,MATCH($A54,[3]BC!$A$136:$A$180,0),MATCH(V$2,[3]BC!$A$136:$X$136,0))</f>
        <v>3.7259758346369469E-4</v>
      </c>
      <c r="W54" s="31">
        <f>INDEX([3]BC!$A$136:$X$180,MATCH($A54,[3]BC!$A$136:$A$180,0),MATCH(W$2,[3]BC!$A$136:$X$136,0))</f>
        <v>3.3273344111486923E-4</v>
      </c>
      <c r="X54" s="31">
        <f>INDEX([3]BC!$A$136:$X$180,MATCH($A54,[3]BC!$A$136:$A$180,0),MATCH(X$2,[3]BC!$A$136:$X$136,0))</f>
        <v>3.3388739394718206E-4</v>
      </c>
      <c r="Z54" t="str">
        <f t="shared" si="18"/>
        <v>CIMS.CAN.BC.Natural Gas Production.Natural Gas Supply.Extraction.CompressionBCCompressionExtraction Compression effService requestedCIMS.CAN.BC.Natural Gas Production.Natural Gas Supply.Venting.Point Venting</v>
      </c>
    </row>
    <row r="55" spans="1:26" x14ac:dyDescent="0.35">
      <c r="A55" t="s">
        <v>131</v>
      </c>
      <c r="B55" t="s">
        <v>4</v>
      </c>
      <c r="C55" t="s">
        <v>117</v>
      </c>
      <c r="D55" t="s">
        <v>12</v>
      </c>
      <c r="E55" t="s">
        <v>20</v>
      </c>
      <c r="F55" t="s">
        <v>22</v>
      </c>
      <c r="G55" t="s">
        <v>13</v>
      </c>
      <c r="J55" t="s">
        <v>136</v>
      </c>
      <c r="K55" s="7" t="s">
        <v>89</v>
      </c>
      <c r="L55" s="1" t="s">
        <v>80</v>
      </c>
      <c r="M55" s="27" t="s">
        <v>24</v>
      </c>
      <c r="N55" s="32">
        <f>IFERROR(1/INDEX('[6]Exploration &amp; Drilling'!$A$257:$BB$288,MATCH($E55,'[6]Exploration &amp; Drilling'!$A$257:$A$288,0),MATCH(N$2,'[6]Exploration &amp; Drilling'!$A$257:$BB$257,0)),0)</f>
        <v>7.9511265195874204E-5</v>
      </c>
      <c r="O55" s="24">
        <f>IFERROR(1/INDEX('[6]Exploration &amp; Drilling'!$A$257:$BB$288,MATCH($E55,'[6]Exploration &amp; Drilling'!$A$257:$A$288,0),MATCH(O$2,'[6]Exploration &amp; Drilling'!$A$257:$BB$257,0)),0)</f>
        <v>1.74514058979383E-4</v>
      </c>
      <c r="P55" s="24">
        <f>IFERROR(1/INDEX('[6]Exploration &amp; Drilling'!$A$257:$BB$288,MATCH($E55,'[6]Exploration &amp; Drilling'!$A$257:$A$288,0),MATCH(P$2,'[6]Exploration &amp; Drilling'!$A$257:$BB$257,0)),0)</f>
        <v>3.1575910576168493E-4</v>
      </c>
      <c r="Q55" s="24">
        <f>IFERROR(1/INDEX('[6]Exploration &amp; Drilling'!$A$257:$BB$288,MATCH($E55,'[6]Exploration &amp; Drilling'!$A$257:$A$288,0),MATCH(Q$2,'[6]Exploration &amp; Drilling'!$A$257:$BB$257,0)),0)</f>
        <v>4.9759151399435904E-4</v>
      </c>
      <c r="R55" s="24">
        <f>IFERROR(1/INDEX('[6]Exploration &amp; Drilling'!$A$257:$BB$288,MATCH($E55,'[6]Exploration &amp; Drilling'!$A$257:$A$288,0),MATCH(R$2,'[6]Exploration &amp; Drilling'!$A$257:$BB$257,0)),0)</f>
        <v>4.9759151399435904E-4</v>
      </c>
      <c r="S55" s="24">
        <f>IFERROR(1/INDEX('[6]Exploration &amp; Drilling'!$A$257:$BB$288,MATCH($E55,'[6]Exploration &amp; Drilling'!$A$257:$A$288,0),MATCH(S$2,'[6]Exploration &amp; Drilling'!$A$257:$BB$257,0)),0)</f>
        <v>4.9759151399435904E-4</v>
      </c>
      <c r="T55" s="24">
        <f>IFERROR(1/INDEX('[6]Exploration &amp; Drilling'!$A$257:$BB$288,MATCH($E55,'[6]Exploration &amp; Drilling'!$A$257:$A$288,0),MATCH(T$2,'[6]Exploration &amp; Drilling'!$A$257:$BB$257,0)),0)</f>
        <v>4.9759151399435904E-4</v>
      </c>
      <c r="U55" s="24">
        <f>IFERROR(1/INDEX('[6]Exploration &amp; Drilling'!$A$257:$BB$288,MATCH($E55,'[6]Exploration &amp; Drilling'!$A$257:$A$288,0),MATCH(U$2,'[6]Exploration &amp; Drilling'!$A$257:$BB$257,0)),0)</f>
        <v>4.9759151399435904E-4</v>
      </c>
      <c r="V55" s="24">
        <f>IFERROR(1/INDEX('[6]Exploration &amp; Drilling'!$A$257:$BB$288,MATCH($E55,'[6]Exploration &amp; Drilling'!$A$257:$A$288,0),MATCH(V$2,'[6]Exploration &amp; Drilling'!$A$257:$BB$257,0)),0)</f>
        <v>4.9759151399435904E-4</v>
      </c>
      <c r="W55" s="24">
        <f>IFERROR(1/INDEX('[6]Exploration &amp; Drilling'!$A$257:$BB$288,MATCH($E55,'[6]Exploration &amp; Drilling'!$A$257:$A$288,0),MATCH(W$2,'[6]Exploration &amp; Drilling'!$A$257:$BB$257,0)),0)</f>
        <v>4.9759151399435904E-4</v>
      </c>
      <c r="X55" s="24">
        <f>IFERROR(1/INDEX('[6]Exploration &amp; Drilling'!$A$257:$BB$288,MATCH($E55,'[6]Exploration &amp; Drilling'!$A$257:$A$288,0),MATCH(X$2,'[6]Exploration &amp; Drilling'!$A$257:$BB$257,0)),0)</f>
        <v>4.9759151399435904E-4</v>
      </c>
      <c r="Z55" t="str">
        <f t="shared" si="18"/>
        <v>CIMS.CAN.BC.Natural Gas Production.Natural Gas Supply.Extraction.Conventional ProductionBCConventional ProductionRaw NGService requestedCIMS.CAN.BC.Natural Gas Production.Natural Gas Supply.Extraction.Drilling</v>
      </c>
    </row>
    <row r="56" spans="1:26" x14ac:dyDescent="0.35">
      <c r="A56" t="s">
        <v>131</v>
      </c>
      <c r="B56" t="s">
        <v>4</v>
      </c>
      <c r="C56" t="s">
        <v>117</v>
      </c>
      <c r="D56" t="s">
        <v>12</v>
      </c>
      <c r="E56" t="s">
        <v>20</v>
      </c>
      <c r="F56" t="s">
        <v>22</v>
      </c>
      <c r="G56" t="s">
        <v>13</v>
      </c>
      <c r="J56" t="s">
        <v>137</v>
      </c>
      <c r="K56" s="7" t="s">
        <v>89</v>
      </c>
      <c r="L56" t="s">
        <v>76</v>
      </c>
      <c r="M56" s="27" t="s">
        <v>81</v>
      </c>
      <c r="N56" s="24">
        <v>1</v>
      </c>
      <c r="O56" s="24">
        <v>1</v>
      </c>
      <c r="P56" s="24">
        <v>1</v>
      </c>
      <c r="Q56" s="24">
        <v>1</v>
      </c>
      <c r="R56" s="24">
        <v>1</v>
      </c>
      <c r="S56" s="24">
        <v>1</v>
      </c>
      <c r="T56" s="24">
        <v>1</v>
      </c>
      <c r="U56" s="24">
        <v>1</v>
      </c>
      <c r="V56" s="24">
        <v>1</v>
      </c>
      <c r="W56" s="24">
        <v>1</v>
      </c>
      <c r="X56" s="24">
        <v>1</v>
      </c>
      <c r="Z56" t="str">
        <f t="shared" si="18"/>
        <v>CIMS.CAN.BC.Natural Gas Production.Natural Gas Supply.Extraction.Conventional ProductionBCConventional ProductionRaw NGService requestedCIMS.CAN.BC.Natural Gas Production.Natural Gas Supply.Gathering Batteries</v>
      </c>
    </row>
    <row r="57" spans="1:26" x14ac:dyDescent="0.35">
      <c r="A57" t="s">
        <v>131</v>
      </c>
      <c r="B57" t="s">
        <v>4</v>
      </c>
      <c r="C57" t="s">
        <v>117</v>
      </c>
      <c r="D57" t="s">
        <v>12</v>
      </c>
      <c r="E57" t="s">
        <v>20</v>
      </c>
      <c r="F57" t="s">
        <v>22</v>
      </c>
      <c r="G57" t="s">
        <v>13</v>
      </c>
      <c r="J57" t="s">
        <v>138</v>
      </c>
      <c r="K57" s="7" t="s">
        <v>89</v>
      </c>
      <c r="L57" t="s">
        <v>76</v>
      </c>
      <c r="M57" s="27" t="s">
        <v>81</v>
      </c>
      <c r="N57" s="24">
        <v>1</v>
      </c>
      <c r="O57" s="24">
        <v>1</v>
      </c>
      <c r="P57" s="24">
        <v>1</v>
      </c>
      <c r="Q57" s="24">
        <v>1</v>
      </c>
      <c r="R57" s="24">
        <v>1</v>
      </c>
      <c r="S57" s="24">
        <v>1</v>
      </c>
      <c r="T57" s="24">
        <v>1</v>
      </c>
      <c r="U57" s="24">
        <v>1</v>
      </c>
      <c r="V57" s="24">
        <v>1</v>
      </c>
      <c r="W57" s="24">
        <v>1</v>
      </c>
      <c r="X57" s="24">
        <v>1</v>
      </c>
      <c r="Z57" t="str">
        <f t="shared" si="18"/>
        <v>CIMS.CAN.BC.Natural Gas Production.Natural Gas Supply.Extraction.Conventional ProductionBCConventional ProductionRaw NGService requestedCIMS.CAN.BC.Natural Gas Production.Natural Gas Supply.Extraction.Compression</v>
      </c>
    </row>
    <row r="58" spans="1:26" x14ac:dyDescent="0.35">
      <c r="A58" t="s">
        <v>131</v>
      </c>
      <c r="B58" t="s">
        <v>4</v>
      </c>
      <c r="C58" t="s">
        <v>117</v>
      </c>
      <c r="D58" t="s">
        <v>12</v>
      </c>
      <c r="E58" t="s">
        <v>20</v>
      </c>
      <c r="F58" t="s">
        <v>22</v>
      </c>
      <c r="G58" t="s">
        <v>13</v>
      </c>
      <c r="J58" t="s">
        <v>139</v>
      </c>
      <c r="K58" s="7" t="s">
        <v>89</v>
      </c>
      <c r="L58" t="s">
        <v>76</v>
      </c>
      <c r="M58" s="27" t="s">
        <v>81</v>
      </c>
      <c r="N58" s="24">
        <v>1</v>
      </c>
      <c r="O58" s="24">
        <v>1</v>
      </c>
      <c r="P58" s="24">
        <v>1</v>
      </c>
      <c r="Q58" s="24">
        <v>1</v>
      </c>
      <c r="R58" s="24">
        <v>1</v>
      </c>
      <c r="S58" s="24">
        <v>1</v>
      </c>
      <c r="T58" s="24">
        <v>1</v>
      </c>
      <c r="U58" s="24">
        <v>1</v>
      </c>
      <c r="V58" s="24">
        <v>1</v>
      </c>
      <c r="W58" s="24">
        <v>1</v>
      </c>
      <c r="X58" s="24">
        <v>1</v>
      </c>
      <c r="Z58" t="str">
        <f t="shared" si="18"/>
        <v>CIMS.CAN.BC.Natural Gas Production.Natural Gas Supply.Extraction.Conventional ProductionBCConventional ProductionRaw NGService requestedCIMS.CAN.BC.Natural Gas Production.Natural Gas Supply.Testing and Maintenance</v>
      </c>
    </row>
    <row r="59" spans="1:26" x14ac:dyDescent="0.35">
      <c r="A59" t="s">
        <v>131</v>
      </c>
      <c r="B59" t="s">
        <v>4</v>
      </c>
      <c r="C59" t="s">
        <v>117</v>
      </c>
      <c r="D59" t="s">
        <v>12</v>
      </c>
      <c r="E59" t="s">
        <v>20</v>
      </c>
      <c r="F59" t="s">
        <v>22</v>
      </c>
      <c r="G59" t="s">
        <v>13</v>
      </c>
      <c r="J59" t="s">
        <v>140</v>
      </c>
      <c r="K59" s="7" t="s">
        <v>89</v>
      </c>
      <c r="M59" s="27" t="s">
        <v>28</v>
      </c>
      <c r="N59" s="31">
        <f>[3]BC!N$139</f>
        <v>7.9348766278196092E-3</v>
      </c>
      <c r="O59" s="31">
        <f>INDEX([3]BC!$A$136:$X$180,MATCH($A59,[3]BC!$A$136:$A$180,0),MATCH(O$2,[3]BC!$A$136:$X$136,0))</f>
        <v>9.7002094235268434E-3</v>
      </c>
      <c r="P59" s="31">
        <f>INDEX([3]BC!$A$136:$X$180,MATCH($A59,[3]BC!$A$136:$A$180,0),MATCH(P$2,[3]BC!$A$136:$X$136,0))</f>
        <v>7.8198493778936212E-3</v>
      </c>
      <c r="Q59" s="31">
        <f>INDEX([3]BC!$A$136:$X$180,MATCH($A59,[3]BC!$A$136:$A$180,0),MATCH(Q$2,[3]BC!$A$136:$X$136,0))</f>
        <v>3.5718631385906045E-3</v>
      </c>
      <c r="R59" s="31">
        <f>INDEX([3]BC!$A$136:$X$180,MATCH($A59,[3]BC!$A$136:$A$180,0),MATCH(R$2,[3]BC!$A$136:$X$136,0))</f>
        <v>1.9867679732213221E-3</v>
      </c>
      <c r="S59" s="31">
        <f>INDEX([3]BC!$A$136:$X$180,MATCH($A59,[3]BC!$A$136:$A$180,0),MATCH(S$2,[3]BC!$A$136:$X$136,0))</f>
        <v>7.8944369570951498E-4</v>
      </c>
      <c r="T59" s="31">
        <f>INDEX([3]BC!$A$136:$X$180,MATCH($A59,[3]BC!$A$136:$A$180,0),MATCH(T$2,[3]BC!$A$136:$X$136,0))</f>
        <v>3.6146498394938468E-5</v>
      </c>
      <c r="U59" s="31">
        <f>INDEX([3]BC!$A$136:$X$180,MATCH($A59,[3]BC!$A$136:$A$180,0),MATCH(U$2,[3]BC!$A$136:$X$136,0))</f>
        <v>3.0555327099784854E-5</v>
      </c>
      <c r="V59" s="31">
        <f>INDEX([3]BC!$A$136:$X$180,MATCH($A59,[3]BC!$A$136:$A$180,0),MATCH(V$2,[3]BC!$A$136:$X$136,0))</f>
        <v>2.5600222625337567E-5</v>
      </c>
      <c r="W59" s="31">
        <f>INDEX([3]BC!$A$136:$X$180,MATCH($A59,[3]BC!$A$136:$A$180,0),MATCH(W$2,[3]BC!$A$136:$X$136,0))</f>
        <v>2.2861259829575048E-5</v>
      </c>
      <c r="X59" s="31">
        <f>INDEX([3]BC!$A$136:$X$180,MATCH($A59,[3]BC!$A$136:$A$180,0),MATCH(X$2,[3]BC!$A$136:$X$136,0))</f>
        <v>2.2940544963771914E-5</v>
      </c>
      <c r="Z59" t="str">
        <f t="shared" si="18"/>
        <v>CIMS.CAN.BC.Natural Gas Production.Natural Gas Supply.Extraction.Conventional ProductionBCConventional ProductionRaw NGService requestedCIMS.CAN.BC.Natural Gas Production.Natural Gas Supply.Fugitive</v>
      </c>
    </row>
    <row r="60" spans="1:26" x14ac:dyDescent="0.35">
      <c r="A60" t="s">
        <v>136</v>
      </c>
      <c r="B60" t="s">
        <v>4</v>
      </c>
      <c r="C60" t="s">
        <v>117</v>
      </c>
      <c r="D60" t="s">
        <v>12</v>
      </c>
      <c r="E60" t="s">
        <v>23</v>
      </c>
      <c r="F60" t="s">
        <v>31</v>
      </c>
      <c r="G60" t="s">
        <v>13</v>
      </c>
      <c r="H60" s="3"/>
      <c r="I60" s="3"/>
      <c r="J60" s="3" t="s">
        <v>160</v>
      </c>
      <c r="K60" s="7" t="s">
        <v>89</v>
      </c>
      <c r="L60" t="s">
        <v>88</v>
      </c>
      <c r="M60" s="27" t="s">
        <v>25</v>
      </c>
      <c r="N60" s="24">
        <f>INDEX('[4]Service Request Values'!$N$1:$Z$44,MATCH($Z60,'[4]Service Request Values'!$Z$1:$Z$44,0),MATCH(N$2,'[4]Service Request Values'!$N$1:$Z$1,0))</f>
        <v>100</v>
      </c>
      <c r="O60" s="15">
        <f>N60</f>
        <v>100</v>
      </c>
      <c r="P60" s="15">
        <f t="shared" ref="P60:X60" si="19">O60</f>
        <v>100</v>
      </c>
      <c r="Q60" s="15">
        <f t="shared" si="19"/>
        <v>100</v>
      </c>
      <c r="R60" s="15">
        <f t="shared" si="19"/>
        <v>100</v>
      </c>
      <c r="S60" s="15">
        <f t="shared" si="19"/>
        <v>100</v>
      </c>
      <c r="T60" s="15">
        <f t="shared" si="19"/>
        <v>100</v>
      </c>
      <c r="U60" s="15">
        <f t="shared" si="19"/>
        <v>100</v>
      </c>
      <c r="V60" s="15">
        <f t="shared" si="19"/>
        <v>100</v>
      </c>
      <c r="W60" s="15">
        <f t="shared" si="19"/>
        <v>100</v>
      </c>
      <c r="X60" s="15">
        <f t="shared" si="19"/>
        <v>100</v>
      </c>
      <c r="Z60" t="str">
        <f t="shared" si="18"/>
        <v>CIMS.CAN.BC.Natural Gas Production.Natural Gas Supply.Extraction.DrillingBCDrillingExploration and drilling of new wellsService requestedCIMS.Generic Fuels.Fuel Oil</v>
      </c>
    </row>
    <row r="61" spans="1:26" x14ac:dyDescent="0.35">
      <c r="A61" t="s">
        <v>136</v>
      </c>
      <c r="B61" t="s">
        <v>4</v>
      </c>
      <c r="C61" t="s">
        <v>117</v>
      </c>
      <c r="D61" t="s">
        <v>12</v>
      </c>
      <c r="E61" t="s">
        <v>23</v>
      </c>
      <c r="F61" t="s">
        <v>31</v>
      </c>
      <c r="G61" t="s">
        <v>13</v>
      </c>
      <c r="J61" t="s">
        <v>141</v>
      </c>
      <c r="K61" s="7" t="s">
        <v>89</v>
      </c>
      <c r="M61" s="27" t="s">
        <v>28</v>
      </c>
      <c r="N61" s="31">
        <f>INDEX([3]BC!$A$136:$X$180,MATCH($A61,[3]BC!$A$136:$A$180,0),MATCH(N$2,[3]BC!$A$136:$X$136,0))</f>
        <v>6.0374585912047196E-3</v>
      </c>
      <c r="O61" s="31">
        <f>INDEX([3]BC!$A$136:$X$180,MATCH($A61,[3]BC!$A$136:$A$180,0),MATCH(O$2,[3]BC!$A$136:$X$136,0))</f>
        <v>7.1237937305893371E-3</v>
      </c>
      <c r="P61" s="31">
        <f>INDEX([3]BC!$A$136:$X$180,MATCH($A61,[3]BC!$A$136:$A$180,0),MATCH(P$2,[3]BC!$A$136:$X$136,0))</f>
        <v>4.9584077191479241E-3</v>
      </c>
      <c r="Q61" s="31">
        <f>INDEX([3]BC!$A$136:$X$180,MATCH($A61,[3]BC!$A$136:$A$180,0),MATCH(Q$2,[3]BC!$A$136:$X$136,0))</f>
        <v>3.6765425399902857E-3</v>
      </c>
      <c r="R61" s="31">
        <f>INDEX([3]BC!$A$136:$X$180,MATCH($A61,[3]BC!$A$136:$A$180,0),MATCH(R$2,[3]BC!$A$136:$X$136,0))</f>
        <v>2.9627851418524147E-3</v>
      </c>
      <c r="S61" s="31">
        <f>INDEX([3]BC!$A$136:$X$180,MATCH($A61,[3]BC!$A$136:$A$180,0),MATCH(S$2,[3]BC!$A$136:$X$136,0))</f>
        <v>2.0569683236648134E-3</v>
      </c>
      <c r="T61" s="31">
        <f>INDEX([3]BC!$A$136:$X$180,MATCH($A61,[3]BC!$A$136:$A$180,0),MATCH(T$2,[3]BC!$A$136:$X$136,0))</f>
        <v>1.6271067608498104E-3</v>
      </c>
      <c r="U61" s="31">
        <f>INDEX([3]BC!$A$136:$X$180,MATCH($A61,[3]BC!$A$136:$A$180,0),MATCH(U$2,[3]BC!$A$136:$X$136,0))</f>
        <v>1.3754244950874444E-3</v>
      </c>
      <c r="V61" s="31">
        <f>INDEX([3]BC!$A$136:$X$180,MATCH($A61,[3]BC!$A$136:$A$180,0),MATCH(V$2,[3]BC!$A$136:$X$136,0))</f>
        <v>1.1523742869317549E-3</v>
      </c>
      <c r="W61" s="31">
        <f>INDEX([3]BC!$A$136:$X$180,MATCH($A61,[3]BC!$A$136:$A$180,0),MATCH(W$2,[3]BC!$A$136:$X$136,0))</f>
        <v>1.0290819880759037E-3</v>
      </c>
      <c r="X61" s="31">
        <f>INDEX([3]BC!$A$136:$X$180,MATCH($A61,[3]BC!$A$136:$A$180,0),MATCH(X$2,[3]BC!$A$136:$X$136,0))</f>
        <v>1.0326509472729218E-3</v>
      </c>
      <c r="Z61" t="str">
        <f t="shared" si="18"/>
        <v>CIMS.CAN.BC.Natural Gas Production.Natural Gas Supply.Extraction.DrillingBCDrillingExploration and drilling of new wellsService requestedCIMS.CAN.BC.Natural Gas Production.Natural Gas Supply.Flaring</v>
      </c>
    </row>
    <row r="62" spans="1:26" x14ac:dyDescent="0.35">
      <c r="A62" t="s">
        <v>136</v>
      </c>
      <c r="B62" t="s">
        <v>4</v>
      </c>
      <c r="C62" t="s">
        <v>117</v>
      </c>
      <c r="D62" t="s">
        <v>12</v>
      </c>
      <c r="E62" t="s">
        <v>23</v>
      </c>
      <c r="F62" t="s">
        <v>31</v>
      </c>
      <c r="G62" t="s">
        <v>13</v>
      </c>
      <c r="J62" t="s">
        <v>143</v>
      </c>
      <c r="K62" s="7" t="s">
        <v>89</v>
      </c>
      <c r="M62" s="27" t="s">
        <v>28</v>
      </c>
      <c r="N62" s="31">
        <f>INDEX([3]BC!$A$136:$X$180,MATCH($A62,[3]BC!$A$136:$A$180,0),MATCH(N$2,[3]BC!$A$136:$X$136,0))</f>
        <v>6.0374585912047196E-3</v>
      </c>
      <c r="O62" s="31">
        <f>INDEX([3]BC!$A$136:$X$180,MATCH($A62,[3]BC!$A$136:$A$180,0),MATCH(O$2,[3]BC!$A$136:$X$136,0))</f>
        <v>7.1237937305893371E-3</v>
      </c>
      <c r="P62" s="31">
        <f>INDEX([3]BC!$A$136:$X$180,MATCH($A62,[3]BC!$A$136:$A$180,0),MATCH(P$2,[3]BC!$A$136:$X$136,0))</f>
        <v>4.9584077191479241E-3</v>
      </c>
      <c r="Q62" s="31">
        <f>INDEX([3]BC!$A$136:$X$180,MATCH($A62,[3]BC!$A$136:$A$180,0),MATCH(Q$2,[3]BC!$A$136:$X$136,0))</f>
        <v>3.6765425399902857E-3</v>
      </c>
      <c r="R62" s="31">
        <f>INDEX([3]BC!$A$136:$X$180,MATCH($A62,[3]BC!$A$136:$A$180,0),MATCH(R$2,[3]BC!$A$136:$X$136,0))</f>
        <v>2.9627851418524147E-3</v>
      </c>
      <c r="S62" s="31">
        <f>INDEX([3]BC!$A$136:$X$180,MATCH($A62,[3]BC!$A$136:$A$180,0),MATCH(S$2,[3]BC!$A$136:$X$136,0))</f>
        <v>2.0569683236648134E-3</v>
      </c>
      <c r="T62" s="31">
        <f>INDEX([3]BC!$A$136:$X$180,MATCH($A62,[3]BC!$A$136:$A$180,0),MATCH(T$2,[3]BC!$A$136:$X$136,0))</f>
        <v>1.6271067608498104E-3</v>
      </c>
      <c r="U62" s="31">
        <f>INDEX([3]BC!$A$136:$X$180,MATCH($A62,[3]BC!$A$136:$A$180,0),MATCH(U$2,[3]BC!$A$136:$X$136,0))</f>
        <v>1.3754244950874444E-3</v>
      </c>
      <c r="V62" s="31">
        <f>INDEX([3]BC!$A$136:$X$180,MATCH($A62,[3]BC!$A$136:$A$180,0),MATCH(V$2,[3]BC!$A$136:$X$136,0))</f>
        <v>1.1523742869317549E-3</v>
      </c>
      <c r="W62" s="31">
        <f>INDEX([3]BC!$A$136:$X$180,MATCH($A62,[3]BC!$A$136:$A$180,0),MATCH(W$2,[3]BC!$A$136:$X$136,0))</f>
        <v>1.0290819880759037E-3</v>
      </c>
      <c r="X62" s="31">
        <f>INDEX([3]BC!$A$136:$X$180,MATCH($A62,[3]BC!$A$136:$A$180,0),MATCH(X$2,[3]BC!$A$136:$X$136,0))</f>
        <v>1.0326509472729218E-3</v>
      </c>
      <c r="Z62" t="str">
        <f t="shared" si="18"/>
        <v>CIMS.CAN.BC.Natural Gas Production.Natural Gas Supply.Extraction.DrillingBCDrillingExploration and drilling of new wellsService requestedCIMS.CAN.BC.Natural Gas Production.Natural Gas Supply.Venting.Diffuse Venting</v>
      </c>
    </row>
    <row r="63" spans="1:26" x14ac:dyDescent="0.35">
      <c r="A63" t="s">
        <v>136</v>
      </c>
      <c r="B63" t="s">
        <v>4</v>
      </c>
      <c r="C63" t="s">
        <v>117</v>
      </c>
      <c r="D63" t="s">
        <v>12</v>
      </c>
      <c r="E63" t="s">
        <v>23</v>
      </c>
      <c r="F63" t="s">
        <v>33</v>
      </c>
      <c r="G63" t="s">
        <v>13</v>
      </c>
      <c r="H63" s="3"/>
      <c r="I63" s="3"/>
      <c r="J63" s="3" t="s">
        <v>160</v>
      </c>
      <c r="K63" s="7" t="s">
        <v>89</v>
      </c>
      <c r="L63" t="s">
        <v>88</v>
      </c>
      <c r="M63" s="27" t="s">
        <v>25</v>
      </c>
      <c r="N63" s="24">
        <f>INDEX('[4]Service Request Values'!$N$1:$Z$44,MATCH($Z63,'[4]Service Request Values'!$Z$1:$Z$44,0),MATCH(N$2,'[4]Service Request Values'!$N$1:$Z$1,0))</f>
        <v>80</v>
      </c>
      <c r="O63" s="15">
        <f>N63</f>
        <v>80</v>
      </c>
      <c r="P63" s="15">
        <f t="shared" ref="P63:X63" si="20">O63</f>
        <v>80</v>
      </c>
      <c r="Q63" s="15">
        <f t="shared" si="20"/>
        <v>80</v>
      </c>
      <c r="R63" s="15">
        <f t="shared" si="20"/>
        <v>80</v>
      </c>
      <c r="S63" s="15">
        <f t="shared" si="20"/>
        <v>80</v>
      </c>
      <c r="T63" s="15">
        <f t="shared" si="20"/>
        <v>80</v>
      </c>
      <c r="U63" s="15">
        <f t="shared" si="20"/>
        <v>80</v>
      </c>
      <c r="V63" s="15">
        <f t="shared" si="20"/>
        <v>80</v>
      </c>
      <c r="W63" s="15">
        <f t="shared" si="20"/>
        <v>80</v>
      </c>
      <c r="X63" s="15">
        <f t="shared" si="20"/>
        <v>80</v>
      </c>
      <c r="Z63" t="str">
        <f t="shared" si="18"/>
        <v>CIMS.CAN.BC.Natural Gas Production.Natural Gas Supply.Extraction.DrillingBCDrillingExploration and drilling of new wells EffService requestedCIMS.Generic Fuels.Fuel Oil</v>
      </c>
    </row>
    <row r="64" spans="1:26" x14ac:dyDescent="0.35">
      <c r="A64" t="s">
        <v>136</v>
      </c>
      <c r="B64" t="s">
        <v>4</v>
      </c>
      <c r="C64" t="s">
        <v>117</v>
      </c>
      <c r="D64" t="s">
        <v>12</v>
      </c>
      <c r="E64" t="s">
        <v>23</v>
      </c>
      <c r="F64" t="s">
        <v>33</v>
      </c>
      <c r="G64" t="s">
        <v>13</v>
      </c>
      <c r="J64" t="s">
        <v>141</v>
      </c>
      <c r="K64" s="7" t="s">
        <v>89</v>
      </c>
      <c r="M64" s="27" t="s">
        <v>28</v>
      </c>
      <c r="N64" s="31">
        <f>INDEX([3]BC!$A$136:$X$180,MATCH($A64,[3]BC!$A$136:$A$180,0),MATCH(N$2,[3]BC!$A$136:$X$136,0))</f>
        <v>6.0374585912047196E-3</v>
      </c>
      <c r="O64" s="31">
        <f>INDEX([3]BC!$A$136:$X$180,MATCH($A64,[3]BC!$A$136:$A$180,0),MATCH(O$2,[3]BC!$A$136:$X$136,0))</f>
        <v>7.1237937305893371E-3</v>
      </c>
      <c r="P64" s="31">
        <f>INDEX([3]BC!$A$136:$X$180,MATCH($A64,[3]BC!$A$136:$A$180,0),MATCH(P$2,[3]BC!$A$136:$X$136,0))</f>
        <v>4.9584077191479241E-3</v>
      </c>
      <c r="Q64" s="31">
        <f>INDEX([3]BC!$A$136:$X$180,MATCH($A64,[3]BC!$A$136:$A$180,0),MATCH(Q$2,[3]BC!$A$136:$X$136,0))</f>
        <v>3.6765425399902857E-3</v>
      </c>
      <c r="R64" s="31">
        <f>INDEX([3]BC!$A$136:$X$180,MATCH($A64,[3]BC!$A$136:$A$180,0),MATCH(R$2,[3]BC!$A$136:$X$136,0))</f>
        <v>2.9627851418524147E-3</v>
      </c>
      <c r="S64" s="31">
        <f>INDEX([3]BC!$A$136:$X$180,MATCH($A64,[3]BC!$A$136:$A$180,0),MATCH(S$2,[3]BC!$A$136:$X$136,0))</f>
        <v>2.0569683236648134E-3</v>
      </c>
      <c r="T64" s="31">
        <f>INDEX([3]BC!$A$136:$X$180,MATCH($A64,[3]BC!$A$136:$A$180,0),MATCH(T$2,[3]BC!$A$136:$X$136,0))</f>
        <v>1.6271067608498104E-3</v>
      </c>
      <c r="U64" s="31">
        <f>INDEX([3]BC!$A$136:$X$180,MATCH($A64,[3]BC!$A$136:$A$180,0),MATCH(U$2,[3]BC!$A$136:$X$136,0))</f>
        <v>1.3754244950874444E-3</v>
      </c>
      <c r="V64" s="31">
        <f>INDEX([3]BC!$A$136:$X$180,MATCH($A64,[3]BC!$A$136:$A$180,0),MATCH(V$2,[3]BC!$A$136:$X$136,0))</f>
        <v>1.1523742869317549E-3</v>
      </c>
      <c r="W64" s="31">
        <f>INDEX([3]BC!$A$136:$X$180,MATCH($A64,[3]BC!$A$136:$A$180,0),MATCH(W$2,[3]BC!$A$136:$X$136,0))</f>
        <v>1.0290819880759037E-3</v>
      </c>
      <c r="X64" s="31">
        <f>INDEX([3]BC!$A$136:$X$180,MATCH($A64,[3]BC!$A$136:$A$180,0),MATCH(X$2,[3]BC!$A$136:$X$136,0))</f>
        <v>1.0326509472729218E-3</v>
      </c>
      <c r="Z64" t="str">
        <f t="shared" si="18"/>
        <v>CIMS.CAN.BC.Natural Gas Production.Natural Gas Supply.Extraction.DrillingBCDrillingExploration and drilling of new wells EffService requestedCIMS.CAN.BC.Natural Gas Production.Natural Gas Supply.Flaring</v>
      </c>
    </row>
    <row r="65" spans="1:26" x14ac:dyDescent="0.35">
      <c r="A65" t="s">
        <v>136</v>
      </c>
      <c r="B65" t="s">
        <v>4</v>
      </c>
      <c r="C65" t="s">
        <v>117</v>
      </c>
      <c r="D65" t="s">
        <v>12</v>
      </c>
      <c r="E65" t="s">
        <v>23</v>
      </c>
      <c r="F65" t="s">
        <v>33</v>
      </c>
      <c r="G65" t="s">
        <v>13</v>
      </c>
      <c r="J65" t="s">
        <v>143</v>
      </c>
      <c r="K65" s="7" t="s">
        <v>89</v>
      </c>
      <c r="M65" s="27" t="s">
        <v>28</v>
      </c>
      <c r="N65" s="31">
        <f>INDEX([3]BC!$A$136:$X$180,MATCH($A65,[3]BC!$A$136:$A$180,0),MATCH(N$2,[3]BC!$A$136:$X$136,0))</f>
        <v>6.0374585912047196E-3</v>
      </c>
      <c r="O65" s="31">
        <f>INDEX([3]BC!$A$136:$X$180,MATCH($A65,[3]BC!$A$136:$A$180,0),MATCH(O$2,[3]BC!$A$136:$X$136,0))</f>
        <v>7.1237937305893371E-3</v>
      </c>
      <c r="P65" s="31">
        <f>INDEX([3]BC!$A$136:$X$180,MATCH($A65,[3]BC!$A$136:$A$180,0),MATCH(P$2,[3]BC!$A$136:$X$136,0))</f>
        <v>4.9584077191479241E-3</v>
      </c>
      <c r="Q65" s="31">
        <f>INDEX([3]BC!$A$136:$X$180,MATCH($A65,[3]BC!$A$136:$A$180,0),MATCH(Q$2,[3]BC!$A$136:$X$136,0))</f>
        <v>3.6765425399902857E-3</v>
      </c>
      <c r="R65" s="31">
        <f>INDEX([3]BC!$A$136:$X$180,MATCH($A65,[3]BC!$A$136:$A$180,0),MATCH(R$2,[3]BC!$A$136:$X$136,0))</f>
        <v>2.9627851418524147E-3</v>
      </c>
      <c r="S65" s="31">
        <f>INDEX([3]BC!$A$136:$X$180,MATCH($A65,[3]BC!$A$136:$A$180,0),MATCH(S$2,[3]BC!$A$136:$X$136,0))</f>
        <v>2.0569683236648134E-3</v>
      </c>
      <c r="T65" s="31">
        <f>INDEX([3]BC!$A$136:$X$180,MATCH($A65,[3]BC!$A$136:$A$180,0),MATCH(T$2,[3]BC!$A$136:$X$136,0))</f>
        <v>1.6271067608498104E-3</v>
      </c>
      <c r="U65" s="31">
        <f>INDEX([3]BC!$A$136:$X$180,MATCH($A65,[3]BC!$A$136:$A$180,0),MATCH(U$2,[3]BC!$A$136:$X$136,0))</f>
        <v>1.3754244950874444E-3</v>
      </c>
      <c r="V65" s="31">
        <f>INDEX([3]BC!$A$136:$X$180,MATCH($A65,[3]BC!$A$136:$A$180,0),MATCH(V$2,[3]BC!$A$136:$X$136,0))</f>
        <v>1.1523742869317549E-3</v>
      </c>
      <c r="W65" s="31">
        <f>INDEX([3]BC!$A$136:$X$180,MATCH($A65,[3]BC!$A$136:$A$180,0),MATCH(W$2,[3]BC!$A$136:$X$136,0))</f>
        <v>1.0290819880759037E-3</v>
      </c>
      <c r="X65" s="31">
        <f>INDEX([3]BC!$A$136:$X$180,MATCH($A65,[3]BC!$A$136:$A$180,0),MATCH(X$2,[3]BC!$A$136:$X$136,0))</f>
        <v>1.0326509472729218E-3</v>
      </c>
      <c r="Z65" t="str">
        <f t="shared" si="18"/>
        <v>CIMS.CAN.BC.Natural Gas Production.Natural Gas Supply.Extraction.DrillingBCDrillingExploration and drilling of new wells EffService requestedCIMS.CAN.BC.Natural Gas Production.Natural Gas Supply.Venting.Diffuse Venting</v>
      </c>
    </row>
    <row r="66" spans="1:26" x14ac:dyDescent="0.35">
      <c r="A66" t="s">
        <v>134</v>
      </c>
      <c r="B66" t="s">
        <v>4</v>
      </c>
      <c r="C66" t="s">
        <v>117</v>
      </c>
      <c r="D66" t="s">
        <v>12</v>
      </c>
      <c r="E66" t="s">
        <v>82</v>
      </c>
      <c r="F66" t="s">
        <v>83</v>
      </c>
      <c r="G66" t="s">
        <v>13</v>
      </c>
      <c r="J66" t="s">
        <v>136</v>
      </c>
      <c r="K66" s="7" t="s">
        <v>89</v>
      </c>
      <c r="L66" t="s">
        <v>87</v>
      </c>
      <c r="M66" s="27" t="s">
        <v>24</v>
      </c>
      <c r="N66" s="24">
        <f>IFERROR(1/INDEX('[6]Exploration &amp; Drilling'!$A$257:$BB$288,MATCH($E66,'[6]Exploration &amp; Drilling'!$A$257:$A$288,0),MATCH(N$2,'[6]Exploration &amp; Drilling'!$A$257:$BB$257,0)),0)</f>
        <v>0</v>
      </c>
      <c r="O66" s="24">
        <f>IFERROR(1/INDEX('[6]Exploration &amp; Drilling'!$A$257:$BB$288,MATCH($E66,'[6]Exploration &amp; Drilling'!$A$257:$A$288,0),MATCH(O$2,'[6]Exploration &amp; Drilling'!$A$257:$BB$257,0)),0)</f>
        <v>6.98056235917532E-4</v>
      </c>
      <c r="P66" s="24">
        <f>IFERROR(1/INDEX('[6]Exploration &amp; Drilling'!$A$257:$BB$288,MATCH($E66,'[6]Exploration &amp; Drilling'!$A$257:$A$288,0),MATCH(P$2,'[6]Exploration &amp; Drilling'!$A$257:$BB$257,0)),0)</f>
        <v>5.2626517626947497E-5</v>
      </c>
      <c r="Q66" s="24">
        <f>IFERROR(1/INDEX('[6]Exploration &amp; Drilling'!$A$257:$BB$288,MATCH($E66,'[6]Exploration &amp; Drilling'!$A$257:$A$288,0),MATCH(Q$2,'[6]Exploration &amp; Drilling'!$A$257:$BB$257,0)),0)</f>
        <v>8.2931918999059844E-5</v>
      </c>
      <c r="R66" s="24">
        <f>IFERROR(1/INDEX('[6]Exploration &amp; Drilling'!$A$257:$BB$288,MATCH($E66,'[6]Exploration &amp; Drilling'!$A$257:$A$288,0),MATCH(R$2,'[6]Exploration &amp; Drilling'!$A$257:$BB$257,0)),0)</f>
        <v>8.2931918999059844E-5</v>
      </c>
      <c r="S66" s="24">
        <f>IFERROR(1/INDEX('[6]Exploration &amp; Drilling'!$A$257:$BB$288,MATCH($E66,'[6]Exploration &amp; Drilling'!$A$257:$A$288,0),MATCH(S$2,'[6]Exploration &amp; Drilling'!$A$257:$BB$257,0)),0)</f>
        <v>8.2931918999059844E-5</v>
      </c>
      <c r="T66" s="24">
        <f>IFERROR(1/INDEX('[6]Exploration &amp; Drilling'!$A$257:$BB$288,MATCH($E66,'[6]Exploration &amp; Drilling'!$A$257:$A$288,0),MATCH(T$2,'[6]Exploration &amp; Drilling'!$A$257:$BB$257,0)),0)</f>
        <v>8.2931918999059844E-5</v>
      </c>
      <c r="U66" s="24">
        <f>IFERROR(1/INDEX('[6]Exploration &amp; Drilling'!$A$257:$BB$288,MATCH($E66,'[6]Exploration &amp; Drilling'!$A$257:$A$288,0),MATCH(U$2,'[6]Exploration &amp; Drilling'!$A$257:$BB$257,0)),0)</f>
        <v>8.2931918999059844E-5</v>
      </c>
      <c r="V66" s="24">
        <f>IFERROR(1/INDEX('[6]Exploration &amp; Drilling'!$A$257:$BB$288,MATCH($E66,'[6]Exploration &amp; Drilling'!$A$257:$A$288,0),MATCH(V$2,'[6]Exploration &amp; Drilling'!$A$257:$BB$257,0)),0)</f>
        <v>8.2931918999059844E-5</v>
      </c>
      <c r="W66" s="24">
        <f>IFERROR(1/INDEX('[6]Exploration &amp; Drilling'!$A$257:$BB$288,MATCH($E66,'[6]Exploration &amp; Drilling'!$A$257:$A$288,0),MATCH(W$2,'[6]Exploration &amp; Drilling'!$A$257:$BB$257,0)),0)</f>
        <v>8.2931918999059844E-5</v>
      </c>
      <c r="X66" s="24">
        <f>IFERROR(1/INDEX('[6]Exploration &amp; Drilling'!$A$257:$BB$288,MATCH($E66,'[6]Exploration &amp; Drilling'!$A$257:$A$288,0),MATCH(X$2,'[6]Exploration &amp; Drilling'!$A$257:$BB$257,0)),0)</f>
        <v>8.2931918999059844E-5</v>
      </c>
      <c r="Z66" t="str">
        <f t="shared" si="18"/>
        <v>CIMS.CAN.BC.Natural Gas Production.Natural Gas Supply.Extraction.ShaleBCShaleRaw NG prod from ShaleService requestedCIMS.CAN.BC.Natural Gas Production.Natural Gas Supply.Extraction.Drilling</v>
      </c>
    </row>
    <row r="67" spans="1:26" x14ac:dyDescent="0.35">
      <c r="A67" t="s">
        <v>134</v>
      </c>
      <c r="B67" t="s">
        <v>4</v>
      </c>
      <c r="C67" t="s">
        <v>117</v>
      </c>
      <c r="D67" t="s">
        <v>12</v>
      </c>
      <c r="E67" t="s">
        <v>82</v>
      </c>
      <c r="F67" t="s">
        <v>83</v>
      </c>
      <c r="G67" t="s">
        <v>13</v>
      </c>
      <c r="J67" t="s">
        <v>137</v>
      </c>
      <c r="K67" s="7" t="s">
        <v>89</v>
      </c>
      <c r="M67" s="27" t="s">
        <v>25</v>
      </c>
      <c r="N67" s="24">
        <v>1</v>
      </c>
      <c r="O67" s="24">
        <v>1</v>
      </c>
      <c r="P67" s="24">
        <v>1</v>
      </c>
      <c r="Q67" s="24">
        <v>1</v>
      </c>
      <c r="R67" s="24">
        <v>1</v>
      </c>
      <c r="S67" s="24">
        <v>1</v>
      </c>
      <c r="T67" s="24">
        <v>1</v>
      </c>
      <c r="U67" s="24">
        <v>1</v>
      </c>
      <c r="V67" s="24">
        <v>1</v>
      </c>
      <c r="W67" s="24">
        <v>1</v>
      </c>
      <c r="X67" s="24">
        <v>1</v>
      </c>
      <c r="Z67" t="str">
        <f t="shared" si="18"/>
        <v>CIMS.CAN.BC.Natural Gas Production.Natural Gas Supply.Extraction.ShaleBCShaleRaw NG prod from ShaleService requestedCIMS.CAN.BC.Natural Gas Production.Natural Gas Supply.Gathering Batteries</v>
      </c>
    </row>
    <row r="68" spans="1:26" x14ac:dyDescent="0.35">
      <c r="A68" t="s">
        <v>134</v>
      </c>
      <c r="B68" t="s">
        <v>4</v>
      </c>
      <c r="C68" t="s">
        <v>117</v>
      </c>
      <c r="D68" t="s">
        <v>12</v>
      </c>
      <c r="E68" t="s">
        <v>82</v>
      </c>
      <c r="F68" t="s">
        <v>83</v>
      </c>
      <c r="G68" t="s">
        <v>13</v>
      </c>
      <c r="J68" t="s">
        <v>138</v>
      </c>
      <c r="K68" s="7" t="s">
        <v>89</v>
      </c>
      <c r="M68" s="27" t="s">
        <v>25</v>
      </c>
      <c r="N68" s="24">
        <v>1</v>
      </c>
      <c r="O68" s="24">
        <v>1</v>
      </c>
      <c r="P68" s="24">
        <v>1</v>
      </c>
      <c r="Q68" s="24">
        <v>1</v>
      </c>
      <c r="R68" s="24">
        <v>1</v>
      </c>
      <c r="S68" s="24">
        <v>1</v>
      </c>
      <c r="T68" s="24">
        <v>1</v>
      </c>
      <c r="U68" s="24">
        <v>1</v>
      </c>
      <c r="V68" s="24">
        <v>1</v>
      </c>
      <c r="W68" s="24">
        <v>1</v>
      </c>
      <c r="X68" s="24">
        <v>1</v>
      </c>
      <c r="Z68" t="str">
        <f t="shared" si="18"/>
        <v>CIMS.CAN.BC.Natural Gas Production.Natural Gas Supply.Extraction.ShaleBCShaleRaw NG prod from ShaleService requestedCIMS.CAN.BC.Natural Gas Production.Natural Gas Supply.Extraction.Compression</v>
      </c>
    </row>
    <row r="69" spans="1:26" x14ac:dyDescent="0.35">
      <c r="A69" t="s">
        <v>134</v>
      </c>
      <c r="B69" t="s">
        <v>4</v>
      </c>
      <c r="C69" t="s">
        <v>117</v>
      </c>
      <c r="D69" t="s">
        <v>12</v>
      </c>
      <c r="E69" t="s">
        <v>82</v>
      </c>
      <c r="F69" t="s">
        <v>83</v>
      </c>
      <c r="G69" t="s">
        <v>13</v>
      </c>
      <c r="J69" t="s">
        <v>139</v>
      </c>
      <c r="K69" s="7" t="s">
        <v>89</v>
      </c>
      <c r="M69" s="27" t="s">
        <v>25</v>
      </c>
      <c r="N69" s="24">
        <v>1</v>
      </c>
      <c r="O69" s="24">
        <v>1</v>
      </c>
      <c r="P69" s="24">
        <v>1</v>
      </c>
      <c r="Q69" s="24">
        <v>1</v>
      </c>
      <c r="R69" s="24">
        <v>1</v>
      </c>
      <c r="S69" s="24">
        <v>1</v>
      </c>
      <c r="T69" s="24">
        <v>1</v>
      </c>
      <c r="U69" s="24">
        <v>1</v>
      </c>
      <c r="V69" s="24">
        <v>1</v>
      </c>
      <c r="W69" s="24">
        <v>1</v>
      </c>
      <c r="X69" s="24">
        <v>1</v>
      </c>
      <c r="Z69" t="str">
        <f t="shared" si="18"/>
        <v>CIMS.CAN.BC.Natural Gas Production.Natural Gas Supply.Extraction.ShaleBCShaleRaw NG prod from ShaleService requestedCIMS.CAN.BC.Natural Gas Production.Natural Gas Supply.Testing and Maintenance</v>
      </c>
    </row>
    <row r="70" spans="1:26" x14ac:dyDescent="0.35">
      <c r="A70" t="s">
        <v>134</v>
      </c>
      <c r="B70" t="s">
        <v>4</v>
      </c>
      <c r="C70" t="s">
        <v>117</v>
      </c>
      <c r="D70" t="s">
        <v>12</v>
      </c>
      <c r="E70" t="s">
        <v>82</v>
      </c>
      <c r="F70" t="s">
        <v>83</v>
      </c>
      <c r="G70" t="s">
        <v>13</v>
      </c>
      <c r="J70" t="s">
        <v>140</v>
      </c>
      <c r="K70" s="7" t="s">
        <v>89</v>
      </c>
      <c r="M70" s="27" t="s">
        <v>28</v>
      </c>
      <c r="N70" s="31">
        <f>INDEX([3]BC!$A$136:$X$180,MATCH($F70&amp;"Fugitive",[3]BC!$G$136:$G$180,0),MATCH(N$2,[3]BC!$A$136:$X$136,0))</f>
        <v>7.9348766278196092E-3</v>
      </c>
      <c r="O70" s="31">
        <f>INDEX([3]BC!$A$136:$X$180,MATCH($F70&amp;"Fugitive",[3]BC!$G$136:$G$180,0),MATCH(O$2,[3]BC!$A$136:$X$136,0))</f>
        <v>9.7002094235268434E-3</v>
      </c>
      <c r="P70" s="31">
        <f>INDEX([3]BC!$A$136:$X$180,MATCH($F70&amp;"Fugitive",[3]BC!$G$136:$G$180,0),MATCH(P$2,[3]BC!$A$136:$X$136,0))</f>
        <v>7.8198493778936212E-3</v>
      </c>
      <c r="Q70" s="31">
        <f>INDEX([3]BC!$A$136:$X$180,MATCH($F70&amp;"Fugitive",[3]BC!$G$136:$G$180,0),MATCH(Q$2,[3]BC!$A$136:$X$136,0))</f>
        <v>3.5718631385906045E-3</v>
      </c>
      <c r="R70" s="31">
        <f>INDEX([3]BC!$A$136:$X$180,MATCH($F70&amp;"Fugitive",[3]BC!$G$136:$G$180,0),MATCH(R$2,[3]BC!$A$136:$X$136,0))</f>
        <v>1.9867679732213221E-3</v>
      </c>
      <c r="S70" s="31">
        <f>INDEX([3]BC!$A$136:$X$180,MATCH($F70&amp;"Fugitive",[3]BC!$G$136:$G$180,0),MATCH(S$2,[3]BC!$A$136:$X$136,0))</f>
        <v>7.8944369570951498E-4</v>
      </c>
      <c r="T70" s="31">
        <f>INDEX([3]BC!$A$136:$X$180,MATCH($F70&amp;"Fugitive",[3]BC!$G$136:$G$180,0),MATCH(T$2,[3]BC!$A$136:$X$136,0))</f>
        <v>3.6146498394938468E-5</v>
      </c>
      <c r="U70" s="31">
        <f>INDEX([3]BC!$A$136:$X$180,MATCH($F70&amp;"Fugitive",[3]BC!$G$136:$G$180,0),MATCH(U$2,[3]BC!$A$136:$X$136,0))</f>
        <v>3.0555327099784854E-5</v>
      </c>
      <c r="V70" s="31">
        <f>INDEX([3]BC!$A$136:$X$180,MATCH($F70&amp;"Fugitive",[3]BC!$G$136:$G$180,0),MATCH(V$2,[3]BC!$A$136:$X$136,0))</f>
        <v>2.5600222625337567E-5</v>
      </c>
      <c r="W70" s="31">
        <f>INDEX([3]BC!$A$136:$X$180,MATCH($F70&amp;"Fugitive",[3]BC!$G$136:$G$180,0),MATCH(W$2,[3]BC!$A$136:$X$136,0))</f>
        <v>2.2861259829575048E-5</v>
      </c>
      <c r="X70" s="31">
        <f>INDEX([3]BC!$A$136:$X$180,MATCH($F70&amp;"Fugitive",[3]BC!$G$136:$G$180,0),MATCH(X$2,[3]BC!$A$136:$X$136,0))</f>
        <v>2.2940544963771914E-5</v>
      </c>
      <c r="Z70" t="str">
        <f t="shared" si="18"/>
        <v>CIMS.CAN.BC.Natural Gas Production.Natural Gas Supply.Extraction.ShaleBCShaleRaw NG prod from ShaleService requestedCIMS.CAN.BC.Natural Gas Production.Natural Gas Supply.Fugitive</v>
      </c>
    </row>
    <row r="71" spans="1:26" s="19" customFormat="1" x14ac:dyDescent="0.35">
      <c r="A71" s="19" t="s">
        <v>134</v>
      </c>
      <c r="B71" s="19" t="s">
        <v>4</v>
      </c>
      <c r="C71" s="19" t="s">
        <v>117</v>
      </c>
      <c r="D71" s="19" t="s">
        <v>12</v>
      </c>
      <c r="E71" s="19" t="s">
        <v>82</v>
      </c>
      <c r="F71" s="19" t="s">
        <v>83</v>
      </c>
      <c r="G71" s="19" t="s">
        <v>13</v>
      </c>
      <c r="J71" s="19" t="s">
        <v>144</v>
      </c>
      <c r="K71" s="20"/>
      <c r="M71" s="29" t="s">
        <v>28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6" x14ac:dyDescent="0.35">
      <c r="A72" t="s">
        <v>134</v>
      </c>
      <c r="B72" t="s">
        <v>4</v>
      </c>
      <c r="C72" t="s">
        <v>117</v>
      </c>
      <c r="D72" t="s">
        <v>12</v>
      </c>
      <c r="E72" t="s">
        <v>82</v>
      </c>
      <c r="F72" t="s">
        <v>84</v>
      </c>
      <c r="G72" t="s">
        <v>13</v>
      </c>
      <c r="J72" t="s">
        <v>136</v>
      </c>
      <c r="K72" s="7" t="s">
        <v>89</v>
      </c>
      <c r="L72" t="s">
        <v>87</v>
      </c>
      <c r="M72" s="27" t="s">
        <v>24</v>
      </c>
      <c r="N72" s="18">
        <f t="shared" ref="N72:X72" si="21">IF(N66&lt;&gt;"",N66*0.8,0)</f>
        <v>0</v>
      </c>
      <c r="O72" s="18">
        <f>IF(O66&lt;&gt;"",O66*0.8,0)</f>
        <v>5.584449887340256E-4</v>
      </c>
      <c r="P72" s="18">
        <f t="shared" si="21"/>
        <v>4.2101214101557998E-5</v>
      </c>
      <c r="Q72" s="18">
        <f t="shared" si="21"/>
        <v>6.6345535199247878E-5</v>
      </c>
      <c r="R72" s="18">
        <f t="shared" si="21"/>
        <v>6.6345535199247878E-5</v>
      </c>
      <c r="S72" s="18">
        <f t="shared" si="21"/>
        <v>6.6345535199247878E-5</v>
      </c>
      <c r="T72" s="18">
        <f t="shared" si="21"/>
        <v>6.6345535199247878E-5</v>
      </c>
      <c r="U72" s="18">
        <f t="shared" si="21"/>
        <v>6.6345535199247878E-5</v>
      </c>
      <c r="V72" s="18">
        <f t="shared" si="21"/>
        <v>6.6345535199247878E-5</v>
      </c>
      <c r="W72" s="18">
        <f t="shared" si="21"/>
        <v>6.6345535199247878E-5</v>
      </c>
      <c r="X72" s="18">
        <f t="shared" si="21"/>
        <v>6.6345535199247878E-5</v>
      </c>
      <c r="Z72" t="str">
        <f>A72&amp;C72&amp;E72&amp;F72&amp;G72&amp;H72&amp;J72</f>
        <v>CIMS.CAN.BC.Natural Gas Production.Natural Gas Supply.Extraction.ShaleBCShaleRaw NG prod from Shale EffService requestedCIMS.CAN.BC.Natural Gas Production.Natural Gas Supply.Extraction.Drilling</v>
      </c>
    </row>
    <row r="73" spans="1:26" x14ac:dyDescent="0.35">
      <c r="A73" t="s">
        <v>134</v>
      </c>
      <c r="B73" t="s">
        <v>4</v>
      </c>
      <c r="C73" t="s">
        <v>117</v>
      </c>
      <c r="D73" t="s">
        <v>12</v>
      </c>
      <c r="E73" t="s">
        <v>82</v>
      </c>
      <c r="F73" t="s">
        <v>84</v>
      </c>
      <c r="G73" t="s">
        <v>13</v>
      </c>
      <c r="J73" t="s">
        <v>137</v>
      </c>
      <c r="K73" s="7" t="s">
        <v>89</v>
      </c>
      <c r="M73" s="27" t="s">
        <v>25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Z73" t="str">
        <f>A73&amp;C73&amp;E73&amp;F73&amp;G73&amp;H73&amp;J73</f>
        <v>CIMS.CAN.BC.Natural Gas Production.Natural Gas Supply.Extraction.ShaleBCShaleRaw NG prod from Shale EffService requestedCIMS.CAN.BC.Natural Gas Production.Natural Gas Supply.Gathering Batteries</v>
      </c>
    </row>
    <row r="74" spans="1:26" x14ac:dyDescent="0.35">
      <c r="A74" t="s">
        <v>134</v>
      </c>
      <c r="B74" t="s">
        <v>4</v>
      </c>
      <c r="C74" t="s">
        <v>117</v>
      </c>
      <c r="D74" t="s">
        <v>12</v>
      </c>
      <c r="E74" t="s">
        <v>82</v>
      </c>
      <c r="F74" t="s">
        <v>84</v>
      </c>
      <c r="G74" t="s">
        <v>13</v>
      </c>
      <c r="J74" t="s">
        <v>138</v>
      </c>
      <c r="K74" s="7" t="s">
        <v>89</v>
      </c>
      <c r="M74" s="27" t="s">
        <v>25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Z74" t="str">
        <f>A74&amp;C74&amp;E74&amp;F74&amp;G74&amp;H74&amp;J74</f>
        <v>CIMS.CAN.BC.Natural Gas Production.Natural Gas Supply.Extraction.ShaleBCShaleRaw NG prod from Shale EffService requestedCIMS.CAN.BC.Natural Gas Production.Natural Gas Supply.Extraction.Compression</v>
      </c>
    </row>
    <row r="75" spans="1:26" x14ac:dyDescent="0.35">
      <c r="A75" t="s">
        <v>134</v>
      </c>
      <c r="B75" t="s">
        <v>4</v>
      </c>
      <c r="C75" t="s">
        <v>117</v>
      </c>
      <c r="D75" t="s">
        <v>12</v>
      </c>
      <c r="E75" t="s">
        <v>82</v>
      </c>
      <c r="F75" t="s">
        <v>84</v>
      </c>
      <c r="G75" t="s">
        <v>13</v>
      </c>
      <c r="J75" t="s">
        <v>139</v>
      </c>
      <c r="K75" s="7" t="s">
        <v>89</v>
      </c>
      <c r="M75" s="27" t="s">
        <v>25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Z75" t="str">
        <f>A75&amp;C75&amp;E75&amp;F75&amp;G75&amp;H75&amp;J75</f>
        <v>CIMS.CAN.BC.Natural Gas Production.Natural Gas Supply.Extraction.ShaleBCShaleRaw NG prod from Shale EffService requestedCIMS.CAN.BC.Natural Gas Production.Natural Gas Supply.Testing and Maintenance</v>
      </c>
    </row>
    <row r="76" spans="1:26" x14ac:dyDescent="0.35">
      <c r="A76" t="s">
        <v>134</v>
      </c>
      <c r="B76" t="s">
        <v>4</v>
      </c>
      <c r="C76" t="s">
        <v>117</v>
      </c>
      <c r="D76" t="s">
        <v>12</v>
      </c>
      <c r="E76" t="s">
        <v>82</v>
      </c>
      <c r="F76" t="s">
        <v>84</v>
      </c>
      <c r="G76" t="s">
        <v>13</v>
      </c>
      <c r="J76" t="s">
        <v>140</v>
      </c>
      <c r="K76" s="7" t="s">
        <v>89</v>
      </c>
      <c r="M76" s="27" t="s">
        <v>28</v>
      </c>
      <c r="N76" s="31">
        <f>INDEX([3]BC!$A$136:$X$180,MATCH($F76&amp;"Fugitive",[3]BC!$G$136:$G$180,0),MATCH(N$2,[3]BC!$A$136:$X$136,0))</f>
        <v>6.7446451336466429E-3</v>
      </c>
      <c r="O76" s="31">
        <f>INDEX([3]BC!$A$136:$X$180,MATCH($F76&amp;"Fugitive",[3]BC!$G$136:$G$180,0),MATCH(O$2,[3]BC!$A$136:$X$136,0))</f>
        <v>8.2451780099978174E-3</v>
      </c>
      <c r="P76" s="31">
        <f>INDEX([3]BC!$A$136:$X$180,MATCH($F76&amp;"Fugitive",[3]BC!$G$136:$G$180,0),MATCH(P$2,[3]BC!$A$136:$X$136,0))</f>
        <v>6.6468719712095775E-3</v>
      </c>
      <c r="Q76" s="31">
        <f>INDEX([3]BC!$A$136:$X$180,MATCH($F76&amp;"Fugitive",[3]BC!$G$136:$G$180,0),MATCH(Q$2,[3]BC!$A$136:$X$136,0))</f>
        <v>3.0360836678020135E-3</v>
      </c>
      <c r="R76" s="31">
        <f>INDEX([3]BC!$A$136:$X$180,MATCH($F76&amp;"Fugitive",[3]BC!$G$136:$G$180,0),MATCH(R$2,[3]BC!$A$136:$X$136,0))</f>
        <v>1.6887527772381236E-3</v>
      </c>
      <c r="S76" s="31">
        <f>INDEX([3]BC!$A$136:$X$180,MATCH($F76&amp;"Fugitive",[3]BC!$G$136:$G$180,0),MATCH(S$2,[3]BC!$A$136:$X$136,0))</f>
        <v>6.7102714135308769E-4</v>
      </c>
      <c r="T76" s="31">
        <f>INDEX([3]BC!$A$136:$X$180,MATCH($F76&amp;"Fugitive",[3]BC!$G$136:$G$180,0),MATCH(T$2,[3]BC!$A$136:$X$136,0))</f>
        <v>3.0724523635697695E-5</v>
      </c>
      <c r="U76" s="31">
        <f>INDEX([3]BC!$A$136:$X$180,MATCH($F76&amp;"Fugitive",[3]BC!$G$136:$G$180,0),MATCH(U$2,[3]BC!$A$136:$X$136,0))</f>
        <v>2.5972028034817125E-5</v>
      </c>
      <c r="V76" s="31">
        <f>INDEX([3]BC!$A$136:$X$180,MATCH($F76&amp;"Fugitive",[3]BC!$G$136:$G$180,0),MATCH(V$2,[3]BC!$A$136:$X$136,0))</f>
        <v>2.1760189231536933E-5</v>
      </c>
      <c r="W76" s="31">
        <f>INDEX([3]BC!$A$136:$X$180,MATCH($F76&amp;"Fugitive",[3]BC!$G$136:$G$180,0),MATCH(W$2,[3]BC!$A$136:$X$136,0))</f>
        <v>1.9432070855138789E-5</v>
      </c>
      <c r="X76" s="31">
        <f>INDEX([3]BC!$A$136:$X$180,MATCH($F76&amp;"Fugitive",[3]BC!$G$136:$G$180,0),MATCH(X$2,[3]BC!$A$136:$X$136,0))</f>
        <v>1.9499463219206127E-5</v>
      </c>
      <c r="Z76" t="str">
        <f>A76&amp;C76&amp;E76&amp;F76&amp;G76&amp;H76&amp;J76</f>
        <v>CIMS.CAN.BC.Natural Gas Production.Natural Gas Supply.Extraction.ShaleBCShaleRaw NG prod from Shale EffService requestedCIMS.CAN.BC.Natural Gas Production.Natural Gas Supply.Fugitive</v>
      </c>
    </row>
    <row r="77" spans="1:26" x14ac:dyDescent="0.35">
      <c r="A77" t="s">
        <v>134</v>
      </c>
      <c r="B77" t="s">
        <v>4</v>
      </c>
      <c r="C77" t="s">
        <v>117</v>
      </c>
      <c r="D77" t="s">
        <v>12</v>
      </c>
      <c r="E77" t="s">
        <v>82</v>
      </c>
      <c r="F77" t="s">
        <v>84</v>
      </c>
      <c r="G77" t="s">
        <v>13</v>
      </c>
      <c r="J77" t="s">
        <v>144</v>
      </c>
      <c r="M77" s="27" t="s">
        <v>28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6" x14ac:dyDescent="0.35">
      <c r="A78" t="s">
        <v>133</v>
      </c>
      <c r="B78" t="s">
        <v>4</v>
      </c>
      <c r="C78" t="s">
        <v>117</v>
      </c>
      <c r="D78" t="s">
        <v>12</v>
      </c>
      <c r="E78" t="s">
        <v>77</v>
      </c>
      <c r="F78" t="s">
        <v>85</v>
      </c>
      <c r="G78" t="s">
        <v>13</v>
      </c>
      <c r="J78" t="s">
        <v>136</v>
      </c>
      <c r="K78" s="7" t="s">
        <v>89</v>
      </c>
      <c r="L78" t="s">
        <v>87</v>
      </c>
      <c r="M78" s="27" t="s">
        <v>24</v>
      </c>
      <c r="N78" s="8">
        <f>IFERROR(1/INDEX('[6]Exploration &amp; Drilling'!$A$257:$BB$288,MATCH($E78,'[6]Exploration &amp; Drilling'!$A$257:$A$288,0),MATCH(N$2,'[6]Exploration &amp; Drilling'!$A$257:$BB$257,0)),0)</f>
        <v>1.9877816298968554E-4</v>
      </c>
      <c r="O78" s="8">
        <f>IFERROR(1/INDEX('[6]Exploration &amp; Drilling'!$A$257:$BB$288,MATCH($E78,'[6]Exploration &amp; Drilling'!$A$257:$A$288,0),MATCH(O$2,'[6]Exploration &amp; Drilling'!$A$257:$BB$257,0)),0)</f>
        <v>1.396112471835064E-4</v>
      </c>
      <c r="P78" s="8">
        <f>IFERROR(1/INDEX('[6]Exploration &amp; Drilling'!$A$257:$BB$288,MATCH($E78,'[6]Exploration &amp; Drilling'!$A$257:$A$288,0),MATCH(P$2,'[6]Exploration &amp; Drilling'!$A$257:$BB$257,0)),0)</f>
        <v>1.0104291384373918E-4</v>
      </c>
      <c r="Q78" s="8">
        <f>IFERROR(1/INDEX('[6]Exploration &amp; Drilling'!$A$257:$BB$288,MATCH($E78,'[6]Exploration &amp; Drilling'!$A$257:$A$288,0),MATCH(Q$2,'[6]Exploration &amp; Drilling'!$A$257:$BB$257,0)),0)</f>
        <v>1.4635044529245854E-4</v>
      </c>
      <c r="R78" s="8">
        <f>IFERROR(1/INDEX('[6]Exploration &amp; Drilling'!$A$257:$BB$288,MATCH($E78,'[6]Exploration &amp; Drilling'!$A$257:$A$288,0),MATCH(R$2,'[6]Exploration &amp; Drilling'!$A$257:$BB$257,0)),0)</f>
        <v>1.4635044529245854E-4</v>
      </c>
      <c r="S78" s="8">
        <f>IFERROR(1/INDEX('[6]Exploration &amp; Drilling'!$A$257:$BB$288,MATCH($E78,'[6]Exploration &amp; Drilling'!$A$257:$A$288,0),MATCH(S$2,'[6]Exploration &amp; Drilling'!$A$257:$BB$257,0)),0)</f>
        <v>1.4635044529245854E-4</v>
      </c>
      <c r="T78" s="8">
        <f>IFERROR(1/INDEX('[6]Exploration &amp; Drilling'!$A$257:$BB$288,MATCH($E78,'[6]Exploration &amp; Drilling'!$A$257:$A$288,0),MATCH(T$2,'[6]Exploration &amp; Drilling'!$A$257:$BB$257,0)),0)</f>
        <v>1.4635044529245854E-4</v>
      </c>
      <c r="U78" s="8">
        <f>IFERROR(1/INDEX('[6]Exploration &amp; Drilling'!$A$257:$BB$288,MATCH($E78,'[6]Exploration &amp; Drilling'!$A$257:$A$288,0),MATCH(U$2,'[6]Exploration &amp; Drilling'!$A$257:$BB$257,0)),0)</f>
        <v>1.4635044529245854E-4</v>
      </c>
      <c r="V78" s="8">
        <f>IFERROR(1/INDEX('[6]Exploration &amp; Drilling'!$A$257:$BB$288,MATCH($E78,'[6]Exploration &amp; Drilling'!$A$257:$A$288,0),MATCH(V$2,'[6]Exploration &amp; Drilling'!$A$257:$BB$257,0)),0)</f>
        <v>1.4635044529245854E-4</v>
      </c>
      <c r="W78" s="8">
        <f>IFERROR(1/INDEX('[6]Exploration &amp; Drilling'!$A$257:$BB$288,MATCH($E78,'[6]Exploration &amp; Drilling'!$A$257:$A$288,0),MATCH(W$2,'[6]Exploration &amp; Drilling'!$A$257:$BB$257,0)),0)</f>
        <v>1.4635044529245854E-4</v>
      </c>
      <c r="X78" s="8">
        <f>IFERROR(1/INDEX('[6]Exploration &amp; Drilling'!$A$257:$BB$288,MATCH($E78,'[6]Exploration &amp; Drilling'!$A$257:$A$288,0),MATCH(X$2,'[6]Exploration &amp; Drilling'!$A$257:$BB$257,0)),0)</f>
        <v>1.4635044529245854E-4</v>
      </c>
      <c r="Z78" t="str">
        <f>A78&amp;C78&amp;E78&amp;F78&amp;G78&amp;H78&amp;J78</f>
        <v>CIMS.CAN.BC.Natural Gas Production.Natural Gas Supply.Extraction.TightBCTightRaw NG prod from TightService requestedCIMS.CAN.BC.Natural Gas Production.Natural Gas Supply.Extraction.Drilling</v>
      </c>
    </row>
    <row r="79" spans="1:26" x14ac:dyDescent="0.35">
      <c r="A79" t="s">
        <v>133</v>
      </c>
      <c r="B79" t="s">
        <v>4</v>
      </c>
      <c r="C79" t="s">
        <v>117</v>
      </c>
      <c r="D79" t="s">
        <v>12</v>
      </c>
      <c r="E79" t="s">
        <v>77</v>
      </c>
      <c r="F79" t="s">
        <v>85</v>
      </c>
      <c r="G79" t="s">
        <v>13</v>
      </c>
      <c r="J79" t="s">
        <v>137</v>
      </c>
      <c r="K79" s="7" t="s">
        <v>89</v>
      </c>
      <c r="M79" s="27" t="s">
        <v>25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Z79" t="str">
        <f>A79&amp;C79&amp;E79&amp;F79&amp;G79&amp;H79&amp;J79</f>
        <v>CIMS.CAN.BC.Natural Gas Production.Natural Gas Supply.Extraction.TightBCTightRaw NG prod from TightService requestedCIMS.CAN.BC.Natural Gas Production.Natural Gas Supply.Gathering Batteries</v>
      </c>
    </row>
    <row r="80" spans="1:26" x14ac:dyDescent="0.35">
      <c r="A80" t="s">
        <v>133</v>
      </c>
      <c r="B80" t="s">
        <v>4</v>
      </c>
      <c r="C80" t="s">
        <v>117</v>
      </c>
      <c r="D80" t="s">
        <v>12</v>
      </c>
      <c r="E80" t="s">
        <v>77</v>
      </c>
      <c r="F80" t="s">
        <v>85</v>
      </c>
      <c r="G80" t="s">
        <v>13</v>
      </c>
      <c r="J80" t="s">
        <v>138</v>
      </c>
      <c r="K80" s="7" t="s">
        <v>89</v>
      </c>
      <c r="M80" s="27" t="s">
        <v>25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Z80" t="str">
        <f>A80&amp;C80&amp;E80&amp;F80&amp;G80&amp;H80&amp;J80</f>
        <v>CIMS.CAN.BC.Natural Gas Production.Natural Gas Supply.Extraction.TightBCTightRaw NG prod from TightService requestedCIMS.CAN.BC.Natural Gas Production.Natural Gas Supply.Extraction.Compression</v>
      </c>
    </row>
    <row r="81" spans="1:26" x14ac:dyDescent="0.35">
      <c r="A81" t="s">
        <v>133</v>
      </c>
      <c r="B81" t="s">
        <v>4</v>
      </c>
      <c r="C81" t="s">
        <v>117</v>
      </c>
      <c r="D81" t="s">
        <v>12</v>
      </c>
      <c r="E81" t="s">
        <v>77</v>
      </c>
      <c r="F81" t="s">
        <v>85</v>
      </c>
      <c r="G81" t="s">
        <v>13</v>
      </c>
      <c r="J81" t="s">
        <v>139</v>
      </c>
      <c r="K81" s="7" t="s">
        <v>89</v>
      </c>
      <c r="M81" s="27" t="s">
        <v>25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Z81" t="str">
        <f>A81&amp;C81&amp;E81&amp;F81&amp;G81&amp;H81&amp;J81</f>
        <v>CIMS.CAN.BC.Natural Gas Production.Natural Gas Supply.Extraction.TightBCTightRaw NG prod from TightService requestedCIMS.CAN.BC.Natural Gas Production.Natural Gas Supply.Testing and Maintenance</v>
      </c>
    </row>
    <row r="82" spans="1:26" x14ac:dyDescent="0.35">
      <c r="A82" t="s">
        <v>133</v>
      </c>
      <c r="B82" t="s">
        <v>4</v>
      </c>
      <c r="C82" t="s">
        <v>117</v>
      </c>
      <c r="D82" t="s">
        <v>12</v>
      </c>
      <c r="E82" t="s">
        <v>77</v>
      </c>
      <c r="F82" t="s">
        <v>85</v>
      </c>
      <c r="G82" t="s">
        <v>13</v>
      </c>
      <c r="J82" t="s">
        <v>140</v>
      </c>
      <c r="K82" s="7" t="s">
        <v>89</v>
      </c>
      <c r="M82" s="27" t="s">
        <v>28</v>
      </c>
      <c r="N82" s="31">
        <f>INDEX([3]BC!$A$136:$X$180,MATCH($A82,[3]BC!$A$136:$A$180,0),MATCH(N$2,[3]BC!$A$136:$X$136,0))</f>
        <v>7.9348766278196092E-3</v>
      </c>
      <c r="O82" s="31">
        <f>INDEX([3]BC!$A$136:$X$180,MATCH($A82,[3]BC!$A$136:$A$180,0),MATCH(O$2,[3]BC!$A$136:$X$136,0))</f>
        <v>9.7002094235268434E-3</v>
      </c>
      <c r="P82" s="31">
        <f>INDEX([3]BC!$A$136:$X$180,MATCH($A82,[3]BC!$A$136:$A$180,0),MATCH(P$2,[3]BC!$A$136:$X$136,0))</f>
        <v>7.8198493778936212E-3</v>
      </c>
      <c r="Q82" s="31">
        <f>INDEX([3]BC!$A$136:$X$180,MATCH($A82,[3]BC!$A$136:$A$180,0),MATCH(Q$2,[3]BC!$A$136:$X$136,0))</f>
        <v>3.5718631385906045E-3</v>
      </c>
      <c r="R82" s="31">
        <f>INDEX([3]BC!$A$136:$X$180,MATCH($A82,[3]BC!$A$136:$A$180,0),MATCH(R$2,[3]BC!$A$136:$X$136,0))</f>
        <v>1.9867679732213221E-3</v>
      </c>
      <c r="S82" s="31">
        <f>INDEX([3]BC!$A$136:$X$180,MATCH($A82,[3]BC!$A$136:$A$180,0),MATCH(S$2,[3]BC!$A$136:$X$136,0))</f>
        <v>7.8944369570951498E-4</v>
      </c>
      <c r="T82" s="31">
        <f>INDEX([3]BC!$A$136:$X$180,MATCH($A82,[3]BC!$A$136:$A$180,0),MATCH(T$2,[3]BC!$A$136:$X$136,0))</f>
        <v>3.6146498394938468E-5</v>
      </c>
      <c r="U82" s="31">
        <f>INDEX([3]BC!$A$136:$X$180,MATCH($A82,[3]BC!$A$136:$A$180,0),MATCH(U$2,[3]BC!$A$136:$X$136,0))</f>
        <v>3.0555327099784854E-5</v>
      </c>
      <c r="V82" s="31">
        <f>INDEX([3]BC!$A$136:$X$180,MATCH($A82,[3]BC!$A$136:$A$180,0),MATCH(V$2,[3]BC!$A$136:$X$136,0))</f>
        <v>2.5600222625337567E-5</v>
      </c>
      <c r="W82" s="31">
        <f>INDEX([3]BC!$A$136:$X$180,MATCH($A82,[3]BC!$A$136:$A$180,0),MATCH(W$2,[3]BC!$A$136:$X$136,0))</f>
        <v>2.2861259829575048E-5</v>
      </c>
      <c r="X82" s="31">
        <f>INDEX([3]BC!$A$136:$X$180,MATCH($A82,[3]BC!$A$136:$A$180,0),MATCH(X$2,[3]BC!$A$136:$X$136,0))</f>
        <v>2.2940544963771914E-5</v>
      </c>
      <c r="Z82" t="str">
        <f>A82&amp;C82&amp;E82&amp;F82&amp;G82&amp;H82&amp;J82</f>
        <v>CIMS.CAN.BC.Natural Gas Production.Natural Gas Supply.Extraction.TightBCTightRaw NG prod from TightService requestedCIMS.CAN.BC.Natural Gas Production.Natural Gas Supply.Fugitive</v>
      </c>
    </row>
    <row r="83" spans="1:26" x14ac:dyDescent="0.35">
      <c r="A83" t="s">
        <v>133</v>
      </c>
      <c r="B83" t="s">
        <v>4</v>
      </c>
      <c r="C83" t="s">
        <v>117</v>
      </c>
      <c r="D83" t="s">
        <v>12</v>
      </c>
      <c r="E83" t="s">
        <v>77</v>
      </c>
      <c r="F83" t="s">
        <v>85</v>
      </c>
      <c r="G83" t="s">
        <v>13</v>
      </c>
      <c r="J83" t="s">
        <v>144</v>
      </c>
      <c r="M83" s="27" t="s">
        <v>28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 spans="1:26" x14ac:dyDescent="0.35">
      <c r="A84" t="s">
        <v>133</v>
      </c>
      <c r="B84" t="s">
        <v>4</v>
      </c>
      <c r="C84" t="s">
        <v>117</v>
      </c>
      <c r="D84" t="s">
        <v>12</v>
      </c>
      <c r="E84" t="s">
        <v>77</v>
      </c>
      <c r="F84" t="s">
        <v>86</v>
      </c>
      <c r="G84" t="s">
        <v>13</v>
      </c>
      <c r="J84" t="s">
        <v>136</v>
      </c>
      <c r="K84" s="7" t="s">
        <v>89</v>
      </c>
      <c r="L84" t="s">
        <v>87</v>
      </c>
      <c r="M84" s="27" t="s">
        <v>24</v>
      </c>
      <c r="N84" s="18">
        <f t="shared" ref="N84:X84" si="22">IF(N78&lt;&gt;"",N78*0.8,0)</f>
        <v>1.5902253039174843E-4</v>
      </c>
      <c r="O84" s="18">
        <f t="shared" si="22"/>
        <v>1.1168899774680513E-4</v>
      </c>
      <c r="P84" s="18">
        <f t="shared" si="22"/>
        <v>8.0834331074991348E-5</v>
      </c>
      <c r="Q84" s="18">
        <f t="shared" si="22"/>
        <v>1.1708035623396684E-4</v>
      </c>
      <c r="R84" s="18">
        <f t="shared" si="22"/>
        <v>1.1708035623396684E-4</v>
      </c>
      <c r="S84" s="18">
        <f t="shared" si="22"/>
        <v>1.1708035623396684E-4</v>
      </c>
      <c r="T84" s="18">
        <f t="shared" si="22"/>
        <v>1.1708035623396684E-4</v>
      </c>
      <c r="U84" s="18">
        <f t="shared" si="22"/>
        <v>1.1708035623396684E-4</v>
      </c>
      <c r="V84" s="18">
        <f t="shared" si="22"/>
        <v>1.1708035623396684E-4</v>
      </c>
      <c r="W84" s="18">
        <f t="shared" si="22"/>
        <v>1.1708035623396684E-4</v>
      </c>
      <c r="X84" s="18">
        <f t="shared" si="22"/>
        <v>1.1708035623396684E-4</v>
      </c>
      <c r="Z84" t="str">
        <f>A84&amp;C84&amp;E84&amp;F84&amp;G84&amp;H84&amp;J84</f>
        <v>CIMS.CAN.BC.Natural Gas Production.Natural Gas Supply.Extraction.TightBCTightRaw NG prod from Tight EffService requestedCIMS.CAN.BC.Natural Gas Production.Natural Gas Supply.Extraction.Drilling</v>
      </c>
    </row>
    <row r="85" spans="1:26" x14ac:dyDescent="0.35">
      <c r="A85" t="s">
        <v>133</v>
      </c>
      <c r="B85" t="s">
        <v>4</v>
      </c>
      <c r="C85" t="s">
        <v>117</v>
      </c>
      <c r="D85" t="s">
        <v>12</v>
      </c>
      <c r="E85" t="s">
        <v>77</v>
      </c>
      <c r="F85" t="s">
        <v>86</v>
      </c>
      <c r="G85" t="s">
        <v>13</v>
      </c>
      <c r="J85" t="s">
        <v>137</v>
      </c>
      <c r="K85" s="7" t="s">
        <v>89</v>
      </c>
      <c r="M85" s="27" t="s">
        <v>25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Z85" t="str">
        <f>A85&amp;C85&amp;E85&amp;F85&amp;G85&amp;H85&amp;J85</f>
        <v>CIMS.CAN.BC.Natural Gas Production.Natural Gas Supply.Extraction.TightBCTightRaw NG prod from Tight EffService requestedCIMS.CAN.BC.Natural Gas Production.Natural Gas Supply.Gathering Batteries</v>
      </c>
    </row>
    <row r="86" spans="1:26" x14ac:dyDescent="0.35">
      <c r="A86" t="s">
        <v>133</v>
      </c>
      <c r="B86" t="s">
        <v>4</v>
      </c>
      <c r="C86" t="s">
        <v>117</v>
      </c>
      <c r="D86" t="s">
        <v>12</v>
      </c>
      <c r="E86" t="s">
        <v>77</v>
      </c>
      <c r="F86" t="s">
        <v>86</v>
      </c>
      <c r="G86" t="s">
        <v>13</v>
      </c>
      <c r="J86" t="s">
        <v>138</v>
      </c>
      <c r="K86" s="7" t="s">
        <v>89</v>
      </c>
      <c r="M86" s="27" t="s">
        <v>25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Z86" t="str">
        <f>A86&amp;C86&amp;E86&amp;F86&amp;G86&amp;H86&amp;J86</f>
        <v>CIMS.CAN.BC.Natural Gas Production.Natural Gas Supply.Extraction.TightBCTightRaw NG prod from Tight EffService requestedCIMS.CAN.BC.Natural Gas Production.Natural Gas Supply.Extraction.Compression</v>
      </c>
    </row>
    <row r="87" spans="1:26" x14ac:dyDescent="0.35">
      <c r="A87" t="s">
        <v>133</v>
      </c>
      <c r="B87" t="s">
        <v>4</v>
      </c>
      <c r="C87" t="s">
        <v>117</v>
      </c>
      <c r="D87" t="s">
        <v>12</v>
      </c>
      <c r="E87" t="s">
        <v>77</v>
      </c>
      <c r="F87" t="s">
        <v>86</v>
      </c>
      <c r="G87" t="s">
        <v>13</v>
      </c>
      <c r="J87" t="s">
        <v>139</v>
      </c>
      <c r="K87" s="7" t="s">
        <v>89</v>
      </c>
      <c r="M87" s="27" t="s">
        <v>25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Z87" t="str">
        <f>A87&amp;C87&amp;E87&amp;F87&amp;G87&amp;H87&amp;J87</f>
        <v>CIMS.CAN.BC.Natural Gas Production.Natural Gas Supply.Extraction.TightBCTightRaw NG prod from Tight EffService requestedCIMS.CAN.BC.Natural Gas Production.Natural Gas Supply.Testing and Maintenance</v>
      </c>
    </row>
    <row r="88" spans="1:26" x14ac:dyDescent="0.35">
      <c r="A88" t="s">
        <v>133</v>
      </c>
      <c r="B88" t="s">
        <v>4</v>
      </c>
      <c r="C88" t="s">
        <v>117</v>
      </c>
      <c r="D88" t="s">
        <v>12</v>
      </c>
      <c r="E88" t="s">
        <v>77</v>
      </c>
      <c r="F88" t="s">
        <v>86</v>
      </c>
      <c r="G88" t="s">
        <v>13</v>
      </c>
      <c r="J88" t="s">
        <v>140</v>
      </c>
      <c r="K88" s="7" t="s">
        <v>89</v>
      </c>
      <c r="M88" s="27" t="s">
        <v>28</v>
      </c>
      <c r="N88" s="31">
        <f>INDEX([3]BC!$A$136:$X$180,MATCH($A88,[3]BC!$A$136:$A$180,0),MATCH(N$2,[3]BC!$A$136:$X$136,0))</f>
        <v>7.9348766278196092E-3</v>
      </c>
      <c r="O88" s="31">
        <f>INDEX([3]BC!$A$136:$X$180,MATCH($A88,[3]BC!$A$136:$A$180,0),MATCH(O$2,[3]BC!$A$136:$X$136,0))</f>
        <v>9.7002094235268434E-3</v>
      </c>
      <c r="P88" s="31">
        <f>INDEX([3]BC!$A$136:$X$180,MATCH($A88,[3]BC!$A$136:$A$180,0),MATCH(P$2,[3]BC!$A$136:$X$136,0))</f>
        <v>7.8198493778936212E-3</v>
      </c>
      <c r="Q88" s="31">
        <f>INDEX([3]BC!$A$136:$X$180,MATCH($A88,[3]BC!$A$136:$A$180,0),MATCH(Q$2,[3]BC!$A$136:$X$136,0))</f>
        <v>3.5718631385906045E-3</v>
      </c>
      <c r="R88" s="31">
        <f>INDEX([3]BC!$A$136:$X$180,MATCH($A88,[3]BC!$A$136:$A$180,0),MATCH(R$2,[3]BC!$A$136:$X$136,0))</f>
        <v>1.9867679732213221E-3</v>
      </c>
      <c r="S88" s="31">
        <f>INDEX([3]BC!$A$136:$X$180,MATCH($A88,[3]BC!$A$136:$A$180,0),MATCH(S$2,[3]BC!$A$136:$X$136,0))</f>
        <v>7.8944369570951498E-4</v>
      </c>
      <c r="T88" s="31">
        <f>INDEX([3]BC!$A$136:$X$180,MATCH($A88,[3]BC!$A$136:$A$180,0),MATCH(T$2,[3]BC!$A$136:$X$136,0))</f>
        <v>3.6146498394938468E-5</v>
      </c>
      <c r="U88" s="31">
        <f>INDEX([3]BC!$A$136:$X$180,MATCH($A88,[3]BC!$A$136:$A$180,0),MATCH(U$2,[3]BC!$A$136:$X$136,0))</f>
        <v>3.0555327099784854E-5</v>
      </c>
      <c r="V88" s="31">
        <f>INDEX([3]BC!$A$136:$X$180,MATCH($A88,[3]BC!$A$136:$A$180,0),MATCH(V$2,[3]BC!$A$136:$X$136,0))</f>
        <v>2.5600222625337567E-5</v>
      </c>
      <c r="W88" s="31">
        <f>INDEX([3]BC!$A$136:$X$180,MATCH($A88,[3]BC!$A$136:$A$180,0),MATCH(W$2,[3]BC!$A$136:$X$136,0))</f>
        <v>2.2861259829575048E-5</v>
      </c>
      <c r="X88" s="31">
        <f>INDEX([3]BC!$A$136:$X$180,MATCH($A88,[3]BC!$A$136:$A$180,0),MATCH(X$2,[3]BC!$A$136:$X$136,0))</f>
        <v>2.2940544963771914E-5</v>
      </c>
      <c r="Z88" t="str">
        <f>A88&amp;C88&amp;E88&amp;F88&amp;G88&amp;H88&amp;J88</f>
        <v>CIMS.CAN.BC.Natural Gas Production.Natural Gas Supply.Extraction.TightBCTightRaw NG prod from Tight EffService requestedCIMS.CAN.BC.Natural Gas Production.Natural Gas Supply.Fugitive</v>
      </c>
    </row>
    <row r="89" spans="1:26" x14ac:dyDescent="0.35">
      <c r="A89" t="s">
        <v>133</v>
      </c>
      <c r="B89" t="s">
        <v>4</v>
      </c>
      <c r="C89" t="s">
        <v>117</v>
      </c>
      <c r="D89" t="s">
        <v>12</v>
      </c>
      <c r="E89" t="s">
        <v>77</v>
      </c>
      <c r="F89" t="s">
        <v>86</v>
      </c>
      <c r="G89" t="s">
        <v>13</v>
      </c>
      <c r="J89" t="s">
        <v>144</v>
      </c>
      <c r="M89" s="27" t="s">
        <v>28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6" x14ac:dyDescent="0.35">
      <c r="A90" t="s">
        <v>141</v>
      </c>
      <c r="B90" t="s">
        <v>4</v>
      </c>
      <c r="C90" t="s">
        <v>117</v>
      </c>
      <c r="D90" t="s">
        <v>12</v>
      </c>
      <c r="E90" t="s">
        <v>32</v>
      </c>
      <c r="F90" t="s">
        <v>71</v>
      </c>
      <c r="G90" t="s">
        <v>13</v>
      </c>
      <c r="J90" t="s">
        <v>130</v>
      </c>
      <c r="K90" s="7" t="s">
        <v>89</v>
      </c>
      <c r="L90" t="s">
        <v>101</v>
      </c>
      <c r="M90" s="27" t="s">
        <v>103</v>
      </c>
      <c r="N90">
        <f>[8]Flaring!$C$31</f>
        <v>1</v>
      </c>
      <c r="O90" s="13">
        <f t="shared" ref="O90:X90" si="23">N90</f>
        <v>1</v>
      </c>
      <c r="P90" s="13">
        <f t="shared" si="23"/>
        <v>1</v>
      </c>
      <c r="Q90" s="13">
        <f t="shared" si="23"/>
        <v>1</v>
      </c>
      <c r="R90" s="13">
        <f t="shared" si="23"/>
        <v>1</v>
      </c>
      <c r="S90" s="13">
        <f t="shared" si="23"/>
        <v>1</v>
      </c>
      <c r="T90" s="13">
        <f t="shared" si="23"/>
        <v>1</v>
      </c>
      <c r="U90" s="13">
        <f t="shared" si="23"/>
        <v>1</v>
      </c>
      <c r="V90" s="13">
        <f t="shared" si="23"/>
        <v>1</v>
      </c>
      <c r="W90" s="13">
        <f t="shared" si="23"/>
        <v>1</v>
      </c>
      <c r="X90" s="13">
        <f t="shared" si="23"/>
        <v>1</v>
      </c>
      <c r="Z90" t="str">
        <f t="shared" ref="Z90:Z121" si="24">A90&amp;C90&amp;E90&amp;F90&amp;G90&amp;H90&amp;J90</f>
        <v>CIMS.CAN.BC.Natural Gas Production.Natural Gas Supply.FlaringBCFlaringFlaring CCSService requestedCIMS.CAN.BC.Natural Gas Production.Natural Gas Supply.CCS_Natural Gas</v>
      </c>
    </row>
    <row r="91" spans="1:26" x14ac:dyDescent="0.35">
      <c r="A91" t="s">
        <v>144</v>
      </c>
      <c r="B91" t="s">
        <v>4</v>
      </c>
      <c r="C91" t="s">
        <v>117</v>
      </c>
      <c r="D91" t="s">
        <v>12</v>
      </c>
      <c r="E91" t="s">
        <v>42</v>
      </c>
      <c r="F91" t="s">
        <v>70</v>
      </c>
      <c r="G91" t="s">
        <v>13</v>
      </c>
      <c r="J91" t="s">
        <v>126</v>
      </c>
      <c r="K91" s="7" t="s">
        <v>89</v>
      </c>
      <c r="L91" s="3" t="s">
        <v>91</v>
      </c>
      <c r="M91" s="5" t="s">
        <v>25</v>
      </c>
      <c r="N91" s="24">
        <f>INDEX('[4]Service Request Values'!$N$1:$Z$44,MATCH($Z91,'[4]Service Request Values'!$Z$1:$Z$44,0),MATCH(N$2,'[4]Service Request Values'!$N$1:$Z$1,0))</f>
        <v>0.164420708</v>
      </c>
      <c r="O91" s="24">
        <f>INDEX('[4]Service Request Values'!$N$1:$Z$44,MATCH($Z91,'[4]Service Request Values'!$Z$1:$Z$44,0),MATCH(O$2,'[4]Service Request Values'!$N$1:$Z$1,0))</f>
        <v>0.164420708</v>
      </c>
      <c r="P91" s="24">
        <f>INDEX('[4]Service Request Values'!$N$1:$Z$44,MATCH($Z91,'[4]Service Request Values'!$Z$1:$Z$44,0),MATCH(P$2,'[4]Service Request Values'!$N$1:$Z$1,0))</f>
        <v>0.164420708</v>
      </c>
      <c r="Q91" s="24">
        <f>INDEX('[4]Service Request Values'!$N$1:$Z$44,MATCH($Z91,'[4]Service Request Values'!$Z$1:$Z$44,0),MATCH(Q$2,'[4]Service Request Values'!$N$1:$Z$1,0))</f>
        <v>0.164420708</v>
      </c>
      <c r="R91" s="24">
        <f>INDEX('[4]Service Request Values'!$N$1:$Z$44,MATCH($Z91,'[4]Service Request Values'!$Z$1:$Z$44,0),MATCH(R$2,'[4]Service Request Values'!$N$1:$Z$1,0))</f>
        <v>0.164420708</v>
      </c>
      <c r="S91" s="24">
        <f>INDEX('[4]Service Request Values'!$N$1:$Z$44,MATCH($Z91,'[4]Service Request Values'!$Z$1:$Z$44,0),MATCH(S$2,'[4]Service Request Values'!$N$1:$Z$1,0))</f>
        <v>0.164420708</v>
      </c>
      <c r="T91" s="24">
        <f>INDEX('[4]Service Request Values'!$N$1:$Z$44,MATCH($Z91,'[4]Service Request Values'!$Z$1:$Z$44,0),MATCH(T$2,'[4]Service Request Values'!$N$1:$Z$1,0))</f>
        <v>0.164420708</v>
      </c>
      <c r="U91" s="24">
        <f>INDEX('[4]Service Request Values'!$N$1:$Z$44,MATCH($Z91,'[4]Service Request Values'!$Z$1:$Z$44,0),MATCH(U$2,'[4]Service Request Values'!$N$1:$Z$1,0))</f>
        <v>0.164420708</v>
      </c>
      <c r="V91" s="24">
        <f>INDEX('[4]Service Request Values'!$N$1:$Z$44,MATCH($Z91,'[4]Service Request Values'!$Z$1:$Z$44,0),MATCH(V$2,'[4]Service Request Values'!$N$1:$Z$1,0))</f>
        <v>0.164420708</v>
      </c>
      <c r="W91" s="24">
        <f>INDEX('[4]Service Request Values'!$N$1:$Z$44,MATCH($Z91,'[4]Service Request Values'!$Z$1:$Z$44,0),MATCH(W$2,'[4]Service Request Values'!$N$1:$Z$1,0))</f>
        <v>0.164420708</v>
      </c>
      <c r="X91" s="24">
        <f>INDEX('[4]Service Request Values'!$N$1:$Z$44,MATCH($Z91,'[4]Service Request Values'!$Z$1:$Z$44,0),MATCH(X$2,'[4]Service Request Values'!$N$1:$Z$1,0))</f>
        <v>0.164420708</v>
      </c>
      <c r="Z91" t="str">
        <f t="shared" si="24"/>
        <v>CIMS.CAN.BC.Natural Gas Production.Natural Gas Supply.Formation CO2BCFormation CO2Formation CCSService requestedCIMS.CAN.BC.Electricity</v>
      </c>
    </row>
    <row r="92" spans="1:26" x14ac:dyDescent="0.35">
      <c r="A92" t="s">
        <v>144</v>
      </c>
      <c r="B92" t="s">
        <v>4</v>
      </c>
      <c r="C92" t="s">
        <v>117</v>
      </c>
      <c r="D92" t="s">
        <v>12</v>
      </c>
      <c r="E92" t="s">
        <v>42</v>
      </c>
      <c r="F92" t="s">
        <v>70</v>
      </c>
      <c r="G92" t="s">
        <v>13</v>
      </c>
      <c r="J92" t="s">
        <v>130</v>
      </c>
      <c r="K92" s="7" t="s">
        <v>89</v>
      </c>
      <c r="L92" t="s">
        <v>76</v>
      </c>
      <c r="M92" s="27" t="s">
        <v>28</v>
      </c>
      <c r="N92">
        <v>1</v>
      </c>
      <c r="O92" s="13">
        <f t="shared" ref="O92:X92" si="25">N92</f>
        <v>1</v>
      </c>
      <c r="P92" s="13">
        <f t="shared" si="25"/>
        <v>1</v>
      </c>
      <c r="Q92" s="13">
        <f t="shared" si="25"/>
        <v>1</v>
      </c>
      <c r="R92" s="13">
        <f t="shared" si="25"/>
        <v>1</v>
      </c>
      <c r="S92" s="13">
        <f t="shared" si="25"/>
        <v>1</v>
      </c>
      <c r="T92" s="13">
        <f t="shared" si="25"/>
        <v>1</v>
      </c>
      <c r="U92" s="13">
        <f t="shared" si="25"/>
        <v>1</v>
      </c>
      <c r="V92" s="13">
        <f t="shared" si="25"/>
        <v>1</v>
      </c>
      <c r="W92" s="13">
        <f t="shared" si="25"/>
        <v>1</v>
      </c>
      <c r="X92" s="13">
        <f t="shared" si="25"/>
        <v>1</v>
      </c>
      <c r="Z92" t="str">
        <f t="shared" si="24"/>
        <v>CIMS.CAN.BC.Natural Gas Production.Natural Gas Supply.Formation CO2BCFormation CO2Formation CCSService requestedCIMS.CAN.BC.Natural Gas Production.Natural Gas Supply.CCS_Natural Gas</v>
      </c>
    </row>
    <row r="93" spans="1:26" x14ac:dyDescent="0.35">
      <c r="A93" t="s">
        <v>122</v>
      </c>
      <c r="B93" t="s">
        <v>4</v>
      </c>
      <c r="C93" t="s">
        <v>117</v>
      </c>
      <c r="D93" t="s">
        <v>12</v>
      </c>
      <c r="E93" t="s">
        <v>18</v>
      </c>
      <c r="G93" t="s">
        <v>13</v>
      </c>
      <c r="J93" t="s">
        <v>145</v>
      </c>
      <c r="K93" s="7" t="s">
        <v>89</v>
      </c>
      <c r="L93" t="s">
        <v>90</v>
      </c>
      <c r="M93" s="27" t="s">
        <v>39</v>
      </c>
      <c r="N93" s="21">
        <v>0.3</v>
      </c>
      <c r="O93" s="13">
        <f t="shared" ref="O93:X93" si="26">N93</f>
        <v>0.3</v>
      </c>
      <c r="P93" s="13">
        <f t="shared" si="26"/>
        <v>0.3</v>
      </c>
      <c r="Q93" s="13">
        <f t="shared" si="26"/>
        <v>0.3</v>
      </c>
      <c r="R93" s="13">
        <f t="shared" si="26"/>
        <v>0.3</v>
      </c>
      <c r="S93" s="13">
        <f t="shared" si="26"/>
        <v>0.3</v>
      </c>
      <c r="T93" s="13">
        <f t="shared" si="26"/>
        <v>0.3</v>
      </c>
      <c r="U93" s="13">
        <f t="shared" si="26"/>
        <v>0.3</v>
      </c>
      <c r="V93" s="13">
        <f t="shared" si="26"/>
        <v>0.3</v>
      </c>
      <c r="W93" s="13">
        <f t="shared" si="26"/>
        <v>0.3</v>
      </c>
      <c r="X93" s="13">
        <f t="shared" si="26"/>
        <v>0.3</v>
      </c>
      <c r="Z93" t="str">
        <f t="shared" si="24"/>
        <v>CIMS.CAN.BC.Natural Gas Production.Natural Gas Supply.ProcessingBCProcessingService requestedCIMS.CAN.BC.Natural Gas Production.Natural Gas Supply.Processing.Processing Plants</v>
      </c>
    </row>
    <row r="94" spans="1:26" x14ac:dyDescent="0.35">
      <c r="A94" t="s">
        <v>146</v>
      </c>
      <c r="B94" t="s">
        <v>4</v>
      </c>
      <c r="C94" t="s">
        <v>117</v>
      </c>
      <c r="D94" t="s">
        <v>12</v>
      </c>
      <c r="E94" t="s">
        <v>26</v>
      </c>
      <c r="F94" t="s">
        <v>110</v>
      </c>
      <c r="G94" t="s">
        <v>13</v>
      </c>
      <c r="J94" t="s">
        <v>129</v>
      </c>
      <c r="K94" s="7" t="s">
        <v>89</v>
      </c>
      <c r="L94" t="s">
        <v>91</v>
      </c>
      <c r="M94" s="27" t="s">
        <v>25</v>
      </c>
      <c r="N94" s="14">
        <f>'[7]Service Requests'!I$15</f>
        <v>0.14446186999999999</v>
      </c>
      <c r="O94" s="14">
        <f>'[7]Service Requests'!J$15</f>
        <v>0.14446186999999999</v>
      </c>
      <c r="P94" s="14">
        <f>'[7]Service Requests'!K$15</f>
        <v>0.14446186999999999</v>
      </c>
      <c r="Q94" s="14">
        <f>'[7]Service Requests'!L$15</f>
        <v>0.14446186999999999</v>
      </c>
      <c r="R94" s="14">
        <f>'[7]Service Requests'!M$15</f>
        <v>0.14446186999999999</v>
      </c>
      <c r="S94" s="14">
        <f>'[7]Service Requests'!N$15</f>
        <v>0.14446186999999999</v>
      </c>
      <c r="T94" s="14">
        <f>'[7]Service Requests'!O$15</f>
        <v>0.14446186999999999</v>
      </c>
      <c r="U94" s="14">
        <f>'[7]Service Requests'!P$15</f>
        <v>0.14446186999999999</v>
      </c>
      <c r="V94" s="14">
        <f>'[7]Service Requests'!Q$15</f>
        <v>0.14446186999999999</v>
      </c>
      <c r="W94" s="14">
        <f>'[7]Service Requests'!R$15</f>
        <v>0.14446186999999999</v>
      </c>
      <c r="X94" s="14">
        <f>'[7]Service Requests'!S$15</f>
        <v>0.14446186999999999</v>
      </c>
      <c r="Y94" s="14"/>
      <c r="Z94" t="str">
        <f t="shared" si="24"/>
        <v>CIMS.CAN.BC.Natural Gas Production.Natural Gas Supply.Processing.CompressionBCCompressionProcessing CompressionService requestedCIMS.CAN.BC.Natural Gas Production.Natural Gas Supply.Direct Heat</v>
      </c>
    </row>
    <row r="95" spans="1:26" x14ac:dyDescent="0.35">
      <c r="A95" t="s">
        <v>146</v>
      </c>
      <c r="B95" t="s">
        <v>4</v>
      </c>
      <c r="C95" t="s">
        <v>117</v>
      </c>
      <c r="D95" t="s">
        <v>12</v>
      </c>
      <c r="E95" t="s">
        <v>26</v>
      </c>
      <c r="F95" t="s">
        <v>110</v>
      </c>
      <c r="G95" t="s">
        <v>13</v>
      </c>
      <c r="J95" t="s">
        <v>128</v>
      </c>
      <c r="K95" s="7" t="s">
        <v>89</v>
      </c>
      <c r="L95" t="s">
        <v>91</v>
      </c>
      <c r="M95" s="27" t="s">
        <v>25</v>
      </c>
      <c r="N95" s="14">
        <f>'[7]Service Requests'!I$16</f>
        <v>0.15226642000000001</v>
      </c>
      <c r="O95" s="14">
        <f>'[7]Service Requests'!J$16</f>
        <v>0.15226642000000001</v>
      </c>
      <c r="P95" s="14">
        <f>'[7]Service Requests'!K$16</f>
        <v>0.15226642000000001</v>
      </c>
      <c r="Q95" s="14">
        <f>'[7]Service Requests'!L$16</f>
        <v>0.15226642000000001</v>
      </c>
      <c r="R95" s="14">
        <f>'[7]Service Requests'!M$16</f>
        <v>0.15226642000000001</v>
      </c>
      <c r="S95" s="14">
        <f>'[7]Service Requests'!N$16</f>
        <v>0.15226642000000001</v>
      </c>
      <c r="T95" s="14">
        <f>'[7]Service Requests'!O$16</f>
        <v>0.15226642000000001</v>
      </c>
      <c r="U95" s="14">
        <f>'[7]Service Requests'!P$16</f>
        <v>0.15226642000000001</v>
      </c>
      <c r="V95" s="14">
        <f>'[7]Service Requests'!Q$16</f>
        <v>0.15226642000000001</v>
      </c>
      <c r="W95" s="14">
        <f>'[7]Service Requests'!R$16</f>
        <v>0.15226642000000001</v>
      </c>
      <c r="X95" s="14">
        <f>'[7]Service Requests'!S$16</f>
        <v>0.15226642000000001</v>
      </c>
      <c r="Y95" s="14"/>
      <c r="Z95" t="str">
        <f t="shared" si="24"/>
        <v>CIMS.CAN.BC.Natural Gas Production.Natural Gas Supply.Processing.CompressionBCCompressionProcessing CompressionService requestedCIMS.CAN.BC.Natural Gas Production.Natural Gas Supply.Direct Drive Small</v>
      </c>
    </row>
    <row r="96" spans="1:26" s="19" customFormat="1" x14ac:dyDescent="0.35">
      <c r="A96" s="19" t="s">
        <v>146</v>
      </c>
      <c r="B96" s="19" t="s">
        <v>4</v>
      </c>
      <c r="C96" s="19" t="s">
        <v>117</v>
      </c>
      <c r="D96" s="19" t="s">
        <v>12</v>
      </c>
      <c r="E96" s="19" t="s">
        <v>26</v>
      </c>
      <c r="F96" s="19" t="s">
        <v>110</v>
      </c>
      <c r="G96" s="19" t="s">
        <v>13</v>
      </c>
      <c r="J96" s="19" t="s">
        <v>127</v>
      </c>
      <c r="K96" s="20" t="s">
        <v>89</v>
      </c>
      <c r="L96" s="19" t="s">
        <v>91</v>
      </c>
      <c r="M96" s="29" t="s">
        <v>25</v>
      </c>
      <c r="N96" s="22">
        <f>'[7]Service Requests'!I$17</f>
        <v>9.0610527999999996E-2</v>
      </c>
      <c r="O96" s="22">
        <f>'[7]Service Requests'!J$17</f>
        <v>9.0610527999999996E-2</v>
      </c>
      <c r="P96" s="22">
        <f>'[7]Service Requests'!K$17</f>
        <v>9.0610527999999996E-2</v>
      </c>
      <c r="Q96" s="22">
        <f>'[7]Service Requests'!L$17</f>
        <v>9.0610527999999996E-2</v>
      </c>
      <c r="R96" s="22">
        <f>'[7]Service Requests'!M$17</f>
        <v>9.0610527999999996E-2</v>
      </c>
      <c r="S96" s="22">
        <f>'[7]Service Requests'!N$17</f>
        <v>9.0610527999999996E-2</v>
      </c>
      <c r="T96" s="22">
        <f>'[7]Service Requests'!O$17</f>
        <v>9.0610527999999996E-2</v>
      </c>
      <c r="U96" s="22">
        <f>'[7]Service Requests'!P$17</f>
        <v>9.0610527999999996E-2</v>
      </c>
      <c r="V96" s="22">
        <f>'[7]Service Requests'!Q$17</f>
        <v>9.0610527999999996E-2</v>
      </c>
      <c r="W96" s="22">
        <f>'[7]Service Requests'!R$17</f>
        <v>9.0610527999999996E-2</v>
      </c>
      <c r="X96" s="22">
        <f>'[7]Service Requests'!S$17</f>
        <v>9.0610527999999996E-2</v>
      </c>
      <c r="Y96" s="22"/>
      <c r="Z96" s="19" t="str">
        <f t="shared" si="24"/>
        <v>CIMS.CAN.BC.Natural Gas Production.Natural Gas Supply.Processing.CompressionBCCompressionProcessing CompressionService requestedCIMS.CAN.BC.Natural Gas Production.Natural Gas Supply.Direct Drive Large</v>
      </c>
    </row>
    <row r="97" spans="1:26" x14ac:dyDescent="0.35">
      <c r="A97" t="s">
        <v>146</v>
      </c>
      <c r="B97" t="s">
        <v>4</v>
      </c>
      <c r="C97" t="s">
        <v>117</v>
      </c>
      <c r="D97" t="s">
        <v>12</v>
      </c>
      <c r="E97" t="s">
        <v>26</v>
      </c>
      <c r="F97" t="s">
        <v>110</v>
      </c>
      <c r="G97" t="s">
        <v>13</v>
      </c>
      <c r="J97" t="s">
        <v>141</v>
      </c>
      <c r="K97" s="7" t="s">
        <v>89</v>
      </c>
      <c r="M97" s="27" t="s">
        <v>28</v>
      </c>
      <c r="N97" s="31">
        <f>INDEX([3]BC!$A$136:$X$180,MATCH($A97,[3]BC!$A$136:$A$180,0),MATCH(N$2,[3]BC!$A$136:$X$136,0))</f>
        <v>1.2037233236469103E-2</v>
      </c>
      <c r="O97" s="31">
        <f>INDEX([3]BC!$A$136:$X$180,MATCH($A97,[3]BC!$A$136:$A$180,0),MATCH(O$2,[3]BC!$A$136:$X$136,0))</f>
        <v>1.4203122947877456E-2</v>
      </c>
      <c r="P97" s="31">
        <f>INDEX([3]BC!$A$136:$X$180,MATCH($A97,[3]BC!$A$136:$A$180,0),MATCH(P$2,[3]BC!$A$136:$X$136,0))</f>
        <v>9.8858665935764659E-3</v>
      </c>
      <c r="Q97" s="31">
        <f>INDEX([3]BC!$A$136:$X$180,MATCH($A97,[3]BC!$A$136:$A$180,0),MATCH(Q$2,[3]BC!$A$136:$X$136,0))</f>
        <v>7.3301372405491835E-3</v>
      </c>
      <c r="R97" s="31">
        <f>INDEX([3]BC!$A$136:$X$180,MATCH($A97,[3]BC!$A$136:$A$180,0),MATCH(R$2,[3]BC!$A$136:$X$136,0))</f>
        <v>5.9070774968091539E-3</v>
      </c>
      <c r="S97" s="31">
        <f>INDEX([3]BC!$A$136:$X$180,MATCH($A97,[3]BC!$A$136:$A$180,0),MATCH(S$2,[3]BC!$A$136:$X$136,0))</f>
        <v>4.1010976883638431E-3</v>
      </c>
      <c r="T97" s="31">
        <f>INDEX([3]BC!$A$136:$X$180,MATCH($A97,[3]BC!$A$136:$A$180,0),MATCH(T$2,[3]BC!$A$136:$X$136,0))</f>
        <v>3.2440576254249105E-3</v>
      </c>
      <c r="U97" s="31">
        <f>INDEX([3]BC!$A$136:$X$180,MATCH($A97,[3]BC!$A$136:$A$180,0),MATCH(U$2,[3]BC!$A$136:$X$136,0))</f>
        <v>2.7422640166243468E-3</v>
      </c>
      <c r="V97" s="31">
        <f>INDEX([3]BC!$A$136:$X$180,MATCH($A97,[3]BC!$A$136:$A$180,0),MATCH(V$2,[3]BC!$A$136:$X$136,0))</f>
        <v>2.2975558106046257E-3</v>
      </c>
      <c r="W97" s="31">
        <f>INDEX([3]BC!$A$136:$X$180,MATCH($A97,[3]BC!$A$136:$A$180,0),MATCH(W$2,[3]BC!$A$136:$X$136,0))</f>
        <v>2.0517407652227266E-3</v>
      </c>
      <c r="X97" s="31">
        <f>INDEX([3]BC!$A$136:$X$180,MATCH($A97,[3]BC!$A$136:$A$180,0),MATCH(X$2,[3]BC!$A$136:$X$136,0))</f>
        <v>2.0588564072792255E-3</v>
      </c>
      <c r="Z97" t="str">
        <f t="shared" si="24"/>
        <v>CIMS.CAN.BC.Natural Gas Production.Natural Gas Supply.Processing.CompressionBCCompressionProcessing CompressionService requestedCIMS.CAN.BC.Natural Gas Production.Natural Gas Supply.Flaring</v>
      </c>
    </row>
    <row r="98" spans="1:26" x14ac:dyDescent="0.35">
      <c r="A98" t="s">
        <v>146</v>
      </c>
      <c r="B98" t="s">
        <v>4</v>
      </c>
      <c r="C98" t="s">
        <v>117</v>
      </c>
      <c r="D98" t="s">
        <v>12</v>
      </c>
      <c r="E98" t="s">
        <v>26</v>
      </c>
      <c r="F98" t="s">
        <v>110</v>
      </c>
      <c r="G98" t="s">
        <v>13</v>
      </c>
      <c r="J98" t="s">
        <v>142</v>
      </c>
      <c r="K98" s="7" t="s">
        <v>89</v>
      </c>
      <c r="M98" s="27" t="s">
        <v>28</v>
      </c>
      <c r="N98" s="31">
        <f>INDEX([3]BC!$A$136:$X$180,MATCH($A98,[3]BC!$A$136:$A$180,0),MATCH(N$2,[3]BC!$A$136:$X$136,0))</f>
        <v>1.2037233236469103E-2</v>
      </c>
      <c r="O98" s="31">
        <f>INDEX([3]BC!$A$136:$X$180,MATCH($A98,[3]BC!$A$136:$A$180,0),MATCH(O$2,[3]BC!$A$136:$X$136,0))</f>
        <v>1.4203122947877456E-2</v>
      </c>
      <c r="P98" s="31">
        <f>INDEX([3]BC!$A$136:$X$180,MATCH($A98,[3]BC!$A$136:$A$180,0),MATCH(P$2,[3]BC!$A$136:$X$136,0))</f>
        <v>9.8858665935764659E-3</v>
      </c>
      <c r="Q98" s="31">
        <f>INDEX([3]BC!$A$136:$X$180,MATCH($A98,[3]BC!$A$136:$A$180,0),MATCH(Q$2,[3]BC!$A$136:$X$136,0))</f>
        <v>7.3301372405491835E-3</v>
      </c>
      <c r="R98" s="31">
        <f>INDEX([3]BC!$A$136:$X$180,MATCH($A98,[3]BC!$A$136:$A$180,0),MATCH(R$2,[3]BC!$A$136:$X$136,0))</f>
        <v>5.9070774968091539E-3</v>
      </c>
      <c r="S98" s="31">
        <f>INDEX([3]BC!$A$136:$X$180,MATCH($A98,[3]BC!$A$136:$A$180,0),MATCH(S$2,[3]BC!$A$136:$X$136,0))</f>
        <v>4.1010976883638431E-3</v>
      </c>
      <c r="T98" s="31">
        <f>INDEX([3]BC!$A$136:$X$180,MATCH($A98,[3]BC!$A$136:$A$180,0),MATCH(T$2,[3]BC!$A$136:$X$136,0))</f>
        <v>3.2440576254249105E-3</v>
      </c>
      <c r="U98" s="31">
        <f>INDEX([3]BC!$A$136:$X$180,MATCH($A98,[3]BC!$A$136:$A$180,0),MATCH(U$2,[3]BC!$A$136:$X$136,0))</f>
        <v>2.7422640166243468E-3</v>
      </c>
      <c r="V98" s="31">
        <f>INDEX([3]BC!$A$136:$X$180,MATCH($A98,[3]BC!$A$136:$A$180,0),MATCH(V$2,[3]BC!$A$136:$X$136,0))</f>
        <v>2.2975558106046257E-3</v>
      </c>
      <c r="W98" s="31">
        <f>INDEX([3]BC!$A$136:$X$180,MATCH($A98,[3]BC!$A$136:$A$180,0),MATCH(W$2,[3]BC!$A$136:$X$136,0))</f>
        <v>2.0517407652227266E-3</v>
      </c>
      <c r="X98" s="31">
        <f>INDEX([3]BC!$A$136:$X$180,MATCH($A98,[3]BC!$A$136:$A$180,0),MATCH(X$2,[3]BC!$A$136:$X$136,0))</f>
        <v>2.0588564072792255E-3</v>
      </c>
      <c r="Z98" t="str">
        <f t="shared" si="24"/>
        <v>CIMS.CAN.BC.Natural Gas Production.Natural Gas Supply.Processing.CompressionBCCompressionProcessing CompressionService requestedCIMS.CAN.BC.Natural Gas Production.Natural Gas Supply.Venting.Point Venting</v>
      </c>
    </row>
    <row r="99" spans="1:26" x14ac:dyDescent="0.35">
      <c r="A99" t="s">
        <v>146</v>
      </c>
      <c r="B99" t="s">
        <v>4</v>
      </c>
      <c r="C99" t="s">
        <v>117</v>
      </c>
      <c r="D99" t="s">
        <v>12</v>
      </c>
      <c r="E99" t="s">
        <v>26</v>
      </c>
      <c r="F99" t="s">
        <v>111</v>
      </c>
      <c r="G99" t="s">
        <v>13</v>
      </c>
      <c r="J99" t="s">
        <v>129</v>
      </c>
      <c r="K99" s="7" t="s">
        <v>89</v>
      </c>
      <c r="L99" t="s">
        <v>91</v>
      </c>
      <c r="M99" s="27" t="s">
        <v>25</v>
      </c>
      <c r="N99" s="14">
        <f>'[7]Service Requests'!I$18</f>
        <v>0.10834640099999999</v>
      </c>
      <c r="O99" s="14">
        <f>'[7]Service Requests'!J$18</f>
        <v>0.10834640099999999</v>
      </c>
      <c r="P99" s="14">
        <f>'[7]Service Requests'!K$18</f>
        <v>0.10834640099999999</v>
      </c>
      <c r="Q99" s="14">
        <f>'[7]Service Requests'!L$18</f>
        <v>0.10834640099999999</v>
      </c>
      <c r="R99" s="14">
        <f>'[7]Service Requests'!M$18</f>
        <v>0.10834640099999999</v>
      </c>
      <c r="S99" s="14">
        <f>'[7]Service Requests'!N$18</f>
        <v>0.10834640099999999</v>
      </c>
      <c r="T99" s="14">
        <f>'[7]Service Requests'!O$18</f>
        <v>0.10834640099999999</v>
      </c>
      <c r="U99" s="14">
        <f>'[7]Service Requests'!P$18</f>
        <v>0.10834640099999999</v>
      </c>
      <c r="V99" s="14">
        <f>'[7]Service Requests'!Q$18</f>
        <v>0.10834640099999999</v>
      </c>
      <c r="W99" s="14">
        <f>'[7]Service Requests'!R$18</f>
        <v>0.10834640099999999</v>
      </c>
      <c r="X99" s="14">
        <f>'[7]Service Requests'!S$18</f>
        <v>0.10834640099999999</v>
      </c>
      <c r="Z99" t="str">
        <f t="shared" si="24"/>
        <v>CIMS.CAN.BC.Natural Gas Production.Natural Gas Supply.Processing.CompressionBCCompressionProcessing Compression effService requestedCIMS.CAN.BC.Natural Gas Production.Natural Gas Supply.Direct Heat</v>
      </c>
    </row>
    <row r="100" spans="1:26" x14ac:dyDescent="0.35">
      <c r="A100" t="s">
        <v>146</v>
      </c>
      <c r="B100" t="s">
        <v>4</v>
      </c>
      <c r="C100" t="s">
        <v>117</v>
      </c>
      <c r="D100" t="s">
        <v>12</v>
      </c>
      <c r="E100" t="s">
        <v>26</v>
      </c>
      <c r="F100" t="s">
        <v>111</v>
      </c>
      <c r="G100" t="s">
        <v>13</v>
      </c>
      <c r="J100" t="s">
        <v>128</v>
      </c>
      <c r="K100" s="7" t="s">
        <v>89</v>
      </c>
      <c r="L100" t="s">
        <v>91</v>
      </c>
      <c r="M100" s="27" t="s">
        <v>25</v>
      </c>
      <c r="N100" s="14">
        <f>'[7]Service Requests'!I$19</f>
        <v>0.114199814</v>
      </c>
      <c r="O100" s="14">
        <f>'[7]Service Requests'!J$19</f>
        <v>0.114199814</v>
      </c>
      <c r="P100" s="14">
        <f>'[7]Service Requests'!K$19</f>
        <v>0.114199814</v>
      </c>
      <c r="Q100" s="14">
        <f>'[7]Service Requests'!L$19</f>
        <v>0.114199814</v>
      </c>
      <c r="R100" s="14">
        <f>'[7]Service Requests'!M$19</f>
        <v>0.114199814</v>
      </c>
      <c r="S100" s="14">
        <f>'[7]Service Requests'!N$19</f>
        <v>0.114199814</v>
      </c>
      <c r="T100" s="14">
        <f>'[7]Service Requests'!O$19</f>
        <v>0.114199814</v>
      </c>
      <c r="U100" s="14">
        <f>'[7]Service Requests'!P$19</f>
        <v>0.114199814</v>
      </c>
      <c r="V100" s="14">
        <f>'[7]Service Requests'!Q$19</f>
        <v>0.114199814</v>
      </c>
      <c r="W100" s="14">
        <f>'[7]Service Requests'!R$19</f>
        <v>0.114199814</v>
      </c>
      <c r="X100" s="14">
        <f>'[7]Service Requests'!S$19</f>
        <v>0.114199814</v>
      </c>
      <c r="Z100" t="str">
        <f t="shared" si="24"/>
        <v>CIMS.CAN.BC.Natural Gas Production.Natural Gas Supply.Processing.CompressionBCCompressionProcessing Compression effService requestedCIMS.CAN.BC.Natural Gas Production.Natural Gas Supply.Direct Drive Small</v>
      </c>
    </row>
    <row r="101" spans="1:26" x14ac:dyDescent="0.35">
      <c r="A101" t="s">
        <v>146</v>
      </c>
      <c r="B101" t="s">
        <v>4</v>
      </c>
      <c r="C101" t="s">
        <v>117</v>
      </c>
      <c r="D101" t="s">
        <v>12</v>
      </c>
      <c r="E101" t="s">
        <v>26</v>
      </c>
      <c r="F101" t="s">
        <v>111</v>
      </c>
      <c r="G101" t="s">
        <v>13</v>
      </c>
      <c r="J101" t="s">
        <v>127</v>
      </c>
      <c r="K101" s="7" t="s">
        <v>89</v>
      </c>
      <c r="L101" t="s">
        <v>91</v>
      </c>
      <c r="M101" s="27" t="s">
        <v>25</v>
      </c>
      <c r="N101" s="14">
        <f>'[7]Service Requests'!I$20</f>
        <v>6.7957897000000003E-2</v>
      </c>
      <c r="O101" s="14">
        <f>'[7]Service Requests'!J$20</f>
        <v>6.7957897000000003E-2</v>
      </c>
      <c r="P101" s="14">
        <f>'[7]Service Requests'!K$20</f>
        <v>6.7957897000000003E-2</v>
      </c>
      <c r="Q101" s="14">
        <f>'[7]Service Requests'!L$20</f>
        <v>6.7957897000000003E-2</v>
      </c>
      <c r="R101" s="14">
        <f>'[7]Service Requests'!M$20</f>
        <v>6.7957897000000003E-2</v>
      </c>
      <c r="S101" s="14">
        <f>'[7]Service Requests'!N$20</f>
        <v>6.7957897000000003E-2</v>
      </c>
      <c r="T101" s="14">
        <f>'[7]Service Requests'!O$20</f>
        <v>6.7957897000000003E-2</v>
      </c>
      <c r="U101" s="14">
        <f>'[7]Service Requests'!P$20</f>
        <v>6.7957897000000003E-2</v>
      </c>
      <c r="V101" s="14">
        <f>'[7]Service Requests'!Q$20</f>
        <v>6.7957897000000003E-2</v>
      </c>
      <c r="W101" s="14">
        <f>'[7]Service Requests'!R$20</f>
        <v>6.7957897000000003E-2</v>
      </c>
      <c r="X101" s="14">
        <f>'[7]Service Requests'!S$20</f>
        <v>6.7957897000000003E-2</v>
      </c>
      <c r="Z101" t="str">
        <f t="shared" si="24"/>
        <v>CIMS.CAN.BC.Natural Gas Production.Natural Gas Supply.Processing.CompressionBCCompressionProcessing Compression effService requestedCIMS.CAN.BC.Natural Gas Production.Natural Gas Supply.Direct Drive Large</v>
      </c>
    </row>
    <row r="102" spans="1:26" x14ac:dyDescent="0.35">
      <c r="A102" t="s">
        <v>146</v>
      </c>
      <c r="B102" t="s">
        <v>4</v>
      </c>
      <c r="C102" t="s">
        <v>117</v>
      </c>
      <c r="D102" t="s">
        <v>12</v>
      </c>
      <c r="E102" t="s">
        <v>26</v>
      </c>
      <c r="F102" t="s">
        <v>111</v>
      </c>
      <c r="G102" t="s">
        <v>13</v>
      </c>
      <c r="J102" t="s">
        <v>141</v>
      </c>
      <c r="K102" s="7" t="s">
        <v>89</v>
      </c>
      <c r="M102" s="27" t="s">
        <v>28</v>
      </c>
      <c r="N102" s="31">
        <f>INDEX([3]BC!$A$136:$X$180,MATCH($A102,[3]BC!$A$136:$A$180,0),MATCH(N$2,[3]BC!$A$136:$X$136,0))</f>
        <v>1.2037233236469103E-2</v>
      </c>
      <c r="O102" s="31">
        <f>INDEX([3]BC!$A$136:$X$180,MATCH($A102,[3]BC!$A$136:$A$180,0),MATCH(O$2,[3]BC!$A$136:$X$136,0))</f>
        <v>1.4203122947877456E-2</v>
      </c>
      <c r="P102" s="31">
        <f>INDEX([3]BC!$A$136:$X$180,MATCH($A102,[3]BC!$A$136:$A$180,0),MATCH(P$2,[3]BC!$A$136:$X$136,0))</f>
        <v>9.8858665935764659E-3</v>
      </c>
      <c r="Q102" s="31">
        <f>INDEX([3]BC!$A$136:$X$180,MATCH($A102,[3]BC!$A$136:$A$180,0),MATCH(Q$2,[3]BC!$A$136:$X$136,0))</f>
        <v>7.3301372405491835E-3</v>
      </c>
      <c r="R102" s="31">
        <f>INDEX([3]BC!$A$136:$X$180,MATCH($A102,[3]BC!$A$136:$A$180,0),MATCH(R$2,[3]BC!$A$136:$X$136,0))</f>
        <v>5.9070774968091539E-3</v>
      </c>
      <c r="S102" s="31">
        <f>INDEX([3]BC!$A$136:$X$180,MATCH($A102,[3]BC!$A$136:$A$180,0),MATCH(S$2,[3]BC!$A$136:$X$136,0))</f>
        <v>4.1010976883638431E-3</v>
      </c>
      <c r="T102" s="31">
        <f>INDEX([3]BC!$A$136:$X$180,MATCH($A102,[3]BC!$A$136:$A$180,0),MATCH(T$2,[3]BC!$A$136:$X$136,0))</f>
        <v>3.2440576254249105E-3</v>
      </c>
      <c r="U102" s="31">
        <f>INDEX([3]BC!$A$136:$X$180,MATCH($A102,[3]BC!$A$136:$A$180,0),MATCH(U$2,[3]BC!$A$136:$X$136,0))</f>
        <v>2.7422640166243468E-3</v>
      </c>
      <c r="V102" s="31">
        <f>INDEX([3]BC!$A$136:$X$180,MATCH($A102,[3]BC!$A$136:$A$180,0),MATCH(V$2,[3]BC!$A$136:$X$136,0))</f>
        <v>2.2975558106046257E-3</v>
      </c>
      <c r="W102" s="31">
        <f>INDEX([3]BC!$A$136:$X$180,MATCH($A102,[3]BC!$A$136:$A$180,0),MATCH(W$2,[3]BC!$A$136:$X$136,0))</f>
        <v>2.0517407652227266E-3</v>
      </c>
      <c r="X102" s="31">
        <f>INDEX([3]BC!$A$136:$X$180,MATCH($A102,[3]BC!$A$136:$A$180,0),MATCH(X$2,[3]BC!$A$136:$X$136,0))</f>
        <v>2.0588564072792255E-3</v>
      </c>
      <c r="Z102" t="str">
        <f t="shared" si="24"/>
        <v>CIMS.CAN.BC.Natural Gas Production.Natural Gas Supply.Processing.CompressionBCCompressionProcessing Compression effService requestedCIMS.CAN.BC.Natural Gas Production.Natural Gas Supply.Flaring</v>
      </c>
    </row>
    <row r="103" spans="1:26" x14ac:dyDescent="0.35">
      <c r="A103" t="s">
        <v>146</v>
      </c>
      <c r="B103" t="s">
        <v>4</v>
      </c>
      <c r="C103" t="s">
        <v>117</v>
      </c>
      <c r="D103" t="s">
        <v>12</v>
      </c>
      <c r="E103" t="s">
        <v>26</v>
      </c>
      <c r="F103" t="s">
        <v>111</v>
      </c>
      <c r="G103" t="s">
        <v>13</v>
      </c>
      <c r="J103" t="s">
        <v>142</v>
      </c>
      <c r="K103" s="7" t="s">
        <v>89</v>
      </c>
      <c r="M103" s="27" t="s">
        <v>28</v>
      </c>
      <c r="N103" s="31">
        <f>INDEX([3]BC!$A$136:$X$180,MATCH($A103,[3]BC!$A$136:$A$180,0),MATCH(N$2,[3]BC!$A$136:$X$136,0))</f>
        <v>1.2037233236469103E-2</v>
      </c>
      <c r="O103" s="31">
        <f>INDEX([3]BC!$A$136:$X$180,MATCH($A103,[3]BC!$A$136:$A$180,0),MATCH(O$2,[3]BC!$A$136:$X$136,0))</f>
        <v>1.4203122947877456E-2</v>
      </c>
      <c r="P103" s="31">
        <f>INDEX([3]BC!$A$136:$X$180,MATCH($A103,[3]BC!$A$136:$A$180,0),MATCH(P$2,[3]BC!$A$136:$X$136,0))</f>
        <v>9.8858665935764659E-3</v>
      </c>
      <c r="Q103" s="31">
        <f>INDEX([3]BC!$A$136:$X$180,MATCH($A103,[3]BC!$A$136:$A$180,0),MATCH(Q$2,[3]BC!$A$136:$X$136,0))</f>
        <v>7.3301372405491835E-3</v>
      </c>
      <c r="R103" s="31">
        <f>INDEX([3]BC!$A$136:$X$180,MATCH($A103,[3]BC!$A$136:$A$180,0),MATCH(R$2,[3]BC!$A$136:$X$136,0))</f>
        <v>5.9070774968091539E-3</v>
      </c>
      <c r="S103" s="31">
        <f>INDEX([3]BC!$A$136:$X$180,MATCH($A103,[3]BC!$A$136:$A$180,0),MATCH(S$2,[3]BC!$A$136:$X$136,0))</f>
        <v>4.1010976883638431E-3</v>
      </c>
      <c r="T103" s="31">
        <f>INDEX([3]BC!$A$136:$X$180,MATCH($A103,[3]BC!$A$136:$A$180,0),MATCH(T$2,[3]BC!$A$136:$X$136,0))</f>
        <v>3.2440576254249105E-3</v>
      </c>
      <c r="U103" s="31">
        <f>INDEX([3]BC!$A$136:$X$180,MATCH($A103,[3]BC!$A$136:$A$180,0),MATCH(U$2,[3]BC!$A$136:$X$136,0))</f>
        <v>2.7422640166243468E-3</v>
      </c>
      <c r="V103" s="31">
        <f>INDEX([3]BC!$A$136:$X$180,MATCH($A103,[3]BC!$A$136:$A$180,0),MATCH(V$2,[3]BC!$A$136:$X$136,0))</f>
        <v>2.2975558106046257E-3</v>
      </c>
      <c r="W103" s="31">
        <f>INDEX([3]BC!$A$136:$X$180,MATCH($A103,[3]BC!$A$136:$A$180,0),MATCH(W$2,[3]BC!$A$136:$X$136,0))</f>
        <v>2.0517407652227266E-3</v>
      </c>
      <c r="X103" s="31">
        <f>INDEX([3]BC!$A$136:$X$180,MATCH($A103,[3]BC!$A$136:$A$180,0),MATCH(X$2,[3]BC!$A$136:$X$136,0))</f>
        <v>2.0588564072792255E-3</v>
      </c>
      <c r="Z103" t="str">
        <f t="shared" si="24"/>
        <v>CIMS.CAN.BC.Natural Gas Production.Natural Gas Supply.Processing.CompressionBCCompressionProcessing Compression effService requestedCIMS.CAN.BC.Natural Gas Production.Natural Gas Supply.Venting.Point Venting</v>
      </c>
    </row>
    <row r="104" spans="1:26" x14ac:dyDescent="0.35">
      <c r="A104" t="s">
        <v>145</v>
      </c>
      <c r="B104" t="s">
        <v>4</v>
      </c>
      <c r="C104" t="s">
        <v>117</v>
      </c>
      <c r="D104" t="s">
        <v>12</v>
      </c>
      <c r="E104" t="s">
        <v>38</v>
      </c>
      <c r="F104" t="s">
        <v>18</v>
      </c>
      <c r="G104" t="s">
        <v>13</v>
      </c>
      <c r="J104" t="s">
        <v>126</v>
      </c>
      <c r="K104" s="7" t="s">
        <v>89</v>
      </c>
      <c r="L104" s="3" t="s">
        <v>91</v>
      </c>
      <c r="M104" s="5" t="s">
        <v>25</v>
      </c>
      <c r="N104" s="24">
        <f>INDEX('[4]Service Request Values'!$N$1:$Z$44,MATCH($Z104,'[4]Service Request Values'!$Z$1:$Z$44,0),MATCH(N$2,'[4]Service Request Values'!$N$1:$Z$1,0))</f>
        <v>0.11239449</v>
      </c>
      <c r="O104" s="24">
        <f>INDEX('[4]Service Request Values'!$N$1:$Z$44,MATCH($Z104,'[4]Service Request Values'!$Z$1:$Z$44,0),MATCH(O$2,'[4]Service Request Values'!$N$1:$Z$1,0))</f>
        <v>0.11239449</v>
      </c>
      <c r="P104" s="24">
        <f>INDEX('[4]Service Request Values'!$N$1:$Z$44,MATCH($Z104,'[4]Service Request Values'!$Z$1:$Z$44,0),MATCH(P$2,'[4]Service Request Values'!$N$1:$Z$1,0))</f>
        <v>0.11239449</v>
      </c>
      <c r="Q104" s="24">
        <f>INDEX('[4]Service Request Values'!$N$1:$Z$44,MATCH($Z104,'[4]Service Request Values'!$Z$1:$Z$44,0),MATCH(Q$2,'[4]Service Request Values'!$N$1:$Z$1,0))</f>
        <v>0.11239449</v>
      </c>
      <c r="R104" s="24">
        <f>INDEX('[4]Service Request Values'!$N$1:$Z$44,MATCH($Z104,'[4]Service Request Values'!$Z$1:$Z$44,0),MATCH(R$2,'[4]Service Request Values'!$N$1:$Z$1,0))</f>
        <v>0.11239449</v>
      </c>
      <c r="S104" s="24">
        <f>INDEX('[4]Service Request Values'!$N$1:$Z$44,MATCH($Z104,'[4]Service Request Values'!$Z$1:$Z$44,0),MATCH(S$2,'[4]Service Request Values'!$N$1:$Z$1,0))</f>
        <v>0.11239449</v>
      </c>
      <c r="T104" s="24">
        <f>INDEX('[4]Service Request Values'!$N$1:$Z$44,MATCH($Z104,'[4]Service Request Values'!$Z$1:$Z$44,0),MATCH(T$2,'[4]Service Request Values'!$N$1:$Z$1,0))</f>
        <v>0.11239449</v>
      </c>
      <c r="U104" s="24">
        <f>INDEX('[4]Service Request Values'!$N$1:$Z$44,MATCH($Z104,'[4]Service Request Values'!$Z$1:$Z$44,0),MATCH(U$2,'[4]Service Request Values'!$N$1:$Z$1,0))</f>
        <v>0.11239449</v>
      </c>
      <c r="V104" s="24">
        <f>INDEX('[4]Service Request Values'!$N$1:$Z$44,MATCH($Z104,'[4]Service Request Values'!$Z$1:$Z$44,0),MATCH(V$2,'[4]Service Request Values'!$N$1:$Z$1,0))</f>
        <v>0.11239449</v>
      </c>
      <c r="W104" s="24">
        <f>INDEX('[4]Service Request Values'!$N$1:$Z$44,MATCH($Z104,'[4]Service Request Values'!$Z$1:$Z$44,0),MATCH(W$2,'[4]Service Request Values'!$N$1:$Z$1,0))</f>
        <v>0.11239449</v>
      </c>
      <c r="X104" s="24">
        <f>INDEX('[4]Service Request Values'!$N$1:$Z$44,MATCH($Z104,'[4]Service Request Values'!$Z$1:$Z$44,0),MATCH(X$2,'[4]Service Request Values'!$N$1:$Z$1,0))</f>
        <v>0.11239449</v>
      </c>
      <c r="Z104" t="str">
        <f t="shared" si="24"/>
        <v>CIMS.CAN.BC.Natural Gas Production.Natural Gas Supply.Processing.Processing PlantsBCProcessing PlantsProcessingService requestedCIMS.CAN.BC.Electricity</v>
      </c>
    </row>
    <row r="105" spans="1:26" x14ac:dyDescent="0.35">
      <c r="A105" t="s">
        <v>145</v>
      </c>
      <c r="B105" t="s">
        <v>4</v>
      </c>
      <c r="C105" t="s">
        <v>117</v>
      </c>
      <c r="D105" t="s">
        <v>12</v>
      </c>
      <c r="E105" t="s">
        <v>38</v>
      </c>
      <c r="F105" t="s">
        <v>18</v>
      </c>
      <c r="G105" t="s">
        <v>13</v>
      </c>
      <c r="J105" t="s">
        <v>146</v>
      </c>
      <c r="K105" s="7" t="s">
        <v>89</v>
      </c>
      <c r="M105" s="27" t="s">
        <v>25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Z105" t="str">
        <f t="shared" si="24"/>
        <v>CIMS.CAN.BC.Natural Gas Production.Natural Gas Supply.Processing.Processing PlantsBCProcessing PlantsProcessingService requestedCIMS.CAN.BC.Natural Gas Production.Natural Gas Supply.Processing.Compression</v>
      </c>
    </row>
    <row r="106" spans="1:26" x14ac:dyDescent="0.35">
      <c r="A106" t="s">
        <v>145</v>
      </c>
      <c r="B106" t="s">
        <v>4</v>
      </c>
      <c r="C106" t="s">
        <v>117</v>
      </c>
      <c r="D106" t="s">
        <v>12</v>
      </c>
      <c r="E106" t="s">
        <v>38</v>
      </c>
      <c r="F106" t="s">
        <v>18</v>
      </c>
      <c r="G106" t="s">
        <v>13</v>
      </c>
      <c r="J106" t="s">
        <v>124</v>
      </c>
      <c r="K106" s="7" t="s">
        <v>89</v>
      </c>
      <c r="M106" s="27" t="s">
        <v>25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Z106" t="str">
        <f t="shared" si="24"/>
        <v>CIMS.CAN.BC.Natural Gas Production.Natural Gas Supply.Processing.Processing PlantsBCProcessing PlantsProcessingService requestedCIMS.CAN.BC.Natural Gas Production.Natural Gas Supply.Controls</v>
      </c>
    </row>
    <row r="107" spans="1:26" x14ac:dyDescent="0.35">
      <c r="A107" t="s">
        <v>145</v>
      </c>
      <c r="B107" t="s">
        <v>4</v>
      </c>
      <c r="C107" t="s">
        <v>117</v>
      </c>
      <c r="D107" t="s">
        <v>12</v>
      </c>
      <c r="E107" t="s">
        <v>38</v>
      </c>
      <c r="F107" t="s">
        <v>18</v>
      </c>
      <c r="G107" t="s">
        <v>13</v>
      </c>
      <c r="J107" t="s">
        <v>147</v>
      </c>
      <c r="K107" s="7" t="s">
        <v>89</v>
      </c>
      <c r="M107" s="27" t="s">
        <v>25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Z107" t="str">
        <f t="shared" si="24"/>
        <v>CIMS.CAN.BC.Natural Gas Production.Natural Gas Supply.Processing.Processing PlantsBCProcessing PlantsProcessingService requestedCIMS.CAN.BC.Natural Gas Production.Natural Gas Supply.Pumping</v>
      </c>
    </row>
    <row r="108" spans="1:26" x14ac:dyDescent="0.35">
      <c r="A108" t="s">
        <v>145</v>
      </c>
      <c r="B108" t="s">
        <v>4</v>
      </c>
      <c r="C108" t="s">
        <v>117</v>
      </c>
      <c r="D108" t="s">
        <v>12</v>
      </c>
      <c r="E108" t="s">
        <v>38</v>
      </c>
      <c r="F108" t="s">
        <v>18</v>
      </c>
      <c r="G108" t="s">
        <v>13</v>
      </c>
      <c r="J108" t="s">
        <v>144</v>
      </c>
      <c r="K108" s="7" t="s">
        <v>89</v>
      </c>
      <c r="M108" s="27" t="s">
        <v>28</v>
      </c>
      <c r="N108" s="31">
        <f>INDEX([3]BC!$A$136:$X$180,MATCH($A108,[3]BC!$A$136:$A$180,0),MATCH(N$2,[3]BC!$A$136:$X$136,0))</f>
        <v>4.9127263168987856E-2</v>
      </c>
      <c r="O108" s="31">
        <f>INDEX([3]BC!$A$136:$X$180,MATCH($A108,[3]BC!$A$136:$A$180,0),MATCH(O$2,[3]BC!$A$136:$X$136,0))</f>
        <v>6.0056981790130998E-2</v>
      </c>
      <c r="P108" s="31">
        <f>INDEX([3]BC!$A$136:$X$180,MATCH($A108,[3]BC!$A$136:$A$180,0),MATCH(P$2,[3]BC!$A$136:$X$136,0))</f>
        <v>4.8415094064945645E-2</v>
      </c>
      <c r="Q108" s="31">
        <f>INDEX([3]BC!$A$136:$X$180,MATCH($A108,[3]BC!$A$136:$A$180,0),MATCH(Q$2,[3]BC!$A$136:$X$136,0))</f>
        <v>2.2114503935439955E-2</v>
      </c>
      <c r="R108" s="31">
        <f>INDEX([3]BC!$A$136:$X$180,MATCH($A108,[3]BC!$A$136:$A$180,0),MATCH(R$2,[3]BC!$A$136:$X$136,0))</f>
        <v>1.2300691952028578E-2</v>
      </c>
      <c r="S108" s="31">
        <f>INDEX([3]BC!$A$136:$X$180,MATCH($A108,[3]BC!$A$136:$A$180,0),MATCH(S$2,[3]BC!$A$136:$X$136,0))</f>
        <v>4.887688872218192E-3</v>
      </c>
      <c r="T108" s="31">
        <f>INDEX([3]BC!$A$136:$X$180,MATCH($A108,[3]BC!$A$136:$A$180,0),MATCH(T$2,[3]BC!$A$136:$X$136,0))</f>
        <v>2.237940956837108E-4</v>
      </c>
      <c r="U108" s="31">
        <f>INDEX([3]BC!$A$136:$X$180,MATCH($A108,[3]BC!$A$136:$A$180,0),MATCH(U$2,[3]BC!$A$136:$X$136,0))</f>
        <v>1.8917743350691641E-4</v>
      </c>
      <c r="V108" s="31">
        <f>INDEX([3]BC!$A$136:$X$180,MATCH($A108,[3]BC!$A$136:$A$180,0),MATCH(V$2,[3]BC!$A$136:$X$136,0))</f>
        <v>1.5849885676730833E-4</v>
      </c>
      <c r="W108" s="31">
        <f>INDEX([3]BC!$A$136:$X$180,MATCH($A108,[3]BC!$A$136:$A$180,0),MATCH(W$2,[3]BC!$A$136:$X$136,0))</f>
        <v>1.4154109518023207E-4</v>
      </c>
      <c r="X108" s="31">
        <f>INDEX([3]BC!$A$136:$X$180,MATCH($A108,[3]BC!$A$136:$A$180,0),MATCH(X$2,[3]BC!$A$136:$X$136,0))</f>
        <v>1.4203197384612338E-4</v>
      </c>
      <c r="Z108" t="str">
        <f t="shared" si="24"/>
        <v>CIMS.CAN.BC.Natural Gas Production.Natural Gas Supply.Processing.Processing PlantsBCProcessing PlantsProcessingService requestedCIMS.CAN.BC.Natural Gas Production.Natural Gas Supply.Formation CO2</v>
      </c>
    </row>
    <row r="109" spans="1:26" x14ac:dyDescent="0.35">
      <c r="A109" t="s">
        <v>145</v>
      </c>
      <c r="B109" t="s">
        <v>4</v>
      </c>
      <c r="C109" t="s">
        <v>117</v>
      </c>
      <c r="D109" t="s">
        <v>12</v>
      </c>
      <c r="E109" t="s">
        <v>38</v>
      </c>
      <c r="F109" t="s">
        <v>18</v>
      </c>
      <c r="G109" t="s">
        <v>13</v>
      </c>
      <c r="J109" t="s">
        <v>141</v>
      </c>
      <c r="K109" s="7" t="s">
        <v>89</v>
      </c>
      <c r="M109" s="27" t="s">
        <v>28</v>
      </c>
      <c r="N109" s="31">
        <f>INDEX([3]BC!$A$136:$X$180,MATCH($A109,[3]BC!$A$136:$A$180,0),MATCH(N$2,[3]BC!$A$136:$X$136,0))</f>
        <v>4.9127263168987856E-2</v>
      </c>
      <c r="O109" s="31">
        <f>INDEX([3]BC!$A$136:$X$180,MATCH($A109,[3]BC!$A$136:$A$180,0),MATCH(O$2,[3]BC!$A$136:$X$136,0))</f>
        <v>6.0056981790130998E-2</v>
      </c>
      <c r="P109" s="31">
        <f>INDEX([3]BC!$A$136:$X$180,MATCH($A109,[3]BC!$A$136:$A$180,0),MATCH(P$2,[3]BC!$A$136:$X$136,0))</f>
        <v>4.8415094064945645E-2</v>
      </c>
      <c r="Q109" s="31">
        <f>INDEX([3]BC!$A$136:$X$180,MATCH($A109,[3]BC!$A$136:$A$180,0),MATCH(Q$2,[3]BC!$A$136:$X$136,0))</f>
        <v>2.2114503935439955E-2</v>
      </c>
      <c r="R109" s="31">
        <f>INDEX([3]BC!$A$136:$X$180,MATCH($A109,[3]BC!$A$136:$A$180,0),MATCH(R$2,[3]BC!$A$136:$X$136,0))</f>
        <v>1.2300691952028578E-2</v>
      </c>
      <c r="S109" s="31">
        <f>INDEX([3]BC!$A$136:$X$180,MATCH($A109,[3]BC!$A$136:$A$180,0),MATCH(S$2,[3]BC!$A$136:$X$136,0))</f>
        <v>4.887688872218192E-3</v>
      </c>
      <c r="T109" s="31">
        <f>INDEX([3]BC!$A$136:$X$180,MATCH($A109,[3]BC!$A$136:$A$180,0),MATCH(T$2,[3]BC!$A$136:$X$136,0))</f>
        <v>2.237940956837108E-4</v>
      </c>
      <c r="U109" s="31">
        <f>INDEX([3]BC!$A$136:$X$180,MATCH($A109,[3]BC!$A$136:$A$180,0),MATCH(U$2,[3]BC!$A$136:$X$136,0))</f>
        <v>1.8917743350691641E-4</v>
      </c>
      <c r="V109" s="31">
        <f>INDEX([3]BC!$A$136:$X$180,MATCH($A109,[3]BC!$A$136:$A$180,0),MATCH(V$2,[3]BC!$A$136:$X$136,0))</f>
        <v>1.5849885676730833E-4</v>
      </c>
      <c r="W109" s="31">
        <f>INDEX([3]BC!$A$136:$X$180,MATCH($A109,[3]BC!$A$136:$A$180,0),MATCH(W$2,[3]BC!$A$136:$X$136,0))</f>
        <v>1.4154109518023207E-4</v>
      </c>
      <c r="X109" s="31">
        <f>INDEX([3]BC!$A$136:$X$180,MATCH($A109,[3]BC!$A$136:$A$180,0),MATCH(X$2,[3]BC!$A$136:$X$136,0))</f>
        <v>1.4203197384612338E-4</v>
      </c>
      <c r="Z109" t="str">
        <f t="shared" si="24"/>
        <v>CIMS.CAN.BC.Natural Gas Production.Natural Gas Supply.Processing.Processing PlantsBCProcessing PlantsProcessingService requestedCIMS.CAN.BC.Natural Gas Production.Natural Gas Supply.Flaring</v>
      </c>
    </row>
    <row r="110" spans="1:26" x14ac:dyDescent="0.35">
      <c r="A110" t="s">
        <v>145</v>
      </c>
      <c r="B110" t="s">
        <v>4</v>
      </c>
      <c r="C110" t="s">
        <v>117</v>
      </c>
      <c r="D110" t="s">
        <v>12</v>
      </c>
      <c r="E110" t="s">
        <v>38</v>
      </c>
      <c r="F110" t="s">
        <v>18</v>
      </c>
      <c r="G110" t="s">
        <v>13</v>
      </c>
      <c r="J110" t="s">
        <v>142</v>
      </c>
      <c r="K110" s="7" t="s">
        <v>89</v>
      </c>
      <c r="M110" s="27" t="s">
        <v>28</v>
      </c>
      <c r="N110" s="31">
        <f>INDEX([3]BC!$A$136:$X$180,MATCH($A110,[3]BC!$A$136:$A$180,0),MATCH(N$2,[3]BC!$A$136:$X$136,0))</f>
        <v>4.9127263168987856E-2</v>
      </c>
      <c r="O110" s="31">
        <f>INDEX([3]BC!$A$136:$X$180,MATCH($A110,[3]BC!$A$136:$A$180,0),MATCH(O$2,[3]BC!$A$136:$X$136,0))</f>
        <v>6.0056981790130998E-2</v>
      </c>
      <c r="P110" s="31">
        <f>INDEX([3]BC!$A$136:$X$180,MATCH($A110,[3]BC!$A$136:$A$180,0),MATCH(P$2,[3]BC!$A$136:$X$136,0))</f>
        <v>4.8415094064945645E-2</v>
      </c>
      <c r="Q110" s="31">
        <f>INDEX([3]BC!$A$136:$X$180,MATCH($A110,[3]BC!$A$136:$A$180,0),MATCH(Q$2,[3]BC!$A$136:$X$136,0))</f>
        <v>2.2114503935439955E-2</v>
      </c>
      <c r="R110" s="31">
        <f>INDEX([3]BC!$A$136:$X$180,MATCH($A110,[3]BC!$A$136:$A$180,0),MATCH(R$2,[3]BC!$A$136:$X$136,0))</f>
        <v>1.2300691952028578E-2</v>
      </c>
      <c r="S110" s="31">
        <f>INDEX([3]BC!$A$136:$X$180,MATCH($A110,[3]BC!$A$136:$A$180,0),MATCH(S$2,[3]BC!$A$136:$X$136,0))</f>
        <v>4.887688872218192E-3</v>
      </c>
      <c r="T110" s="31">
        <f>INDEX([3]BC!$A$136:$X$180,MATCH($A110,[3]BC!$A$136:$A$180,0),MATCH(T$2,[3]BC!$A$136:$X$136,0))</f>
        <v>2.237940956837108E-4</v>
      </c>
      <c r="U110" s="31">
        <f>INDEX([3]BC!$A$136:$X$180,MATCH($A110,[3]BC!$A$136:$A$180,0),MATCH(U$2,[3]BC!$A$136:$X$136,0))</f>
        <v>1.8917743350691641E-4</v>
      </c>
      <c r="V110" s="31">
        <f>INDEX([3]BC!$A$136:$X$180,MATCH($A110,[3]BC!$A$136:$A$180,0),MATCH(V$2,[3]BC!$A$136:$X$136,0))</f>
        <v>1.5849885676730833E-4</v>
      </c>
      <c r="W110" s="31">
        <f>INDEX([3]BC!$A$136:$X$180,MATCH($A110,[3]BC!$A$136:$A$180,0),MATCH(W$2,[3]BC!$A$136:$X$136,0))</f>
        <v>1.4154109518023207E-4</v>
      </c>
      <c r="X110" s="31">
        <f>INDEX([3]BC!$A$136:$X$180,MATCH($A110,[3]BC!$A$136:$A$180,0),MATCH(X$2,[3]BC!$A$136:$X$136,0))</f>
        <v>1.4203197384612338E-4</v>
      </c>
      <c r="Z110" t="str">
        <f t="shared" si="24"/>
        <v>CIMS.CAN.BC.Natural Gas Production.Natural Gas Supply.Processing.Processing PlantsBCProcessing PlantsProcessingService requestedCIMS.CAN.BC.Natural Gas Production.Natural Gas Supply.Venting.Point Venting</v>
      </c>
    </row>
    <row r="111" spans="1:26" x14ac:dyDescent="0.35">
      <c r="A111" t="s">
        <v>145</v>
      </c>
      <c r="B111" t="s">
        <v>4</v>
      </c>
      <c r="C111" t="s">
        <v>117</v>
      </c>
      <c r="D111" t="s">
        <v>12</v>
      </c>
      <c r="E111" t="s">
        <v>38</v>
      </c>
      <c r="F111" t="s">
        <v>43</v>
      </c>
      <c r="G111" t="s">
        <v>13</v>
      </c>
      <c r="J111" t="s">
        <v>126</v>
      </c>
      <c r="K111" s="7" t="s">
        <v>89</v>
      </c>
      <c r="L111" s="3" t="s">
        <v>91</v>
      </c>
      <c r="M111" s="5" t="s">
        <v>25</v>
      </c>
      <c r="N111" s="24">
        <f>INDEX('[4]Service Request Values'!$N$1:$Z$44,MATCH($Z111,'[4]Service Request Values'!$Z$1:$Z$44,0),MATCH(N$2,'[4]Service Request Values'!$N$1:$Z$1,0))</f>
        <v>8.4295867499999996E-2</v>
      </c>
      <c r="O111" s="24">
        <f>INDEX('[4]Service Request Values'!$N$1:$Z$44,MATCH($Z111,'[4]Service Request Values'!$Z$1:$Z$44,0),MATCH(O$2,'[4]Service Request Values'!$N$1:$Z$1,0))</f>
        <v>8.4295867499999996E-2</v>
      </c>
      <c r="P111" s="24">
        <f>INDEX('[4]Service Request Values'!$N$1:$Z$44,MATCH($Z111,'[4]Service Request Values'!$Z$1:$Z$44,0),MATCH(P$2,'[4]Service Request Values'!$N$1:$Z$1,0))</f>
        <v>8.4295867499999996E-2</v>
      </c>
      <c r="Q111" s="24">
        <f>INDEX('[4]Service Request Values'!$N$1:$Z$44,MATCH($Z111,'[4]Service Request Values'!$Z$1:$Z$44,0),MATCH(Q$2,'[4]Service Request Values'!$N$1:$Z$1,0))</f>
        <v>8.4295867499999996E-2</v>
      </c>
      <c r="R111" s="24">
        <f>INDEX('[4]Service Request Values'!$N$1:$Z$44,MATCH($Z111,'[4]Service Request Values'!$Z$1:$Z$44,0),MATCH(R$2,'[4]Service Request Values'!$N$1:$Z$1,0))</f>
        <v>8.4295867499999996E-2</v>
      </c>
      <c r="S111" s="24">
        <f>INDEX('[4]Service Request Values'!$N$1:$Z$44,MATCH($Z111,'[4]Service Request Values'!$Z$1:$Z$44,0),MATCH(S$2,'[4]Service Request Values'!$N$1:$Z$1,0))</f>
        <v>8.4295867499999996E-2</v>
      </c>
      <c r="T111" s="24">
        <f>INDEX('[4]Service Request Values'!$N$1:$Z$44,MATCH($Z111,'[4]Service Request Values'!$Z$1:$Z$44,0),MATCH(T$2,'[4]Service Request Values'!$N$1:$Z$1,0))</f>
        <v>8.4295867499999996E-2</v>
      </c>
      <c r="U111" s="24">
        <f>INDEX('[4]Service Request Values'!$N$1:$Z$44,MATCH($Z111,'[4]Service Request Values'!$Z$1:$Z$44,0),MATCH(U$2,'[4]Service Request Values'!$N$1:$Z$1,0))</f>
        <v>8.4295867499999996E-2</v>
      </c>
      <c r="V111" s="24">
        <f>INDEX('[4]Service Request Values'!$N$1:$Z$44,MATCH($Z111,'[4]Service Request Values'!$Z$1:$Z$44,0),MATCH(V$2,'[4]Service Request Values'!$N$1:$Z$1,0))</f>
        <v>8.4295867499999996E-2</v>
      </c>
      <c r="W111" s="24">
        <f>INDEX('[4]Service Request Values'!$N$1:$Z$44,MATCH($Z111,'[4]Service Request Values'!$Z$1:$Z$44,0),MATCH(W$2,'[4]Service Request Values'!$N$1:$Z$1,0))</f>
        <v>8.4295867499999996E-2</v>
      </c>
      <c r="X111" s="24">
        <f>INDEX('[4]Service Request Values'!$N$1:$Z$44,MATCH($Z111,'[4]Service Request Values'!$Z$1:$Z$44,0),MATCH(X$2,'[4]Service Request Values'!$N$1:$Z$1,0))</f>
        <v>8.4295867499999996E-2</v>
      </c>
      <c r="Z111" t="str">
        <f t="shared" si="24"/>
        <v>CIMS.CAN.BC.Natural Gas Production.Natural Gas Supply.Processing.Processing PlantsBCProcessing PlantsProcessing EffService requestedCIMS.CAN.BC.Electricity</v>
      </c>
    </row>
    <row r="112" spans="1:26" x14ac:dyDescent="0.35">
      <c r="A112" t="s">
        <v>145</v>
      </c>
      <c r="B112" t="s">
        <v>4</v>
      </c>
      <c r="C112" t="s">
        <v>117</v>
      </c>
      <c r="D112" t="s">
        <v>12</v>
      </c>
      <c r="E112" t="s">
        <v>38</v>
      </c>
      <c r="F112" t="s">
        <v>43</v>
      </c>
      <c r="G112" t="s">
        <v>13</v>
      </c>
      <c r="J112" t="s">
        <v>146</v>
      </c>
      <c r="K112" s="7" t="s">
        <v>89</v>
      </c>
      <c r="M112" s="27" t="s">
        <v>25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Z112" t="str">
        <f t="shared" si="24"/>
        <v>CIMS.CAN.BC.Natural Gas Production.Natural Gas Supply.Processing.Processing PlantsBCProcessing PlantsProcessing EffService requestedCIMS.CAN.BC.Natural Gas Production.Natural Gas Supply.Processing.Compression</v>
      </c>
    </row>
    <row r="113" spans="1:26" x14ac:dyDescent="0.35">
      <c r="A113" t="s">
        <v>145</v>
      </c>
      <c r="B113" t="s">
        <v>4</v>
      </c>
      <c r="C113" t="s">
        <v>117</v>
      </c>
      <c r="D113" t="s">
        <v>12</v>
      </c>
      <c r="E113" t="s">
        <v>38</v>
      </c>
      <c r="F113" t="s">
        <v>43</v>
      </c>
      <c r="G113" t="s">
        <v>13</v>
      </c>
      <c r="J113" t="s">
        <v>124</v>
      </c>
      <c r="K113" s="7" t="s">
        <v>89</v>
      </c>
      <c r="M113" s="27" t="s">
        <v>25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Z113" t="str">
        <f t="shared" si="24"/>
        <v>CIMS.CAN.BC.Natural Gas Production.Natural Gas Supply.Processing.Processing PlantsBCProcessing PlantsProcessing EffService requestedCIMS.CAN.BC.Natural Gas Production.Natural Gas Supply.Controls</v>
      </c>
    </row>
    <row r="114" spans="1:26" x14ac:dyDescent="0.35">
      <c r="A114" t="s">
        <v>145</v>
      </c>
      <c r="B114" t="s">
        <v>4</v>
      </c>
      <c r="C114" t="s">
        <v>117</v>
      </c>
      <c r="D114" t="s">
        <v>12</v>
      </c>
      <c r="E114" t="s">
        <v>38</v>
      </c>
      <c r="F114" t="s">
        <v>43</v>
      </c>
      <c r="G114" t="s">
        <v>13</v>
      </c>
      <c r="J114" t="s">
        <v>147</v>
      </c>
      <c r="K114" s="7" t="s">
        <v>89</v>
      </c>
      <c r="M114" s="27" t="s">
        <v>25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Z114" t="str">
        <f t="shared" si="24"/>
        <v>CIMS.CAN.BC.Natural Gas Production.Natural Gas Supply.Processing.Processing PlantsBCProcessing PlantsProcessing EffService requestedCIMS.CAN.BC.Natural Gas Production.Natural Gas Supply.Pumping</v>
      </c>
    </row>
    <row r="115" spans="1:26" x14ac:dyDescent="0.35">
      <c r="A115" t="s">
        <v>145</v>
      </c>
      <c r="B115" t="s">
        <v>4</v>
      </c>
      <c r="C115" t="s">
        <v>117</v>
      </c>
      <c r="D115" t="s">
        <v>12</v>
      </c>
      <c r="E115" t="s">
        <v>38</v>
      </c>
      <c r="F115" t="s">
        <v>43</v>
      </c>
      <c r="G115" t="s">
        <v>13</v>
      </c>
      <c r="J115" t="s">
        <v>144</v>
      </c>
      <c r="K115" s="7" t="s">
        <v>89</v>
      </c>
      <c r="M115" s="27" t="s">
        <v>28</v>
      </c>
      <c r="N115" s="31">
        <f>INDEX([3]BC!$A$136:$X$180,MATCH($A115,[3]BC!$A$136:$A$180,0),MATCH(N$2,[3]BC!$A$136:$X$136,0))</f>
        <v>4.9127263168987856E-2</v>
      </c>
      <c r="O115" s="31">
        <f>INDEX([3]BC!$A$136:$X$180,MATCH($A115,[3]BC!$A$136:$A$180,0),MATCH(O$2,[3]BC!$A$136:$X$136,0))</f>
        <v>6.0056981790130998E-2</v>
      </c>
      <c r="P115" s="31">
        <f>INDEX([3]BC!$A$136:$X$180,MATCH($A115,[3]BC!$A$136:$A$180,0),MATCH(P$2,[3]BC!$A$136:$X$136,0))</f>
        <v>4.8415094064945645E-2</v>
      </c>
      <c r="Q115" s="31">
        <f>INDEX([3]BC!$A$136:$X$180,MATCH($A115,[3]BC!$A$136:$A$180,0),MATCH(Q$2,[3]BC!$A$136:$X$136,0))</f>
        <v>2.2114503935439955E-2</v>
      </c>
      <c r="R115" s="31">
        <f>INDEX([3]BC!$A$136:$X$180,MATCH($A115,[3]BC!$A$136:$A$180,0),MATCH(R$2,[3]BC!$A$136:$X$136,0))</f>
        <v>1.2300691952028578E-2</v>
      </c>
      <c r="S115" s="31">
        <f>INDEX([3]BC!$A$136:$X$180,MATCH($A115,[3]BC!$A$136:$A$180,0),MATCH(S$2,[3]BC!$A$136:$X$136,0))</f>
        <v>4.887688872218192E-3</v>
      </c>
      <c r="T115" s="31">
        <f>INDEX([3]BC!$A$136:$X$180,MATCH($A115,[3]BC!$A$136:$A$180,0),MATCH(T$2,[3]BC!$A$136:$X$136,0))</f>
        <v>2.237940956837108E-4</v>
      </c>
      <c r="U115" s="31">
        <f>INDEX([3]BC!$A$136:$X$180,MATCH($A115,[3]BC!$A$136:$A$180,0),MATCH(U$2,[3]BC!$A$136:$X$136,0))</f>
        <v>1.8917743350691641E-4</v>
      </c>
      <c r="V115" s="31">
        <f>INDEX([3]BC!$A$136:$X$180,MATCH($A115,[3]BC!$A$136:$A$180,0),MATCH(V$2,[3]BC!$A$136:$X$136,0))</f>
        <v>1.5849885676730833E-4</v>
      </c>
      <c r="W115" s="31">
        <f>INDEX([3]BC!$A$136:$X$180,MATCH($A115,[3]BC!$A$136:$A$180,0),MATCH(W$2,[3]BC!$A$136:$X$136,0))</f>
        <v>1.4154109518023207E-4</v>
      </c>
      <c r="X115" s="31">
        <f>INDEX([3]BC!$A$136:$X$180,MATCH($A115,[3]BC!$A$136:$A$180,0),MATCH(X$2,[3]BC!$A$136:$X$136,0))</f>
        <v>1.4203197384612338E-4</v>
      </c>
      <c r="Z115" t="str">
        <f t="shared" si="24"/>
        <v>CIMS.CAN.BC.Natural Gas Production.Natural Gas Supply.Processing.Processing PlantsBCProcessing PlantsProcessing EffService requestedCIMS.CAN.BC.Natural Gas Production.Natural Gas Supply.Formation CO2</v>
      </c>
    </row>
    <row r="116" spans="1:26" x14ac:dyDescent="0.35">
      <c r="A116" t="s">
        <v>145</v>
      </c>
      <c r="B116" t="s">
        <v>4</v>
      </c>
      <c r="C116" t="s">
        <v>117</v>
      </c>
      <c r="D116" t="s">
        <v>12</v>
      </c>
      <c r="E116" t="s">
        <v>38</v>
      </c>
      <c r="F116" t="s">
        <v>43</v>
      </c>
      <c r="G116" t="s">
        <v>13</v>
      </c>
      <c r="J116" t="s">
        <v>141</v>
      </c>
      <c r="K116" s="7" t="s">
        <v>89</v>
      </c>
      <c r="M116" s="27" t="s">
        <v>28</v>
      </c>
      <c r="N116" s="31">
        <f>INDEX([3]BC!$A$136:$X$180,MATCH($A116,[3]BC!$A$136:$A$180,0),MATCH(N$2,[3]BC!$A$136:$X$136,0))</f>
        <v>4.9127263168987856E-2</v>
      </c>
      <c r="O116" s="31">
        <f>INDEX([3]BC!$A$136:$X$180,MATCH($A116,[3]BC!$A$136:$A$180,0),MATCH(O$2,[3]BC!$A$136:$X$136,0))</f>
        <v>6.0056981790130998E-2</v>
      </c>
      <c r="P116" s="31">
        <f>INDEX([3]BC!$A$136:$X$180,MATCH($A116,[3]BC!$A$136:$A$180,0),MATCH(P$2,[3]BC!$A$136:$X$136,0))</f>
        <v>4.8415094064945645E-2</v>
      </c>
      <c r="Q116" s="31">
        <f>INDEX([3]BC!$A$136:$X$180,MATCH($A116,[3]BC!$A$136:$A$180,0),MATCH(Q$2,[3]BC!$A$136:$X$136,0))</f>
        <v>2.2114503935439955E-2</v>
      </c>
      <c r="R116" s="31">
        <f>INDEX([3]BC!$A$136:$X$180,MATCH($A116,[3]BC!$A$136:$A$180,0),MATCH(R$2,[3]BC!$A$136:$X$136,0))</f>
        <v>1.2300691952028578E-2</v>
      </c>
      <c r="S116" s="31">
        <f>INDEX([3]BC!$A$136:$X$180,MATCH($A116,[3]BC!$A$136:$A$180,0),MATCH(S$2,[3]BC!$A$136:$X$136,0))</f>
        <v>4.887688872218192E-3</v>
      </c>
      <c r="T116" s="31">
        <f>INDEX([3]BC!$A$136:$X$180,MATCH($A116,[3]BC!$A$136:$A$180,0),MATCH(T$2,[3]BC!$A$136:$X$136,0))</f>
        <v>2.237940956837108E-4</v>
      </c>
      <c r="U116" s="31">
        <f>INDEX([3]BC!$A$136:$X$180,MATCH($A116,[3]BC!$A$136:$A$180,0),MATCH(U$2,[3]BC!$A$136:$X$136,0))</f>
        <v>1.8917743350691641E-4</v>
      </c>
      <c r="V116" s="31">
        <f>INDEX([3]BC!$A$136:$X$180,MATCH($A116,[3]BC!$A$136:$A$180,0),MATCH(V$2,[3]BC!$A$136:$X$136,0))</f>
        <v>1.5849885676730833E-4</v>
      </c>
      <c r="W116" s="31">
        <f>INDEX([3]BC!$A$136:$X$180,MATCH($A116,[3]BC!$A$136:$A$180,0),MATCH(W$2,[3]BC!$A$136:$X$136,0))</f>
        <v>1.4154109518023207E-4</v>
      </c>
      <c r="X116" s="31">
        <f>INDEX([3]BC!$A$136:$X$180,MATCH($A116,[3]BC!$A$136:$A$180,0),MATCH(X$2,[3]BC!$A$136:$X$136,0))</f>
        <v>1.4203197384612338E-4</v>
      </c>
      <c r="Z116" t="str">
        <f t="shared" si="24"/>
        <v>CIMS.CAN.BC.Natural Gas Production.Natural Gas Supply.Processing.Processing PlantsBCProcessing PlantsProcessing EffService requestedCIMS.CAN.BC.Natural Gas Production.Natural Gas Supply.Flaring</v>
      </c>
    </row>
    <row r="117" spans="1:26" x14ac:dyDescent="0.35">
      <c r="A117" t="s">
        <v>145</v>
      </c>
      <c r="B117" t="s">
        <v>4</v>
      </c>
      <c r="C117" t="s">
        <v>117</v>
      </c>
      <c r="D117" t="s">
        <v>12</v>
      </c>
      <c r="E117" t="s">
        <v>38</v>
      </c>
      <c r="F117" t="s">
        <v>43</v>
      </c>
      <c r="G117" t="s">
        <v>13</v>
      </c>
      <c r="J117" t="s">
        <v>142</v>
      </c>
      <c r="K117" s="7" t="s">
        <v>89</v>
      </c>
      <c r="M117" s="27" t="s">
        <v>28</v>
      </c>
      <c r="N117" s="31">
        <f>INDEX([3]BC!$A$136:$X$180,MATCH($A117,[3]BC!$A$136:$A$180,0),MATCH(N$2,[3]BC!$A$136:$X$136,0))</f>
        <v>4.9127263168987856E-2</v>
      </c>
      <c r="O117" s="31">
        <f>INDEX([3]BC!$A$136:$X$180,MATCH($A117,[3]BC!$A$136:$A$180,0),MATCH(O$2,[3]BC!$A$136:$X$136,0))</f>
        <v>6.0056981790130998E-2</v>
      </c>
      <c r="P117" s="31">
        <f>INDEX([3]BC!$A$136:$X$180,MATCH($A117,[3]BC!$A$136:$A$180,0),MATCH(P$2,[3]BC!$A$136:$X$136,0))</f>
        <v>4.8415094064945645E-2</v>
      </c>
      <c r="Q117" s="31">
        <f>INDEX([3]BC!$A$136:$X$180,MATCH($A117,[3]BC!$A$136:$A$180,0),MATCH(Q$2,[3]BC!$A$136:$X$136,0))</f>
        <v>2.2114503935439955E-2</v>
      </c>
      <c r="R117" s="31">
        <f>INDEX([3]BC!$A$136:$X$180,MATCH($A117,[3]BC!$A$136:$A$180,0),MATCH(R$2,[3]BC!$A$136:$X$136,0))</f>
        <v>1.2300691952028578E-2</v>
      </c>
      <c r="S117" s="31">
        <f>INDEX([3]BC!$A$136:$X$180,MATCH($A117,[3]BC!$A$136:$A$180,0),MATCH(S$2,[3]BC!$A$136:$X$136,0))</f>
        <v>4.887688872218192E-3</v>
      </c>
      <c r="T117" s="31">
        <f>INDEX([3]BC!$A$136:$X$180,MATCH($A117,[3]BC!$A$136:$A$180,0),MATCH(T$2,[3]BC!$A$136:$X$136,0))</f>
        <v>2.237940956837108E-4</v>
      </c>
      <c r="U117" s="31">
        <f>INDEX([3]BC!$A$136:$X$180,MATCH($A117,[3]BC!$A$136:$A$180,0),MATCH(U$2,[3]BC!$A$136:$X$136,0))</f>
        <v>1.8917743350691641E-4</v>
      </c>
      <c r="V117" s="31">
        <f>INDEX([3]BC!$A$136:$X$180,MATCH($A117,[3]BC!$A$136:$A$180,0),MATCH(V$2,[3]BC!$A$136:$X$136,0))</f>
        <v>1.5849885676730833E-4</v>
      </c>
      <c r="W117" s="31">
        <f>INDEX([3]BC!$A$136:$X$180,MATCH($A117,[3]BC!$A$136:$A$180,0),MATCH(W$2,[3]BC!$A$136:$X$136,0))</f>
        <v>1.4154109518023207E-4</v>
      </c>
      <c r="X117" s="31">
        <f>INDEX([3]BC!$A$136:$X$180,MATCH($A117,[3]BC!$A$136:$A$180,0),MATCH(X$2,[3]BC!$A$136:$X$136,0))</f>
        <v>1.4203197384612338E-4</v>
      </c>
      <c r="Z117" t="str">
        <f t="shared" si="24"/>
        <v>CIMS.CAN.BC.Natural Gas Production.Natural Gas Supply.Processing.Processing PlantsBCProcessing PlantsProcessing EffService requestedCIMS.CAN.BC.Natural Gas Production.Natural Gas Supply.Venting.Point Venting</v>
      </c>
    </row>
    <row r="118" spans="1:26" x14ac:dyDescent="0.35">
      <c r="A118" t="s">
        <v>147</v>
      </c>
      <c r="B118" t="s">
        <v>4</v>
      </c>
      <c r="C118" t="s">
        <v>117</v>
      </c>
      <c r="D118" t="s">
        <v>12</v>
      </c>
      <c r="E118" t="s">
        <v>41</v>
      </c>
      <c r="F118" t="s">
        <v>63</v>
      </c>
      <c r="G118" t="s">
        <v>13</v>
      </c>
      <c r="J118" t="s">
        <v>142</v>
      </c>
      <c r="K118" s="7" t="s">
        <v>89</v>
      </c>
      <c r="M118" s="27" t="s">
        <v>28</v>
      </c>
      <c r="N118" s="31">
        <f>INDEX([3]BC!$A$136:$X$180,MATCH($A118,[3]BC!$A$136:$A$180,0),MATCH(N$2,[3]BC!$A$136:$X$136,0))</f>
        <v>1.8908895582531948E-2</v>
      </c>
      <c r="O118" s="31">
        <f>INDEX([3]BC!$A$136:$X$180,MATCH($A118,[3]BC!$A$136:$A$180,0),MATCH(O$2,[3]BC!$A$136:$X$136,0))</f>
        <v>1.8870005939972286E-2</v>
      </c>
      <c r="P118" s="31">
        <f>INDEX([3]BC!$A$136:$X$180,MATCH($A118,[3]BC!$A$136:$A$180,0),MATCH(P$2,[3]BC!$A$136:$X$136,0))</f>
        <v>1.8944434178698052E-2</v>
      </c>
      <c r="Q118" s="31">
        <f>INDEX([3]BC!$A$136:$X$180,MATCH($A118,[3]BC!$A$136:$A$180,0),MATCH(Q$2,[3]BC!$A$136:$X$136,0))</f>
        <v>1.253664822064573E-2</v>
      </c>
      <c r="R118" s="31">
        <f>INDEX([3]BC!$A$136:$X$180,MATCH($A118,[3]BC!$A$136:$A$180,0),MATCH(R$2,[3]BC!$A$136:$X$136,0))</f>
        <v>9.5598905802999675E-3</v>
      </c>
      <c r="S118" s="31">
        <f>INDEX([3]BC!$A$136:$X$180,MATCH($A118,[3]BC!$A$136:$A$180,0),MATCH(S$2,[3]BC!$A$136:$X$136,0))</f>
        <v>7.6156157505620735E-3</v>
      </c>
      <c r="T118" s="31">
        <f>INDEX([3]BC!$A$136:$X$180,MATCH($A118,[3]BC!$A$136:$A$180,0),MATCH(T$2,[3]BC!$A$136:$X$136,0))</f>
        <v>6.3835562592090417E-3</v>
      </c>
      <c r="U118" s="31">
        <f>INDEX([3]BC!$A$136:$X$180,MATCH($A118,[3]BC!$A$136:$A$180,0),MATCH(U$2,[3]BC!$A$136:$X$136,0))</f>
        <v>5.3961423158854025E-3</v>
      </c>
      <c r="V118" s="31">
        <f>INDEX([3]BC!$A$136:$X$180,MATCH($A118,[3]BC!$A$136:$A$180,0),MATCH(V$2,[3]BC!$A$136:$X$136,0))</f>
        <v>4.5210592625481542E-3</v>
      </c>
      <c r="W118" s="31">
        <f>INDEX([3]BC!$A$136:$X$180,MATCH($A118,[3]BC!$A$136:$A$180,0),MATCH(W$2,[3]BC!$A$136:$X$136,0))</f>
        <v>4.0373520191079757E-3</v>
      </c>
      <c r="X118" s="31">
        <f>INDEX([3]BC!$A$136:$X$180,MATCH($A118,[3]BC!$A$136:$A$180,0),MATCH(X$2,[3]BC!$A$136:$X$136,0))</f>
        <v>4.0513539594656481E-3</v>
      </c>
      <c r="Z118" t="str">
        <f t="shared" si="24"/>
        <v>CIMS.CAN.BC.Natural Gas Production.Natural Gas Supply.PumpingBCPumpingPneumaticService requestedCIMS.CAN.BC.Natural Gas Production.Natural Gas Supply.Venting.Point Venting</v>
      </c>
    </row>
    <row r="119" spans="1:26" x14ac:dyDescent="0.35">
      <c r="A119" s="3" t="s">
        <v>147</v>
      </c>
      <c r="B119" s="3" t="s">
        <v>4</v>
      </c>
      <c r="C119" s="3" t="s">
        <v>117</v>
      </c>
      <c r="D119" s="3" t="s">
        <v>12</v>
      </c>
      <c r="E119" s="3" t="s">
        <v>41</v>
      </c>
      <c r="F119" s="3" t="s">
        <v>64</v>
      </c>
      <c r="G119" s="4" t="s">
        <v>13</v>
      </c>
      <c r="H119" s="5"/>
      <c r="I119" s="3"/>
      <c r="J119" s="3" t="s">
        <v>126</v>
      </c>
      <c r="K119" s="7" t="s">
        <v>89</v>
      </c>
      <c r="L119" t="s">
        <v>106</v>
      </c>
      <c r="M119" s="5" t="s">
        <v>25</v>
      </c>
      <c r="N119" s="24">
        <f>INDEX('[4]Service Request Values'!$N$1:$Z$44,MATCH($Z119,'[4]Service Request Values'!$Z$1:$Z$44,0),MATCH(N$2,'[4]Service Request Values'!$N$1:$Z$1,0))</f>
        <v>1.2104094400000001E-2</v>
      </c>
      <c r="O119" s="24">
        <f>INDEX('[4]Service Request Values'!$N$1:$Z$44,MATCH($Z119,'[4]Service Request Values'!$Z$1:$Z$44,0),MATCH(O$2,'[4]Service Request Values'!$N$1:$Z$1,0))</f>
        <v>1.2104094400000001E-2</v>
      </c>
      <c r="P119" s="24">
        <f>INDEX('[4]Service Request Values'!$N$1:$Z$44,MATCH($Z119,'[4]Service Request Values'!$Z$1:$Z$44,0),MATCH(P$2,'[4]Service Request Values'!$N$1:$Z$1,0))</f>
        <v>1.2104094400000001E-2</v>
      </c>
      <c r="Q119" s="24">
        <f>INDEX('[4]Service Request Values'!$N$1:$Z$44,MATCH($Z119,'[4]Service Request Values'!$Z$1:$Z$44,0),MATCH(Q$2,'[4]Service Request Values'!$N$1:$Z$1,0))</f>
        <v>1.2104094400000001E-2</v>
      </c>
      <c r="R119" s="24">
        <f>INDEX('[4]Service Request Values'!$N$1:$Z$44,MATCH($Z119,'[4]Service Request Values'!$Z$1:$Z$44,0),MATCH(R$2,'[4]Service Request Values'!$N$1:$Z$1,0))</f>
        <v>1.2104094400000001E-2</v>
      </c>
      <c r="S119" s="24">
        <f>INDEX('[4]Service Request Values'!$N$1:$Z$44,MATCH($Z119,'[4]Service Request Values'!$Z$1:$Z$44,0),MATCH(S$2,'[4]Service Request Values'!$N$1:$Z$1,0))</f>
        <v>1.2104094400000001E-2</v>
      </c>
      <c r="T119" s="24">
        <f>INDEX('[4]Service Request Values'!$N$1:$Z$44,MATCH($Z119,'[4]Service Request Values'!$Z$1:$Z$44,0),MATCH(T$2,'[4]Service Request Values'!$N$1:$Z$1,0))</f>
        <v>1.2104094400000001E-2</v>
      </c>
      <c r="U119" s="24">
        <f>INDEX('[4]Service Request Values'!$N$1:$Z$44,MATCH($Z119,'[4]Service Request Values'!$Z$1:$Z$44,0),MATCH(U$2,'[4]Service Request Values'!$N$1:$Z$1,0))</f>
        <v>1.2104094400000001E-2</v>
      </c>
      <c r="V119" s="24">
        <f>INDEX('[4]Service Request Values'!$N$1:$Z$44,MATCH($Z119,'[4]Service Request Values'!$Z$1:$Z$44,0),MATCH(V$2,'[4]Service Request Values'!$N$1:$Z$1,0))</f>
        <v>1.2104094400000001E-2</v>
      </c>
      <c r="W119" s="24">
        <f>INDEX('[4]Service Request Values'!$N$1:$Z$44,MATCH($Z119,'[4]Service Request Values'!$Z$1:$Z$44,0),MATCH(W$2,'[4]Service Request Values'!$N$1:$Z$1,0))</f>
        <v>1.2104094400000001E-2</v>
      </c>
      <c r="X119" s="24">
        <f>INDEX('[4]Service Request Values'!$N$1:$Z$44,MATCH($Z119,'[4]Service Request Values'!$Z$1:$Z$44,0),MATCH(X$2,'[4]Service Request Values'!$N$1:$Z$1,0))</f>
        <v>1.2104094400000001E-2</v>
      </c>
      <c r="Z119" t="str">
        <f t="shared" si="24"/>
        <v>CIMS.CAN.BC.Natural Gas Production.Natural Gas Supply.PumpingBCPumpingElectric MotorService requestedCIMS.CAN.BC.Electricity</v>
      </c>
    </row>
    <row r="120" spans="1:26" x14ac:dyDescent="0.35">
      <c r="A120" t="s">
        <v>139</v>
      </c>
      <c r="B120" t="s">
        <v>4</v>
      </c>
      <c r="C120" t="s">
        <v>117</v>
      </c>
      <c r="D120" t="s">
        <v>12</v>
      </c>
      <c r="E120" t="s">
        <v>59</v>
      </c>
      <c r="G120" t="s">
        <v>13</v>
      </c>
      <c r="J120" t="s">
        <v>148</v>
      </c>
      <c r="K120" s="7" t="s">
        <v>89</v>
      </c>
      <c r="M120" s="27" t="s">
        <v>28</v>
      </c>
      <c r="N120" s="31">
        <f>INDEX([3]BC!$A$136:$X$180,MATCH($A120,[3]BC!$A$136:$A$180,0),MATCH(N$2,[3]BC!$A$136:$X$136,0))</f>
        <v>1.8908895582531948E-2</v>
      </c>
      <c r="O120" s="31">
        <f>INDEX([3]BC!$A$136:$X$180,MATCH($A120,[3]BC!$A$136:$A$180,0),MATCH(O$2,[3]BC!$A$136:$X$136,0))</f>
        <v>1.8870005939972286E-2</v>
      </c>
      <c r="P120" s="31">
        <f>INDEX([3]BC!$A$136:$X$180,MATCH($A120,[3]BC!$A$136:$A$180,0),MATCH(P$2,[3]BC!$A$136:$X$136,0))</f>
        <v>1.8944434178698052E-2</v>
      </c>
      <c r="Q120" s="31">
        <f>INDEX([3]BC!$A$136:$X$180,MATCH($A120,[3]BC!$A$136:$A$180,0),MATCH(Q$2,[3]BC!$A$136:$X$136,0))</f>
        <v>1.253664822064573E-2</v>
      </c>
      <c r="R120" s="31">
        <f>INDEX([3]BC!$A$136:$X$180,MATCH($A120,[3]BC!$A$136:$A$180,0),MATCH(R$2,[3]BC!$A$136:$X$136,0))</f>
        <v>9.5598905802999675E-3</v>
      </c>
      <c r="S120" s="31">
        <f>INDEX([3]BC!$A$136:$X$180,MATCH($A120,[3]BC!$A$136:$A$180,0),MATCH(S$2,[3]BC!$A$136:$X$136,0))</f>
        <v>7.6156157505620735E-3</v>
      </c>
      <c r="T120" s="31">
        <f>INDEX([3]BC!$A$136:$X$180,MATCH($A120,[3]BC!$A$136:$A$180,0),MATCH(T$2,[3]BC!$A$136:$X$136,0))</f>
        <v>6.3835562592090417E-3</v>
      </c>
      <c r="U120" s="31">
        <f>INDEX([3]BC!$A$136:$X$180,MATCH($A120,[3]BC!$A$136:$A$180,0),MATCH(U$2,[3]BC!$A$136:$X$136,0))</f>
        <v>5.3961423158854025E-3</v>
      </c>
      <c r="V120" s="31">
        <f>INDEX([3]BC!$A$136:$X$180,MATCH($A120,[3]BC!$A$136:$A$180,0),MATCH(V$2,[3]BC!$A$136:$X$136,0))</f>
        <v>4.5210592625481542E-3</v>
      </c>
      <c r="W120" s="31">
        <f>INDEX([3]BC!$A$136:$X$180,MATCH($A120,[3]BC!$A$136:$A$180,0),MATCH(W$2,[3]BC!$A$136:$X$136,0))</f>
        <v>4.0373520191079757E-3</v>
      </c>
      <c r="X120" s="31">
        <f>INDEX([3]BC!$A$136:$X$180,MATCH($A120,[3]BC!$A$136:$A$180,0),MATCH(X$2,[3]BC!$A$136:$X$136,0))</f>
        <v>4.0513539594656481E-3</v>
      </c>
      <c r="Z120" t="str">
        <f t="shared" si="24"/>
        <v>CIMS.CAN.BC.Natural Gas Production.Natural Gas Supply.Testing and MaintenanceBCVentingService requestedCIMS.CAN.BC.Natural Gas Production.Natural Gas Supply.Testing and Maintenance.SCVF</v>
      </c>
    </row>
    <row r="121" spans="1:26" x14ac:dyDescent="0.35">
      <c r="A121" t="s">
        <v>139</v>
      </c>
      <c r="B121" t="s">
        <v>4</v>
      </c>
      <c r="C121" t="s">
        <v>117</v>
      </c>
      <c r="D121" t="s">
        <v>12</v>
      </c>
      <c r="E121" t="s">
        <v>27</v>
      </c>
      <c r="G121" t="s">
        <v>13</v>
      </c>
      <c r="J121" t="s">
        <v>149</v>
      </c>
      <c r="K121" s="7" t="s">
        <v>89</v>
      </c>
      <c r="L121" t="s">
        <v>76</v>
      </c>
      <c r="N121">
        <v>1</v>
      </c>
      <c r="O121" s="13">
        <f t="shared" ref="O121:X121" si="27">N121</f>
        <v>1</v>
      </c>
      <c r="P121" s="13">
        <f t="shared" si="27"/>
        <v>1</v>
      </c>
      <c r="Q121" s="13">
        <f t="shared" si="27"/>
        <v>1</v>
      </c>
      <c r="R121" s="13">
        <f t="shared" si="27"/>
        <v>1</v>
      </c>
      <c r="S121" s="13">
        <f t="shared" si="27"/>
        <v>1</v>
      </c>
      <c r="T121" s="13">
        <f t="shared" si="27"/>
        <v>1</v>
      </c>
      <c r="U121" s="13">
        <f t="shared" si="27"/>
        <v>1</v>
      </c>
      <c r="V121" s="13">
        <f t="shared" si="27"/>
        <v>1</v>
      </c>
      <c r="W121" s="13">
        <f t="shared" si="27"/>
        <v>1</v>
      </c>
      <c r="X121" s="13">
        <f t="shared" si="27"/>
        <v>1</v>
      </c>
      <c r="Z121" t="str">
        <f t="shared" si="24"/>
        <v>CIMS.CAN.BC.Natural Gas Production.Natural Gas Supply.Testing and MaintenanceBCTesting and MaintenanceService requestedCIMS.CAN.BC.Natural Gas Production.Natural Gas Supply.Testing and Maintenance.Blowdowns</v>
      </c>
    </row>
    <row r="122" spans="1:26" x14ac:dyDescent="0.35">
      <c r="A122" t="s">
        <v>139</v>
      </c>
      <c r="B122" t="s">
        <v>4</v>
      </c>
      <c r="C122" t="s">
        <v>117</v>
      </c>
      <c r="D122" t="s">
        <v>12</v>
      </c>
      <c r="E122" t="s">
        <v>27</v>
      </c>
      <c r="G122" t="s">
        <v>13</v>
      </c>
      <c r="J122" t="s">
        <v>150</v>
      </c>
      <c r="K122" s="7" t="s">
        <v>89</v>
      </c>
      <c r="L122" t="s">
        <v>76</v>
      </c>
      <c r="N122">
        <v>1</v>
      </c>
      <c r="O122" s="13">
        <f t="shared" ref="O122:X122" si="28">N122</f>
        <v>1</v>
      </c>
      <c r="P122" s="13">
        <f t="shared" si="28"/>
        <v>1</v>
      </c>
      <c r="Q122" s="13">
        <f t="shared" si="28"/>
        <v>1</v>
      </c>
      <c r="R122" s="13">
        <f t="shared" si="28"/>
        <v>1</v>
      </c>
      <c r="S122" s="13">
        <f t="shared" si="28"/>
        <v>1</v>
      </c>
      <c r="T122" s="13">
        <f t="shared" si="28"/>
        <v>1</v>
      </c>
      <c r="U122" s="13">
        <f t="shared" si="28"/>
        <v>1</v>
      </c>
      <c r="V122" s="13">
        <f t="shared" si="28"/>
        <v>1</v>
      </c>
      <c r="W122" s="13">
        <f t="shared" si="28"/>
        <v>1</v>
      </c>
      <c r="X122" s="13">
        <f t="shared" si="28"/>
        <v>1</v>
      </c>
      <c r="Z122" t="str">
        <f t="shared" ref="Z122:Z159" si="29">A122&amp;C122&amp;E122&amp;F122&amp;G122&amp;H122&amp;J122</f>
        <v>CIMS.CAN.BC.Natural Gas Production.Natural Gas Supply.Testing and MaintenanceBCTesting and MaintenanceService requestedCIMS.CAN.BC.Natural Gas Production.Natural Gas Supply.Testing and Maintenance.Liquid Unloading</v>
      </c>
    </row>
    <row r="123" spans="1:26" x14ac:dyDescent="0.35">
      <c r="A123" s="3" t="s">
        <v>139</v>
      </c>
      <c r="B123" s="3" t="s">
        <v>4</v>
      </c>
      <c r="C123" s="3" t="s">
        <v>117</v>
      </c>
      <c r="D123" s="3" t="s">
        <v>12</v>
      </c>
      <c r="E123" s="3" t="s">
        <v>27</v>
      </c>
      <c r="F123" s="3"/>
      <c r="G123" s="4" t="s">
        <v>13</v>
      </c>
      <c r="H123" s="5"/>
      <c r="J123" s="3" t="s">
        <v>148</v>
      </c>
      <c r="K123" s="7" t="s">
        <v>89</v>
      </c>
      <c r="L123" t="s">
        <v>104</v>
      </c>
      <c r="M123" s="5" t="s">
        <v>25</v>
      </c>
      <c r="N123" s="31">
        <f>INDEX([3]BC!$A$136:$X$180,MATCH($A123,[3]BC!$A$136:$A$180,0),MATCH(N$2,[3]BC!$A$136:$X$136,0))</f>
        <v>1.8908895582531948E-2</v>
      </c>
      <c r="O123" s="31">
        <f>INDEX([3]BC!$A$136:$X$180,MATCH($A123,[3]BC!$A$136:$A$180,0),MATCH(O$2,[3]BC!$A$136:$X$136,0))</f>
        <v>1.8870005939972286E-2</v>
      </c>
      <c r="P123" s="31">
        <f>INDEX([3]BC!$A$136:$X$180,MATCH($A123,[3]BC!$A$136:$A$180,0),MATCH(P$2,[3]BC!$A$136:$X$136,0))</f>
        <v>1.8944434178698052E-2</v>
      </c>
      <c r="Q123" s="31">
        <f>INDEX([3]BC!$A$136:$X$180,MATCH($A123,[3]BC!$A$136:$A$180,0),MATCH(Q$2,[3]BC!$A$136:$X$136,0))</f>
        <v>1.253664822064573E-2</v>
      </c>
      <c r="R123" s="31">
        <f>INDEX([3]BC!$A$136:$X$180,MATCH($A123,[3]BC!$A$136:$A$180,0),MATCH(R$2,[3]BC!$A$136:$X$136,0))</f>
        <v>9.5598905802999675E-3</v>
      </c>
      <c r="S123" s="31">
        <f>INDEX([3]BC!$A$136:$X$180,MATCH($A123,[3]BC!$A$136:$A$180,0),MATCH(S$2,[3]BC!$A$136:$X$136,0))</f>
        <v>7.6156157505620735E-3</v>
      </c>
      <c r="T123" s="31">
        <f>INDEX([3]BC!$A$136:$X$180,MATCH($A123,[3]BC!$A$136:$A$180,0),MATCH(T$2,[3]BC!$A$136:$X$136,0))</f>
        <v>6.3835562592090417E-3</v>
      </c>
      <c r="U123" s="31">
        <f>INDEX([3]BC!$A$136:$X$180,MATCH($A123,[3]BC!$A$136:$A$180,0),MATCH(U$2,[3]BC!$A$136:$X$136,0))</f>
        <v>5.3961423158854025E-3</v>
      </c>
      <c r="V123" s="31">
        <f>INDEX([3]BC!$A$136:$X$180,MATCH($A123,[3]BC!$A$136:$A$180,0),MATCH(V$2,[3]BC!$A$136:$X$136,0))</f>
        <v>4.5210592625481542E-3</v>
      </c>
      <c r="W123" s="31">
        <f>INDEX([3]BC!$A$136:$X$180,MATCH($A123,[3]BC!$A$136:$A$180,0),MATCH(W$2,[3]BC!$A$136:$X$136,0))</f>
        <v>4.0373520191079757E-3</v>
      </c>
      <c r="X123" s="31">
        <f>INDEX([3]BC!$A$136:$X$180,MATCH($A123,[3]BC!$A$136:$A$180,0),MATCH(X$2,[3]BC!$A$136:$X$136,0))</f>
        <v>4.0513539594656481E-3</v>
      </c>
      <c r="Z123" t="str">
        <f t="shared" si="29"/>
        <v>CIMS.CAN.BC.Natural Gas Production.Natural Gas Supply.Testing and MaintenanceBCTesting and MaintenanceService requestedCIMS.CAN.BC.Natural Gas Production.Natural Gas Supply.Testing and Maintenance.SCVF</v>
      </c>
    </row>
    <row r="124" spans="1:26" x14ac:dyDescent="0.35">
      <c r="A124" t="s">
        <v>149</v>
      </c>
      <c r="B124" t="s">
        <v>4</v>
      </c>
      <c r="C124" t="s">
        <v>117</v>
      </c>
      <c r="D124" t="s">
        <v>12</v>
      </c>
      <c r="E124" t="s">
        <v>65</v>
      </c>
      <c r="F124" t="s">
        <v>68</v>
      </c>
      <c r="G124" t="s">
        <v>13</v>
      </c>
      <c r="J124" t="s">
        <v>143</v>
      </c>
      <c r="K124" s="7" t="s">
        <v>89</v>
      </c>
      <c r="M124" s="27" t="s">
        <v>28</v>
      </c>
      <c r="N124" s="31">
        <f>INDEX([3]BC!$A$136:$X$180,MATCH($A124,[3]BC!$A$136:$A$180,0),MATCH(N$2,[3]BC!$A$136:$X$136,0))</f>
        <v>1.2567397045783968E-2</v>
      </c>
      <c r="O124" s="31">
        <f>INDEX([3]BC!$A$136:$X$180,MATCH($A124,[3]BC!$A$136:$A$180,0),MATCH(O$2,[3]BC!$A$136:$X$136,0))</f>
        <v>1.2541549868359895E-2</v>
      </c>
      <c r="P124" s="31">
        <f>INDEX([3]BC!$A$136:$X$180,MATCH($A124,[3]BC!$A$136:$A$180,0),MATCH(P$2,[3]BC!$A$136:$X$136,0))</f>
        <v>1.2591017021182359E-2</v>
      </c>
      <c r="Q124" s="31">
        <f>INDEX([3]BC!$A$136:$X$180,MATCH($A124,[3]BC!$A$136:$A$180,0),MATCH(Q$2,[3]BC!$A$136:$X$136,0))</f>
        <v>8.332217771498205E-3</v>
      </c>
      <c r="R124" s="31">
        <f>INDEX([3]BC!$A$136:$X$180,MATCH($A124,[3]BC!$A$136:$A$180,0),MATCH(R$2,[3]BC!$A$136:$X$136,0))</f>
        <v>6.3537788398317892E-3</v>
      </c>
      <c r="S124" s="31">
        <f>INDEX([3]BC!$A$136:$X$180,MATCH($A124,[3]BC!$A$136:$A$180,0),MATCH(S$2,[3]BC!$A$136:$X$136,0))</f>
        <v>5.0615577450147647E-3</v>
      </c>
      <c r="T124" s="31">
        <f>INDEX([3]BC!$A$136:$X$180,MATCH($A124,[3]BC!$A$136:$A$180,0),MATCH(T$2,[3]BC!$A$136:$X$136,0))</f>
        <v>4.2426954934211714E-3</v>
      </c>
      <c r="U124" s="31">
        <f>INDEX([3]BC!$A$136:$X$180,MATCH($A124,[3]BC!$A$136:$A$180,0),MATCH(U$2,[3]BC!$A$136:$X$136,0))</f>
        <v>3.586431724861621E-3</v>
      </c>
      <c r="V124" s="31">
        <f>INDEX([3]BC!$A$136:$X$180,MATCH($A124,[3]BC!$A$136:$A$180,0),MATCH(V$2,[3]BC!$A$136:$X$136,0))</f>
        <v>3.0048263036816705E-3</v>
      </c>
      <c r="W124" s="31">
        <f>INDEX([3]BC!$A$136:$X$180,MATCH($A124,[3]BC!$A$136:$A$180,0),MATCH(W$2,[3]BC!$A$136:$X$136,0))</f>
        <v>2.6833405270163132E-3</v>
      </c>
      <c r="X124" s="31">
        <f>INDEX([3]BC!$A$136:$X$180,MATCH($A124,[3]BC!$A$136:$A$180,0),MATCH(X$2,[3]BC!$A$136:$X$136,0))</f>
        <v>2.6926466201785612E-3</v>
      </c>
      <c r="Z124" t="str">
        <f t="shared" si="29"/>
        <v>CIMS.CAN.BC.Natural Gas Production.Natural Gas Supply.Testing and Maintenance.BlowdownsBCBlowdownsExistingService requestedCIMS.CAN.BC.Natural Gas Production.Natural Gas Supply.Venting.Diffuse Venting</v>
      </c>
    </row>
    <row r="125" spans="1:26" x14ac:dyDescent="0.35">
      <c r="A125" t="s">
        <v>149</v>
      </c>
      <c r="B125" t="s">
        <v>4</v>
      </c>
      <c r="C125" t="s">
        <v>117</v>
      </c>
      <c r="D125" t="s">
        <v>12</v>
      </c>
      <c r="E125" t="s">
        <v>65</v>
      </c>
      <c r="F125" t="s">
        <v>99</v>
      </c>
      <c r="G125" t="s">
        <v>13</v>
      </c>
      <c r="J125" t="s">
        <v>143</v>
      </c>
      <c r="K125" s="7" t="s">
        <v>89</v>
      </c>
      <c r="L125" s="1" t="s">
        <v>101</v>
      </c>
      <c r="M125" s="27" t="s">
        <v>28</v>
      </c>
      <c r="N125" s="31">
        <f>INDEX([3]BC!$A$136:$X$180,MATCH($A125,[3]BC!$A$136:$A$180,0),MATCH(N$2,[3]BC!$A$136:$X$136,0))</f>
        <v>1.2567397045783968E-2</v>
      </c>
      <c r="O125" s="31">
        <f>INDEX([3]BC!$A$136:$X$180,MATCH($A125,[3]BC!$A$136:$A$180,0),MATCH(O$2,[3]BC!$A$136:$X$136,0))</f>
        <v>1.2541549868359895E-2</v>
      </c>
      <c r="P125" s="31">
        <f>INDEX([3]BC!$A$136:$X$180,MATCH($A125,[3]BC!$A$136:$A$180,0),MATCH(P$2,[3]BC!$A$136:$X$136,0))</f>
        <v>1.2591017021182359E-2</v>
      </c>
      <c r="Q125" s="31">
        <f>INDEX([3]BC!$A$136:$X$180,MATCH($A125,[3]BC!$A$136:$A$180,0),MATCH(Q$2,[3]BC!$A$136:$X$136,0))</f>
        <v>8.332217771498205E-3</v>
      </c>
      <c r="R125" s="31">
        <f>INDEX([3]BC!$A$136:$X$180,MATCH($A125,[3]BC!$A$136:$A$180,0),MATCH(R$2,[3]BC!$A$136:$X$136,0))</f>
        <v>6.3537788398317892E-3</v>
      </c>
      <c r="S125" s="31">
        <f>INDEX([3]BC!$A$136:$X$180,MATCH($A125,[3]BC!$A$136:$A$180,0),MATCH(S$2,[3]BC!$A$136:$X$136,0))</f>
        <v>5.0615577450147647E-3</v>
      </c>
      <c r="T125" s="31">
        <f>INDEX([3]BC!$A$136:$X$180,MATCH($A125,[3]BC!$A$136:$A$180,0),MATCH(T$2,[3]BC!$A$136:$X$136,0))</f>
        <v>4.2426954934211714E-3</v>
      </c>
      <c r="U125" s="31">
        <f>INDEX([3]BC!$A$136:$X$180,MATCH($A125,[3]BC!$A$136:$A$180,0),MATCH(U$2,[3]BC!$A$136:$X$136,0))</f>
        <v>3.586431724861621E-3</v>
      </c>
      <c r="V125" s="31">
        <f>INDEX([3]BC!$A$136:$X$180,MATCH($A125,[3]BC!$A$136:$A$180,0),MATCH(V$2,[3]BC!$A$136:$X$136,0))</f>
        <v>3.0048263036816705E-3</v>
      </c>
      <c r="W125" s="31">
        <f>INDEX([3]BC!$A$136:$X$180,MATCH($A125,[3]BC!$A$136:$A$180,0),MATCH(W$2,[3]BC!$A$136:$X$136,0))</f>
        <v>2.6833405270163132E-3</v>
      </c>
      <c r="X125" s="31">
        <f>INDEX([3]BC!$A$136:$X$180,MATCH($A125,[3]BC!$A$136:$A$180,0),MATCH(X$2,[3]BC!$A$136:$X$136,0))</f>
        <v>2.6926466201785612E-3</v>
      </c>
      <c r="Z125" t="str">
        <f t="shared" si="29"/>
        <v>CIMS.CAN.BC.Natural Gas Production.Natural Gas Supply.Testing and Maintenance.BlowdownsBCBlowdownsBlowdown capture lowService requestedCIMS.CAN.BC.Natural Gas Production.Natural Gas Supply.Venting.Diffuse Venting</v>
      </c>
    </row>
    <row r="126" spans="1:26" x14ac:dyDescent="0.35">
      <c r="A126" t="s">
        <v>149</v>
      </c>
      <c r="B126" t="s">
        <v>4</v>
      </c>
      <c r="C126" t="s">
        <v>117</v>
      </c>
      <c r="D126" t="s">
        <v>12</v>
      </c>
      <c r="E126" t="s">
        <v>65</v>
      </c>
      <c r="F126" t="s">
        <v>100</v>
      </c>
      <c r="G126" t="s">
        <v>13</v>
      </c>
      <c r="J126" t="s">
        <v>143</v>
      </c>
      <c r="K126" s="7" t="s">
        <v>89</v>
      </c>
      <c r="M126" s="27" t="s">
        <v>28</v>
      </c>
      <c r="N126" s="31">
        <f>INDEX([3]BC!$A$136:$X$180,MATCH($A126,[3]BC!$A$136:$A$180,0),MATCH(N$2,[3]BC!$A$136:$X$136,0))</f>
        <v>1.2567397045783968E-2</v>
      </c>
      <c r="O126" s="31">
        <f>INDEX([3]BC!$A$136:$X$180,MATCH($A126,[3]BC!$A$136:$A$180,0),MATCH(O$2,[3]BC!$A$136:$X$136,0))</f>
        <v>1.2541549868359895E-2</v>
      </c>
      <c r="P126" s="31">
        <f>INDEX([3]BC!$A$136:$X$180,MATCH($A126,[3]BC!$A$136:$A$180,0),MATCH(P$2,[3]BC!$A$136:$X$136,0))</f>
        <v>1.2591017021182359E-2</v>
      </c>
      <c r="Q126" s="31">
        <f>INDEX([3]BC!$A$136:$X$180,MATCH($A126,[3]BC!$A$136:$A$180,0),MATCH(Q$2,[3]BC!$A$136:$X$136,0))</f>
        <v>8.332217771498205E-3</v>
      </c>
      <c r="R126" s="31">
        <f>INDEX([3]BC!$A$136:$X$180,MATCH($A126,[3]BC!$A$136:$A$180,0),MATCH(R$2,[3]BC!$A$136:$X$136,0))</f>
        <v>6.3537788398317892E-3</v>
      </c>
      <c r="S126" s="31">
        <f>INDEX([3]BC!$A$136:$X$180,MATCH($A126,[3]BC!$A$136:$A$180,0),MATCH(S$2,[3]BC!$A$136:$X$136,0))</f>
        <v>5.0615577450147647E-3</v>
      </c>
      <c r="T126" s="31">
        <f>INDEX([3]BC!$A$136:$X$180,MATCH($A126,[3]BC!$A$136:$A$180,0),MATCH(T$2,[3]BC!$A$136:$X$136,0))</f>
        <v>4.2426954934211714E-3</v>
      </c>
      <c r="U126" s="31">
        <f>INDEX([3]BC!$A$136:$X$180,MATCH($A126,[3]BC!$A$136:$A$180,0),MATCH(U$2,[3]BC!$A$136:$X$136,0))</f>
        <v>3.586431724861621E-3</v>
      </c>
      <c r="V126" s="31">
        <f>INDEX([3]BC!$A$136:$X$180,MATCH($A126,[3]BC!$A$136:$A$180,0),MATCH(V$2,[3]BC!$A$136:$X$136,0))</f>
        <v>3.0048263036816705E-3</v>
      </c>
      <c r="W126" s="31">
        <f>INDEX([3]BC!$A$136:$X$180,MATCH($A126,[3]BC!$A$136:$A$180,0),MATCH(W$2,[3]BC!$A$136:$X$136,0))</f>
        <v>2.6833405270163132E-3</v>
      </c>
      <c r="X126" s="31">
        <f>INDEX([3]BC!$A$136:$X$180,MATCH($A126,[3]BC!$A$136:$A$180,0),MATCH(X$2,[3]BC!$A$136:$X$136,0))</f>
        <v>2.6926466201785612E-3</v>
      </c>
      <c r="Z126" t="str">
        <f t="shared" si="29"/>
        <v>CIMS.CAN.BC.Natural Gas Production.Natural Gas Supply.Testing and Maintenance.BlowdownsBCBlowdownsBlowdown capture highService requestedCIMS.CAN.BC.Natural Gas Production.Natural Gas Supply.Venting.Diffuse Venting</v>
      </c>
    </row>
    <row r="127" spans="1:26" x14ac:dyDescent="0.35">
      <c r="A127" t="s">
        <v>150</v>
      </c>
      <c r="B127" t="s">
        <v>4</v>
      </c>
      <c r="C127" t="s">
        <v>117</v>
      </c>
      <c r="D127" t="s">
        <v>12</v>
      </c>
      <c r="E127" t="s">
        <v>66</v>
      </c>
      <c r="F127" t="s">
        <v>68</v>
      </c>
      <c r="G127" t="s">
        <v>13</v>
      </c>
      <c r="J127" t="s">
        <v>143</v>
      </c>
      <c r="K127" s="7" t="s">
        <v>89</v>
      </c>
      <c r="M127" s="27" t="s">
        <v>28</v>
      </c>
      <c r="N127" s="31">
        <f>INDEX([3]BC!$A$136:$X$180,MATCH($A127,[3]BC!$A$136:$A$180,0),MATCH(N$2,[3]BC!$A$136:$X$136,0))</f>
        <v>1.2567397045783968E-2</v>
      </c>
      <c r="O127" s="31">
        <f>INDEX([3]BC!$A$136:$X$180,MATCH($A127,[3]BC!$A$136:$A$180,0),MATCH(O$2,[3]BC!$A$136:$X$136,0))</f>
        <v>1.2541549868359895E-2</v>
      </c>
      <c r="P127" s="31">
        <f>INDEX([3]BC!$A$136:$X$180,MATCH($A127,[3]BC!$A$136:$A$180,0),MATCH(P$2,[3]BC!$A$136:$X$136,0))</f>
        <v>1.2591017021182359E-2</v>
      </c>
      <c r="Q127" s="31">
        <f>INDEX([3]BC!$A$136:$X$180,MATCH($A127,[3]BC!$A$136:$A$180,0),MATCH(Q$2,[3]BC!$A$136:$X$136,0))</f>
        <v>8.332217771498205E-3</v>
      </c>
      <c r="R127" s="31">
        <f>INDEX([3]BC!$A$136:$X$180,MATCH($A127,[3]BC!$A$136:$A$180,0),MATCH(R$2,[3]BC!$A$136:$X$136,0))</f>
        <v>6.3537788398317892E-3</v>
      </c>
      <c r="S127" s="31">
        <f>INDEX([3]BC!$A$136:$X$180,MATCH($A127,[3]BC!$A$136:$A$180,0),MATCH(S$2,[3]BC!$A$136:$X$136,0))</f>
        <v>5.0615577450147647E-3</v>
      </c>
      <c r="T127" s="31">
        <f>INDEX([3]BC!$A$136:$X$180,MATCH($A127,[3]BC!$A$136:$A$180,0),MATCH(T$2,[3]BC!$A$136:$X$136,0))</f>
        <v>4.2426954934211714E-3</v>
      </c>
      <c r="U127" s="31">
        <f>INDEX([3]BC!$A$136:$X$180,MATCH($A127,[3]BC!$A$136:$A$180,0),MATCH(U$2,[3]BC!$A$136:$X$136,0))</f>
        <v>3.586431724861621E-3</v>
      </c>
      <c r="V127" s="31">
        <f>INDEX([3]BC!$A$136:$X$180,MATCH($A127,[3]BC!$A$136:$A$180,0),MATCH(V$2,[3]BC!$A$136:$X$136,0))</f>
        <v>3.0048263036816705E-3</v>
      </c>
      <c r="W127" s="31">
        <f>INDEX([3]BC!$A$136:$X$180,MATCH($A127,[3]BC!$A$136:$A$180,0),MATCH(W$2,[3]BC!$A$136:$X$136,0))</f>
        <v>2.6833405270163132E-3</v>
      </c>
      <c r="X127" s="31">
        <f>INDEX([3]BC!$A$136:$X$180,MATCH($A127,[3]BC!$A$136:$A$180,0),MATCH(X$2,[3]BC!$A$136:$X$136,0))</f>
        <v>2.6926466201785612E-3</v>
      </c>
      <c r="Z127" t="str">
        <f t="shared" si="29"/>
        <v>CIMS.CAN.BC.Natural Gas Production.Natural Gas Supply.Testing and Maintenance.Liquid UnloadingBCLiquid UnloadingExistingService requestedCIMS.CAN.BC.Natural Gas Production.Natural Gas Supply.Venting.Diffuse Venting</v>
      </c>
    </row>
    <row r="128" spans="1:26" x14ac:dyDescent="0.35">
      <c r="A128" t="s">
        <v>150</v>
      </c>
      <c r="B128" t="s">
        <v>4</v>
      </c>
      <c r="C128" t="s">
        <v>117</v>
      </c>
      <c r="D128" t="s">
        <v>12</v>
      </c>
      <c r="E128" t="s">
        <v>66</v>
      </c>
      <c r="F128" t="s">
        <v>69</v>
      </c>
      <c r="G128" t="s">
        <v>13</v>
      </c>
      <c r="J128" t="s">
        <v>143</v>
      </c>
      <c r="K128" s="7" t="s">
        <v>89</v>
      </c>
      <c r="M128" s="27" t="s">
        <v>28</v>
      </c>
      <c r="N128" s="31">
        <f>INDEX([3]BC!$A$136:$X$180,MATCH($A128,[3]BC!$A$136:$A$180,0),MATCH(N$2,[3]BC!$A$136:$X$136,0))</f>
        <v>1.2567397045783968E-2</v>
      </c>
      <c r="O128" s="31">
        <f>INDEX([3]BC!$A$136:$X$180,MATCH($A128,[3]BC!$A$136:$A$180,0),MATCH(O$2,[3]BC!$A$136:$X$136,0))</f>
        <v>1.2541549868359895E-2</v>
      </c>
      <c r="P128" s="31">
        <f>INDEX([3]BC!$A$136:$X$180,MATCH($A128,[3]BC!$A$136:$A$180,0),MATCH(P$2,[3]BC!$A$136:$X$136,0))</f>
        <v>1.2591017021182359E-2</v>
      </c>
      <c r="Q128" s="31">
        <f>INDEX([3]BC!$A$136:$X$180,MATCH($A128,[3]BC!$A$136:$A$180,0),MATCH(Q$2,[3]BC!$A$136:$X$136,0))</f>
        <v>8.332217771498205E-3</v>
      </c>
      <c r="R128" s="31">
        <f>INDEX([3]BC!$A$136:$X$180,MATCH($A128,[3]BC!$A$136:$A$180,0),MATCH(R$2,[3]BC!$A$136:$X$136,0))</f>
        <v>6.3537788398317892E-3</v>
      </c>
      <c r="S128" s="31">
        <f>INDEX([3]BC!$A$136:$X$180,MATCH($A128,[3]BC!$A$136:$A$180,0),MATCH(S$2,[3]BC!$A$136:$X$136,0))</f>
        <v>5.0615577450147647E-3</v>
      </c>
      <c r="T128" s="31">
        <f>INDEX([3]BC!$A$136:$X$180,MATCH($A128,[3]BC!$A$136:$A$180,0),MATCH(T$2,[3]BC!$A$136:$X$136,0))</f>
        <v>4.2426954934211714E-3</v>
      </c>
      <c r="U128" s="31">
        <f>INDEX([3]BC!$A$136:$X$180,MATCH($A128,[3]BC!$A$136:$A$180,0),MATCH(U$2,[3]BC!$A$136:$X$136,0))</f>
        <v>3.586431724861621E-3</v>
      </c>
      <c r="V128" s="31">
        <f>INDEX([3]BC!$A$136:$X$180,MATCH($A128,[3]BC!$A$136:$A$180,0),MATCH(V$2,[3]BC!$A$136:$X$136,0))</f>
        <v>3.0048263036816705E-3</v>
      </c>
      <c r="W128" s="31">
        <f>INDEX([3]BC!$A$136:$X$180,MATCH($A128,[3]BC!$A$136:$A$180,0),MATCH(W$2,[3]BC!$A$136:$X$136,0))</f>
        <v>2.6833405270163132E-3</v>
      </c>
      <c r="X128" s="31">
        <f>INDEX([3]BC!$A$136:$X$180,MATCH($A128,[3]BC!$A$136:$A$180,0),MATCH(X$2,[3]BC!$A$136:$X$136,0))</f>
        <v>2.6926466201785612E-3</v>
      </c>
      <c r="Z128" t="str">
        <f t="shared" si="29"/>
        <v>CIMS.CAN.BC.Natural Gas Production.Natural Gas Supply.Testing and Maintenance.Liquid UnloadingBCLiquid UnloadingPlunger InstallService requestedCIMS.CAN.BC.Natural Gas Production.Natural Gas Supply.Venting.Diffuse Venting</v>
      </c>
    </row>
    <row r="129" spans="1:26" x14ac:dyDescent="0.35">
      <c r="A129" t="s">
        <v>148</v>
      </c>
      <c r="B129" t="s">
        <v>4</v>
      </c>
      <c r="C129" t="s">
        <v>117</v>
      </c>
      <c r="D129" t="s">
        <v>12</v>
      </c>
      <c r="E129" t="s">
        <v>67</v>
      </c>
      <c r="F129" t="s">
        <v>68</v>
      </c>
      <c r="G129" t="s">
        <v>13</v>
      </c>
      <c r="J129" t="s">
        <v>140</v>
      </c>
      <c r="K129" s="7" t="s">
        <v>89</v>
      </c>
      <c r="M129" s="27" t="s">
        <v>28</v>
      </c>
      <c r="N129" s="31">
        <f>INDEX([3]BC!$A$136:$X$180,MATCH($A129,[3]BC!$A$136:$A$180,0),MATCH(N$2,[3]BC!$A$136:$X$136,0))</f>
        <v>3.9674383139098046E-3</v>
      </c>
      <c r="O129" s="31">
        <f>INDEX([3]BC!$A$136:$X$180,MATCH($A129,[3]BC!$A$136:$A$180,0),MATCH(O$2,[3]BC!$A$136:$X$136,0))</f>
        <v>4.8501047117634217E-3</v>
      </c>
      <c r="P129" s="31">
        <f>INDEX([3]BC!$A$136:$X$180,MATCH($A129,[3]BC!$A$136:$A$180,0),MATCH(P$2,[3]BC!$A$136:$X$136,0))</f>
        <v>3.9099246889468106E-3</v>
      </c>
      <c r="Q129" s="31">
        <f>INDEX([3]BC!$A$136:$X$180,MATCH($A129,[3]BC!$A$136:$A$180,0),MATCH(Q$2,[3]BC!$A$136:$X$136,0))</f>
        <v>1.7859315692953022E-3</v>
      </c>
      <c r="R129" s="31">
        <f>INDEX([3]BC!$A$136:$X$180,MATCH($A129,[3]BC!$A$136:$A$180,0),MATCH(R$2,[3]BC!$A$136:$X$136,0))</f>
        <v>9.9338398661066103E-4</v>
      </c>
      <c r="S129" s="31">
        <f>INDEX([3]BC!$A$136:$X$180,MATCH($A129,[3]BC!$A$136:$A$180,0),MATCH(S$2,[3]BC!$A$136:$X$136,0))</f>
        <v>3.9472184785475749E-4</v>
      </c>
      <c r="T129" s="31">
        <f>INDEX([3]BC!$A$136:$X$180,MATCH($A129,[3]BC!$A$136:$A$180,0),MATCH(T$2,[3]BC!$A$136:$X$136,0))</f>
        <v>1.8073249197469234E-5</v>
      </c>
      <c r="U129" s="31">
        <f>INDEX([3]BC!$A$136:$X$180,MATCH($A129,[3]BC!$A$136:$A$180,0),MATCH(U$2,[3]BC!$A$136:$X$136,0))</f>
        <v>1.5277663549892427E-5</v>
      </c>
      <c r="V129" s="31">
        <f>INDEX([3]BC!$A$136:$X$180,MATCH($A129,[3]BC!$A$136:$A$180,0),MATCH(V$2,[3]BC!$A$136:$X$136,0))</f>
        <v>1.2800111312668783E-5</v>
      </c>
      <c r="W129" s="31">
        <f>INDEX([3]BC!$A$136:$X$180,MATCH($A129,[3]BC!$A$136:$A$180,0),MATCH(W$2,[3]BC!$A$136:$X$136,0))</f>
        <v>1.1430629914787524E-5</v>
      </c>
      <c r="X129" s="31">
        <f>INDEX([3]BC!$A$136:$X$180,MATCH($A129,[3]BC!$A$136:$A$180,0),MATCH(X$2,[3]BC!$A$136:$X$136,0))</f>
        <v>1.1470272481885957E-5</v>
      </c>
      <c r="Z129" t="str">
        <f t="shared" si="29"/>
        <v>CIMS.CAN.BC.Natural Gas Production.Natural Gas Supply.Testing and Maintenance.SCVFBCSCVFExistingService requestedCIMS.CAN.BC.Natural Gas Production.Natural Gas Supply.Fugitive</v>
      </c>
    </row>
    <row r="130" spans="1:26" x14ac:dyDescent="0.35">
      <c r="A130" t="s">
        <v>123</v>
      </c>
      <c r="B130" t="s">
        <v>4</v>
      </c>
      <c r="C130" t="s">
        <v>117</v>
      </c>
      <c r="D130" t="s">
        <v>12</v>
      </c>
      <c r="E130" t="s">
        <v>19</v>
      </c>
      <c r="F130" t="s">
        <v>19</v>
      </c>
      <c r="G130" t="s">
        <v>13</v>
      </c>
      <c r="H130" s="3"/>
      <c r="I130" s="3"/>
      <c r="J130" s="3" t="s">
        <v>159</v>
      </c>
      <c r="K130" s="7" t="s">
        <v>89</v>
      </c>
      <c r="L130" t="s">
        <v>88</v>
      </c>
      <c r="M130" s="27" t="s">
        <v>25</v>
      </c>
      <c r="N130" s="14">
        <f>INDEX('[4]Service Request Values'!$N$1:$Z$44,MATCH($Z130,'[4]Service Request Values'!$Z$1:$Z$44,0),MATCH(N$2,'[4]Service Request Values'!$N$1:$Z$1,0))</f>
        <v>4.0000000000000001E-3</v>
      </c>
      <c r="O130" s="15">
        <f>N130*0.85</f>
        <v>3.3999999999999998E-3</v>
      </c>
      <c r="P130" s="15">
        <f t="shared" ref="P130:X130" si="30">O130*0.85</f>
        <v>2.8899999999999998E-3</v>
      </c>
      <c r="Q130" s="15">
        <f t="shared" si="30"/>
        <v>2.4564999999999999E-3</v>
      </c>
      <c r="R130" s="15">
        <f t="shared" si="30"/>
        <v>2.0880249999999999E-3</v>
      </c>
      <c r="S130" s="15">
        <f t="shared" si="30"/>
        <v>1.7748212499999999E-3</v>
      </c>
      <c r="T130" s="15">
        <f t="shared" si="30"/>
        <v>1.5085980624999999E-3</v>
      </c>
      <c r="U130" s="15">
        <f t="shared" si="30"/>
        <v>1.2823083531249997E-3</v>
      </c>
      <c r="V130" s="15">
        <f t="shared" si="30"/>
        <v>1.0899621001562497E-3</v>
      </c>
      <c r="W130" s="15">
        <f t="shared" si="30"/>
        <v>9.2646778513281222E-4</v>
      </c>
      <c r="X130" s="15">
        <f t="shared" si="30"/>
        <v>7.8749761736289037E-4</v>
      </c>
      <c r="Z130" t="str">
        <f t="shared" si="29"/>
        <v>CIMS.CAN.BC.Natural Gas Production.Natural Gas Supply.TransmissionBCTransmissionTransmissionService requestedCIMS.CAN.BC.Natural Gas Production.OG Liquid Fuel Blend.Diesel Blend</v>
      </c>
    </row>
    <row r="131" spans="1:26" x14ac:dyDescent="0.35">
      <c r="A131" t="s">
        <v>123</v>
      </c>
      <c r="B131" t="s">
        <v>4</v>
      </c>
      <c r="C131" t="s">
        <v>117</v>
      </c>
      <c r="D131" t="s">
        <v>12</v>
      </c>
      <c r="E131" t="s">
        <v>19</v>
      </c>
      <c r="F131" t="s">
        <v>19</v>
      </c>
      <c r="G131" t="s">
        <v>13</v>
      </c>
      <c r="J131" t="s">
        <v>119</v>
      </c>
      <c r="K131" s="7" t="s">
        <v>89</v>
      </c>
      <c r="M131" s="27" t="s">
        <v>25</v>
      </c>
      <c r="N131" s="14">
        <f>INDEX('[4]Service Request Values'!$N$1:$Z$44,MATCH($Z131,'[4]Service Request Values'!$Z$1:$Z$44,0),MATCH(N$2,'[4]Service Request Values'!$N$1:$Z$1,0))</f>
        <v>0.28000000000000003</v>
      </c>
      <c r="O131" s="14">
        <f t="shared" ref="O131:X131" si="31">N131</f>
        <v>0.28000000000000003</v>
      </c>
      <c r="P131" s="14">
        <f t="shared" si="31"/>
        <v>0.28000000000000003</v>
      </c>
      <c r="Q131" s="14">
        <f t="shared" si="31"/>
        <v>0.28000000000000003</v>
      </c>
      <c r="R131" s="14">
        <f t="shared" si="31"/>
        <v>0.28000000000000003</v>
      </c>
      <c r="S131" s="14">
        <f t="shared" si="31"/>
        <v>0.28000000000000003</v>
      </c>
      <c r="T131" s="14">
        <f t="shared" si="31"/>
        <v>0.28000000000000003</v>
      </c>
      <c r="U131" s="14">
        <f t="shared" si="31"/>
        <v>0.28000000000000003</v>
      </c>
      <c r="V131" s="14">
        <f t="shared" si="31"/>
        <v>0.28000000000000003</v>
      </c>
      <c r="W131" s="14">
        <f t="shared" si="31"/>
        <v>0.28000000000000003</v>
      </c>
      <c r="X131" s="14">
        <f t="shared" si="31"/>
        <v>0.28000000000000003</v>
      </c>
      <c r="Z131" t="str">
        <f t="shared" si="29"/>
        <v>CIMS.CAN.BC.Natural Gas Production.Natural Gas Supply.TransmissionBCTransmissionTransmissionService requestedCIMS.CAN.BC.Natural Gas Production.Natural Gas</v>
      </c>
    </row>
    <row r="132" spans="1:26" x14ac:dyDescent="0.35">
      <c r="A132" t="s">
        <v>123</v>
      </c>
      <c r="B132" t="s">
        <v>4</v>
      </c>
      <c r="C132" t="s">
        <v>117</v>
      </c>
      <c r="D132" t="s">
        <v>12</v>
      </c>
      <c r="E132" t="s">
        <v>19</v>
      </c>
      <c r="F132" t="s">
        <v>19</v>
      </c>
      <c r="G132" t="s">
        <v>13</v>
      </c>
      <c r="J132" t="s">
        <v>126</v>
      </c>
      <c r="K132" s="7" t="s">
        <v>89</v>
      </c>
      <c r="L132" s="3" t="s">
        <v>116</v>
      </c>
      <c r="M132" s="5" t="s">
        <v>25</v>
      </c>
      <c r="N132" s="24">
        <f>INDEX('[4]Service Request Values'!$N$1:$Z$44,MATCH($Z132,'[4]Service Request Values'!$Z$1:$Z$44,0),MATCH(N$2,'[4]Service Request Values'!$N$1:$Z$1,0))</f>
        <v>5.0433726666666663E-3</v>
      </c>
      <c r="O132" s="24">
        <f>INDEX('[4]Service Request Values'!$N$1:$Z$44,MATCH($Z132,'[4]Service Request Values'!$Z$1:$Z$44,0),MATCH(O$2,'[4]Service Request Values'!$N$1:$Z$1,0))</f>
        <v>5.0433726666666663E-3</v>
      </c>
      <c r="P132" s="24">
        <f>INDEX('[4]Service Request Values'!$N$1:$Z$44,MATCH($Z132,'[4]Service Request Values'!$Z$1:$Z$44,0),MATCH(P$2,'[4]Service Request Values'!$N$1:$Z$1,0))</f>
        <v>5.0433726666666663E-3</v>
      </c>
      <c r="Q132" s="24">
        <f>INDEX('[4]Service Request Values'!$N$1:$Z$44,MATCH($Z132,'[4]Service Request Values'!$Z$1:$Z$44,0),MATCH(Q$2,'[4]Service Request Values'!$N$1:$Z$1,0))</f>
        <v>5.0433726666666663E-3</v>
      </c>
      <c r="R132" s="24">
        <f>INDEX('[4]Service Request Values'!$N$1:$Z$44,MATCH($Z132,'[4]Service Request Values'!$Z$1:$Z$44,0),MATCH(R$2,'[4]Service Request Values'!$N$1:$Z$1,0))</f>
        <v>5.0433726666666663E-3</v>
      </c>
      <c r="S132" s="24">
        <f>INDEX('[4]Service Request Values'!$N$1:$Z$44,MATCH($Z132,'[4]Service Request Values'!$Z$1:$Z$44,0),MATCH(S$2,'[4]Service Request Values'!$N$1:$Z$1,0))</f>
        <v>5.0433726666666663E-3</v>
      </c>
      <c r="T132" s="24">
        <f>INDEX('[4]Service Request Values'!$N$1:$Z$44,MATCH($Z132,'[4]Service Request Values'!$Z$1:$Z$44,0),MATCH(T$2,'[4]Service Request Values'!$N$1:$Z$1,0))</f>
        <v>5.0433726666666663E-3</v>
      </c>
      <c r="U132" s="24">
        <f>INDEX('[4]Service Request Values'!$N$1:$Z$44,MATCH($Z132,'[4]Service Request Values'!$Z$1:$Z$44,0),MATCH(U$2,'[4]Service Request Values'!$N$1:$Z$1,0))</f>
        <v>5.0433726666666663E-3</v>
      </c>
      <c r="V132" s="24">
        <f>INDEX('[4]Service Request Values'!$N$1:$Z$44,MATCH($Z132,'[4]Service Request Values'!$Z$1:$Z$44,0),MATCH(V$2,'[4]Service Request Values'!$N$1:$Z$1,0))</f>
        <v>5.0433726666666663E-3</v>
      </c>
      <c r="W132" s="24">
        <f>INDEX('[4]Service Request Values'!$N$1:$Z$44,MATCH($Z132,'[4]Service Request Values'!$Z$1:$Z$44,0),MATCH(W$2,'[4]Service Request Values'!$N$1:$Z$1,0))</f>
        <v>5.0433726666666663E-3</v>
      </c>
      <c r="X132" s="24">
        <f>INDEX('[4]Service Request Values'!$N$1:$Z$44,MATCH($Z132,'[4]Service Request Values'!$Z$1:$Z$44,0),MATCH(X$2,'[4]Service Request Values'!$N$1:$Z$1,0))</f>
        <v>5.0433726666666663E-3</v>
      </c>
      <c r="Z132" t="str">
        <f t="shared" si="29"/>
        <v>CIMS.CAN.BC.Natural Gas Production.Natural Gas Supply.TransmissionBCTransmissionTransmissionService requestedCIMS.CAN.BC.Electricity</v>
      </c>
    </row>
    <row r="133" spans="1:26" x14ac:dyDescent="0.35">
      <c r="A133" t="s">
        <v>123</v>
      </c>
      <c r="B133" t="s">
        <v>4</v>
      </c>
      <c r="C133" t="s">
        <v>117</v>
      </c>
      <c r="D133" t="s">
        <v>12</v>
      </c>
      <c r="E133" t="s">
        <v>19</v>
      </c>
      <c r="F133" t="s">
        <v>19</v>
      </c>
      <c r="G133" t="s">
        <v>13</v>
      </c>
      <c r="J133" t="s">
        <v>151</v>
      </c>
      <c r="K133" s="7" t="s">
        <v>89</v>
      </c>
      <c r="M133" s="27" t="s">
        <v>25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Z133" t="str">
        <f t="shared" si="29"/>
        <v>CIMS.CAN.BC.Natural Gas Production.Natural Gas Supply.TransmissionBCTransmissionTransmissionService requestedCIMS.CAN.BC.Natural Gas Production.Natural Gas Supply.Transmission.Compression</v>
      </c>
    </row>
    <row r="134" spans="1:26" x14ac:dyDescent="0.35">
      <c r="A134" t="s">
        <v>123</v>
      </c>
      <c r="B134" t="s">
        <v>4</v>
      </c>
      <c r="C134" t="s">
        <v>117</v>
      </c>
      <c r="D134" t="s">
        <v>12</v>
      </c>
      <c r="E134" t="s">
        <v>19</v>
      </c>
      <c r="F134" t="s">
        <v>19</v>
      </c>
      <c r="G134" t="s">
        <v>13</v>
      </c>
      <c r="J134" t="s">
        <v>124</v>
      </c>
      <c r="K134" s="7" t="s">
        <v>89</v>
      </c>
      <c r="M134" s="27" t="s">
        <v>25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Z134" t="str">
        <f t="shared" si="29"/>
        <v>CIMS.CAN.BC.Natural Gas Production.Natural Gas Supply.TransmissionBCTransmissionTransmissionService requestedCIMS.CAN.BC.Natural Gas Production.Natural Gas Supply.Controls</v>
      </c>
    </row>
    <row r="135" spans="1:26" x14ac:dyDescent="0.35">
      <c r="A135" t="s">
        <v>123</v>
      </c>
      <c r="B135" t="s">
        <v>4</v>
      </c>
      <c r="C135" t="s">
        <v>117</v>
      </c>
      <c r="D135" t="s">
        <v>12</v>
      </c>
      <c r="E135" t="s">
        <v>19</v>
      </c>
      <c r="F135" t="s">
        <v>19</v>
      </c>
      <c r="G135" t="s">
        <v>13</v>
      </c>
      <c r="J135" t="s">
        <v>147</v>
      </c>
      <c r="K135" s="7" t="s">
        <v>89</v>
      </c>
      <c r="M135" s="27" t="s">
        <v>25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Z135" t="str">
        <f t="shared" si="29"/>
        <v>CIMS.CAN.BC.Natural Gas Production.Natural Gas Supply.TransmissionBCTransmissionTransmissionService requestedCIMS.CAN.BC.Natural Gas Production.Natural Gas Supply.Pumping</v>
      </c>
    </row>
    <row r="136" spans="1:26" x14ac:dyDescent="0.35">
      <c r="A136" t="s">
        <v>123</v>
      </c>
      <c r="B136" t="s">
        <v>4</v>
      </c>
      <c r="C136" t="s">
        <v>117</v>
      </c>
      <c r="D136" t="s">
        <v>12</v>
      </c>
      <c r="E136" t="s">
        <v>19</v>
      </c>
      <c r="F136" t="s">
        <v>19</v>
      </c>
      <c r="G136" t="s">
        <v>13</v>
      </c>
      <c r="J136" t="s">
        <v>140</v>
      </c>
      <c r="K136" s="7" t="s">
        <v>89</v>
      </c>
      <c r="M136" s="27" t="s">
        <v>28</v>
      </c>
      <c r="N136" s="31">
        <f>INDEX([3]BC!$A$136:$X$180,MATCH($A136,[3]BC!$A$136:$A$180,0),MATCH(N$2,[3]BC!$A$136:$X$136,0))</f>
        <v>6.8316559427997539E-5</v>
      </c>
      <c r="O136" s="31">
        <f>INDEX([3]BC!$A$136:$X$180,MATCH($A136,[3]BC!$A$136:$A$180,0),MATCH(O$2,[3]BC!$A$136:$X$136,0))</f>
        <v>7.5960050550342921E-5</v>
      </c>
      <c r="P136" s="31">
        <f>INDEX([3]BC!$A$136:$X$180,MATCH($A136,[3]BC!$A$136:$A$180,0),MATCH(P$2,[3]BC!$A$136:$X$136,0))</f>
        <v>5.708860093404783E-5</v>
      </c>
      <c r="Q136" s="31">
        <f>INDEX([3]BC!$A$136:$X$180,MATCH($A136,[3]BC!$A$136:$A$180,0),MATCH(Q$2,[3]BC!$A$136:$X$136,0))</f>
        <v>2.8282527768653559E-5</v>
      </c>
      <c r="R136" s="31">
        <f>INDEX([3]BC!$A$136:$X$180,MATCH($A136,[3]BC!$A$136:$A$180,0),MATCH(R$2,[3]BC!$A$136:$X$136,0))</f>
        <v>3.39769955962458E-5</v>
      </c>
      <c r="S136" s="31">
        <f>INDEX([3]BC!$A$136:$X$180,MATCH($A136,[3]BC!$A$136:$A$180,0),MATCH(S$2,[3]BC!$A$136:$X$136,0))</f>
        <v>9.5463662408439279E-6</v>
      </c>
      <c r="T136" s="31">
        <f>INDEX([3]BC!$A$136:$X$180,MATCH($A136,[3]BC!$A$136:$A$180,0),MATCH(T$2,[3]BC!$A$136:$X$136,0))</f>
        <v>-8.5762150721413984E-6</v>
      </c>
      <c r="U136" s="31">
        <f>INDEX([3]BC!$A$136:$X$180,MATCH($A136,[3]BC!$A$136:$A$180,0),MATCH(U$2,[3]BC!$A$136:$X$136,0))</f>
        <v>-8.6995568916982331E-6</v>
      </c>
      <c r="V136" s="31">
        <f>INDEX([3]BC!$A$136:$X$180,MATCH($A136,[3]BC!$A$136:$A$180,0),MATCH(V$2,[3]BC!$A$136:$X$136,0))</f>
        <v>-8.6210163740279432E-6</v>
      </c>
      <c r="W136" s="31">
        <f>INDEX([3]BC!$A$136:$X$180,MATCH($A136,[3]BC!$A$136:$A$180,0),MATCH(W$2,[3]BC!$A$136:$X$136,0))</f>
        <v>-9.1877863686998051E-6</v>
      </c>
      <c r="X136" s="31">
        <f>INDEX([3]BC!$A$136:$X$180,MATCH($A136,[3]BC!$A$136:$A$180,0),MATCH(X$2,[3]BC!$A$136:$X$136,0))</f>
        <v>-1.032362635444642E-5</v>
      </c>
      <c r="Z136" t="str">
        <f t="shared" si="29"/>
        <v>CIMS.CAN.BC.Natural Gas Production.Natural Gas Supply.TransmissionBCTransmissionTransmissionService requestedCIMS.CAN.BC.Natural Gas Production.Natural Gas Supply.Fugitive</v>
      </c>
    </row>
    <row r="137" spans="1:26" x14ac:dyDescent="0.35">
      <c r="A137" t="s">
        <v>123</v>
      </c>
      <c r="B137" t="s">
        <v>4</v>
      </c>
      <c r="C137" t="s">
        <v>117</v>
      </c>
      <c r="D137" t="s">
        <v>12</v>
      </c>
      <c r="E137" t="s">
        <v>19</v>
      </c>
      <c r="F137" t="s">
        <v>44</v>
      </c>
      <c r="G137" t="s">
        <v>13</v>
      </c>
      <c r="H137" s="3"/>
      <c r="I137" s="3"/>
      <c r="J137" s="3" t="s">
        <v>159</v>
      </c>
      <c r="K137" s="7" t="s">
        <v>89</v>
      </c>
      <c r="L137" t="s">
        <v>88</v>
      </c>
      <c r="M137" s="27" t="s">
        <v>25</v>
      </c>
      <c r="N137" s="14">
        <f>INDEX('[4]Service Request Values'!$N$1:$Z$44,MATCH($Z137,'[4]Service Request Values'!$Z$1:$Z$44,0),MATCH(N$2,'[4]Service Request Values'!$N$1:$Z$1,0))</f>
        <v>3.2000000000000002E-3</v>
      </c>
      <c r="O137" s="15">
        <f>N137*0.85</f>
        <v>2.7200000000000002E-3</v>
      </c>
      <c r="P137" s="15">
        <f t="shared" ref="P137:X137" si="32">O137*0.85</f>
        <v>2.3120000000000003E-3</v>
      </c>
      <c r="Q137" s="15">
        <f t="shared" si="32"/>
        <v>1.9652000000000003E-3</v>
      </c>
      <c r="R137" s="15">
        <f t="shared" si="32"/>
        <v>1.6704200000000002E-3</v>
      </c>
      <c r="S137" s="15">
        <f t="shared" si="32"/>
        <v>1.4198570000000001E-3</v>
      </c>
      <c r="T137" s="15">
        <f t="shared" si="32"/>
        <v>1.2068784499999999E-3</v>
      </c>
      <c r="U137" s="15">
        <f t="shared" si="32"/>
        <v>1.0258466824999998E-3</v>
      </c>
      <c r="V137" s="15">
        <f t="shared" si="32"/>
        <v>8.7196968012499983E-4</v>
      </c>
      <c r="W137" s="15">
        <f t="shared" si="32"/>
        <v>7.4117422810624986E-4</v>
      </c>
      <c r="X137" s="15">
        <f t="shared" si="32"/>
        <v>6.299980938903124E-4</v>
      </c>
      <c r="Z137" t="str">
        <f t="shared" ref="Z137:Z143" si="33">A137&amp;C137&amp;E137&amp;F137&amp;G137&amp;H137&amp;J137</f>
        <v>CIMS.CAN.BC.Natural Gas Production.Natural Gas Supply.TransmissionBCTransmissionTransmission EffService requestedCIMS.CAN.BC.Natural Gas Production.OG Liquid Fuel Blend.Diesel Blend</v>
      </c>
    </row>
    <row r="138" spans="1:26" x14ac:dyDescent="0.35">
      <c r="A138" t="s">
        <v>123</v>
      </c>
      <c r="B138" t="s">
        <v>4</v>
      </c>
      <c r="C138" t="s">
        <v>117</v>
      </c>
      <c r="D138" t="s">
        <v>12</v>
      </c>
      <c r="E138" t="s">
        <v>19</v>
      </c>
      <c r="F138" t="s">
        <v>44</v>
      </c>
      <c r="G138" t="s">
        <v>13</v>
      </c>
      <c r="J138" t="s">
        <v>119</v>
      </c>
      <c r="K138" s="7" t="s">
        <v>89</v>
      </c>
      <c r="M138" s="27" t="s">
        <v>25</v>
      </c>
      <c r="N138" s="14">
        <f>INDEX('[4]Service Request Values'!$N$1:$Z$44,MATCH($Z138,'[4]Service Request Values'!$Z$1:$Z$44,0),MATCH(N$2,'[4]Service Request Values'!$N$1:$Z$1,0))</f>
        <v>0.25200000000000006</v>
      </c>
      <c r="O138" s="14">
        <f t="shared" ref="O138" si="34">N138</f>
        <v>0.25200000000000006</v>
      </c>
      <c r="P138" s="14">
        <f t="shared" ref="P138" si="35">O138</f>
        <v>0.25200000000000006</v>
      </c>
      <c r="Q138" s="14">
        <f t="shared" ref="Q138" si="36">P138</f>
        <v>0.25200000000000006</v>
      </c>
      <c r="R138" s="14">
        <f t="shared" ref="R138" si="37">Q138</f>
        <v>0.25200000000000006</v>
      </c>
      <c r="S138" s="14">
        <f t="shared" ref="S138" si="38">R138</f>
        <v>0.25200000000000006</v>
      </c>
      <c r="T138" s="14">
        <f t="shared" ref="T138" si="39">S138</f>
        <v>0.25200000000000006</v>
      </c>
      <c r="U138" s="14">
        <f t="shared" ref="U138" si="40">T138</f>
        <v>0.25200000000000006</v>
      </c>
      <c r="V138" s="14">
        <f t="shared" ref="V138" si="41">U138</f>
        <v>0.25200000000000006</v>
      </c>
      <c r="W138" s="14">
        <f t="shared" ref="W138" si="42">V138</f>
        <v>0.25200000000000006</v>
      </c>
      <c r="X138" s="14">
        <f t="shared" ref="X138" si="43">W138</f>
        <v>0.25200000000000006</v>
      </c>
      <c r="Z138" t="str">
        <f t="shared" si="33"/>
        <v>CIMS.CAN.BC.Natural Gas Production.Natural Gas Supply.TransmissionBCTransmissionTransmission EffService requestedCIMS.CAN.BC.Natural Gas Production.Natural Gas</v>
      </c>
    </row>
    <row r="139" spans="1:26" x14ac:dyDescent="0.35">
      <c r="A139" t="s">
        <v>123</v>
      </c>
      <c r="B139" t="s">
        <v>4</v>
      </c>
      <c r="C139" t="s">
        <v>117</v>
      </c>
      <c r="D139" t="s">
        <v>12</v>
      </c>
      <c r="E139" t="s">
        <v>19</v>
      </c>
      <c r="F139" t="s">
        <v>44</v>
      </c>
      <c r="G139" t="s">
        <v>13</v>
      </c>
      <c r="J139" t="s">
        <v>126</v>
      </c>
      <c r="K139" s="7" t="s">
        <v>89</v>
      </c>
      <c r="L139" s="3" t="s">
        <v>116</v>
      </c>
      <c r="M139" s="5" t="s">
        <v>25</v>
      </c>
      <c r="N139" s="24">
        <f>INDEX('[4]Service Request Values'!$N$1:$Z$44,MATCH($Z139,'[4]Service Request Values'!$Z$1:$Z$44,0),MATCH(N$2,'[4]Service Request Values'!$N$1:$Z$1,0))</f>
        <v>3.7825293333333333E-3</v>
      </c>
      <c r="O139" s="24">
        <f>INDEX('[4]Service Request Values'!$N$1:$Z$44,MATCH($Z139,'[4]Service Request Values'!$Z$1:$Z$44,0),MATCH(O$2,'[4]Service Request Values'!$N$1:$Z$1,0))</f>
        <v>3.7825293333333333E-3</v>
      </c>
      <c r="P139" s="24">
        <f>INDEX('[4]Service Request Values'!$N$1:$Z$44,MATCH($Z139,'[4]Service Request Values'!$Z$1:$Z$44,0),MATCH(P$2,'[4]Service Request Values'!$N$1:$Z$1,0))</f>
        <v>3.7825293333333333E-3</v>
      </c>
      <c r="Q139" s="24">
        <f>INDEX('[4]Service Request Values'!$N$1:$Z$44,MATCH($Z139,'[4]Service Request Values'!$Z$1:$Z$44,0),MATCH(Q$2,'[4]Service Request Values'!$N$1:$Z$1,0))</f>
        <v>3.7825293333333333E-3</v>
      </c>
      <c r="R139" s="24">
        <f>INDEX('[4]Service Request Values'!$N$1:$Z$44,MATCH($Z139,'[4]Service Request Values'!$Z$1:$Z$44,0),MATCH(R$2,'[4]Service Request Values'!$N$1:$Z$1,0))</f>
        <v>3.7825293333333333E-3</v>
      </c>
      <c r="S139" s="24">
        <f>INDEX('[4]Service Request Values'!$N$1:$Z$44,MATCH($Z139,'[4]Service Request Values'!$Z$1:$Z$44,0),MATCH(S$2,'[4]Service Request Values'!$N$1:$Z$1,0))</f>
        <v>3.7825293333333333E-3</v>
      </c>
      <c r="T139" s="24">
        <f>INDEX('[4]Service Request Values'!$N$1:$Z$44,MATCH($Z139,'[4]Service Request Values'!$Z$1:$Z$44,0),MATCH(T$2,'[4]Service Request Values'!$N$1:$Z$1,0))</f>
        <v>3.7825293333333333E-3</v>
      </c>
      <c r="U139" s="24">
        <f>INDEX('[4]Service Request Values'!$N$1:$Z$44,MATCH($Z139,'[4]Service Request Values'!$Z$1:$Z$44,0),MATCH(U$2,'[4]Service Request Values'!$N$1:$Z$1,0))</f>
        <v>3.7825293333333333E-3</v>
      </c>
      <c r="V139" s="24">
        <f>INDEX('[4]Service Request Values'!$N$1:$Z$44,MATCH($Z139,'[4]Service Request Values'!$Z$1:$Z$44,0),MATCH(V$2,'[4]Service Request Values'!$N$1:$Z$1,0))</f>
        <v>3.7825293333333333E-3</v>
      </c>
      <c r="W139" s="24">
        <f>INDEX('[4]Service Request Values'!$N$1:$Z$44,MATCH($Z139,'[4]Service Request Values'!$Z$1:$Z$44,0),MATCH(W$2,'[4]Service Request Values'!$N$1:$Z$1,0))</f>
        <v>3.7825293333333333E-3</v>
      </c>
      <c r="X139" s="24">
        <f>INDEX('[4]Service Request Values'!$N$1:$Z$44,MATCH($Z139,'[4]Service Request Values'!$Z$1:$Z$44,0),MATCH(X$2,'[4]Service Request Values'!$N$1:$Z$1,0))</f>
        <v>3.7825293333333333E-3</v>
      </c>
      <c r="Z139" t="str">
        <f t="shared" si="33"/>
        <v>CIMS.CAN.BC.Natural Gas Production.Natural Gas Supply.TransmissionBCTransmissionTransmission EffService requestedCIMS.CAN.BC.Electricity</v>
      </c>
    </row>
    <row r="140" spans="1:26" x14ac:dyDescent="0.35">
      <c r="A140" t="s">
        <v>123</v>
      </c>
      <c r="B140" t="s">
        <v>4</v>
      </c>
      <c r="C140" t="s">
        <v>117</v>
      </c>
      <c r="D140" t="s">
        <v>12</v>
      </c>
      <c r="E140" t="s">
        <v>19</v>
      </c>
      <c r="F140" t="s">
        <v>44</v>
      </c>
      <c r="G140" t="s">
        <v>13</v>
      </c>
      <c r="J140" t="s">
        <v>151</v>
      </c>
      <c r="K140" s="7" t="s">
        <v>89</v>
      </c>
      <c r="M140" s="27" t="s">
        <v>25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Z140" t="str">
        <f t="shared" si="33"/>
        <v>CIMS.CAN.BC.Natural Gas Production.Natural Gas Supply.TransmissionBCTransmissionTransmission EffService requestedCIMS.CAN.BC.Natural Gas Production.Natural Gas Supply.Transmission.Compression</v>
      </c>
    </row>
    <row r="141" spans="1:26" x14ac:dyDescent="0.35">
      <c r="A141" t="s">
        <v>123</v>
      </c>
      <c r="B141" t="s">
        <v>4</v>
      </c>
      <c r="C141" t="s">
        <v>117</v>
      </c>
      <c r="D141" t="s">
        <v>12</v>
      </c>
      <c r="E141" t="s">
        <v>19</v>
      </c>
      <c r="F141" t="s">
        <v>44</v>
      </c>
      <c r="G141" t="s">
        <v>13</v>
      </c>
      <c r="J141" t="s">
        <v>124</v>
      </c>
      <c r="K141" s="7" t="s">
        <v>89</v>
      </c>
      <c r="M141" s="27" t="s">
        <v>25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Z141" t="str">
        <f t="shared" si="33"/>
        <v>CIMS.CAN.BC.Natural Gas Production.Natural Gas Supply.TransmissionBCTransmissionTransmission EffService requestedCIMS.CAN.BC.Natural Gas Production.Natural Gas Supply.Controls</v>
      </c>
    </row>
    <row r="142" spans="1:26" x14ac:dyDescent="0.35">
      <c r="A142" t="s">
        <v>123</v>
      </c>
      <c r="B142" t="s">
        <v>4</v>
      </c>
      <c r="C142" t="s">
        <v>117</v>
      </c>
      <c r="D142" t="s">
        <v>12</v>
      </c>
      <c r="E142" t="s">
        <v>19</v>
      </c>
      <c r="F142" t="s">
        <v>44</v>
      </c>
      <c r="G142" t="s">
        <v>13</v>
      </c>
      <c r="J142" t="s">
        <v>147</v>
      </c>
      <c r="K142" s="7" t="s">
        <v>89</v>
      </c>
      <c r="M142" s="27" t="s">
        <v>25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Z142" t="str">
        <f t="shared" si="33"/>
        <v>CIMS.CAN.BC.Natural Gas Production.Natural Gas Supply.TransmissionBCTransmissionTransmission EffService requestedCIMS.CAN.BC.Natural Gas Production.Natural Gas Supply.Pumping</v>
      </c>
    </row>
    <row r="143" spans="1:26" x14ac:dyDescent="0.35">
      <c r="A143" t="s">
        <v>123</v>
      </c>
      <c r="B143" t="s">
        <v>4</v>
      </c>
      <c r="C143" t="s">
        <v>117</v>
      </c>
      <c r="D143" t="s">
        <v>12</v>
      </c>
      <c r="E143" t="s">
        <v>19</v>
      </c>
      <c r="F143" t="s">
        <v>44</v>
      </c>
      <c r="G143" t="s">
        <v>13</v>
      </c>
      <c r="J143" t="s">
        <v>140</v>
      </c>
      <c r="K143" s="7" t="s">
        <v>89</v>
      </c>
      <c r="M143" s="27" t="s">
        <v>28</v>
      </c>
      <c r="N143" s="31">
        <f>INDEX([3]BC!$A$136:$X$180,MATCH($A143,[3]BC!$A$136:$A$180,0),MATCH(N$2,[3]BC!$A$136:$X$136,0))</f>
        <v>6.8316559427997539E-5</v>
      </c>
      <c r="O143" s="31">
        <f>INDEX([3]BC!$A$136:$X$180,MATCH($A143,[3]BC!$A$136:$A$180,0),MATCH(O$2,[3]BC!$A$136:$X$136,0))</f>
        <v>7.5960050550342921E-5</v>
      </c>
      <c r="P143" s="31">
        <f>INDEX([3]BC!$A$136:$X$180,MATCH($A143,[3]BC!$A$136:$A$180,0),MATCH(P$2,[3]BC!$A$136:$X$136,0))</f>
        <v>5.708860093404783E-5</v>
      </c>
      <c r="Q143" s="31">
        <f>INDEX([3]BC!$A$136:$X$180,MATCH($A143,[3]BC!$A$136:$A$180,0),MATCH(Q$2,[3]BC!$A$136:$X$136,0))</f>
        <v>2.8282527768653559E-5</v>
      </c>
      <c r="R143" s="31">
        <f>INDEX([3]BC!$A$136:$X$180,MATCH($A143,[3]BC!$A$136:$A$180,0),MATCH(R$2,[3]BC!$A$136:$X$136,0))</f>
        <v>3.39769955962458E-5</v>
      </c>
      <c r="S143" s="31">
        <f>INDEX([3]BC!$A$136:$X$180,MATCH($A143,[3]BC!$A$136:$A$180,0),MATCH(S$2,[3]BC!$A$136:$X$136,0))</f>
        <v>9.5463662408439279E-6</v>
      </c>
      <c r="T143" s="31">
        <f>INDEX([3]BC!$A$136:$X$180,MATCH($A143,[3]BC!$A$136:$A$180,0),MATCH(T$2,[3]BC!$A$136:$X$136,0))</f>
        <v>-8.5762150721413984E-6</v>
      </c>
      <c r="U143" s="31">
        <f>INDEX([3]BC!$A$136:$X$180,MATCH($A143,[3]BC!$A$136:$A$180,0),MATCH(U$2,[3]BC!$A$136:$X$136,0))</f>
        <v>-8.6995568916982331E-6</v>
      </c>
      <c r="V143" s="31">
        <f>INDEX([3]BC!$A$136:$X$180,MATCH($A143,[3]BC!$A$136:$A$180,0),MATCH(V$2,[3]BC!$A$136:$X$136,0))</f>
        <v>-8.6210163740279432E-6</v>
      </c>
      <c r="W143" s="31">
        <f>INDEX([3]BC!$A$136:$X$180,MATCH($A143,[3]BC!$A$136:$A$180,0),MATCH(W$2,[3]BC!$A$136:$X$136,0))</f>
        <v>-9.1877863686998051E-6</v>
      </c>
      <c r="X143" s="31">
        <f>INDEX([3]BC!$A$136:$X$180,MATCH($A143,[3]BC!$A$136:$A$180,0),MATCH(X$2,[3]BC!$A$136:$X$136,0))</f>
        <v>-1.032362635444642E-5</v>
      </c>
      <c r="Z143" t="str">
        <f t="shared" si="33"/>
        <v>CIMS.CAN.BC.Natural Gas Production.Natural Gas Supply.TransmissionBCTransmissionTransmission EffService requestedCIMS.CAN.BC.Natural Gas Production.Natural Gas Supply.Fugitive</v>
      </c>
    </row>
    <row r="144" spans="1:26" x14ac:dyDescent="0.35">
      <c r="A144" t="s">
        <v>123</v>
      </c>
      <c r="B144" t="s">
        <v>4</v>
      </c>
      <c r="C144" t="s">
        <v>117</v>
      </c>
      <c r="D144" t="s">
        <v>12</v>
      </c>
      <c r="E144" t="s">
        <v>19</v>
      </c>
      <c r="F144" t="s">
        <v>171</v>
      </c>
      <c r="G144" t="s">
        <v>13</v>
      </c>
      <c r="J144" t="s">
        <v>160</v>
      </c>
      <c r="K144" s="7" t="s">
        <v>89</v>
      </c>
      <c r="M144" s="27" t="s">
        <v>25</v>
      </c>
      <c r="N144" s="14">
        <f>INDEX('[4]Service Request Values'!$N$1:$Z$44,MATCH($Z144,'[4]Service Request Values'!$Z$1:$Z$44,0),MATCH(N$2,'[4]Service Request Values'!$N$1:$Z$1,0))</f>
        <v>5.0000000000000001E-4</v>
      </c>
      <c r="O144" s="14">
        <f t="shared" ref="O144:X144" si="44">N144</f>
        <v>5.0000000000000001E-4</v>
      </c>
      <c r="P144" s="14">
        <f t="shared" si="44"/>
        <v>5.0000000000000001E-4</v>
      </c>
      <c r="Q144" s="14">
        <f t="shared" si="44"/>
        <v>5.0000000000000001E-4</v>
      </c>
      <c r="R144" s="14">
        <f t="shared" si="44"/>
        <v>5.0000000000000001E-4</v>
      </c>
      <c r="S144" s="14">
        <f t="shared" si="44"/>
        <v>5.0000000000000001E-4</v>
      </c>
      <c r="T144" s="14">
        <f t="shared" si="44"/>
        <v>5.0000000000000001E-4</v>
      </c>
      <c r="U144" s="14">
        <f t="shared" si="44"/>
        <v>5.0000000000000001E-4</v>
      </c>
      <c r="V144" s="14">
        <f t="shared" si="44"/>
        <v>5.0000000000000001E-4</v>
      </c>
      <c r="W144" s="14">
        <f t="shared" si="44"/>
        <v>5.0000000000000001E-4</v>
      </c>
      <c r="X144" s="14">
        <f t="shared" si="44"/>
        <v>5.0000000000000001E-4</v>
      </c>
      <c r="Z144" t="str">
        <f t="shared" si="29"/>
        <v>CIMS.CAN.BC.Natural Gas Production.Natural Gas Supply.TransmissionBCTransmissionTransmission HFOService requestedCIMS.Generic Fuels.Fuel Oil</v>
      </c>
    </row>
    <row r="145" spans="1:26" x14ac:dyDescent="0.35">
      <c r="A145" t="s">
        <v>123</v>
      </c>
      <c r="B145" t="s">
        <v>4</v>
      </c>
      <c r="C145" t="s">
        <v>117</v>
      </c>
      <c r="D145" t="s">
        <v>12</v>
      </c>
      <c r="E145" t="s">
        <v>19</v>
      </c>
      <c r="F145" t="s">
        <v>171</v>
      </c>
      <c r="G145" t="s">
        <v>13</v>
      </c>
      <c r="J145" t="s">
        <v>126</v>
      </c>
      <c r="K145" s="7" t="s">
        <v>89</v>
      </c>
      <c r="L145" s="3" t="s">
        <v>116</v>
      </c>
      <c r="M145" s="5" t="s">
        <v>25</v>
      </c>
      <c r="N145" s="24">
        <f>INDEX('[4]Service Request Values'!$N$1:$Z$44,MATCH($Z145,'[4]Service Request Values'!$Z$1:$Z$44,0),MATCH(N$2,'[4]Service Request Values'!$N$1:$Z$1,0))</f>
        <v>3.7825293333333333E-3</v>
      </c>
      <c r="O145" s="24">
        <f>INDEX('[4]Service Request Values'!$N$1:$Z$44,MATCH($Z145,'[4]Service Request Values'!$Z$1:$Z$44,0),MATCH(O$2,'[4]Service Request Values'!$N$1:$Z$1,0))</f>
        <v>3.7825293333333333E-3</v>
      </c>
      <c r="P145" s="24">
        <f>INDEX('[4]Service Request Values'!$N$1:$Z$44,MATCH($Z145,'[4]Service Request Values'!$Z$1:$Z$44,0),MATCH(P$2,'[4]Service Request Values'!$N$1:$Z$1,0))</f>
        <v>3.7825293333333333E-3</v>
      </c>
      <c r="Q145" s="24">
        <f>INDEX('[4]Service Request Values'!$N$1:$Z$44,MATCH($Z145,'[4]Service Request Values'!$Z$1:$Z$44,0),MATCH(Q$2,'[4]Service Request Values'!$N$1:$Z$1,0))</f>
        <v>3.7825293333333333E-3</v>
      </c>
      <c r="R145" s="24">
        <f>INDEX('[4]Service Request Values'!$N$1:$Z$44,MATCH($Z145,'[4]Service Request Values'!$Z$1:$Z$44,0),MATCH(R$2,'[4]Service Request Values'!$N$1:$Z$1,0))</f>
        <v>3.7825293333333333E-3</v>
      </c>
      <c r="S145" s="24">
        <f>INDEX('[4]Service Request Values'!$N$1:$Z$44,MATCH($Z145,'[4]Service Request Values'!$Z$1:$Z$44,0),MATCH(S$2,'[4]Service Request Values'!$N$1:$Z$1,0))</f>
        <v>3.7825293333333333E-3</v>
      </c>
      <c r="T145" s="24">
        <f>INDEX('[4]Service Request Values'!$N$1:$Z$44,MATCH($Z145,'[4]Service Request Values'!$Z$1:$Z$44,0),MATCH(T$2,'[4]Service Request Values'!$N$1:$Z$1,0))</f>
        <v>3.7825293333333333E-3</v>
      </c>
      <c r="U145" s="24">
        <f>INDEX('[4]Service Request Values'!$N$1:$Z$44,MATCH($Z145,'[4]Service Request Values'!$Z$1:$Z$44,0),MATCH(U$2,'[4]Service Request Values'!$N$1:$Z$1,0))</f>
        <v>3.7825293333333333E-3</v>
      </c>
      <c r="V145" s="24">
        <f>INDEX('[4]Service Request Values'!$N$1:$Z$44,MATCH($Z145,'[4]Service Request Values'!$Z$1:$Z$44,0),MATCH(V$2,'[4]Service Request Values'!$N$1:$Z$1,0))</f>
        <v>3.7825293333333333E-3</v>
      </c>
      <c r="W145" s="24">
        <f>INDEX('[4]Service Request Values'!$N$1:$Z$44,MATCH($Z145,'[4]Service Request Values'!$Z$1:$Z$44,0),MATCH(W$2,'[4]Service Request Values'!$N$1:$Z$1,0))</f>
        <v>3.7825293333333333E-3</v>
      </c>
      <c r="X145" s="24">
        <f>INDEX('[4]Service Request Values'!$N$1:$Z$44,MATCH($Z145,'[4]Service Request Values'!$Z$1:$Z$44,0),MATCH(X$2,'[4]Service Request Values'!$N$1:$Z$1,0))</f>
        <v>3.7825293333333333E-3</v>
      </c>
      <c r="Z145" t="str">
        <f t="shared" si="29"/>
        <v>CIMS.CAN.BC.Natural Gas Production.Natural Gas Supply.TransmissionBCTransmissionTransmission HFOService requestedCIMS.CAN.BC.Electricity</v>
      </c>
    </row>
    <row r="146" spans="1:26" x14ac:dyDescent="0.35">
      <c r="A146" t="s">
        <v>123</v>
      </c>
      <c r="B146" t="s">
        <v>4</v>
      </c>
      <c r="C146" t="s">
        <v>117</v>
      </c>
      <c r="D146" t="s">
        <v>12</v>
      </c>
      <c r="E146" t="s">
        <v>19</v>
      </c>
      <c r="F146" t="s">
        <v>171</v>
      </c>
      <c r="G146" t="s">
        <v>13</v>
      </c>
      <c r="J146" t="s">
        <v>151</v>
      </c>
      <c r="K146" s="7" t="s">
        <v>89</v>
      </c>
      <c r="M146" s="27" t="s">
        <v>25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Z146" t="str">
        <f t="shared" si="29"/>
        <v>CIMS.CAN.BC.Natural Gas Production.Natural Gas Supply.TransmissionBCTransmissionTransmission HFOService requestedCIMS.CAN.BC.Natural Gas Production.Natural Gas Supply.Transmission.Compression</v>
      </c>
    </row>
    <row r="147" spans="1:26" x14ac:dyDescent="0.35">
      <c r="A147" t="s">
        <v>123</v>
      </c>
      <c r="B147" t="s">
        <v>4</v>
      </c>
      <c r="C147" t="s">
        <v>117</v>
      </c>
      <c r="D147" t="s">
        <v>12</v>
      </c>
      <c r="E147" t="s">
        <v>19</v>
      </c>
      <c r="F147" t="s">
        <v>171</v>
      </c>
      <c r="G147" t="s">
        <v>13</v>
      </c>
      <c r="J147" t="s">
        <v>124</v>
      </c>
      <c r="K147" s="7" t="s">
        <v>89</v>
      </c>
      <c r="M147" s="27" t="s">
        <v>25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Z147" t="str">
        <f t="shared" si="29"/>
        <v>CIMS.CAN.BC.Natural Gas Production.Natural Gas Supply.TransmissionBCTransmissionTransmission HFOService requestedCIMS.CAN.BC.Natural Gas Production.Natural Gas Supply.Controls</v>
      </c>
    </row>
    <row r="148" spans="1:26" x14ac:dyDescent="0.35">
      <c r="A148" t="s">
        <v>123</v>
      </c>
      <c r="B148" t="s">
        <v>4</v>
      </c>
      <c r="C148" t="s">
        <v>117</v>
      </c>
      <c r="D148" t="s">
        <v>12</v>
      </c>
      <c r="E148" t="s">
        <v>19</v>
      </c>
      <c r="F148" t="s">
        <v>171</v>
      </c>
      <c r="G148" t="s">
        <v>13</v>
      </c>
      <c r="J148" t="s">
        <v>147</v>
      </c>
      <c r="K148" s="7" t="s">
        <v>89</v>
      </c>
      <c r="M148" s="27" t="s">
        <v>25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Z148" t="str">
        <f t="shared" si="29"/>
        <v>CIMS.CAN.BC.Natural Gas Production.Natural Gas Supply.TransmissionBCTransmissionTransmission HFOService requestedCIMS.CAN.BC.Natural Gas Production.Natural Gas Supply.Pumping</v>
      </c>
    </row>
    <row r="149" spans="1:26" x14ac:dyDescent="0.35">
      <c r="A149" t="s">
        <v>123</v>
      </c>
      <c r="B149" t="s">
        <v>4</v>
      </c>
      <c r="C149" t="s">
        <v>117</v>
      </c>
      <c r="D149" t="s">
        <v>12</v>
      </c>
      <c r="E149" t="s">
        <v>19</v>
      </c>
      <c r="F149" t="s">
        <v>171</v>
      </c>
      <c r="G149" t="s">
        <v>13</v>
      </c>
      <c r="J149" t="s">
        <v>140</v>
      </c>
      <c r="K149" s="7" t="s">
        <v>89</v>
      </c>
      <c r="M149" s="27" t="s">
        <v>28</v>
      </c>
      <c r="N149" s="31">
        <f>INDEX([3]BC!$A$136:$X$180,MATCH($A149,[3]BC!$A$136:$A$180,0),MATCH(N$2,[3]BC!$A$136:$X$136,0))</f>
        <v>6.8316559427997539E-5</v>
      </c>
      <c r="O149" s="31">
        <f>INDEX([3]BC!$A$136:$X$180,MATCH($A149,[3]BC!$A$136:$A$180,0),MATCH(O$2,[3]BC!$A$136:$X$136,0))</f>
        <v>7.5960050550342921E-5</v>
      </c>
      <c r="P149" s="31">
        <f>INDEX([3]BC!$A$136:$X$180,MATCH($A149,[3]BC!$A$136:$A$180,0),MATCH(P$2,[3]BC!$A$136:$X$136,0))</f>
        <v>5.708860093404783E-5</v>
      </c>
      <c r="Q149" s="31">
        <f>INDEX([3]BC!$A$136:$X$180,MATCH($A149,[3]BC!$A$136:$A$180,0),MATCH(Q$2,[3]BC!$A$136:$X$136,0))</f>
        <v>2.8282527768653559E-5</v>
      </c>
      <c r="R149" s="31">
        <f>INDEX([3]BC!$A$136:$X$180,MATCH($A149,[3]BC!$A$136:$A$180,0),MATCH(R$2,[3]BC!$A$136:$X$136,0))</f>
        <v>3.39769955962458E-5</v>
      </c>
      <c r="S149" s="31">
        <f>INDEX([3]BC!$A$136:$X$180,MATCH($A149,[3]BC!$A$136:$A$180,0),MATCH(S$2,[3]BC!$A$136:$X$136,0))</f>
        <v>9.5463662408439279E-6</v>
      </c>
      <c r="T149" s="31">
        <f>INDEX([3]BC!$A$136:$X$180,MATCH($A149,[3]BC!$A$136:$A$180,0),MATCH(T$2,[3]BC!$A$136:$X$136,0))</f>
        <v>-8.5762150721413984E-6</v>
      </c>
      <c r="U149" s="31">
        <f>INDEX([3]BC!$A$136:$X$180,MATCH($A149,[3]BC!$A$136:$A$180,0),MATCH(U$2,[3]BC!$A$136:$X$136,0))</f>
        <v>-8.6995568916982331E-6</v>
      </c>
      <c r="V149" s="31">
        <f>INDEX([3]BC!$A$136:$X$180,MATCH($A149,[3]BC!$A$136:$A$180,0),MATCH(V$2,[3]BC!$A$136:$X$136,0))</f>
        <v>-8.6210163740279432E-6</v>
      </c>
      <c r="W149" s="31">
        <f>INDEX([3]BC!$A$136:$X$180,MATCH($A149,[3]BC!$A$136:$A$180,0),MATCH(W$2,[3]BC!$A$136:$X$136,0))</f>
        <v>-9.1877863686998051E-6</v>
      </c>
      <c r="X149" s="31">
        <f>INDEX([3]BC!$A$136:$X$180,MATCH($A149,[3]BC!$A$136:$A$180,0),MATCH(X$2,[3]BC!$A$136:$X$136,0))</f>
        <v>-1.032362635444642E-5</v>
      </c>
      <c r="Z149" t="str">
        <f t="shared" si="29"/>
        <v>CIMS.CAN.BC.Natural Gas Production.Natural Gas Supply.TransmissionBCTransmissionTransmission HFOService requestedCIMS.CAN.BC.Natural Gas Production.Natural Gas Supply.Fugitive</v>
      </c>
    </row>
    <row r="150" spans="1:26" x14ac:dyDescent="0.35">
      <c r="A150" t="s">
        <v>151</v>
      </c>
      <c r="B150" t="s">
        <v>4</v>
      </c>
      <c r="C150" t="s">
        <v>117</v>
      </c>
      <c r="D150" t="s">
        <v>12</v>
      </c>
      <c r="E150" t="s">
        <v>26</v>
      </c>
      <c r="F150" t="s">
        <v>112</v>
      </c>
      <c r="G150" t="s">
        <v>13</v>
      </c>
      <c r="J150" t="s">
        <v>129</v>
      </c>
      <c r="K150" s="7" t="s">
        <v>89</v>
      </c>
      <c r="L150" t="s">
        <v>98</v>
      </c>
      <c r="M150" s="27" t="s">
        <v>25</v>
      </c>
      <c r="N150" s="14">
        <f>'[7]Service Requests'!I$21</f>
        <v>0.15357951100825551</v>
      </c>
      <c r="O150" s="14">
        <f>'[7]Service Requests'!J$21</f>
        <v>0.15357951100825551</v>
      </c>
      <c r="P150" s="14">
        <f>'[7]Service Requests'!K$21</f>
        <v>0.15357951100825551</v>
      </c>
      <c r="Q150" s="14">
        <f>'[7]Service Requests'!L$21</f>
        <v>0.15357951100825551</v>
      </c>
      <c r="R150" s="14">
        <f>'[7]Service Requests'!M$21</f>
        <v>0.15357951100825551</v>
      </c>
      <c r="S150" s="14">
        <f>'[7]Service Requests'!N$21</f>
        <v>0.15357951100825551</v>
      </c>
      <c r="T150" s="14">
        <f>'[7]Service Requests'!O$21</f>
        <v>0.15357951100825551</v>
      </c>
      <c r="U150" s="14">
        <f>'[7]Service Requests'!P$21</f>
        <v>0.15357951100825551</v>
      </c>
      <c r="V150" s="14">
        <f>'[7]Service Requests'!Q$21</f>
        <v>0.15357951100825551</v>
      </c>
      <c r="W150" s="14">
        <f>'[7]Service Requests'!R$21</f>
        <v>0.15357951100825551</v>
      </c>
      <c r="X150" s="14">
        <f>'[7]Service Requests'!S$21</f>
        <v>0.15357951100825551</v>
      </c>
      <c r="Z150" t="str">
        <f t="shared" si="29"/>
        <v>CIMS.CAN.BC.Natural Gas Production.Natural Gas Supply.Transmission.CompressionBCCompressionTransmission CompressionService requestedCIMS.CAN.BC.Natural Gas Production.Natural Gas Supply.Direct Heat</v>
      </c>
    </row>
    <row r="151" spans="1:26" x14ac:dyDescent="0.35">
      <c r="A151" t="s">
        <v>151</v>
      </c>
      <c r="B151" t="s">
        <v>4</v>
      </c>
      <c r="C151" t="s">
        <v>117</v>
      </c>
      <c r="D151" t="s">
        <v>12</v>
      </c>
      <c r="E151" t="s">
        <v>26</v>
      </c>
      <c r="F151" t="s">
        <v>112</v>
      </c>
      <c r="G151" t="s">
        <v>13</v>
      </c>
      <c r="J151" t="s">
        <v>128</v>
      </c>
      <c r="K151" s="7" t="s">
        <v>89</v>
      </c>
      <c r="L151" t="s">
        <v>169</v>
      </c>
      <c r="M151" s="27" t="s">
        <v>25</v>
      </c>
      <c r="N151" s="14">
        <f>'[4]BC_Propane SR'!$G$9</f>
        <v>6.0000000000000001E-3</v>
      </c>
      <c r="O151" s="13">
        <f t="shared" ref="O151" si="45">N151</f>
        <v>6.0000000000000001E-3</v>
      </c>
      <c r="P151" s="13">
        <f t="shared" ref="P151" si="46">O151</f>
        <v>6.0000000000000001E-3</v>
      </c>
      <c r="Q151" s="13">
        <f t="shared" ref="Q151" si="47">P151</f>
        <v>6.0000000000000001E-3</v>
      </c>
      <c r="R151" s="13">
        <f t="shared" ref="R151" si="48">Q151</f>
        <v>6.0000000000000001E-3</v>
      </c>
      <c r="S151" s="13">
        <f t="shared" ref="S151" si="49">R151</f>
        <v>6.0000000000000001E-3</v>
      </c>
      <c r="T151" s="13">
        <f t="shared" ref="T151" si="50">S151</f>
        <v>6.0000000000000001E-3</v>
      </c>
      <c r="U151" s="13">
        <f t="shared" ref="U151" si="51">T151</f>
        <v>6.0000000000000001E-3</v>
      </c>
      <c r="V151" s="13">
        <f t="shared" ref="V151" si="52">U151</f>
        <v>6.0000000000000001E-3</v>
      </c>
      <c r="W151" s="13">
        <f t="shared" ref="W151" si="53">V151</f>
        <v>6.0000000000000001E-3</v>
      </c>
      <c r="X151" s="13">
        <f t="shared" ref="X151" si="54">W151</f>
        <v>6.0000000000000001E-3</v>
      </c>
      <c r="Z151" t="str">
        <f t="shared" si="29"/>
        <v>CIMS.CAN.BC.Natural Gas Production.Natural Gas Supply.Transmission.CompressionBCCompressionTransmission CompressionService requestedCIMS.CAN.BC.Natural Gas Production.Natural Gas Supply.Direct Drive Small</v>
      </c>
    </row>
    <row r="152" spans="1:26" x14ac:dyDescent="0.35">
      <c r="A152" t="s">
        <v>151</v>
      </c>
      <c r="B152" t="s">
        <v>4</v>
      </c>
      <c r="C152" t="s">
        <v>117</v>
      </c>
      <c r="D152" t="s">
        <v>12</v>
      </c>
      <c r="E152" t="s">
        <v>26</v>
      </c>
      <c r="F152" t="s">
        <v>112</v>
      </c>
      <c r="G152" t="s">
        <v>13</v>
      </c>
      <c r="J152" t="s">
        <v>127</v>
      </c>
      <c r="K152" s="7" t="s">
        <v>89</v>
      </c>
      <c r="L152" t="s">
        <v>98</v>
      </c>
      <c r="M152" s="27" t="s">
        <v>25</v>
      </c>
      <c r="N152" s="14">
        <f>'[7]Service Requests'!I$23</f>
        <v>1.7272828041061981E-2</v>
      </c>
      <c r="O152" s="14">
        <f>'[7]Service Requests'!J$23</f>
        <v>1.7272828041061981E-2</v>
      </c>
      <c r="P152" s="14">
        <f>'[7]Service Requests'!K$23</f>
        <v>1.7272828041061981E-2</v>
      </c>
      <c r="Q152" s="14">
        <f>'[7]Service Requests'!L$23</f>
        <v>1.7272828041061981E-2</v>
      </c>
      <c r="R152" s="14">
        <f>'[7]Service Requests'!M$23</f>
        <v>1.7272828041061981E-2</v>
      </c>
      <c r="S152" s="14">
        <f>'[7]Service Requests'!N$23</f>
        <v>1.7272828041061981E-2</v>
      </c>
      <c r="T152" s="14">
        <f>'[7]Service Requests'!O$23</f>
        <v>1.7272828041061981E-2</v>
      </c>
      <c r="U152" s="14">
        <f>'[7]Service Requests'!P$23</f>
        <v>1.7272828041061981E-2</v>
      </c>
      <c r="V152" s="14">
        <f>'[7]Service Requests'!Q$23</f>
        <v>1.7272828041061981E-2</v>
      </c>
      <c r="W152" s="14">
        <f>'[7]Service Requests'!R$23</f>
        <v>1.7272828041061981E-2</v>
      </c>
      <c r="X152" s="14">
        <f>'[7]Service Requests'!S$23</f>
        <v>1.7272828041061981E-2</v>
      </c>
      <c r="Z152" t="str">
        <f t="shared" si="29"/>
        <v>CIMS.CAN.BC.Natural Gas Production.Natural Gas Supply.Transmission.CompressionBCCompressionTransmission CompressionService requestedCIMS.CAN.BC.Natural Gas Production.Natural Gas Supply.Direct Drive Large</v>
      </c>
    </row>
    <row r="153" spans="1:26" x14ac:dyDescent="0.35">
      <c r="A153" t="s">
        <v>151</v>
      </c>
      <c r="B153" t="s">
        <v>4</v>
      </c>
      <c r="C153" t="s">
        <v>117</v>
      </c>
      <c r="D153" t="s">
        <v>12</v>
      </c>
      <c r="E153" t="s">
        <v>26</v>
      </c>
      <c r="F153" t="s">
        <v>112</v>
      </c>
      <c r="G153" t="s">
        <v>13</v>
      </c>
      <c r="J153" t="s">
        <v>141</v>
      </c>
      <c r="K153" s="7" t="s">
        <v>89</v>
      </c>
      <c r="M153" s="27" t="s">
        <v>28</v>
      </c>
      <c r="N153" s="31">
        <f>INDEX([3]BC!$A$136:$X$180,MATCH($A153,[3]BC!$A$136:$A$180,0),MATCH(N$2,[3]BC!$A$136:$X$136,0))</f>
        <v>1.1581833253067222E-6</v>
      </c>
      <c r="O153" s="31">
        <f>INDEX([3]BC!$A$136:$X$180,MATCH($A153,[3]BC!$A$136:$A$180,0),MATCH(O$2,[3]BC!$A$136:$X$136,0))</f>
        <v>1.2470523413482865E-6</v>
      </c>
      <c r="P153" s="31">
        <f>INDEX([3]BC!$A$136:$X$180,MATCH($A153,[3]BC!$A$136:$A$180,0),MATCH(P$2,[3]BC!$A$136:$X$136,0))</f>
        <v>1.0344192371266295E-6</v>
      </c>
      <c r="Q153" s="31">
        <f>INDEX([3]BC!$A$136:$X$180,MATCH($A153,[3]BC!$A$136:$A$180,0),MATCH(Q$2,[3]BC!$A$136:$X$136,0))</f>
        <v>8.6558815775792884E-7</v>
      </c>
      <c r="R153" s="31">
        <f>INDEX([3]BC!$A$136:$X$180,MATCH($A153,[3]BC!$A$136:$A$180,0),MATCH(R$2,[3]BC!$A$136:$X$136,0))</f>
        <v>4.4472432619552014E-7</v>
      </c>
      <c r="S153" s="31">
        <f>INDEX([3]BC!$A$136:$X$180,MATCH($A153,[3]BC!$A$136:$A$180,0),MATCH(S$2,[3]BC!$A$136:$X$136,0))</f>
        <v>3.705630186768574E-7</v>
      </c>
      <c r="T153" s="31">
        <f>INDEX([3]BC!$A$136:$X$180,MATCH($A153,[3]BC!$A$136:$A$180,0),MATCH(T$2,[3]BC!$A$136:$X$136,0))</f>
        <v>2.8476792295831636E-7</v>
      </c>
      <c r="U153" s="31">
        <f>INDEX([3]BC!$A$136:$X$180,MATCH($A153,[3]BC!$A$136:$A$180,0),MATCH(U$2,[3]BC!$A$136:$X$136,0))</f>
        <v>2.4071977701541625E-7</v>
      </c>
      <c r="V153" s="31">
        <f>INDEX([3]BC!$A$136:$X$180,MATCH($A153,[3]BC!$A$136:$A$180,0),MATCH(V$2,[3]BC!$A$136:$X$136,0))</f>
        <v>2.016826676995274E-7</v>
      </c>
      <c r="W153" s="31">
        <f>INDEX([3]BC!$A$136:$X$180,MATCH($A153,[3]BC!$A$136:$A$180,0),MATCH(W$2,[3]BC!$A$136:$X$136,0))</f>
        <v>1.8010467865374438E-7</v>
      </c>
      <c r="X153" s="31">
        <f>INDEX([3]BC!$A$136:$X$180,MATCH($A153,[3]BC!$A$136:$A$180,0),MATCH(X$2,[3]BC!$A$136:$X$136,0))</f>
        <v>1.8072929968176282E-7</v>
      </c>
      <c r="Z153" t="str">
        <f t="shared" si="29"/>
        <v>CIMS.CAN.BC.Natural Gas Production.Natural Gas Supply.Transmission.CompressionBCCompressionTransmission CompressionService requestedCIMS.CAN.BC.Natural Gas Production.Natural Gas Supply.Flaring</v>
      </c>
    </row>
    <row r="154" spans="1:26" x14ac:dyDescent="0.35">
      <c r="A154" t="s">
        <v>151</v>
      </c>
      <c r="B154" t="s">
        <v>4</v>
      </c>
      <c r="C154" t="s">
        <v>117</v>
      </c>
      <c r="D154" t="s">
        <v>12</v>
      </c>
      <c r="E154" t="s">
        <v>26</v>
      </c>
      <c r="F154" t="s">
        <v>112</v>
      </c>
      <c r="G154" t="s">
        <v>13</v>
      </c>
      <c r="J154" t="s">
        <v>143</v>
      </c>
      <c r="K154" s="7" t="s">
        <v>89</v>
      </c>
      <c r="M154" s="27" t="s">
        <v>28</v>
      </c>
      <c r="N154" s="31">
        <f>INDEX([3]BC!$A$136:$X$180,MATCH($A154,[3]BC!$A$136:$A$180,0),MATCH(N$2,[3]BC!$A$136:$X$136,0))</f>
        <v>1.1581833253067222E-6</v>
      </c>
      <c r="O154" s="31">
        <f>INDEX([3]BC!$A$136:$X$180,MATCH($A154,[3]BC!$A$136:$A$180,0),MATCH(O$2,[3]BC!$A$136:$X$136,0))</f>
        <v>1.2470523413482865E-6</v>
      </c>
      <c r="P154" s="31">
        <f>INDEX([3]BC!$A$136:$X$180,MATCH($A154,[3]BC!$A$136:$A$180,0),MATCH(P$2,[3]BC!$A$136:$X$136,0))</f>
        <v>1.0344192371266295E-6</v>
      </c>
      <c r="Q154" s="31">
        <f>INDEX([3]BC!$A$136:$X$180,MATCH($A154,[3]BC!$A$136:$A$180,0),MATCH(Q$2,[3]BC!$A$136:$X$136,0))</f>
        <v>8.6558815775792884E-7</v>
      </c>
      <c r="R154" s="31">
        <f>INDEX([3]BC!$A$136:$X$180,MATCH($A154,[3]BC!$A$136:$A$180,0),MATCH(R$2,[3]BC!$A$136:$X$136,0))</f>
        <v>4.4472432619552014E-7</v>
      </c>
      <c r="S154" s="31">
        <f>INDEX([3]BC!$A$136:$X$180,MATCH($A154,[3]BC!$A$136:$A$180,0),MATCH(S$2,[3]BC!$A$136:$X$136,0))</f>
        <v>3.705630186768574E-7</v>
      </c>
      <c r="T154" s="31">
        <f>INDEX([3]BC!$A$136:$X$180,MATCH($A154,[3]BC!$A$136:$A$180,0),MATCH(T$2,[3]BC!$A$136:$X$136,0))</f>
        <v>2.8476792295831636E-7</v>
      </c>
      <c r="U154" s="31">
        <f>INDEX([3]BC!$A$136:$X$180,MATCH($A154,[3]BC!$A$136:$A$180,0),MATCH(U$2,[3]BC!$A$136:$X$136,0))</f>
        <v>2.4071977701541625E-7</v>
      </c>
      <c r="V154" s="31">
        <f>INDEX([3]BC!$A$136:$X$180,MATCH($A154,[3]BC!$A$136:$A$180,0),MATCH(V$2,[3]BC!$A$136:$X$136,0))</f>
        <v>2.016826676995274E-7</v>
      </c>
      <c r="W154" s="31">
        <f>INDEX([3]BC!$A$136:$X$180,MATCH($A154,[3]BC!$A$136:$A$180,0),MATCH(W$2,[3]BC!$A$136:$X$136,0))</f>
        <v>1.8010467865374438E-7</v>
      </c>
      <c r="X154" s="31">
        <f>INDEX([3]BC!$A$136:$X$180,MATCH($A154,[3]BC!$A$136:$A$180,0),MATCH(X$2,[3]BC!$A$136:$X$136,0))</f>
        <v>1.8072929968176282E-7</v>
      </c>
      <c r="Z154" t="str">
        <f t="shared" si="29"/>
        <v>CIMS.CAN.BC.Natural Gas Production.Natural Gas Supply.Transmission.CompressionBCCompressionTransmission CompressionService requestedCIMS.CAN.BC.Natural Gas Production.Natural Gas Supply.Venting.Diffuse Venting</v>
      </c>
    </row>
    <row r="155" spans="1:26" x14ac:dyDescent="0.35">
      <c r="A155" t="s">
        <v>151</v>
      </c>
      <c r="B155" t="s">
        <v>4</v>
      </c>
      <c r="C155" t="s">
        <v>117</v>
      </c>
      <c r="D155" t="s">
        <v>12</v>
      </c>
      <c r="E155" t="s">
        <v>26</v>
      </c>
      <c r="F155" t="s">
        <v>113</v>
      </c>
      <c r="G155" t="s">
        <v>13</v>
      </c>
      <c r="J155" t="s">
        <v>129</v>
      </c>
      <c r="K155" s="7" t="s">
        <v>89</v>
      </c>
      <c r="L155" t="s">
        <v>98</v>
      </c>
      <c r="M155" s="27" t="s">
        <v>25</v>
      </c>
      <c r="N155" s="14">
        <f>'[7]Service Requests'!I$24</f>
        <v>0.11518463327562943</v>
      </c>
      <c r="O155" s="14">
        <f>'[7]Service Requests'!J$24</f>
        <v>0.11518463327562943</v>
      </c>
      <c r="P155" s="14">
        <f>'[7]Service Requests'!K$24</f>
        <v>0.11518463327562943</v>
      </c>
      <c r="Q155" s="14">
        <f>'[7]Service Requests'!L$24</f>
        <v>0.11518463327562943</v>
      </c>
      <c r="R155" s="14">
        <f>'[7]Service Requests'!M$24</f>
        <v>0.11518463327562943</v>
      </c>
      <c r="S155" s="14">
        <f>'[7]Service Requests'!N$24</f>
        <v>0.11518463327562943</v>
      </c>
      <c r="T155" s="14">
        <f>'[7]Service Requests'!O$24</f>
        <v>0.11518463327562943</v>
      </c>
      <c r="U155" s="14">
        <f>'[7]Service Requests'!P$24</f>
        <v>0.11518463327562943</v>
      </c>
      <c r="V155" s="14">
        <f>'[7]Service Requests'!Q$24</f>
        <v>0.11518463327562943</v>
      </c>
      <c r="W155" s="14">
        <f>'[7]Service Requests'!R$24</f>
        <v>0.11518463327562943</v>
      </c>
      <c r="X155" s="14">
        <f>'[7]Service Requests'!S$24</f>
        <v>0.11518463327562943</v>
      </c>
      <c r="Z155" t="str">
        <f t="shared" si="29"/>
        <v>CIMS.CAN.BC.Natural Gas Production.Natural Gas Supply.Transmission.CompressionBCCompressionTransmission Compression effService requestedCIMS.CAN.BC.Natural Gas Production.Natural Gas Supply.Direct Heat</v>
      </c>
    </row>
    <row r="156" spans="1:26" x14ac:dyDescent="0.35">
      <c r="A156" t="s">
        <v>151</v>
      </c>
      <c r="B156" t="s">
        <v>4</v>
      </c>
      <c r="C156" t="s">
        <v>117</v>
      </c>
      <c r="D156" t="s">
        <v>12</v>
      </c>
      <c r="E156" t="s">
        <v>26</v>
      </c>
      <c r="F156" t="s">
        <v>113</v>
      </c>
      <c r="G156" t="s">
        <v>13</v>
      </c>
      <c r="J156" t="s">
        <v>128</v>
      </c>
      <c r="K156" s="7" t="s">
        <v>89</v>
      </c>
      <c r="L156" t="s">
        <v>169</v>
      </c>
      <c r="M156" s="27" t="s">
        <v>25</v>
      </c>
      <c r="N156" s="14">
        <f>'[4]BC_Propane SR'!$G$10</f>
        <v>4.4999999911732608E-3</v>
      </c>
      <c r="O156" s="13">
        <f t="shared" ref="O156" si="55">N156</f>
        <v>4.4999999911732608E-3</v>
      </c>
      <c r="P156" s="13">
        <f t="shared" ref="P156" si="56">O156</f>
        <v>4.4999999911732608E-3</v>
      </c>
      <c r="Q156" s="13">
        <f t="shared" ref="Q156" si="57">P156</f>
        <v>4.4999999911732608E-3</v>
      </c>
      <c r="R156" s="13">
        <f t="shared" ref="R156" si="58">Q156</f>
        <v>4.4999999911732608E-3</v>
      </c>
      <c r="S156" s="13">
        <f t="shared" ref="S156" si="59">R156</f>
        <v>4.4999999911732608E-3</v>
      </c>
      <c r="T156" s="13">
        <f t="shared" ref="T156" si="60">S156</f>
        <v>4.4999999911732608E-3</v>
      </c>
      <c r="U156" s="13">
        <f t="shared" ref="U156" si="61">T156</f>
        <v>4.4999999911732608E-3</v>
      </c>
      <c r="V156" s="13">
        <f t="shared" ref="V156" si="62">U156</f>
        <v>4.4999999911732608E-3</v>
      </c>
      <c r="W156" s="13">
        <f t="shared" ref="W156" si="63">V156</f>
        <v>4.4999999911732608E-3</v>
      </c>
      <c r="X156" s="13">
        <f t="shared" ref="X156" si="64">W156</f>
        <v>4.4999999911732608E-3</v>
      </c>
      <c r="Z156" t="str">
        <f t="shared" si="29"/>
        <v>CIMS.CAN.BC.Natural Gas Production.Natural Gas Supply.Transmission.CompressionBCCompressionTransmission Compression effService requestedCIMS.CAN.BC.Natural Gas Production.Natural Gas Supply.Direct Drive Small</v>
      </c>
    </row>
    <row r="157" spans="1:26" x14ac:dyDescent="0.35">
      <c r="A157" t="s">
        <v>151</v>
      </c>
      <c r="B157" t="s">
        <v>4</v>
      </c>
      <c r="C157" t="s">
        <v>117</v>
      </c>
      <c r="D157" t="s">
        <v>12</v>
      </c>
      <c r="E157" t="s">
        <v>26</v>
      </c>
      <c r="F157" t="s">
        <v>113</v>
      </c>
      <c r="G157" t="s">
        <v>13</v>
      </c>
      <c r="J157" t="s">
        <v>127</v>
      </c>
      <c r="K157" s="7" t="s">
        <v>89</v>
      </c>
      <c r="L157" t="s">
        <v>98</v>
      </c>
      <c r="M157" s="27" t="s">
        <v>25</v>
      </c>
      <c r="N157" s="14">
        <f>'[7]Service Requests'!I$26</f>
        <v>1.2954619557565623E-2</v>
      </c>
      <c r="O157" s="14">
        <f>'[7]Service Requests'!J$26</f>
        <v>1.2954619557565623E-2</v>
      </c>
      <c r="P157" s="14">
        <f>'[7]Service Requests'!K$26</f>
        <v>1.2954619557565623E-2</v>
      </c>
      <c r="Q157" s="14">
        <f>'[7]Service Requests'!L$26</f>
        <v>1.2954619557565623E-2</v>
      </c>
      <c r="R157" s="14">
        <f>'[7]Service Requests'!M$26</f>
        <v>1.2954619557565623E-2</v>
      </c>
      <c r="S157" s="14">
        <f>'[7]Service Requests'!N$26</f>
        <v>1.2954619557565623E-2</v>
      </c>
      <c r="T157" s="14">
        <f>'[7]Service Requests'!O$26</f>
        <v>1.2954619557565623E-2</v>
      </c>
      <c r="U157" s="14">
        <f>'[7]Service Requests'!P$26</f>
        <v>1.2954619557565623E-2</v>
      </c>
      <c r="V157" s="14">
        <f>'[7]Service Requests'!Q$26</f>
        <v>1.2954619557565623E-2</v>
      </c>
      <c r="W157" s="14">
        <f>'[7]Service Requests'!R$26</f>
        <v>1.2954619557565623E-2</v>
      </c>
      <c r="X157" s="14">
        <f>'[7]Service Requests'!S$26</f>
        <v>1.2954619557565623E-2</v>
      </c>
      <c r="Z157" t="str">
        <f t="shared" si="29"/>
        <v>CIMS.CAN.BC.Natural Gas Production.Natural Gas Supply.Transmission.CompressionBCCompressionTransmission Compression effService requestedCIMS.CAN.BC.Natural Gas Production.Natural Gas Supply.Direct Drive Large</v>
      </c>
    </row>
    <row r="158" spans="1:26" x14ac:dyDescent="0.35">
      <c r="A158" t="s">
        <v>151</v>
      </c>
      <c r="B158" t="s">
        <v>4</v>
      </c>
      <c r="C158" t="s">
        <v>117</v>
      </c>
      <c r="D158" t="s">
        <v>12</v>
      </c>
      <c r="E158" t="s">
        <v>26</v>
      </c>
      <c r="F158" t="s">
        <v>113</v>
      </c>
      <c r="G158" t="s">
        <v>13</v>
      </c>
      <c r="J158" t="s">
        <v>141</v>
      </c>
      <c r="K158" s="7" t="s">
        <v>89</v>
      </c>
      <c r="M158" s="27" t="s">
        <v>28</v>
      </c>
      <c r="N158" s="31">
        <f>INDEX([3]BC!$A$136:$X$180,MATCH($A158,[3]BC!$A$136:$A$180,0),MATCH(N$2,[3]BC!$A$136:$X$136,0))</f>
        <v>1.1581833253067222E-6</v>
      </c>
      <c r="O158" s="31">
        <f>INDEX([3]BC!$A$136:$X$180,MATCH($A158,[3]BC!$A$136:$A$180,0),MATCH(O$2,[3]BC!$A$136:$X$136,0))</f>
        <v>1.2470523413482865E-6</v>
      </c>
      <c r="P158" s="31">
        <f>INDEX([3]BC!$A$136:$X$180,MATCH($A158,[3]BC!$A$136:$A$180,0),MATCH(P$2,[3]BC!$A$136:$X$136,0))</f>
        <v>1.0344192371266295E-6</v>
      </c>
      <c r="Q158" s="31">
        <f>INDEX([3]BC!$A$136:$X$180,MATCH($A158,[3]BC!$A$136:$A$180,0),MATCH(Q$2,[3]BC!$A$136:$X$136,0))</f>
        <v>8.6558815775792884E-7</v>
      </c>
      <c r="R158" s="31">
        <f>INDEX([3]BC!$A$136:$X$180,MATCH($A158,[3]BC!$A$136:$A$180,0),MATCH(R$2,[3]BC!$A$136:$X$136,0))</f>
        <v>4.4472432619552014E-7</v>
      </c>
      <c r="S158" s="31">
        <f>INDEX([3]BC!$A$136:$X$180,MATCH($A158,[3]BC!$A$136:$A$180,0),MATCH(S$2,[3]BC!$A$136:$X$136,0))</f>
        <v>3.705630186768574E-7</v>
      </c>
      <c r="T158" s="31">
        <f>INDEX([3]BC!$A$136:$X$180,MATCH($A158,[3]BC!$A$136:$A$180,0),MATCH(T$2,[3]BC!$A$136:$X$136,0))</f>
        <v>2.8476792295831636E-7</v>
      </c>
      <c r="U158" s="31">
        <f>INDEX([3]BC!$A$136:$X$180,MATCH($A158,[3]BC!$A$136:$A$180,0),MATCH(U$2,[3]BC!$A$136:$X$136,0))</f>
        <v>2.4071977701541625E-7</v>
      </c>
      <c r="V158" s="31">
        <f>INDEX([3]BC!$A$136:$X$180,MATCH($A158,[3]BC!$A$136:$A$180,0),MATCH(V$2,[3]BC!$A$136:$X$136,0))</f>
        <v>2.016826676995274E-7</v>
      </c>
      <c r="W158" s="31">
        <f>INDEX([3]BC!$A$136:$X$180,MATCH($A158,[3]BC!$A$136:$A$180,0),MATCH(W$2,[3]BC!$A$136:$X$136,0))</f>
        <v>1.8010467865374438E-7</v>
      </c>
      <c r="X158" s="31">
        <f>INDEX([3]BC!$A$136:$X$180,MATCH($A158,[3]BC!$A$136:$A$180,0),MATCH(X$2,[3]BC!$A$136:$X$136,0))</f>
        <v>1.8072929968176282E-7</v>
      </c>
      <c r="Z158" t="str">
        <f t="shared" si="29"/>
        <v>CIMS.CAN.BC.Natural Gas Production.Natural Gas Supply.Transmission.CompressionBCCompressionTransmission Compression effService requestedCIMS.CAN.BC.Natural Gas Production.Natural Gas Supply.Flaring</v>
      </c>
    </row>
    <row r="159" spans="1:26" x14ac:dyDescent="0.35">
      <c r="A159" t="s">
        <v>151</v>
      </c>
      <c r="B159" t="s">
        <v>4</v>
      </c>
      <c r="C159" t="s">
        <v>117</v>
      </c>
      <c r="D159" t="s">
        <v>12</v>
      </c>
      <c r="E159" t="s">
        <v>26</v>
      </c>
      <c r="F159" t="s">
        <v>113</v>
      </c>
      <c r="G159" t="s">
        <v>13</v>
      </c>
      <c r="J159" t="s">
        <v>143</v>
      </c>
      <c r="K159" s="7" t="s">
        <v>89</v>
      </c>
      <c r="M159" s="27" t="s">
        <v>28</v>
      </c>
      <c r="N159" s="31">
        <f>INDEX([3]BC!$A$136:$X$180,MATCH($A159,[3]BC!$A$136:$A$180,0),MATCH(N$2,[3]BC!$A$136:$X$136,0))</f>
        <v>1.1581833253067222E-6</v>
      </c>
      <c r="O159" s="31">
        <f>INDEX([3]BC!$A$136:$X$180,MATCH($A159,[3]BC!$A$136:$A$180,0),MATCH(O$2,[3]BC!$A$136:$X$136,0))</f>
        <v>1.2470523413482865E-6</v>
      </c>
      <c r="P159" s="31">
        <f>INDEX([3]BC!$A$136:$X$180,MATCH($A159,[3]BC!$A$136:$A$180,0),MATCH(P$2,[3]BC!$A$136:$X$136,0))</f>
        <v>1.0344192371266295E-6</v>
      </c>
      <c r="Q159" s="31">
        <f>INDEX([3]BC!$A$136:$X$180,MATCH($A159,[3]BC!$A$136:$A$180,0),MATCH(Q$2,[3]BC!$A$136:$X$136,0))</f>
        <v>8.6558815775792884E-7</v>
      </c>
      <c r="R159" s="31">
        <f>INDEX([3]BC!$A$136:$X$180,MATCH($A159,[3]BC!$A$136:$A$180,0),MATCH(R$2,[3]BC!$A$136:$X$136,0))</f>
        <v>4.4472432619552014E-7</v>
      </c>
      <c r="S159" s="31">
        <f>INDEX([3]BC!$A$136:$X$180,MATCH($A159,[3]BC!$A$136:$A$180,0),MATCH(S$2,[3]BC!$A$136:$X$136,0))</f>
        <v>3.705630186768574E-7</v>
      </c>
      <c r="T159" s="31">
        <f>INDEX([3]BC!$A$136:$X$180,MATCH($A159,[3]BC!$A$136:$A$180,0),MATCH(T$2,[3]BC!$A$136:$X$136,0))</f>
        <v>2.8476792295831636E-7</v>
      </c>
      <c r="U159" s="31">
        <f>INDEX([3]BC!$A$136:$X$180,MATCH($A159,[3]BC!$A$136:$A$180,0),MATCH(U$2,[3]BC!$A$136:$X$136,0))</f>
        <v>2.4071977701541625E-7</v>
      </c>
      <c r="V159" s="31">
        <f>INDEX([3]BC!$A$136:$X$180,MATCH($A159,[3]BC!$A$136:$A$180,0),MATCH(V$2,[3]BC!$A$136:$X$136,0))</f>
        <v>2.016826676995274E-7</v>
      </c>
      <c r="W159" s="31">
        <f>INDEX([3]BC!$A$136:$X$180,MATCH($A159,[3]BC!$A$136:$A$180,0),MATCH(W$2,[3]BC!$A$136:$X$136,0))</f>
        <v>1.8010467865374438E-7</v>
      </c>
      <c r="X159" s="31">
        <f>INDEX([3]BC!$A$136:$X$180,MATCH($A159,[3]BC!$A$136:$A$180,0),MATCH(X$2,[3]BC!$A$136:$X$136,0))</f>
        <v>1.8072929968176282E-7</v>
      </c>
      <c r="Z159" t="str">
        <f t="shared" si="29"/>
        <v>CIMS.CAN.BC.Natural Gas Production.Natural Gas Supply.Transmission.CompressionBCCompressionTransmission Compression effService requestedCIMS.CAN.BC.Natural Gas Production.Natural Gas Supply.Venting.Diffuse Venting</v>
      </c>
    </row>
    <row r="160" spans="1:26" x14ac:dyDescent="0.35">
      <c r="A160" t="s">
        <v>125</v>
      </c>
      <c r="B160" t="s">
        <v>4</v>
      </c>
      <c r="C160" t="s">
        <v>117</v>
      </c>
      <c r="D160" t="s">
        <v>12</v>
      </c>
      <c r="E160" t="s">
        <v>59</v>
      </c>
      <c r="G160" t="s">
        <v>13</v>
      </c>
      <c r="J160" t="s">
        <v>143</v>
      </c>
      <c r="K160" s="7" t="s">
        <v>89</v>
      </c>
      <c r="M160" s="27" t="s">
        <v>72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Z160" t="str">
        <f t="shared" ref="Z160:Z183" si="65">A160&amp;C160&amp;E160&amp;F160&amp;G160&amp;H160&amp;J160</f>
        <v>CIMS.CAN.BC.Natural Gas Production.Natural Gas Supply.VentingBCVentingService requestedCIMS.CAN.BC.Natural Gas Production.Natural Gas Supply.Venting.Diffuse Venting</v>
      </c>
    </row>
    <row r="161" spans="1:26" x14ac:dyDescent="0.35">
      <c r="A161" t="s">
        <v>125</v>
      </c>
      <c r="B161" t="s">
        <v>4</v>
      </c>
      <c r="C161" t="s">
        <v>117</v>
      </c>
      <c r="D161" t="s">
        <v>12</v>
      </c>
      <c r="E161" t="s">
        <v>59</v>
      </c>
      <c r="G161" t="s">
        <v>13</v>
      </c>
      <c r="J161" t="s">
        <v>142</v>
      </c>
      <c r="K161" s="7" t="s">
        <v>89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Z161" t="str">
        <f t="shared" si="65"/>
        <v>CIMS.CAN.BC.Natural Gas Production.Natural Gas Supply.VentingBCVentingService requestedCIMS.CAN.BC.Natural Gas Production.Natural Gas Supply.Venting.Point Venting</v>
      </c>
    </row>
    <row r="162" spans="1:26" x14ac:dyDescent="0.35">
      <c r="A162" t="s">
        <v>142</v>
      </c>
      <c r="B162" t="s">
        <v>4</v>
      </c>
      <c r="C162" t="s">
        <v>117</v>
      </c>
      <c r="D162" t="s">
        <v>12</v>
      </c>
      <c r="E162" t="s">
        <v>37</v>
      </c>
      <c r="F162" t="s">
        <v>73</v>
      </c>
      <c r="G162" t="s">
        <v>13</v>
      </c>
      <c r="J162" t="s">
        <v>119</v>
      </c>
      <c r="K162" s="7" t="s">
        <v>89</v>
      </c>
      <c r="L162" t="s">
        <v>92</v>
      </c>
      <c r="M162" s="27" t="s">
        <v>93</v>
      </c>
      <c r="N162" s="14">
        <f>INDEX('[4]Service Request Values'!$N$1:$Z$44,MATCH($Z162,'[4]Service Request Values'!$Z$1:$Z$44,0),MATCH(N$2,'[4]Service Request Values'!$N$1:$Z$1,0))</f>
        <v>-0.95</v>
      </c>
      <c r="O162" s="13">
        <f t="shared" ref="O162:X162" si="66">N162</f>
        <v>-0.95</v>
      </c>
      <c r="P162" s="13">
        <f t="shared" si="66"/>
        <v>-0.95</v>
      </c>
      <c r="Q162" s="13">
        <f t="shared" si="66"/>
        <v>-0.95</v>
      </c>
      <c r="R162" s="13">
        <f t="shared" si="66"/>
        <v>-0.95</v>
      </c>
      <c r="S162" s="13">
        <f t="shared" si="66"/>
        <v>-0.95</v>
      </c>
      <c r="T162" s="13">
        <f t="shared" si="66"/>
        <v>-0.95</v>
      </c>
      <c r="U162" s="13">
        <f t="shared" si="66"/>
        <v>-0.95</v>
      </c>
      <c r="V162" s="13">
        <f t="shared" si="66"/>
        <v>-0.95</v>
      </c>
      <c r="W162" s="13">
        <f t="shared" si="66"/>
        <v>-0.95</v>
      </c>
      <c r="X162" s="13">
        <f t="shared" si="66"/>
        <v>-0.95</v>
      </c>
      <c r="Z162" t="str">
        <f t="shared" si="65"/>
        <v>CIMS.CAN.BC.Natural Gas Production.Natural Gas Supply.Venting.Point VentingBCPoint VentingVRUService requestedCIMS.CAN.BC.Natural Gas Production.Natural Gas</v>
      </c>
    </row>
    <row r="163" spans="1:26" x14ac:dyDescent="0.35">
      <c r="A163" t="s">
        <v>142</v>
      </c>
      <c r="B163" t="s">
        <v>4</v>
      </c>
      <c r="C163" t="s">
        <v>117</v>
      </c>
      <c r="D163" t="s">
        <v>12</v>
      </c>
      <c r="E163" t="s">
        <v>37</v>
      </c>
      <c r="F163" t="s">
        <v>74</v>
      </c>
      <c r="G163" t="s">
        <v>13</v>
      </c>
      <c r="J163" t="s">
        <v>141</v>
      </c>
      <c r="K163" s="7" t="s">
        <v>89</v>
      </c>
      <c r="M163" s="27" t="s">
        <v>28</v>
      </c>
      <c r="N163">
        <f>INDEX([3]BC!$A$136:$X$180,MATCH($A163,[3]BC!$A$136:$A$180,0),MATCH(N$2,[3]BC!$A$136:$X$136,0))</f>
        <v>1</v>
      </c>
      <c r="O163">
        <f>INDEX([3]BC!$A$136:$X$180,MATCH($A163,[3]BC!$A$136:$A$180,0),MATCH(O$2,[3]BC!$A$136:$X$136,0))</f>
        <v>1</v>
      </c>
      <c r="P163">
        <f>INDEX([3]BC!$A$136:$X$180,MATCH($A163,[3]BC!$A$136:$A$180,0),MATCH(P$2,[3]BC!$A$136:$X$136,0))</f>
        <v>1</v>
      </c>
      <c r="Q163">
        <f>INDEX([3]BC!$A$136:$X$180,MATCH($A163,[3]BC!$A$136:$A$180,0),MATCH(Q$2,[3]BC!$A$136:$X$136,0))</f>
        <v>1</v>
      </c>
      <c r="R163">
        <f>INDEX([3]BC!$A$136:$X$180,MATCH($A163,[3]BC!$A$136:$A$180,0),MATCH(R$2,[3]BC!$A$136:$X$136,0))</f>
        <v>1</v>
      </c>
      <c r="S163">
        <f>INDEX([3]BC!$A$136:$X$180,MATCH($A163,[3]BC!$A$136:$A$180,0),MATCH(S$2,[3]BC!$A$136:$X$136,0))</f>
        <v>1</v>
      </c>
      <c r="T163">
        <f>INDEX([3]BC!$A$136:$X$180,MATCH($A163,[3]BC!$A$136:$A$180,0),MATCH(T$2,[3]BC!$A$136:$X$136,0))</f>
        <v>1</v>
      </c>
      <c r="U163">
        <f>INDEX([3]BC!$A$136:$X$180,MATCH($A163,[3]BC!$A$136:$A$180,0),MATCH(U$2,[3]BC!$A$136:$X$136,0))</f>
        <v>1</v>
      </c>
      <c r="V163">
        <f>INDEX([3]BC!$A$136:$X$180,MATCH($A163,[3]BC!$A$136:$A$180,0),MATCH(V$2,[3]BC!$A$136:$X$136,0))</f>
        <v>1</v>
      </c>
      <c r="W163">
        <f>INDEX([3]BC!$A$136:$X$180,MATCH($A163,[3]BC!$A$136:$A$180,0),MATCH(W$2,[3]BC!$A$136:$X$136,0))</f>
        <v>1</v>
      </c>
      <c r="X163">
        <f>INDEX([3]BC!$A$136:$X$180,MATCH($A163,[3]BC!$A$136:$A$180,0),MATCH(X$2,[3]BC!$A$136:$X$136,0))</f>
        <v>1</v>
      </c>
      <c r="Z163" t="str">
        <f t="shared" si="65"/>
        <v>CIMS.CAN.BC.Natural Gas Production.Natural Gas Supply.Venting.Point VentingBCPoint VentingFlare InstallService requestedCIMS.CAN.BC.Natural Gas Production.Natural Gas Supply.Flaring</v>
      </c>
    </row>
    <row r="164" spans="1:26" x14ac:dyDescent="0.35">
      <c r="A164" s="3" t="s">
        <v>131</v>
      </c>
      <c r="B164" s="3" t="s">
        <v>4</v>
      </c>
      <c r="C164" s="3" t="s">
        <v>117</v>
      </c>
      <c r="D164" s="3" t="s">
        <v>12</v>
      </c>
      <c r="E164" s="3" t="s">
        <v>20</v>
      </c>
      <c r="F164" s="3" t="s">
        <v>22</v>
      </c>
      <c r="G164" s="4" t="s">
        <v>13</v>
      </c>
      <c r="H164" s="5"/>
      <c r="I164" s="4"/>
      <c r="J164" s="3" t="s">
        <v>155</v>
      </c>
      <c r="K164" s="3"/>
      <c r="L164" s="3"/>
      <c r="M164" s="30" t="s">
        <v>25</v>
      </c>
      <c r="N164" s="14">
        <v>1</v>
      </c>
      <c r="O164" s="6">
        <f>N164</f>
        <v>1</v>
      </c>
      <c r="P164" s="6">
        <f t="shared" ref="P164:X164" si="67">O164</f>
        <v>1</v>
      </c>
      <c r="Q164" s="6">
        <f t="shared" si="67"/>
        <v>1</v>
      </c>
      <c r="R164" s="6">
        <f t="shared" si="67"/>
        <v>1</v>
      </c>
      <c r="S164" s="6">
        <f t="shared" si="67"/>
        <v>1</v>
      </c>
      <c r="T164" s="6">
        <f t="shared" si="67"/>
        <v>1</v>
      </c>
      <c r="U164" s="6">
        <f t="shared" si="67"/>
        <v>1</v>
      </c>
      <c r="V164" s="6">
        <f t="shared" si="67"/>
        <v>1</v>
      </c>
      <c r="W164" s="6">
        <f t="shared" si="67"/>
        <v>1</v>
      </c>
      <c r="X164" s="6">
        <f t="shared" si="67"/>
        <v>1</v>
      </c>
      <c r="Z164" t="str">
        <f t="shared" si="65"/>
        <v>CIMS.CAN.BC.Natural Gas Production.Natural Gas Supply.Extraction.Conventional ProductionBCConventional ProductionRaw NGService requestedCIMS.CAN.BC.Natural Gas Production.Natural Gas Supply.Extraction.Off road transport</v>
      </c>
    </row>
    <row r="165" spans="1:26" x14ac:dyDescent="0.35">
      <c r="A165" s="3" t="s">
        <v>132</v>
      </c>
      <c r="B165" s="3" t="s">
        <v>4</v>
      </c>
      <c r="C165" s="3" t="s">
        <v>117</v>
      </c>
      <c r="D165" s="3" t="s">
        <v>12</v>
      </c>
      <c r="E165" s="3" t="s">
        <v>21</v>
      </c>
      <c r="F165" s="3" t="s">
        <v>29</v>
      </c>
      <c r="G165" s="4" t="s">
        <v>13</v>
      </c>
      <c r="H165" s="5"/>
      <c r="I165" s="4"/>
      <c r="J165" s="3" t="s">
        <v>155</v>
      </c>
      <c r="K165" s="3"/>
      <c r="L165" s="3"/>
      <c r="M165" s="30" t="s">
        <v>25</v>
      </c>
      <c r="N165" s="14">
        <v>1</v>
      </c>
      <c r="O165" s="6">
        <f t="shared" ref="O165:X170" si="68">N165</f>
        <v>1</v>
      </c>
      <c r="P165" s="6">
        <f t="shared" si="68"/>
        <v>1</v>
      </c>
      <c r="Q165" s="6">
        <f t="shared" si="68"/>
        <v>1</v>
      </c>
      <c r="R165" s="6">
        <f t="shared" si="68"/>
        <v>1</v>
      </c>
      <c r="S165" s="6">
        <f t="shared" si="68"/>
        <v>1</v>
      </c>
      <c r="T165" s="6">
        <f t="shared" si="68"/>
        <v>1</v>
      </c>
      <c r="U165" s="6">
        <f t="shared" si="68"/>
        <v>1</v>
      </c>
      <c r="V165" s="6">
        <f t="shared" si="68"/>
        <v>1</v>
      </c>
      <c r="W165" s="6">
        <f t="shared" si="68"/>
        <v>1</v>
      </c>
      <c r="X165" s="6">
        <f t="shared" si="68"/>
        <v>1</v>
      </c>
      <c r="Z165" t="str">
        <f t="shared" si="65"/>
        <v>CIMS.CAN.BC.Natural Gas Production.Natural Gas Supply.Extraction.Coal Bed MethaneBCCoal Bed MethaneRaw NG prod from coal bed methaneService requestedCIMS.CAN.BC.Natural Gas Production.Natural Gas Supply.Extraction.Off road transport</v>
      </c>
    </row>
    <row r="166" spans="1:26" x14ac:dyDescent="0.35">
      <c r="A166" s="3" t="s">
        <v>132</v>
      </c>
      <c r="B166" s="3" t="s">
        <v>4</v>
      </c>
      <c r="C166" s="3" t="s">
        <v>117</v>
      </c>
      <c r="D166" s="3" t="s">
        <v>12</v>
      </c>
      <c r="E166" s="3" t="s">
        <v>21</v>
      </c>
      <c r="F166" s="3" t="s">
        <v>30</v>
      </c>
      <c r="G166" s="4" t="s">
        <v>13</v>
      </c>
      <c r="H166" s="5"/>
      <c r="I166" s="4"/>
      <c r="J166" s="3" t="s">
        <v>155</v>
      </c>
      <c r="K166" s="3"/>
      <c r="L166" s="3"/>
      <c r="M166" s="30" t="s">
        <v>25</v>
      </c>
      <c r="N166" s="14">
        <v>1</v>
      </c>
      <c r="O166" s="6">
        <f t="shared" ref="O166" si="69">N166</f>
        <v>1</v>
      </c>
      <c r="P166" s="6">
        <f t="shared" ref="P166" si="70">O166</f>
        <v>1</v>
      </c>
      <c r="Q166" s="6">
        <f t="shared" ref="Q166" si="71">P166</f>
        <v>1</v>
      </c>
      <c r="R166" s="6">
        <f t="shared" ref="R166" si="72">Q166</f>
        <v>1</v>
      </c>
      <c r="S166" s="6">
        <f t="shared" ref="S166" si="73">R166</f>
        <v>1</v>
      </c>
      <c r="T166" s="6">
        <f t="shared" ref="T166" si="74">S166</f>
        <v>1</v>
      </c>
      <c r="U166" s="6">
        <f t="shared" ref="U166" si="75">T166</f>
        <v>1</v>
      </c>
      <c r="V166" s="6">
        <f t="shared" ref="V166" si="76">U166</f>
        <v>1</v>
      </c>
      <c r="W166" s="6">
        <f t="shared" ref="W166" si="77">V166</f>
        <v>1</v>
      </c>
      <c r="X166" s="6">
        <f t="shared" ref="X166" si="78">W166</f>
        <v>1</v>
      </c>
      <c r="Z166" t="str">
        <f t="shared" ref="Z166" si="79">A166&amp;C166&amp;E166&amp;F166&amp;G166&amp;H166&amp;J166</f>
        <v>CIMS.CAN.BC.Natural Gas Production.Natural Gas Supply.Extraction.Coal Bed MethaneBCCoal Bed MethaneRaw NG prod from coal bed methane EffService requestedCIMS.CAN.BC.Natural Gas Production.Natural Gas Supply.Extraction.Off road transport</v>
      </c>
    </row>
    <row r="167" spans="1:26" x14ac:dyDescent="0.35">
      <c r="A167" s="3" t="s">
        <v>134</v>
      </c>
      <c r="B167" s="3" t="s">
        <v>4</v>
      </c>
      <c r="C167" s="3" t="s">
        <v>117</v>
      </c>
      <c r="D167" s="3" t="s">
        <v>12</v>
      </c>
      <c r="E167" s="3" t="s">
        <v>82</v>
      </c>
      <c r="F167" s="3" t="s">
        <v>83</v>
      </c>
      <c r="G167" s="4" t="s">
        <v>13</v>
      </c>
      <c r="H167" s="5"/>
      <c r="I167" s="4"/>
      <c r="J167" s="3" t="s">
        <v>155</v>
      </c>
      <c r="K167" s="3"/>
      <c r="L167" s="3"/>
      <c r="M167" s="30" t="s">
        <v>25</v>
      </c>
      <c r="N167" s="14">
        <v>1</v>
      </c>
      <c r="O167" s="6">
        <f t="shared" si="68"/>
        <v>1</v>
      </c>
      <c r="P167" s="6">
        <f t="shared" si="68"/>
        <v>1</v>
      </c>
      <c r="Q167" s="6">
        <f t="shared" si="68"/>
        <v>1</v>
      </c>
      <c r="R167" s="6">
        <f t="shared" si="68"/>
        <v>1</v>
      </c>
      <c r="S167" s="6">
        <f t="shared" si="68"/>
        <v>1</v>
      </c>
      <c r="T167" s="6">
        <f t="shared" si="68"/>
        <v>1</v>
      </c>
      <c r="U167" s="6">
        <f t="shared" si="68"/>
        <v>1</v>
      </c>
      <c r="V167" s="6">
        <f t="shared" si="68"/>
        <v>1</v>
      </c>
      <c r="W167" s="6">
        <f t="shared" si="68"/>
        <v>1</v>
      </c>
      <c r="X167" s="6">
        <f t="shared" si="68"/>
        <v>1</v>
      </c>
      <c r="Z167" t="str">
        <f t="shared" si="65"/>
        <v>CIMS.CAN.BC.Natural Gas Production.Natural Gas Supply.Extraction.ShaleBCShaleRaw NG prod from ShaleService requestedCIMS.CAN.BC.Natural Gas Production.Natural Gas Supply.Extraction.Off road transport</v>
      </c>
    </row>
    <row r="168" spans="1:26" x14ac:dyDescent="0.35">
      <c r="A168" s="3" t="s">
        <v>134</v>
      </c>
      <c r="B168" s="3" t="s">
        <v>4</v>
      </c>
      <c r="C168" s="3" t="s">
        <v>117</v>
      </c>
      <c r="D168" s="3" t="s">
        <v>12</v>
      </c>
      <c r="E168" s="3" t="s">
        <v>82</v>
      </c>
      <c r="F168" s="3" t="s">
        <v>84</v>
      </c>
      <c r="G168" s="4" t="s">
        <v>13</v>
      </c>
      <c r="H168" s="5"/>
      <c r="I168" s="4"/>
      <c r="J168" s="3" t="s">
        <v>155</v>
      </c>
      <c r="K168" s="3"/>
      <c r="L168" s="3"/>
      <c r="M168" s="30" t="s">
        <v>25</v>
      </c>
      <c r="N168" s="14">
        <v>1</v>
      </c>
      <c r="O168" s="6">
        <f t="shared" si="68"/>
        <v>1</v>
      </c>
      <c r="P168" s="6">
        <f t="shared" si="68"/>
        <v>1</v>
      </c>
      <c r="Q168" s="6">
        <f t="shared" si="68"/>
        <v>1</v>
      </c>
      <c r="R168" s="6">
        <f t="shared" si="68"/>
        <v>1</v>
      </c>
      <c r="S168" s="6">
        <f t="shared" si="68"/>
        <v>1</v>
      </c>
      <c r="T168" s="6">
        <f t="shared" si="68"/>
        <v>1</v>
      </c>
      <c r="U168" s="6">
        <f t="shared" si="68"/>
        <v>1</v>
      </c>
      <c r="V168" s="6">
        <f t="shared" si="68"/>
        <v>1</v>
      </c>
      <c r="W168" s="6">
        <f t="shared" si="68"/>
        <v>1</v>
      </c>
      <c r="X168" s="6">
        <f t="shared" si="68"/>
        <v>1</v>
      </c>
      <c r="Z168" t="str">
        <f t="shared" si="65"/>
        <v>CIMS.CAN.BC.Natural Gas Production.Natural Gas Supply.Extraction.ShaleBCShaleRaw NG prod from Shale EffService requestedCIMS.CAN.BC.Natural Gas Production.Natural Gas Supply.Extraction.Off road transport</v>
      </c>
    </row>
    <row r="169" spans="1:26" x14ac:dyDescent="0.35">
      <c r="A169" s="3" t="s">
        <v>133</v>
      </c>
      <c r="B169" s="3" t="s">
        <v>4</v>
      </c>
      <c r="C169" s="3" t="s">
        <v>117</v>
      </c>
      <c r="D169" s="3" t="s">
        <v>12</v>
      </c>
      <c r="E169" s="3" t="s">
        <v>77</v>
      </c>
      <c r="F169" s="3" t="s">
        <v>85</v>
      </c>
      <c r="G169" s="4" t="s">
        <v>13</v>
      </c>
      <c r="H169" s="5"/>
      <c r="I169" s="4"/>
      <c r="J169" s="3" t="s">
        <v>155</v>
      </c>
      <c r="K169" s="3"/>
      <c r="L169" s="3"/>
      <c r="M169" s="30" t="s">
        <v>25</v>
      </c>
      <c r="N169" s="14">
        <v>1</v>
      </c>
      <c r="O169" s="6">
        <f t="shared" si="68"/>
        <v>1</v>
      </c>
      <c r="P169" s="6">
        <f t="shared" si="68"/>
        <v>1</v>
      </c>
      <c r="Q169" s="6">
        <f t="shared" si="68"/>
        <v>1</v>
      </c>
      <c r="R169" s="6">
        <f t="shared" si="68"/>
        <v>1</v>
      </c>
      <c r="S169" s="6">
        <f t="shared" si="68"/>
        <v>1</v>
      </c>
      <c r="T169" s="6">
        <f t="shared" si="68"/>
        <v>1</v>
      </c>
      <c r="U169" s="6">
        <f t="shared" si="68"/>
        <v>1</v>
      </c>
      <c r="V169" s="6">
        <f t="shared" si="68"/>
        <v>1</v>
      </c>
      <c r="W169" s="6">
        <f t="shared" si="68"/>
        <v>1</v>
      </c>
      <c r="X169" s="6">
        <f t="shared" si="68"/>
        <v>1</v>
      </c>
      <c r="Z169" t="str">
        <f t="shared" si="65"/>
        <v>CIMS.CAN.BC.Natural Gas Production.Natural Gas Supply.Extraction.TightBCTightRaw NG prod from TightService requestedCIMS.CAN.BC.Natural Gas Production.Natural Gas Supply.Extraction.Off road transport</v>
      </c>
    </row>
    <row r="170" spans="1:26" x14ac:dyDescent="0.35">
      <c r="A170" s="3" t="s">
        <v>133</v>
      </c>
      <c r="B170" s="3" t="s">
        <v>4</v>
      </c>
      <c r="C170" s="3" t="s">
        <v>117</v>
      </c>
      <c r="D170" s="3" t="s">
        <v>12</v>
      </c>
      <c r="E170" s="3" t="s">
        <v>77</v>
      </c>
      <c r="F170" s="3" t="s">
        <v>86</v>
      </c>
      <c r="G170" s="4" t="s">
        <v>13</v>
      </c>
      <c r="H170" s="5"/>
      <c r="I170" s="4"/>
      <c r="J170" s="3" t="s">
        <v>155</v>
      </c>
      <c r="K170" s="3"/>
      <c r="L170" s="3"/>
      <c r="M170" s="30" t="s">
        <v>25</v>
      </c>
      <c r="N170" s="14">
        <v>1</v>
      </c>
      <c r="O170" s="6">
        <f t="shared" si="68"/>
        <v>1</v>
      </c>
      <c r="P170" s="6">
        <f t="shared" si="68"/>
        <v>1</v>
      </c>
      <c r="Q170" s="6">
        <f t="shared" si="68"/>
        <v>1</v>
      </c>
      <c r="R170" s="6">
        <f t="shared" si="68"/>
        <v>1</v>
      </c>
      <c r="S170" s="6">
        <f t="shared" si="68"/>
        <v>1</v>
      </c>
      <c r="T170" s="6">
        <f t="shared" si="68"/>
        <v>1</v>
      </c>
      <c r="U170" s="6">
        <f t="shared" si="68"/>
        <v>1</v>
      </c>
      <c r="V170" s="6">
        <f t="shared" si="68"/>
        <v>1</v>
      </c>
      <c r="W170" s="6">
        <f t="shared" si="68"/>
        <v>1</v>
      </c>
      <c r="X170" s="6">
        <f t="shared" si="68"/>
        <v>1</v>
      </c>
      <c r="Z170" t="str">
        <f t="shared" si="65"/>
        <v>CIMS.CAN.BC.Natural Gas Production.Natural Gas Supply.Extraction.TightBCTightRaw NG prod from Tight EffService requestedCIMS.CAN.BC.Natural Gas Production.Natural Gas Supply.Extraction.Off road transport</v>
      </c>
    </row>
    <row r="171" spans="1:26" x14ac:dyDescent="0.35">
      <c r="A171" s="3" t="s">
        <v>135</v>
      </c>
      <c r="B171" s="3" t="s">
        <v>4</v>
      </c>
      <c r="C171" s="3" t="s">
        <v>117</v>
      </c>
      <c r="D171" s="3" t="s">
        <v>12</v>
      </c>
      <c r="E171" s="3" t="s">
        <v>97</v>
      </c>
      <c r="F171" s="3"/>
      <c r="G171" s="3" t="s">
        <v>13</v>
      </c>
      <c r="H171" s="3"/>
      <c r="I171" s="3"/>
      <c r="J171" s="3" t="s">
        <v>159</v>
      </c>
      <c r="N171" s="14">
        <f>INDEX('[4]Service Request Values'!$N$1:$Z$44,MATCH($Z171,'[4]Service Request Values'!$Z$1:$Z$44,0),MATCH(N$2,'[4]Service Request Values'!$N$1:$Z$1,0))</f>
        <v>1</v>
      </c>
      <c r="O171" s="15">
        <f>N171*0.85</f>
        <v>0.85</v>
      </c>
      <c r="P171" s="15">
        <f t="shared" ref="P171:X171" si="80">O171*0.85</f>
        <v>0.72249999999999992</v>
      </c>
      <c r="Q171" s="15">
        <f t="shared" si="80"/>
        <v>0.61412499999999992</v>
      </c>
      <c r="R171" s="15">
        <f t="shared" si="80"/>
        <v>0.52200624999999989</v>
      </c>
      <c r="S171" s="15">
        <f t="shared" si="80"/>
        <v>0.44370531249999989</v>
      </c>
      <c r="T171" s="15">
        <f t="shared" si="80"/>
        <v>0.37714951562499988</v>
      </c>
      <c r="U171" s="15">
        <f t="shared" si="80"/>
        <v>0.32057708828124987</v>
      </c>
      <c r="V171" s="15">
        <f t="shared" si="80"/>
        <v>0.2724905250390624</v>
      </c>
      <c r="W171" s="15">
        <f t="shared" si="80"/>
        <v>0.23161694628320303</v>
      </c>
      <c r="X171" s="15">
        <f t="shared" si="80"/>
        <v>0.19687440434072256</v>
      </c>
      <c r="Z171" t="str">
        <f t="shared" ref="Z171" si="81">A171&amp;C171&amp;E171&amp;F171&amp;G171&amp;H171&amp;J171</f>
        <v>CIMS.CAN.BC.Natural Gas Production.OG Liquid Fuel BlendBCOG Liquid Fuel BlendService requestedCIMS.CAN.BC.Natural Gas Production.OG Liquid Fuel Blend.Diesel Blend</v>
      </c>
    </row>
    <row r="172" spans="1:26" x14ac:dyDescent="0.35">
      <c r="A172" s="3" t="s">
        <v>135</v>
      </c>
      <c r="B172" s="3" t="s">
        <v>4</v>
      </c>
      <c r="C172" s="3" t="s">
        <v>117</v>
      </c>
      <c r="D172" s="3" t="s">
        <v>12</v>
      </c>
      <c r="E172" s="3" t="s">
        <v>97</v>
      </c>
      <c r="F172" s="3"/>
      <c r="G172" s="3" t="s">
        <v>13</v>
      </c>
      <c r="H172" s="3"/>
      <c r="I172" s="3"/>
      <c r="J172" s="3" t="s">
        <v>162</v>
      </c>
      <c r="N172" s="14">
        <f>INDEX('[4]Service Request Values'!$N$1:$Z$44,MATCH($Z172,'[4]Service Request Values'!$Z$1:$Z$44,0),MATCH(N$2,'[4]Service Request Values'!$N$1:$Z$1,0))</f>
        <v>1</v>
      </c>
      <c r="O172" s="6">
        <f t="shared" ref="O172:X172" si="82">N172</f>
        <v>1</v>
      </c>
      <c r="P172" s="6">
        <f t="shared" si="82"/>
        <v>1</v>
      </c>
      <c r="Q172" s="6">
        <f t="shared" si="82"/>
        <v>1</v>
      </c>
      <c r="R172" s="6">
        <f t="shared" si="82"/>
        <v>1</v>
      </c>
      <c r="S172" s="6">
        <f t="shared" si="82"/>
        <v>1</v>
      </c>
      <c r="T172" s="6">
        <f t="shared" si="82"/>
        <v>1</v>
      </c>
      <c r="U172" s="6">
        <f t="shared" si="82"/>
        <v>1</v>
      </c>
      <c r="V172" s="6">
        <f t="shared" si="82"/>
        <v>1</v>
      </c>
      <c r="W172" s="6">
        <f t="shared" si="82"/>
        <v>1</v>
      </c>
      <c r="X172" s="6">
        <f t="shared" si="82"/>
        <v>1</v>
      </c>
      <c r="Z172" t="str">
        <f t="shared" si="65"/>
        <v>CIMS.CAN.BC.Natural Gas Production.OG Liquid Fuel BlendBCOG Liquid Fuel BlendService requestedCIMS.CAN.BC.Natural Gas Production.OG Liquid Fuel Blend.Gasoline Blend</v>
      </c>
    </row>
    <row r="173" spans="1:26" x14ac:dyDescent="0.35">
      <c r="A173" s="3" t="s">
        <v>159</v>
      </c>
      <c r="B173" s="3" t="s">
        <v>4</v>
      </c>
      <c r="C173" s="3" t="s">
        <v>117</v>
      </c>
      <c r="D173" s="3" t="s">
        <v>12</v>
      </c>
      <c r="E173" s="3" t="s">
        <v>158</v>
      </c>
      <c r="F173" s="3" t="s">
        <v>107</v>
      </c>
      <c r="G173" s="3" t="s">
        <v>13</v>
      </c>
      <c r="H173" s="3"/>
      <c r="I173" s="3"/>
      <c r="J173" s="3" t="s">
        <v>152</v>
      </c>
      <c r="N173" s="14">
        <f>INDEX('[4]Service Request Values'!$N$1:$Z$44,MATCH($Z173,'[4]Service Request Values'!$Z$1:$Z$44,0),MATCH(N$2,'[4]Service Request Values'!$N$1:$Z$1,0))</f>
        <v>1</v>
      </c>
      <c r="O173" s="6">
        <f t="shared" ref="O173:X173" si="83">N173</f>
        <v>1</v>
      </c>
      <c r="P173" s="6">
        <f t="shared" si="83"/>
        <v>1</v>
      </c>
      <c r="Q173" s="6">
        <f t="shared" si="83"/>
        <v>1</v>
      </c>
      <c r="R173" s="6">
        <f t="shared" si="83"/>
        <v>1</v>
      </c>
      <c r="S173" s="6">
        <f t="shared" si="83"/>
        <v>1</v>
      </c>
      <c r="T173" s="6">
        <f t="shared" si="83"/>
        <v>1</v>
      </c>
      <c r="U173" s="6">
        <f t="shared" si="83"/>
        <v>1</v>
      </c>
      <c r="V173" s="6">
        <f t="shared" si="83"/>
        <v>1</v>
      </c>
      <c r="W173" s="6">
        <f t="shared" si="83"/>
        <v>1</v>
      </c>
      <c r="X173" s="6">
        <f t="shared" si="83"/>
        <v>1</v>
      </c>
      <c r="Z173" t="str">
        <f t="shared" si="65"/>
        <v>CIMS.CAN.BC.Natural Gas Production.OG Liquid Fuel Blend.Diesel BlendBCDiesel BlendBiodieselService requestedCIMS.CAN.BC.Biodiesel</v>
      </c>
    </row>
    <row r="174" spans="1:26" x14ac:dyDescent="0.35">
      <c r="A174" s="3" t="s">
        <v>159</v>
      </c>
      <c r="B174" s="3" t="s">
        <v>4</v>
      </c>
      <c r="C174" s="3" t="s">
        <v>117</v>
      </c>
      <c r="D174" s="3" t="s">
        <v>12</v>
      </c>
      <c r="E174" s="3" t="s">
        <v>158</v>
      </c>
      <c r="F174" s="3" t="s">
        <v>102</v>
      </c>
      <c r="G174" s="3" t="s">
        <v>13</v>
      </c>
      <c r="H174" s="3"/>
      <c r="I174" s="3"/>
      <c r="J174" s="3" t="s">
        <v>105</v>
      </c>
      <c r="N174" s="14">
        <f>INDEX('[4]Service Request Values'!$N$1:$Z$44,MATCH($Z174,'[4]Service Request Values'!$Z$1:$Z$44,0),MATCH(N$2,'[4]Service Request Values'!$N$1:$Z$1,0))</f>
        <v>1</v>
      </c>
      <c r="O174" s="6">
        <f t="shared" ref="O174:X174" si="84">N174</f>
        <v>1</v>
      </c>
      <c r="P174" s="6">
        <f t="shared" si="84"/>
        <v>1</v>
      </c>
      <c r="Q174" s="6">
        <f t="shared" si="84"/>
        <v>1</v>
      </c>
      <c r="R174" s="6">
        <f t="shared" si="84"/>
        <v>1</v>
      </c>
      <c r="S174" s="6">
        <f t="shared" si="84"/>
        <v>1</v>
      </c>
      <c r="T174" s="6">
        <f t="shared" si="84"/>
        <v>1</v>
      </c>
      <c r="U174" s="6">
        <f t="shared" si="84"/>
        <v>1</v>
      </c>
      <c r="V174" s="6">
        <f t="shared" si="84"/>
        <v>1</v>
      </c>
      <c r="W174" s="6">
        <f t="shared" si="84"/>
        <v>1</v>
      </c>
      <c r="X174" s="6">
        <f t="shared" si="84"/>
        <v>1</v>
      </c>
      <c r="Z174" t="str">
        <f t="shared" si="65"/>
        <v>CIMS.CAN.BC.Natural Gas Production.OG Liquid Fuel Blend.Diesel BlendBCDiesel BlendDieselService requestedCIMS.Generic Fuels.Diesel</v>
      </c>
    </row>
    <row r="175" spans="1:26" x14ac:dyDescent="0.35">
      <c r="A175" s="3" t="s">
        <v>162</v>
      </c>
      <c r="B175" s="3" t="s">
        <v>4</v>
      </c>
      <c r="C175" s="3" t="s">
        <v>117</v>
      </c>
      <c r="D175" s="3" t="s">
        <v>12</v>
      </c>
      <c r="E175" s="3" t="s">
        <v>161</v>
      </c>
      <c r="F175" s="3" t="s">
        <v>163</v>
      </c>
      <c r="G175" s="3" t="s">
        <v>13</v>
      </c>
      <c r="H175" s="3"/>
      <c r="I175" s="3"/>
      <c r="J175" s="3" t="s">
        <v>164</v>
      </c>
      <c r="N175" s="14">
        <f>INDEX('[4]Service Request Values'!$N$1:$Z$44,MATCH($Z175,'[4]Service Request Values'!$Z$1:$Z$44,0),MATCH(N$2,'[4]Service Request Values'!$N$1:$Z$1,0))</f>
        <v>1</v>
      </c>
      <c r="O175" s="6">
        <f t="shared" ref="O175:X175" si="85">N175</f>
        <v>1</v>
      </c>
      <c r="P175" s="6">
        <f t="shared" si="85"/>
        <v>1</v>
      </c>
      <c r="Q175" s="6">
        <f t="shared" si="85"/>
        <v>1</v>
      </c>
      <c r="R175" s="6">
        <f t="shared" si="85"/>
        <v>1</v>
      </c>
      <c r="S175" s="6">
        <f t="shared" si="85"/>
        <v>1</v>
      </c>
      <c r="T175" s="6">
        <f t="shared" si="85"/>
        <v>1</v>
      </c>
      <c r="U175" s="6">
        <f t="shared" si="85"/>
        <v>1</v>
      </c>
      <c r="V175" s="6">
        <f t="shared" si="85"/>
        <v>1</v>
      </c>
      <c r="W175" s="6">
        <f t="shared" si="85"/>
        <v>1</v>
      </c>
      <c r="X175" s="6">
        <f t="shared" si="85"/>
        <v>1</v>
      </c>
      <c r="Z175" t="str">
        <f t="shared" si="65"/>
        <v>CIMS.CAN.BC.Natural Gas Production.OG Liquid Fuel Blend.Gasoline BlendBCGasoline BlendEthanolService requestedCIMS.CAN.BC.Ethanol</v>
      </c>
    </row>
    <row r="176" spans="1:26" x14ac:dyDescent="0.35">
      <c r="A176" s="3" t="s">
        <v>162</v>
      </c>
      <c r="B176" s="3" t="s">
        <v>4</v>
      </c>
      <c r="C176" s="3" t="s">
        <v>117</v>
      </c>
      <c r="D176" s="3" t="s">
        <v>12</v>
      </c>
      <c r="E176" s="3" t="s">
        <v>161</v>
      </c>
      <c r="F176" s="3" t="s">
        <v>165</v>
      </c>
      <c r="G176" s="3" t="s">
        <v>13</v>
      </c>
      <c r="H176" s="3"/>
      <c r="I176" s="3"/>
      <c r="J176" s="3" t="s">
        <v>166</v>
      </c>
      <c r="N176" s="14">
        <f>INDEX('[4]Service Request Values'!$N$1:$Z$44,MATCH($Z176,'[4]Service Request Values'!$Z$1:$Z$44,0),MATCH(N$2,'[4]Service Request Values'!$N$1:$Z$1,0))</f>
        <v>1</v>
      </c>
      <c r="O176" s="6">
        <f t="shared" ref="O176:X177" si="86">N176</f>
        <v>1</v>
      </c>
      <c r="P176" s="6">
        <f t="shared" si="86"/>
        <v>1</v>
      </c>
      <c r="Q176" s="6">
        <f t="shared" si="86"/>
        <v>1</v>
      </c>
      <c r="R176" s="6">
        <f t="shared" si="86"/>
        <v>1</v>
      </c>
      <c r="S176" s="6">
        <f t="shared" si="86"/>
        <v>1</v>
      </c>
      <c r="T176" s="6">
        <f t="shared" si="86"/>
        <v>1</v>
      </c>
      <c r="U176" s="6">
        <f t="shared" si="86"/>
        <v>1</v>
      </c>
      <c r="V176" s="6">
        <f t="shared" si="86"/>
        <v>1</v>
      </c>
      <c r="W176" s="6">
        <f t="shared" si="86"/>
        <v>1</v>
      </c>
      <c r="X176" s="6">
        <f t="shared" si="86"/>
        <v>1</v>
      </c>
      <c r="Z176" t="str">
        <f t="shared" si="65"/>
        <v>CIMS.CAN.BC.Natural Gas Production.OG Liquid Fuel Blend.Gasoline BlendBCGasoline BlendGasolineService requestedCIMS.Generic Fuels.Gasoline</v>
      </c>
    </row>
    <row r="177" spans="1:26" x14ac:dyDescent="0.35">
      <c r="A177" s="3" t="s">
        <v>155</v>
      </c>
      <c r="B177" s="3" t="s">
        <v>4</v>
      </c>
      <c r="C177" s="3" t="s">
        <v>117</v>
      </c>
      <c r="D177" s="3" t="s">
        <v>12</v>
      </c>
      <c r="E177" s="3" t="s">
        <v>154</v>
      </c>
      <c r="F177" s="3" t="s">
        <v>167</v>
      </c>
      <c r="G177" s="3" t="s">
        <v>13</v>
      </c>
      <c r="H177" s="3"/>
      <c r="I177" s="3"/>
      <c r="J177" s="3" t="s">
        <v>159</v>
      </c>
      <c r="N177" s="14">
        <f>INDEX('[4]Service Request Values'!$N$1:$Z$44,MATCH($Z177,'[4]Service Request Values'!$Z$1:$Z$44,0),MATCH(N$2,'[4]Service Request Values'!$N$1:$Z$1,0))</f>
        <v>0.05</v>
      </c>
      <c r="O177" s="15">
        <f>N177</f>
        <v>0.05</v>
      </c>
      <c r="P177" s="15">
        <f t="shared" si="86"/>
        <v>0.05</v>
      </c>
      <c r="Q177" s="15">
        <f t="shared" si="86"/>
        <v>0.05</v>
      </c>
      <c r="R177" s="15">
        <f t="shared" si="86"/>
        <v>0.05</v>
      </c>
      <c r="S177" s="15">
        <f t="shared" si="86"/>
        <v>0.05</v>
      </c>
      <c r="T177" s="15">
        <f t="shared" si="86"/>
        <v>0.05</v>
      </c>
      <c r="U177" s="15">
        <f t="shared" si="86"/>
        <v>0.05</v>
      </c>
      <c r="V177" s="15">
        <f t="shared" si="86"/>
        <v>0.05</v>
      </c>
      <c r="W177" s="15">
        <f t="shared" si="86"/>
        <v>0.05</v>
      </c>
      <c r="X177" s="15">
        <f t="shared" si="86"/>
        <v>0.05</v>
      </c>
      <c r="Z177" t="str">
        <f t="shared" si="65"/>
        <v>CIMS.CAN.BC.Natural Gas Production.Natural Gas Supply.Extraction.Off road transportBCOff road transportExtraction Off road transportService requestedCIMS.CAN.BC.Natural Gas Production.OG Liquid Fuel Blend.Diesel Blend</v>
      </c>
    </row>
    <row r="178" spans="1:26" x14ac:dyDescent="0.35">
      <c r="A178" t="s">
        <v>155</v>
      </c>
      <c r="B178" t="s">
        <v>4</v>
      </c>
      <c r="C178" t="s">
        <v>117</v>
      </c>
      <c r="D178" t="s">
        <v>12</v>
      </c>
      <c r="E178" t="s">
        <v>154</v>
      </c>
      <c r="F178" t="s">
        <v>167</v>
      </c>
      <c r="G178" t="s">
        <v>13</v>
      </c>
      <c r="J178" t="s">
        <v>162</v>
      </c>
      <c r="N178" s="14">
        <f>INDEX('[4]Service Request Values'!$N$1:$Z$44,MATCH($Z178,'[4]Service Request Values'!$Z$1:$Z$44,0),MATCH(N$2,'[4]Service Request Values'!$N$1:$Z$1,0))</f>
        <v>5.2999999999999999E-2</v>
      </c>
      <c r="O178" s="6">
        <f t="shared" ref="O178:X179" si="87">N178</f>
        <v>5.2999999999999999E-2</v>
      </c>
      <c r="P178" s="6">
        <f t="shared" si="87"/>
        <v>5.2999999999999999E-2</v>
      </c>
      <c r="Q178" s="6">
        <f t="shared" si="87"/>
        <v>5.2999999999999999E-2</v>
      </c>
      <c r="R178" s="6">
        <f t="shared" si="87"/>
        <v>5.2999999999999999E-2</v>
      </c>
      <c r="S178" s="6">
        <f t="shared" si="87"/>
        <v>5.2999999999999999E-2</v>
      </c>
      <c r="T178" s="6">
        <f t="shared" si="87"/>
        <v>5.2999999999999999E-2</v>
      </c>
      <c r="U178" s="6">
        <f t="shared" si="87"/>
        <v>5.2999999999999999E-2</v>
      </c>
      <c r="V178" s="6">
        <f t="shared" si="87"/>
        <v>5.2999999999999999E-2</v>
      </c>
      <c r="W178" s="6">
        <f t="shared" si="87"/>
        <v>5.2999999999999999E-2</v>
      </c>
      <c r="X178" s="6">
        <f t="shared" si="87"/>
        <v>5.2999999999999999E-2</v>
      </c>
      <c r="Z178" t="str">
        <f t="shared" si="65"/>
        <v>CIMS.CAN.BC.Natural Gas Production.Natural Gas Supply.Extraction.Off road transportBCOff road transportExtraction Off road transportService requestedCIMS.CAN.BC.Natural Gas Production.OG Liquid Fuel Blend.Gasoline Blend</v>
      </c>
    </row>
    <row r="179" spans="1:26" x14ac:dyDescent="0.35">
      <c r="A179" t="s">
        <v>155</v>
      </c>
      <c r="B179" t="s">
        <v>4</v>
      </c>
      <c r="C179" t="s">
        <v>117</v>
      </c>
      <c r="D179" t="s">
        <v>12</v>
      </c>
      <c r="E179" t="s">
        <v>154</v>
      </c>
      <c r="F179" t="s">
        <v>168</v>
      </c>
      <c r="G179" t="s">
        <v>13</v>
      </c>
      <c r="J179" t="s">
        <v>159</v>
      </c>
      <c r="N179" s="14">
        <f>INDEX('[4]Service Request Values'!$N$1:$Z$44,MATCH($Z179,'[4]Service Request Values'!$Z$1:$Z$44,0),MATCH(N$2,'[4]Service Request Values'!$N$1:$Z$1,0))</f>
        <v>4.0000000000000008E-2</v>
      </c>
      <c r="O179" s="15">
        <f>N179</f>
        <v>4.0000000000000008E-2</v>
      </c>
      <c r="P179" s="15">
        <f t="shared" si="87"/>
        <v>4.0000000000000008E-2</v>
      </c>
      <c r="Q179" s="15">
        <f t="shared" si="87"/>
        <v>4.0000000000000008E-2</v>
      </c>
      <c r="R179" s="15">
        <f t="shared" si="87"/>
        <v>4.0000000000000008E-2</v>
      </c>
      <c r="S179" s="15">
        <f t="shared" si="87"/>
        <v>4.0000000000000008E-2</v>
      </c>
      <c r="T179" s="15">
        <f t="shared" si="87"/>
        <v>4.0000000000000008E-2</v>
      </c>
      <c r="U179" s="15">
        <f t="shared" si="87"/>
        <v>4.0000000000000008E-2</v>
      </c>
      <c r="V179" s="15">
        <f t="shared" si="87"/>
        <v>4.0000000000000008E-2</v>
      </c>
      <c r="W179" s="15">
        <f t="shared" si="87"/>
        <v>4.0000000000000008E-2</v>
      </c>
      <c r="X179" s="15">
        <f t="shared" si="87"/>
        <v>4.0000000000000008E-2</v>
      </c>
      <c r="Z179" t="str">
        <f t="shared" si="65"/>
        <v>CIMS.CAN.BC.Natural Gas Production.Natural Gas Supply.Extraction.Off road transportBCOff road transportExtraction Off road transport EffService requestedCIMS.CAN.BC.Natural Gas Production.OG Liquid Fuel Blend.Diesel Blend</v>
      </c>
    </row>
    <row r="180" spans="1:26" x14ac:dyDescent="0.35">
      <c r="A180" t="s">
        <v>155</v>
      </c>
      <c r="B180" t="s">
        <v>4</v>
      </c>
      <c r="C180" t="s">
        <v>117</v>
      </c>
      <c r="D180" t="s">
        <v>12</v>
      </c>
      <c r="E180" t="s">
        <v>154</v>
      </c>
      <c r="F180" t="s">
        <v>168</v>
      </c>
      <c r="G180" t="s">
        <v>13</v>
      </c>
      <c r="J180" t="s">
        <v>162</v>
      </c>
      <c r="N180" s="14">
        <f>INDEX('[4]Service Request Values'!$N$1:$Z$44,MATCH($Z180,'[4]Service Request Values'!$Z$1:$Z$44,0),MATCH(N$2,'[4]Service Request Values'!$N$1:$Z$1,0))</f>
        <v>2.1999999999999999E-2</v>
      </c>
      <c r="O180" s="6">
        <f t="shared" ref="O180:X180" si="88">N180</f>
        <v>2.1999999999999999E-2</v>
      </c>
      <c r="P180" s="6">
        <f t="shared" si="88"/>
        <v>2.1999999999999999E-2</v>
      </c>
      <c r="Q180" s="6">
        <f t="shared" si="88"/>
        <v>2.1999999999999999E-2</v>
      </c>
      <c r="R180" s="6">
        <f t="shared" si="88"/>
        <v>2.1999999999999999E-2</v>
      </c>
      <c r="S180" s="6">
        <f t="shared" si="88"/>
        <v>2.1999999999999999E-2</v>
      </c>
      <c r="T180" s="6">
        <f t="shared" si="88"/>
        <v>2.1999999999999999E-2</v>
      </c>
      <c r="U180" s="6">
        <f t="shared" si="88"/>
        <v>2.1999999999999999E-2</v>
      </c>
      <c r="V180" s="6">
        <f t="shared" si="88"/>
        <v>2.1999999999999999E-2</v>
      </c>
      <c r="W180" s="6">
        <f t="shared" si="88"/>
        <v>2.1999999999999999E-2</v>
      </c>
      <c r="X180" s="6">
        <f t="shared" si="88"/>
        <v>2.1999999999999999E-2</v>
      </c>
      <c r="Z180" t="str">
        <f t="shared" si="65"/>
        <v>CIMS.CAN.BC.Natural Gas Production.Natural Gas Supply.Extraction.Off road transportBCOff road transportExtraction Off road transport EffService requestedCIMS.CAN.BC.Natural Gas Production.OG Liquid Fuel Blend.Gasoline Blend</v>
      </c>
    </row>
    <row r="181" spans="1:26" s="34" customFormat="1" x14ac:dyDescent="0.35">
      <c r="A181" s="34" t="s">
        <v>174</v>
      </c>
      <c r="B181" s="34" t="s">
        <v>4</v>
      </c>
      <c r="C181" s="34" t="s">
        <v>117</v>
      </c>
      <c r="D181" s="34" t="s">
        <v>12</v>
      </c>
      <c r="E181" s="34" t="s">
        <v>172</v>
      </c>
      <c r="F181" s="34" t="s">
        <v>173</v>
      </c>
      <c r="G181" s="34" t="s">
        <v>13</v>
      </c>
      <c r="J181" s="34" t="s">
        <v>126</v>
      </c>
      <c r="K181" s="35"/>
      <c r="L181" s="34" t="s">
        <v>175</v>
      </c>
      <c r="N181" s="34">
        <v>7.4637653299999996E-7</v>
      </c>
      <c r="O181" s="34">
        <v>7.4637653299999996E-7</v>
      </c>
      <c r="P181" s="34">
        <v>7.4637653299999996E-7</v>
      </c>
      <c r="Q181" s="34">
        <v>7.4637653299999996E-7</v>
      </c>
      <c r="R181" s="34">
        <v>7.4637653299999996E-7</v>
      </c>
      <c r="S181" s="34">
        <v>7.4637653299999996E-7</v>
      </c>
      <c r="T181" s="34">
        <v>7.4637653299999996E-7</v>
      </c>
      <c r="U181" s="34">
        <v>7.4637653299999996E-7</v>
      </c>
      <c r="V181" s="34">
        <v>7.4637653299999996E-7</v>
      </c>
      <c r="W181" s="34">
        <v>7.4637653299999996E-7</v>
      </c>
      <c r="X181" s="34">
        <v>7.4637653299999996E-7</v>
      </c>
      <c r="Z181" t="str">
        <f t="shared" si="65"/>
        <v>CIMS.CAN.BC.Natural Gas Production.Natural Gas Supply.LNG CompressionBCLNG CompressionLNG Compression ElecService requestedCIMS.CAN.BC.Electricity</v>
      </c>
    </row>
    <row r="182" spans="1:26" s="34" customFormat="1" ht="14" customHeight="1" x14ac:dyDescent="0.35">
      <c r="A182" s="34" t="s">
        <v>118</v>
      </c>
      <c r="B182" s="34" t="s">
        <v>4</v>
      </c>
      <c r="C182" s="34" t="s">
        <v>117</v>
      </c>
      <c r="D182" s="34" t="s">
        <v>12</v>
      </c>
      <c r="E182" s="34" t="s">
        <v>15</v>
      </c>
      <c r="G182" s="34" t="s">
        <v>13</v>
      </c>
      <c r="J182" s="34" t="s">
        <v>174</v>
      </c>
      <c r="K182" s="36" t="s">
        <v>89</v>
      </c>
      <c r="L182" s="37" t="s">
        <v>175</v>
      </c>
      <c r="M182" s="38" t="s">
        <v>170</v>
      </c>
      <c r="N182" s="39">
        <v>0</v>
      </c>
      <c r="O182" s="39">
        <v>0</v>
      </c>
      <c r="P182" s="39">
        <v>0</v>
      </c>
      <c r="Q182" s="39">
        <v>0</v>
      </c>
      <c r="R182" s="39">
        <v>0.12695751599999999</v>
      </c>
      <c r="S182" s="39">
        <v>0.18140083000000001</v>
      </c>
      <c r="T182" s="39">
        <v>0.15193868899999999</v>
      </c>
      <c r="U182" s="39">
        <v>0.138498017</v>
      </c>
      <c r="V182" s="39">
        <v>0.12903651899999999</v>
      </c>
      <c r="W182" s="39">
        <v>0.12903651899999999</v>
      </c>
      <c r="X182" s="39">
        <v>0.12903651899999999</v>
      </c>
      <c r="Z182" t="str">
        <f>A182&amp;C182&amp;E182&amp;F182&amp;G182&amp;H182&amp;J182</f>
        <v>CIMS.CAN.BC.Natural Gas Production.Natural Gas SupplyBCNatural Gas SupplyService requestedCIMS.CAN.BC.Natural Gas Production.Natural Gas Supply.LNG Compression</v>
      </c>
    </row>
    <row r="183" spans="1:26" x14ac:dyDescent="0.35">
      <c r="Z183" t="str">
        <f t="shared" si="65"/>
        <v/>
      </c>
    </row>
  </sheetData>
  <autoFilter ref="A2:AA183" xr:uid="{EE3003AF-C03F-4C27-94BB-35A60A5D124E}"/>
  <sortState xmlns:xlrd2="http://schemas.microsoft.com/office/spreadsheetml/2017/richdata2" ref="A2:AA163">
    <sortCondition ref="A2:A163"/>
  </sortState>
  <phoneticPr fontId="6" type="noConversion"/>
  <conditionalFormatting sqref="A162:H163">
    <cfRule type="expression" dxfId="28" priority="28">
      <formula>AND($G162="Service provided", OR($B162="Region",$B162="Root"))</formula>
    </cfRule>
    <cfRule type="expression" dxfId="27" priority="29">
      <formula>AND($G162="Service provided", $B162="Sector")</formula>
    </cfRule>
    <cfRule type="expression" dxfId="26" priority="30">
      <formula>AND($G162="Service provided", $B162="Service")</formula>
    </cfRule>
    <cfRule type="expression" dxfId="25" priority="31">
      <formula>_xlfn.FORMULATEXT(A162)="="&amp;ADDRESS(ROW(XFD162),COLUMN(XFD162),4)</formula>
    </cfRule>
  </conditionalFormatting>
  <conditionalFormatting sqref="A164:M170">
    <cfRule type="expression" dxfId="24" priority="9">
      <formula>AND($G164="Service provided", OR($B164="Region",$B164="Root"))</formula>
    </cfRule>
    <cfRule type="expression" dxfId="23" priority="10">
      <formula>AND($G164="Service provided", $B164="Sector")</formula>
    </cfRule>
    <cfRule type="expression" dxfId="22" priority="11">
      <formula>AND($G164="Service provided", $B164="Service")</formula>
    </cfRule>
    <cfRule type="expression" dxfId="21" priority="12">
      <formula>_xlfn.FORMULATEXT(A164)="="&amp;ADDRESS(ROW(XFD164),COLUMN(XFD164),4)</formula>
    </cfRule>
  </conditionalFormatting>
  <conditionalFormatting sqref="F164:M170">
    <cfRule type="expression" dxfId="20" priority="13">
      <formula>$G164="Technology"</formula>
    </cfRule>
  </conditionalFormatting>
  <conditionalFormatting sqref="J162:J163 F162:H163">
    <cfRule type="expression" dxfId="19" priority="37">
      <formula>$G162="Technology"</formula>
    </cfRule>
  </conditionalFormatting>
  <conditionalFormatting sqref="J162:J163">
    <cfRule type="expression" dxfId="18" priority="34">
      <formula>AND($G162="Service provided", $B162="Sector")</formula>
    </cfRule>
    <cfRule type="expression" dxfId="17" priority="35">
      <formula>AND($G162="Service provided", $B162="Service")</formula>
    </cfRule>
    <cfRule type="expression" dxfId="16" priority="36">
      <formula>_xlfn.FORMULATEXT(J162)="="&amp;ADDRESS(ROW(I162),COLUMN(I162),4)</formula>
    </cfRule>
  </conditionalFormatting>
  <conditionalFormatting sqref="L2:L163 L171:L180 L182:L1048576">
    <cfRule type="containsText" dxfId="15" priority="20" operator="containsText" text="PLACEHOLDER">
      <formula>NOT(ISERROR(SEARCH("PLACEHOLDER",L2)))</formula>
    </cfRule>
  </conditionalFormatting>
  <conditionalFormatting sqref="L4:L24 L26:L31 L33:L37 L39:L43 L45:L49 L51:L162 L171:L180 L182:L1048576">
    <cfRule type="cellIs" dxfId="14" priority="43" operator="equal">
      <formula>"""&lt;&gt;"""</formula>
    </cfRule>
    <cfRule type="containsText" dxfId="13" priority="44" operator="containsText" text="&lt;&gt;&quot;&quot;">
      <formula>NOT(ISERROR(SEARCH("&lt;&gt;""""",L4)))</formula>
    </cfRule>
  </conditionalFormatting>
  <conditionalFormatting sqref="M162:M163 J162:J163">
    <cfRule type="expression" dxfId="12" priority="33">
      <formula>AND($G162="Service provided", OR($B162="Region",$B162="Root"))</formula>
    </cfRule>
  </conditionalFormatting>
  <conditionalFormatting sqref="M162:M163">
    <cfRule type="expression" dxfId="11" priority="27">
      <formula>$G162="Technology"</formula>
    </cfRule>
    <cfRule type="expression" dxfId="10" priority="50">
      <formula>AND($G162="Service provided", $B162="Sector")</formula>
    </cfRule>
    <cfRule type="expression" dxfId="9" priority="51">
      <formula>AND($G162="Service provided", $B162="Service")</formula>
    </cfRule>
    <cfRule type="expression" dxfId="8" priority="52">
      <formula>_xlfn.FORMULATEXT(M162)="="&amp;ADDRESS(ROW(K162),COLUMN(K162),4)</formula>
    </cfRule>
  </conditionalFormatting>
  <conditionalFormatting sqref="O164:X170 O172:X176 O178:X178 O180:X180">
    <cfRule type="expression" dxfId="7" priority="4">
      <formula>AND($G164="Service provided", OR($B164="Region",$B164="Root"))</formula>
    </cfRule>
    <cfRule type="expression" dxfId="6" priority="5">
      <formula>AND($G164="Service provided", $B164="Sector")</formula>
    </cfRule>
    <cfRule type="expression" dxfId="5" priority="6">
      <formula>AND($G164="Service provided", $B164="Service")</formula>
    </cfRule>
    <cfRule type="expression" dxfId="4" priority="7">
      <formula>_xlfn.FORMULATEXT(O164)="="&amp;ADDRESS(ROW(N164),COLUMN(N164),4)</formula>
    </cfRule>
    <cfRule type="expression" dxfId="3" priority="8">
      <formula>$G164="Technology"</formula>
    </cfRule>
  </conditionalFormatting>
  <conditionalFormatting sqref="K181">
    <cfRule type="containsText" dxfId="0" priority="1" operator="containsText" text="Revisit">
      <formula>NOT(ISERROR(SEARCH("Revisit",K181)))</formula>
    </cfRule>
    <cfRule type="containsText" dxfId="2" priority="2" operator="containsText" text="N">
      <formula>NOT(ISERROR(SEARCH("N",K181)))</formula>
    </cfRule>
    <cfRule type="containsText" dxfId="1" priority="3" operator="containsText" text="y">
      <formula>NOT(ISERROR(SEARCH("y",K181)))</formula>
    </cfRule>
  </conditionalFormatting>
  <dataValidations count="2">
    <dataValidation type="list" allowBlank="1" showInputMessage="1" showErrorMessage="1" sqref="A2" xr:uid="{91050D1B-9158-4160-A7F0-1CB220C3830A}">
      <formula1>_xlfn.ANCHORARRAY($Z$3)</formula1>
    </dataValidation>
    <dataValidation type="list" allowBlank="1" showInputMessage="1" showErrorMessage="1" sqref="G162:G170" xr:uid="{674390B7-31A9-4E16-84F3-27A65CFAC71E}">
      <formula1>parameters</formula1>
    </dataValidation>
  </dataValidations>
  <hyperlinks>
    <hyperlink ref="L3" r:id="rId1" xr:uid="{001F408D-BDE6-43B9-8B2A-3A26AED0F20B}"/>
    <hyperlink ref="L29" r:id="rId2" xr:uid="{DB40C71B-8273-4F0D-860A-52F052766D07}"/>
    <hyperlink ref="L10:L12" r:id="rId3" display="Natural gas production_2000-2021 data comp_05.09.24.xlsx" xr:uid="{68C0B22A-9199-4A2A-942C-60D367804A2B}"/>
    <hyperlink ref="L8" r:id="rId4" xr:uid="{5CF6FF1F-0A51-4CE6-A8BC-30D4B99C9745}"/>
    <hyperlink ref="L55" r:id="rId5" xr:uid="{5FA8446C-DE7A-42A7-9BB4-4C8A9888B12C}"/>
    <hyperlink ref="L34" r:id="rId6" xr:uid="{8475BA59-F4DE-409F-8FF2-507683EE61A5}"/>
    <hyperlink ref="L125" r:id="rId7" xr:uid="{37A33CC5-7B50-461C-AA09-95637CDE1C8E}"/>
    <hyperlink ref="L119" r:id="rId8" display="Natural gas production_2000-2021 data comp_05.09.24.xlsx" xr:uid="{C56EDB8A-C575-49FB-96E2-7544810BF737}"/>
    <hyperlink ref="L28" r:id="rId9" xr:uid="{CD48FBDB-4973-42A0-8361-1234CA6B6A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15E5-53A3-4562-B129-49A580258E93}">
  <sheetPr codeName="Sheet2"/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96</v>
      </c>
    </row>
    <row r="2" spans="1:1" x14ac:dyDescent="0.35">
      <c r="A2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Requested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Starke</dc:creator>
  <cp:lastModifiedBy>Emma Starke</cp:lastModifiedBy>
  <dcterms:created xsi:type="dcterms:W3CDTF">2024-07-02T17:33:46Z</dcterms:created>
  <dcterms:modified xsi:type="dcterms:W3CDTF">2024-10-10T21:45:42Z</dcterms:modified>
</cp:coreProperties>
</file>