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F27BD585-F274-4B9D-8DCA-3A728403460A}" xr6:coauthVersionLast="47" xr6:coauthVersionMax="47" xr10:uidLastSave="{00000000-0000-0000-0000-000000000000}"/>
  <bookViews>
    <workbookView xWindow="28680" yWindow="-120" windowWidth="29040" windowHeight="15720" xr2:uid="{DAB8C368-5AED-475B-810B-C4BDA731C41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O49" i="1" s="1"/>
  <c r="P49" i="1" s="1"/>
  <c r="Q49" i="1" s="1"/>
  <c r="R49" i="1" s="1"/>
  <c r="S49" i="1" s="1"/>
  <c r="T49" i="1" s="1"/>
  <c r="U49" i="1" s="1"/>
  <c r="V49" i="1" s="1"/>
  <c r="W49" i="1" s="1"/>
  <c r="M49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M20" i="1"/>
  <c r="W19" i="1"/>
  <c r="V19" i="1"/>
  <c r="U19" i="1"/>
  <c r="W18" i="1"/>
  <c r="W20" i="1" s="1"/>
  <c r="V18" i="1"/>
  <c r="V20" i="1" s="1"/>
  <c r="U18" i="1"/>
  <c r="U20" i="1" s="1"/>
  <c r="T18" i="1"/>
  <c r="T20" i="1" s="1"/>
  <c r="S18" i="1"/>
  <c r="S20" i="1" s="1"/>
  <c r="R18" i="1"/>
  <c r="R20" i="1" s="1"/>
  <c r="Q18" i="1"/>
  <c r="Q20" i="1" s="1"/>
  <c r="P18" i="1"/>
  <c r="P20" i="1" s="1"/>
  <c r="O18" i="1"/>
  <c r="O20" i="1" s="1"/>
  <c r="N18" i="1"/>
  <c r="N20" i="1" s="1"/>
  <c r="M18" i="1"/>
  <c r="W17" i="1"/>
  <c r="V17" i="1"/>
  <c r="U17" i="1"/>
  <c r="T17" i="1"/>
  <c r="T19" i="1" s="1"/>
  <c r="S17" i="1"/>
  <c r="S19" i="1" s="1"/>
  <c r="R17" i="1"/>
  <c r="R19" i="1" s="1"/>
  <c r="Q17" i="1"/>
  <c r="Q19" i="1" s="1"/>
  <c r="P17" i="1"/>
  <c r="P19" i="1" s="1"/>
  <c r="O17" i="1"/>
  <c r="O19" i="1" s="1"/>
  <c r="N17" i="1"/>
  <c r="N19" i="1" s="1"/>
  <c r="M17" i="1"/>
  <c r="M19" i="1" s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W9" i="1" s="1"/>
  <c r="V10" i="1"/>
  <c r="V9" i="1" s="1"/>
  <c r="U10" i="1"/>
  <c r="T10" i="1"/>
  <c r="S10" i="1"/>
  <c r="R10" i="1"/>
  <c r="Q10" i="1"/>
  <c r="P10" i="1"/>
  <c r="P9" i="1" s="1"/>
  <c r="O10" i="1"/>
  <c r="O9" i="1" s="1"/>
  <c r="N10" i="1"/>
  <c r="M10" i="1"/>
  <c r="U9" i="1"/>
  <c r="T9" i="1"/>
  <c r="S9" i="1"/>
  <c r="R9" i="1"/>
  <c r="Q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W6" i="1" s="1"/>
  <c r="V7" i="1"/>
  <c r="U7" i="1"/>
  <c r="T7" i="1"/>
  <c r="S7" i="1"/>
  <c r="R7" i="1"/>
  <c r="R6" i="1" s="1"/>
  <c r="Q7" i="1"/>
  <c r="Q6" i="1" s="1"/>
  <c r="P7" i="1"/>
  <c r="P6" i="1" s="1"/>
  <c r="O7" i="1"/>
  <c r="O6" i="1" s="1"/>
  <c r="N7" i="1"/>
  <c r="N6" i="1" s="1"/>
  <c r="M7" i="1"/>
  <c r="V6" i="1"/>
  <c r="U6" i="1"/>
  <c r="T6" i="1"/>
  <c r="S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<sst xmlns="http://schemas.openxmlformats.org/spreadsheetml/2006/main" count="374" uniqueCount="78">
  <si>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</si>
  <si>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</si>
  <si>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</si>
  <si>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</si>
  <si>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</si>
  <si>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</si>
  <si>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</si>
  <si>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</si>
  <si>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</si>
  <si>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</si>
  <si>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</si>
  <si>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</si>
  <si>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</si>
  <si>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</si>
  <si>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CIMS.CAN.ON.Natural Gas Extraction</t>
  </si>
  <si>
    <t>ON</t>
  </si>
  <si>
    <t>Natural Gas Extraction</t>
  </si>
  <si>
    <t>Price multiplier</t>
  </si>
  <si>
    <t>CIMS.CAN.ON.Electricity</t>
  </si>
  <si>
    <t>CER</t>
  </si>
  <si>
    <t>CIMS.CAN.ON.Petroleum Crude</t>
  </si>
  <si>
    <t>Petroleum Crude</t>
  </si>
  <si>
    <t>CIMS.CAN.ON.Mining</t>
  </si>
  <si>
    <t>Mining</t>
  </si>
  <si>
    <t>Electricity</t>
  </si>
  <si>
    <t>Assumption</t>
  </si>
  <si>
    <t>CIMS.CAN.ON.Ethanol</t>
  </si>
  <si>
    <t>Ethanol</t>
  </si>
  <si>
    <t>CIMS.CAN.ON.Biodiesel</t>
  </si>
  <si>
    <t>Biodiesel</t>
  </si>
  <si>
    <t>CIMS.CAN.ON.Hydrogen</t>
  </si>
  <si>
    <t>Hydrogen</t>
  </si>
  <si>
    <t>Petroleum Refining</t>
  </si>
  <si>
    <t>Use petroleum refining sector as proxy</t>
  </si>
  <si>
    <t>CIMS.CAN.ON.Petroleum Refining</t>
  </si>
  <si>
    <t>CIMS.CAN.ON.Industrial Minerals</t>
  </si>
  <si>
    <t>Industrial Minerals</t>
  </si>
  <si>
    <t>CIMS.CAN.ON.Iron and Steel</t>
  </si>
  <si>
    <t>Iron and Steel</t>
  </si>
  <si>
    <t>CIMS.CAN.ON.Metal Smelting</t>
  </si>
  <si>
    <t>Metal Smelting</t>
  </si>
  <si>
    <t>CIMS.CAN.ON.Chemical Products</t>
  </si>
  <si>
    <t>Chemical Products</t>
  </si>
  <si>
    <t>CIMS.CAN.ON.Pulp and Paper</t>
  </si>
  <si>
    <t>Pulp and Paper</t>
  </si>
  <si>
    <t>CIMS.CAN.ON.Light Industrial</t>
  </si>
  <si>
    <t>Light Industrial</t>
  </si>
  <si>
    <t>CIMS.CAN.ON.Residential</t>
  </si>
  <si>
    <t>Residential</t>
  </si>
  <si>
    <t>CIMS.CAN.ON.Commercial</t>
  </si>
  <si>
    <t>Commercial</t>
  </si>
  <si>
    <t>CIMS.CAN.ON.Transportation Personal</t>
  </si>
  <si>
    <t>Transportation Personal</t>
  </si>
  <si>
    <t>CIMS.CAN.ON.Transportation Freight</t>
  </si>
  <si>
    <t>Transportation Freight</t>
  </si>
  <si>
    <t>CIMS.CAN.ON.Waste</t>
  </si>
  <si>
    <t>Waste</t>
  </si>
  <si>
    <t>CIMS.CAN.ON.Agriculture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</si>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</sst>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</row>
        <row r="12"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</row>
        <row r="13"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CJ13" t="str">
            <v>CANProduction costCIMS.Generic Fuels.Crude Oil</v>
          </cell>
        </row>
        <row r="14"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E3F5-89C6-43D5-9633-85E4DDDDA4FC}">
  <sheetPr codeName="Sheet1"/>
  <dimension ref="A1:X52"/>
  <sheetViews>
    <sheetView tabSelected="1" workbookViewId="0">
      <selection sqref="A1:X5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26.933596504870128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26.933596504870128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29.676829865487587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28.773472322611536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32.75875028900586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34.131422978117605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32.826021995336852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28.834196692587515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27.710121035391804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29.159865844269344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30.052190787056716</v>
      </c>
    </row>
    <row r="4" spans="1:24" x14ac:dyDescent="0.25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26.933596504870128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26.933596504870128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29.676829865487587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28.773472322611536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32.75875028900586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34.131422978117605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32.826021995336852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28.834196692587515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27.710121035391804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29.159865844269344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30.052190787056716</v>
      </c>
    </row>
    <row r="5" spans="1:24" x14ac:dyDescent="0.25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26.933596504870128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26.933596504870128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29.676829865487587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28.773472322611536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32.75875028900586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34.131422978117605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32.826021995336852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28.834196692587515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27.710121035391804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29.159865844269344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30.052190787056716</v>
      </c>
    </row>
    <row r="6" spans="1:24" x14ac:dyDescent="0.25">
      <c r="A6" t="s">
        <v>18</v>
      </c>
      <c r="B6" t="s">
        <v>4</v>
      </c>
      <c r="C6" t="s">
        <v>15</v>
      </c>
      <c r="E6" t="s">
        <v>24</v>
      </c>
      <c r="G6" t="s">
        <v>17</v>
      </c>
      <c r="J6" t="s">
        <v>18</v>
      </c>
      <c r="K6" t="s">
        <v>25</v>
      </c>
      <c r="M6">
        <f t="shared" ref="M6:W6" si="0">M7/1.2</f>
        <v>22.444663754058439</v>
      </c>
      <c r="N6">
        <f t="shared" si="0"/>
        <v>22.444663754058439</v>
      </c>
      <c r="O6">
        <f t="shared" si="0"/>
        <v>24.730691554572989</v>
      </c>
      <c r="P6">
        <f t="shared" si="0"/>
        <v>23.97789360217628</v>
      </c>
      <c r="Q6">
        <f t="shared" si="0"/>
        <v>27.29895857417155</v>
      </c>
      <c r="R6">
        <f t="shared" si="0"/>
        <v>28.442852481764671</v>
      </c>
      <c r="S6">
        <f t="shared" si="0"/>
        <v>27.355018329447379</v>
      </c>
      <c r="T6">
        <f t="shared" si="0"/>
        <v>24.02849724382293</v>
      </c>
      <c r="U6">
        <f t="shared" si="0"/>
        <v>23.091767529493172</v>
      </c>
      <c r="V6">
        <f t="shared" si="0"/>
        <v>24.299888203557789</v>
      </c>
      <c r="W6">
        <f t="shared" si="0"/>
        <v>25.043492322547266</v>
      </c>
    </row>
    <row r="7" spans="1:24" x14ac:dyDescent="0.25">
      <c r="A7" t="s">
        <v>26</v>
      </c>
      <c r="B7" t="s">
        <v>4</v>
      </c>
      <c r="C7" t="s">
        <v>15</v>
      </c>
      <c r="E7" t="s">
        <v>27</v>
      </c>
      <c r="G7" t="s">
        <v>17</v>
      </c>
      <c r="J7" t="s">
        <v>18</v>
      </c>
      <c r="K7" t="s">
        <v>19</v>
      </c>
      <c r="M7">
        <f>INDEX([1]!CER_prices,MATCH($C7&amp;INDEX([1]!sector_CER,MATCH($E7,[1]!sector_CIMS,0))&amp;$J7,[1]!CER_prices_index,0),MATCH(M$2,[1]!CER_year,0))/INDEX([1]!CER_prod_cost,MATCH($C7&amp;"Production cost"&amp;$J7,[1]Prices!$CJ$11:$CJ$23,0),MATCH(M$2,[1]!CER_year,0))</f>
        <v>26.933596504870128</v>
      </c>
      <c r="N7">
        <f>INDEX([1]!CER_prices,MATCH($C7&amp;INDEX([1]!sector_CER,MATCH($E7,[1]!sector_CIMS,0))&amp;$J7,[1]!CER_prices_index,0),MATCH(N$2,[1]!CER_year,0))/INDEX([1]!CER_prod_cost,MATCH($C7&amp;"Production cost"&amp;$J7,[1]Prices!$CJ$11:$CJ$23,0),MATCH(N$2,[1]!CER_year,0))</f>
        <v>26.933596504870128</v>
      </c>
      <c r="O7">
        <f>INDEX([1]!CER_prices,MATCH($C7&amp;INDEX([1]!sector_CER,MATCH($E7,[1]!sector_CIMS,0))&amp;$J7,[1]!CER_prices_index,0),MATCH(O$2,[1]!CER_year,0))/INDEX([1]!CER_prod_cost,MATCH($C7&amp;"Production cost"&amp;$J7,[1]Prices!$CJ$11:$CJ$23,0),MATCH(O$2,[1]!CER_year,0))</f>
        <v>29.676829865487587</v>
      </c>
      <c r="P7">
        <f>INDEX([1]!CER_prices,MATCH($C7&amp;INDEX([1]!sector_CER,MATCH($E7,[1]!sector_CIMS,0))&amp;$J7,[1]!CER_prices_index,0),MATCH(P$2,[1]!CER_year,0))/INDEX([1]!CER_prod_cost,MATCH($C7&amp;"Production cost"&amp;$J7,[1]Prices!$CJ$11:$CJ$23,0),MATCH(P$2,[1]!CER_year,0))</f>
        <v>28.773472322611536</v>
      </c>
      <c r="Q7">
        <f>INDEX([1]!CER_prices,MATCH($C7&amp;INDEX([1]!sector_CER,MATCH($E7,[1]!sector_CIMS,0))&amp;$J7,[1]!CER_prices_index,0),MATCH(Q$2,[1]!CER_year,0))/INDEX([1]!CER_prod_cost,MATCH($C7&amp;"Production cost"&amp;$J7,[1]Prices!$CJ$11:$CJ$23,0),MATCH(Q$2,[1]!CER_year,0))</f>
        <v>32.75875028900586</v>
      </c>
      <c r="R7">
        <f>INDEX([1]!CER_prices,MATCH($C7&amp;INDEX([1]!sector_CER,MATCH($E7,[1]!sector_CIMS,0))&amp;$J7,[1]!CER_prices_index,0),MATCH(R$2,[1]!CER_year,0))/INDEX([1]!CER_prod_cost,MATCH($C7&amp;"Production cost"&amp;$J7,[1]Prices!$CJ$11:$CJ$23,0),MATCH(R$2,[1]!CER_year,0))</f>
        <v>34.131422978117605</v>
      </c>
      <c r="S7">
        <f>INDEX([1]!CER_prices,MATCH($C7&amp;INDEX([1]!sector_CER,MATCH($E7,[1]!sector_CIMS,0))&amp;$J7,[1]!CER_prices_index,0),MATCH(S$2,[1]!CER_year,0))/INDEX([1]!CER_prod_cost,MATCH($C7&amp;"Production cost"&amp;$J7,[1]Prices!$CJ$11:$CJ$23,0),MATCH(S$2,[1]!CER_year,0))</f>
        <v>32.826021995336852</v>
      </c>
      <c r="T7">
        <f>INDEX([1]!CER_prices,MATCH($C7&amp;INDEX([1]!sector_CER,MATCH($E7,[1]!sector_CIMS,0))&amp;$J7,[1]!CER_prices_index,0),MATCH(T$2,[1]!CER_year,0))/INDEX([1]!CER_prod_cost,MATCH($C7&amp;"Production cost"&amp;$J7,[1]Prices!$CJ$11:$CJ$23,0),MATCH(T$2,[1]!CER_year,0))</f>
        <v>28.834196692587515</v>
      </c>
      <c r="U7">
        <f>INDEX([1]!CER_prices,MATCH($C7&amp;INDEX([1]!sector_CER,MATCH($E7,[1]!sector_CIMS,0))&amp;$J7,[1]!CER_prices_index,0),MATCH(U$2,[1]!CER_year,0))/INDEX([1]!CER_prod_cost,MATCH($C7&amp;"Production cost"&amp;$J7,[1]Prices!$CJ$11:$CJ$23,0),MATCH(U$2,[1]!CER_year,0))</f>
        <v>27.710121035391804</v>
      </c>
      <c r="V7">
        <f>INDEX([1]!CER_prices,MATCH($C7&amp;INDEX([1]!sector_CER,MATCH($E7,[1]!sector_CIMS,0))&amp;$J7,[1]!CER_prices_index,0),MATCH(V$2,[1]!CER_year,0))/INDEX([1]!CER_prod_cost,MATCH($C7&amp;"Production cost"&amp;$J7,[1]Prices!$CJ$11:$CJ$23,0),MATCH(V$2,[1]!CER_year,0))</f>
        <v>29.159865844269344</v>
      </c>
      <c r="W7">
        <f>INDEX([1]!CER_prices,MATCH($C7&amp;INDEX([1]!sector_CER,MATCH($E7,[1]!sector_CIMS,0))&amp;$J7,[1]!CER_prices_index,0),MATCH(W$2,[1]!CER_year,0))/INDEX([1]!CER_prod_cost,MATCH($C7&amp;"Production cost"&amp;$J7,[1]Prices!$CJ$11:$CJ$23,0),MATCH(W$2,[1]!CER_year,0))</f>
        <v>30.052190787056716</v>
      </c>
    </row>
    <row r="8" spans="1:24" x14ac:dyDescent="0.25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26.933596504870128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26.933596504870128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29.676829865487587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28.773472322611536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32.75875028900586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34.131422978117605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32.826021995336852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28.834196692587515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27.710121035391804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29.159865844269344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30.052190787056716</v>
      </c>
    </row>
    <row r="9" spans="1:24" x14ac:dyDescent="0.25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32</v>
      </c>
      <c r="M9">
        <f t="shared" ref="M9:W9" si="1">M10</f>
        <v>26.933596504870128</v>
      </c>
      <c r="N9">
        <f t="shared" si="1"/>
        <v>26.933596504870128</v>
      </c>
      <c r="O9">
        <f t="shared" si="1"/>
        <v>29.676829865487587</v>
      </c>
      <c r="P9">
        <f t="shared" si="1"/>
        <v>28.773472322611536</v>
      </c>
      <c r="Q9">
        <f t="shared" si="1"/>
        <v>32.75875028900586</v>
      </c>
      <c r="R9">
        <f t="shared" si="1"/>
        <v>34.131422978117605</v>
      </c>
      <c r="S9">
        <f t="shared" si="1"/>
        <v>32.826021995336852</v>
      </c>
      <c r="T9">
        <f t="shared" si="1"/>
        <v>28.834196692587515</v>
      </c>
      <c r="U9">
        <f t="shared" si="1"/>
        <v>27.710121035391804</v>
      </c>
      <c r="V9">
        <f t="shared" si="1"/>
        <v>29.159865844269344</v>
      </c>
      <c r="W9">
        <f t="shared" si="1"/>
        <v>30.052190787056716</v>
      </c>
      <c r="X9" t="s">
        <v>33</v>
      </c>
    </row>
    <row r="10" spans="1:24" x14ac:dyDescent="0.25">
      <c r="A10" t="s">
        <v>34</v>
      </c>
      <c r="B10" t="s">
        <v>4</v>
      </c>
      <c r="C10" t="s">
        <v>15</v>
      </c>
      <c r="E10" t="s">
        <v>32</v>
      </c>
      <c r="G10" t="s">
        <v>17</v>
      </c>
      <c r="J10" t="s">
        <v>18</v>
      </c>
      <c r="K10" t="s">
        <v>19</v>
      </c>
      <c r="M10">
        <f>INDEX([1]!CER_prices,MATCH($C10&amp;INDEX([1]!sector_CER,MATCH($E10,[1]!sector_CIMS,0))&amp;$J10,[1]!CER_prices_index,0),MATCH(M$2,[1]!CER_year,0))/INDEX([1]!CER_prod_cost,MATCH($C10&amp;"Production cost"&amp;$J10,[1]Prices!$CJ$11:$CJ$23,0),MATCH(M$2,[1]!CER_year,0))</f>
        <v>26.933596504870128</v>
      </c>
      <c r="N10">
        <f>INDEX([1]!CER_prices,MATCH($C10&amp;INDEX([1]!sector_CER,MATCH($E10,[1]!sector_CIMS,0))&amp;$J10,[1]!CER_prices_index,0),MATCH(N$2,[1]!CER_year,0))/INDEX([1]!CER_prod_cost,MATCH($C10&amp;"Production cost"&amp;$J10,[1]Prices!$CJ$11:$CJ$23,0),MATCH(N$2,[1]!CER_year,0))</f>
        <v>26.933596504870128</v>
      </c>
      <c r="O10">
        <f>INDEX([1]!CER_prices,MATCH($C10&amp;INDEX([1]!sector_CER,MATCH($E10,[1]!sector_CIMS,0))&amp;$J10,[1]!CER_prices_index,0),MATCH(O$2,[1]!CER_year,0))/INDEX([1]!CER_prod_cost,MATCH($C10&amp;"Production cost"&amp;$J10,[1]Prices!$CJ$11:$CJ$23,0),MATCH(O$2,[1]!CER_year,0))</f>
        <v>29.676829865487587</v>
      </c>
      <c r="P10">
        <f>INDEX([1]!CER_prices,MATCH($C10&amp;INDEX([1]!sector_CER,MATCH($E10,[1]!sector_CIMS,0))&amp;$J10,[1]!CER_prices_index,0),MATCH(P$2,[1]!CER_year,0))/INDEX([1]!CER_prod_cost,MATCH($C10&amp;"Production cost"&amp;$J10,[1]Prices!$CJ$11:$CJ$23,0),MATCH(P$2,[1]!CER_year,0))</f>
        <v>28.773472322611536</v>
      </c>
      <c r="Q10">
        <f>INDEX([1]!CER_prices,MATCH($C10&amp;INDEX([1]!sector_CER,MATCH($E10,[1]!sector_CIMS,0))&amp;$J10,[1]!CER_prices_index,0),MATCH(Q$2,[1]!CER_year,0))/INDEX([1]!CER_prod_cost,MATCH($C10&amp;"Production cost"&amp;$J10,[1]Prices!$CJ$11:$CJ$23,0),MATCH(Q$2,[1]!CER_year,0))</f>
        <v>32.75875028900586</v>
      </c>
      <c r="R10">
        <f>INDEX([1]!CER_prices,MATCH($C10&amp;INDEX([1]!sector_CER,MATCH($E10,[1]!sector_CIMS,0))&amp;$J10,[1]!CER_prices_index,0),MATCH(R$2,[1]!CER_year,0))/INDEX([1]!CER_prod_cost,MATCH($C10&amp;"Production cost"&amp;$J10,[1]Prices!$CJ$11:$CJ$23,0),MATCH(R$2,[1]!CER_year,0))</f>
        <v>34.131422978117605</v>
      </c>
      <c r="S10">
        <f>INDEX([1]!CER_prices,MATCH($C10&amp;INDEX([1]!sector_CER,MATCH($E10,[1]!sector_CIMS,0))&amp;$J10,[1]!CER_prices_index,0),MATCH(S$2,[1]!CER_year,0))/INDEX([1]!CER_prod_cost,MATCH($C10&amp;"Production cost"&amp;$J10,[1]Prices!$CJ$11:$CJ$23,0),MATCH(S$2,[1]!CER_year,0))</f>
        <v>32.826021995336852</v>
      </c>
      <c r="T10">
        <f>INDEX([1]!CER_prices,MATCH($C10&amp;INDEX([1]!sector_CER,MATCH($E10,[1]!sector_CIMS,0))&amp;$J10,[1]!CER_prices_index,0),MATCH(T$2,[1]!CER_year,0))/INDEX([1]!CER_prod_cost,MATCH($C10&amp;"Production cost"&amp;$J10,[1]Prices!$CJ$11:$CJ$23,0),MATCH(T$2,[1]!CER_year,0))</f>
        <v>28.834196692587515</v>
      </c>
      <c r="U10">
        <f>INDEX([1]!CER_prices,MATCH($C10&amp;INDEX([1]!sector_CER,MATCH($E10,[1]!sector_CIMS,0))&amp;$J10,[1]!CER_prices_index,0),MATCH(U$2,[1]!CER_year,0))/INDEX([1]!CER_prod_cost,MATCH($C10&amp;"Production cost"&amp;$J10,[1]Prices!$CJ$11:$CJ$23,0),MATCH(U$2,[1]!CER_year,0))</f>
        <v>27.710121035391804</v>
      </c>
      <c r="V10">
        <f>INDEX([1]!CER_prices,MATCH($C10&amp;INDEX([1]!sector_CER,MATCH($E10,[1]!sector_CIMS,0))&amp;$J10,[1]!CER_prices_index,0),MATCH(V$2,[1]!CER_year,0))/INDEX([1]!CER_prod_cost,MATCH($C10&amp;"Production cost"&amp;$J10,[1]Prices!$CJ$11:$CJ$23,0),MATCH(V$2,[1]!CER_year,0))</f>
        <v>29.159865844269344</v>
      </c>
      <c r="W10">
        <f>INDEX([1]!CER_prices,MATCH($C10&amp;INDEX([1]!sector_CER,MATCH($E10,[1]!sector_CIMS,0))&amp;$J10,[1]!CER_prices_index,0),MATCH(W$2,[1]!CER_year,0))/INDEX([1]!CER_prod_cost,MATCH($C10&amp;"Production cost"&amp;$J10,[1]Prices!$CJ$11:$CJ$23,0),MATCH(W$2,[1]!CER_year,0))</f>
        <v>30.052190787056716</v>
      </c>
    </row>
    <row r="11" spans="1:24" x14ac:dyDescent="0.25">
      <c r="A11" t="s">
        <v>35</v>
      </c>
      <c r="B11" t="s">
        <v>4</v>
      </c>
      <c r="C11" t="s">
        <v>15</v>
      </c>
      <c r="E11" t="s">
        <v>36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26.933596504870128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26.933596504870128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29.676829865487587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28.773472322611536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32.75875028900586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34.131422978117605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32.826021995336852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28.834196692587515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27.710121035391804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29.159865844269344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30.052190787056716</v>
      </c>
    </row>
    <row r="12" spans="1:24" x14ac:dyDescent="0.25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26.933596504870128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26.933596504870128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29.676829865487587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28.773472322611536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32.75875028900586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34.131422978117605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32.826021995336852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28.834196692587515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27.710121035391804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29.159865844269344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30.052190787056716</v>
      </c>
    </row>
    <row r="13" spans="1:24" x14ac:dyDescent="0.25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26.933596504870128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26.933596504870128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29.676829865487587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28.773472322611536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32.75875028900586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34.131422978117605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32.826021995336852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28.834196692587515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27.710121035391804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29.159865844269344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30.052190787056716</v>
      </c>
    </row>
    <row r="14" spans="1:24" x14ac:dyDescent="0.25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26.933596504870128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26.933596504870128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29.676829865487587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28.773472322611536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32.75875028900586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34.131422978117605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32.826021995336852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28.834196692587515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27.710121035391804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29.159865844269344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30.052190787056716</v>
      </c>
    </row>
    <row r="15" spans="1:24" x14ac:dyDescent="0.25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26.933596504870128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26.933596504870128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29.676829865487587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28.773472322611536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32.75875028900586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34.131422978117605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32.826021995336852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28.834196692587515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27.710121035391804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29.159865844269344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30.052190787056716</v>
      </c>
    </row>
    <row r="16" spans="1:24" x14ac:dyDescent="0.25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26.933596504870128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26.933596504870128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29.676829865487587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28.773472322611536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32.75875028900586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34.131422978117605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32.826021995336852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28.834196692587515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27.710121035391804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29.159865844269344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30.052190787056716</v>
      </c>
    </row>
    <row r="17" spans="1:24" x14ac:dyDescent="0.25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36.916800865733343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36.916800865733343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40.989236505127323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50.795830217464271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39.285500684062285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40.734705898400236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39.370699957734438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35.173585508589454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33.976825386499151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35.500554355641867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36.437002337359296</v>
      </c>
    </row>
    <row r="18" spans="1:24" x14ac:dyDescent="0.25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19</v>
      </c>
      <c r="M18">
        <f>INDEX([1]!CER_prices,MATCH($C18&amp;INDEX([1]!sector_CER,MATCH($E18,[1]!sector_CIMS,0))&amp;$J18,[1]!CER_prices_index,0),MATCH(M$2,[1]!CER_year,0))/INDEX([1]!CER_prod_cost,MATCH($C18&amp;"Production cost"&amp;$J18,[1]Prices!$CJ$11:$CJ$23,0),MATCH(M$2,[1]!CER_year,0))</f>
        <v>35.554421814579243</v>
      </c>
      <c r="N18">
        <f>INDEX([1]!CER_prices,MATCH($C18&amp;INDEX([1]!sector_CER,MATCH($E18,[1]!sector_CIMS,0))&amp;$J18,[1]!CER_prices_index,0),MATCH(N$2,[1]!CER_year,0))/INDEX([1]!CER_prod_cost,MATCH($C18&amp;"Production cost"&amp;$J18,[1]Prices!$CJ$11:$CJ$23,0),MATCH(N$2,[1]!CER_year,0))</f>
        <v>35.554421814579243</v>
      </c>
      <c r="O18">
        <f>INDEX([1]!CER_prices,MATCH($C18&amp;INDEX([1]!sector_CER,MATCH($E18,[1]!sector_CIMS,0))&amp;$J18,[1]!CER_prices_index,0),MATCH(O$2,[1]!CER_year,0))/INDEX([1]!CER_prod_cost,MATCH($C18&amp;"Production cost"&amp;$J18,[1]Prices!$CJ$11:$CJ$23,0),MATCH(O$2,[1]!CER_year,0))</f>
        <v>31.879641931605715</v>
      </c>
      <c r="P18">
        <f>INDEX([1]!CER_prices,MATCH($C18&amp;INDEX([1]!sector_CER,MATCH($E18,[1]!sector_CIMS,0))&amp;$J18,[1]!CER_prices_index,0),MATCH(P$2,[1]!CER_year,0))/INDEX([1]!CER_prod_cost,MATCH($C18&amp;"Production cost"&amp;$J18,[1]Prices!$CJ$11:$CJ$23,0),MATCH(P$2,[1]!CER_year,0))</f>
        <v>31.585141165031967</v>
      </c>
      <c r="Q18">
        <f>INDEX([1]!CER_prices,MATCH($C18&amp;INDEX([1]!sector_CER,MATCH($E18,[1]!sector_CIMS,0))&amp;$J18,[1]!CER_prices_index,0),MATCH(Q$2,[1]!CER_year,0))/INDEX([1]!CER_prod_cost,MATCH($C18&amp;"Production cost"&amp;$J18,[1]Prices!$CJ$11:$CJ$23,0),MATCH(Q$2,[1]!CER_year,0))</f>
        <v>40.501101953595537</v>
      </c>
      <c r="R18">
        <f>INDEX([1]!CER_prices,MATCH($C18&amp;INDEX([1]!sector_CER,MATCH($E18,[1]!sector_CIMS,0))&amp;$J18,[1]!CER_prices_index,0),MATCH(R$2,[1]!CER_year,0))/INDEX([1]!CER_prod_cost,MATCH($C18&amp;"Production cost"&amp;$J18,[1]Prices!$CJ$11:$CJ$23,0),MATCH(R$2,[1]!CER_year,0))</f>
        <v>41.886273645730633</v>
      </c>
      <c r="S18">
        <f>INDEX([1]!CER_prices,MATCH($C18&amp;INDEX([1]!sector_CER,MATCH($E18,[1]!sector_CIMS,0))&amp;$J18,[1]!CER_prices_index,0),MATCH(S$2,[1]!CER_year,0))/INDEX([1]!CER_prod_cost,MATCH($C18&amp;"Production cost"&amp;$J18,[1]Prices!$CJ$11:$CJ$23,0),MATCH(S$2,[1]!CER_year,0))</f>
        <v>40.591427222614691</v>
      </c>
      <c r="T18">
        <f>INDEX([1]!CER_prices,MATCH($C18&amp;INDEX([1]!sector_CER,MATCH($E18,[1]!sector_CIMS,0))&amp;$J18,[1]!CER_prices_index,0),MATCH(T$2,[1]!CER_year,0))/INDEX([1]!CER_prod_cost,MATCH($C18&amp;"Production cost"&amp;$J18,[1]Prices!$CJ$11:$CJ$23,0),MATCH(T$2,[1]!CER_year,0))</f>
        <v>36.590576206031464</v>
      </c>
      <c r="U18">
        <f>INDEX([1]!CER_prices,MATCH($C18&amp;INDEX([1]!sector_CER,MATCH($E18,[1]!sector_CIMS,0))&amp;$J18,[1]!CER_prices_index,0),MATCH(U$2,[1]!CER_year,0))/INDEX([1]!CER_prod_cost,MATCH($C18&amp;"Production cost"&amp;$J18,[1]Prices!$CJ$11:$CJ$23,0),MATCH(U$2,[1]!CER_year,0))</f>
        <v>35.440398337806613</v>
      </c>
      <c r="V18">
        <f>INDEX([1]!CER_prices,MATCH($C18&amp;INDEX([1]!sector_CER,MATCH($E18,[1]!sector_CIMS,0))&amp;$J18,[1]!CER_prices_index,0),MATCH(V$2,[1]!CER_year,0))/INDEX([1]!CER_prod_cost,MATCH($C18&amp;"Production cost"&amp;$J18,[1]Prices!$CJ$11:$CJ$23,0),MATCH(V$2,[1]!CER_year,0))</f>
        <v>36.89251566311593</v>
      </c>
      <c r="W18">
        <f>INDEX([1]!CER_prices,MATCH($C18&amp;INDEX([1]!sector_CER,MATCH($E18,[1]!sector_CIMS,0))&amp;$J18,[1]!CER_prices_index,0),MATCH(W$2,[1]!CER_year,0))/INDEX([1]!CER_prod_cost,MATCH($C18&amp;"Production cost"&amp;$J18,[1]Prices!$CJ$11:$CJ$23,0),MATCH(W$2,[1]!CER_year,0))</f>
        <v>37.784057885202948</v>
      </c>
    </row>
    <row r="19" spans="1:24" x14ac:dyDescent="0.25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 t="shared" ref="M19:W20" si="2">M17</f>
        <v>36.916800865733343</v>
      </c>
      <c r="N19">
        <f t="shared" si="2"/>
        <v>36.916800865733343</v>
      </c>
      <c r="O19">
        <f t="shared" si="2"/>
        <v>40.989236505127323</v>
      </c>
      <c r="P19">
        <f t="shared" si="2"/>
        <v>50.795830217464271</v>
      </c>
      <c r="Q19">
        <f t="shared" si="2"/>
        <v>39.285500684062285</v>
      </c>
      <c r="R19">
        <f t="shared" si="2"/>
        <v>40.734705898400236</v>
      </c>
      <c r="S19">
        <f t="shared" si="2"/>
        <v>39.370699957734438</v>
      </c>
      <c r="T19">
        <f t="shared" si="2"/>
        <v>35.173585508589454</v>
      </c>
      <c r="U19">
        <f t="shared" si="2"/>
        <v>33.976825386499151</v>
      </c>
      <c r="V19">
        <f t="shared" si="2"/>
        <v>35.500554355641867</v>
      </c>
      <c r="W19">
        <f t="shared" si="2"/>
        <v>36.437002337359296</v>
      </c>
    </row>
    <row r="20" spans="1:24" x14ac:dyDescent="0.25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50</v>
      </c>
      <c r="M20">
        <f t="shared" si="2"/>
        <v>35.554421814579243</v>
      </c>
      <c r="N20">
        <f t="shared" si="2"/>
        <v>35.554421814579243</v>
      </c>
      <c r="O20">
        <f t="shared" si="2"/>
        <v>31.879641931605715</v>
      </c>
      <c r="P20">
        <f t="shared" si="2"/>
        <v>31.585141165031967</v>
      </c>
      <c r="Q20">
        <f t="shared" si="2"/>
        <v>40.501101953595537</v>
      </c>
      <c r="R20">
        <f t="shared" si="2"/>
        <v>41.886273645730633</v>
      </c>
      <c r="S20">
        <f t="shared" si="2"/>
        <v>40.591427222614691</v>
      </c>
      <c r="T20">
        <f t="shared" si="2"/>
        <v>36.590576206031464</v>
      </c>
      <c r="U20">
        <f t="shared" si="2"/>
        <v>35.440398337806613</v>
      </c>
      <c r="V20">
        <f t="shared" si="2"/>
        <v>36.89251566311593</v>
      </c>
      <c r="W20">
        <f t="shared" si="2"/>
        <v>37.784057885202948</v>
      </c>
    </row>
    <row r="21" spans="1:24" x14ac:dyDescent="0.25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26.933596504870128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26.933596504870128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29.676829865487587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28.773472322611536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32.75875028900586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34.131422978117605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32.826021995336852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28.834196692587515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27.710121035391804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29.159865844269344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30.052190787056716</v>
      </c>
    </row>
    <row r="22" spans="1:24" x14ac:dyDescent="0.25">
      <c r="A22" t="s">
        <v>57</v>
      </c>
      <c r="B22" t="s">
        <v>4</v>
      </c>
      <c r="C22" t="s">
        <v>15</v>
      </c>
      <c r="E22" t="s">
        <v>58</v>
      </c>
      <c r="G22" t="s">
        <v>17</v>
      </c>
      <c r="J22" t="s">
        <v>18</v>
      </c>
      <c r="K22" t="s">
        <v>19</v>
      </c>
      <c r="M22">
        <f>INDEX([1]!CER_prices,MATCH($C22&amp;INDEX([1]!sector_CER,MATCH($E22,[1]!sector_CIMS,0))&amp;$J22,[1]!CER_prices_index,0),MATCH(M$2,[1]!CER_year,0))/INDEX([1]!CER_prod_cost,MATCH($C22&amp;"Production cost"&amp;$J22,[1]Prices!$CJ$11:$CJ$23,0),MATCH(M$2,[1]!CER_year,0))</f>
        <v>26.933596504870128</v>
      </c>
      <c r="N22">
        <f>INDEX([1]!CER_prices,MATCH($C22&amp;INDEX([1]!sector_CER,MATCH($E22,[1]!sector_CIMS,0))&amp;$J22,[1]!CER_prices_index,0),MATCH(N$2,[1]!CER_year,0))/INDEX([1]!CER_prod_cost,MATCH($C22&amp;"Production cost"&amp;$J22,[1]Prices!$CJ$11:$CJ$23,0),MATCH(N$2,[1]!CER_year,0))</f>
        <v>26.933596504870128</v>
      </c>
      <c r="O22">
        <f>INDEX([1]!CER_prices,MATCH($C22&amp;INDEX([1]!sector_CER,MATCH($E22,[1]!sector_CIMS,0))&amp;$J22,[1]!CER_prices_index,0),MATCH(O$2,[1]!CER_year,0))/INDEX([1]!CER_prod_cost,MATCH($C22&amp;"Production cost"&amp;$J22,[1]Prices!$CJ$11:$CJ$23,0),MATCH(O$2,[1]!CER_year,0))</f>
        <v>29.676829865487587</v>
      </c>
      <c r="P22">
        <f>INDEX([1]!CER_prices,MATCH($C22&amp;INDEX([1]!sector_CER,MATCH($E22,[1]!sector_CIMS,0))&amp;$J22,[1]!CER_prices_index,0),MATCH(P$2,[1]!CER_year,0))/INDEX([1]!CER_prod_cost,MATCH($C22&amp;"Production cost"&amp;$J22,[1]Prices!$CJ$11:$CJ$23,0),MATCH(P$2,[1]!CER_year,0))</f>
        <v>28.773472322611536</v>
      </c>
      <c r="Q22">
        <f>INDEX([1]!CER_prices,MATCH($C22&amp;INDEX([1]!sector_CER,MATCH($E22,[1]!sector_CIMS,0))&amp;$J22,[1]!CER_prices_index,0),MATCH(Q$2,[1]!CER_year,0))/INDEX([1]!CER_prod_cost,MATCH($C22&amp;"Production cost"&amp;$J22,[1]Prices!$CJ$11:$CJ$23,0),MATCH(Q$2,[1]!CER_year,0))</f>
        <v>32.75875028900586</v>
      </c>
      <c r="R22">
        <f>INDEX([1]!CER_prices,MATCH($C22&amp;INDEX([1]!sector_CER,MATCH($E22,[1]!sector_CIMS,0))&amp;$J22,[1]!CER_prices_index,0),MATCH(R$2,[1]!CER_year,0))/INDEX([1]!CER_prod_cost,MATCH($C22&amp;"Production cost"&amp;$J22,[1]Prices!$CJ$11:$CJ$23,0),MATCH(R$2,[1]!CER_year,0))</f>
        <v>34.131422978117605</v>
      </c>
      <c r="S22">
        <f>INDEX([1]!CER_prices,MATCH($C22&amp;INDEX([1]!sector_CER,MATCH($E22,[1]!sector_CIMS,0))&amp;$J22,[1]!CER_prices_index,0),MATCH(S$2,[1]!CER_year,0))/INDEX([1]!CER_prod_cost,MATCH($C22&amp;"Production cost"&amp;$J22,[1]Prices!$CJ$11:$CJ$23,0),MATCH(S$2,[1]!CER_year,0))</f>
        <v>32.826021995336852</v>
      </c>
      <c r="T22">
        <f>INDEX([1]!CER_prices,MATCH($C22&amp;INDEX([1]!sector_CER,MATCH($E22,[1]!sector_CIMS,0))&amp;$J22,[1]!CER_prices_index,0),MATCH(T$2,[1]!CER_year,0))/INDEX([1]!CER_prod_cost,MATCH($C22&amp;"Production cost"&amp;$J22,[1]Prices!$CJ$11:$CJ$23,0),MATCH(T$2,[1]!CER_year,0))</f>
        <v>28.834196692587515</v>
      </c>
      <c r="U22">
        <f>INDEX([1]!CER_prices,MATCH($C22&amp;INDEX([1]!sector_CER,MATCH($E22,[1]!sector_CIMS,0))&amp;$J22,[1]!CER_prices_index,0),MATCH(U$2,[1]!CER_year,0))/INDEX([1]!CER_prod_cost,MATCH($C22&amp;"Production cost"&amp;$J22,[1]Prices!$CJ$11:$CJ$23,0),MATCH(U$2,[1]!CER_year,0))</f>
        <v>27.710121035391804</v>
      </c>
      <c r="V22">
        <f>INDEX([1]!CER_prices,MATCH($C22&amp;INDEX([1]!sector_CER,MATCH($E22,[1]!sector_CIMS,0))&amp;$J22,[1]!CER_prices_index,0),MATCH(V$2,[1]!CER_year,0))/INDEX([1]!CER_prod_cost,MATCH($C22&amp;"Production cost"&amp;$J22,[1]Prices!$CJ$11:$CJ$23,0),MATCH(V$2,[1]!CER_year,0))</f>
        <v>29.159865844269344</v>
      </c>
      <c r="W22">
        <f>INDEX([1]!CER_prices,MATCH($C22&amp;INDEX([1]!sector_CER,MATCH($E22,[1]!sector_CIMS,0))&amp;$J22,[1]!CER_prices_index,0),MATCH(W$2,[1]!CER_year,0))/INDEX([1]!CER_prod_cost,MATCH($C22&amp;"Production cost"&amp;$J22,[1]Prices!$CJ$11:$CJ$23,0),MATCH(W$2,[1]!CER_year,0))</f>
        <v>30.052190787056716</v>
      </c>
    </row>
    <row r="23" spans="1:24" x14ac:dyDescent="0.25">
      <c r="A23" t="s">
        <v>18</v>
      </c>
      <c r="B23" t="s">
        <v>4</v>
      </c>
      <c r="C23" t="s">
        <v>15</v>
      </c>
      <c r="E23" t="s">
        <v>24</v>
      </c>
      <c r="G23" t="s">
        <v>59</v>
      </c>
      <c r="L23" t="s">
        <v>60</v>
      </c>
    </row>
    <row r="24" spans="1:24" x14ac:dyDescent="0.25">
      <c r="A24" t="s">
        <v>18</v>
      </c>
      <c r="B24" t="s">
        <v>4</v>
      </c>
      <c r="C24" t="s">
        <v>15</v>
      </c>
      <c r="E24" t="s">
        <v>24</v>
      </c>
      <c r="G24" t="s">
        <v>61</v>
      </c>
      <c r="H24" t="s">
        <v>4</v>
      </c>
    </row>
    <row r="25" spans="1:24" x14ac:dyDescent="0.25">
      <c r="A25" t="s">
        <v>18</v>
      </c>
      <c r="B25" t="s">
        <v>4</v>
      </c>
      <c r="C25" t="s">
        <v>15</v>
      </c>
      <c r="E25" t="s">
        <v>24</v>
      </c>
      <c r="G25" t="s">
        <v>62</v>
      </c>
      <c r="H25" t="b">
        <v>1</v>
      </c>
    </row>
    <row r="26" spans="1:24" x14ac:dyDescent="0.25">
      <c r="A26" t="s">
        <v>18</v>
      </c>
      <c r="B26" t="s">
        <v>4</v>
      </c>
      <c r="C26" t="s">
        <v>15</v>
      </c>
      <c r="E26" t="s">
        <v>24</v>
      </c>
      <c r="G26" t="s">
        <v>63</v>
      </c>
      <c r="L26" t="s">
        <v>64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t="s">
        <v>65</v>
      </c>
    </row>
    <row r="27" spans="1:24" x14ac:dyDescent="0.25">
      <c r="A27" t="s">
        <v>18</v>
      </c>
      <c r="B27" t="s">
        <v>4</v>
      </c>
      <c r="C27" t="s">
        <v>15</v>
      </c>
      <c r="E27" t="s">
        <v>24</v>
      </c>
      <c r="G27" t="s">
        <v>66</v>
      </c>
      <c r="H27" t="s">
        <v>67</v>
      </c>
      <c r="I27" t="s">
        <v>68</v>
      </c>
      <c r="K27" t="s">
        <v>69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18</v>
      </c>
      <c r="B28" t="s">
        <v>4</v>
      </c>
      <c r="C28" t="s">
        <v>15</v>
      </c>
      <c r="E28" t="s">
        <v>24</v>
      </c>
      <c r="G28" t="s">
        <v>66</v>
      </c>
      <c r="H28" t="s">
        <v>71</v>
      </c>
      <c r="I28" t="s">
        <v>68</v>
      </c>
      <c r="K28" t="s">
        <v>69</v>
      </c>
      <c r="L28" t="s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18</v>
      </c>
      <c r="B29" t="s">
        <v>4</v>
      </c>
      <c r="C29" t="s">
        <v>15</v>
      </c>
      <c r="E29" t="s">
        <v>24</v>
      </c>
      <c r="G29" t="s">
        <v>66</v>
      </c>
      <c r="H29" t="s">
        <v>73</v>
      </c>
      <c r="I29" t="s">
        <v>68</v>
      </c>
      <c r="K29" t="s">
        <v>69</v>
      </c>
      <c r="L29" t="s">
        <v>74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4" x14ac:dyDescent="0.25">
      <c r="A30" t="s">
        <v>28</v>
      </c>
      <c r="B30" t="s">
        <v>4</v>
      </c>
      <c r="C30" t="s">
        <v>15</v>
      </c>
      <c r="E30" t="s">
        <v>29</v>
      </c>
      <c r="G30" t="s">
        <v>59</v>
      </c>
      <c r="L30" t="s">
        <v>60</v>
      </c>
    </row>
    <row r="31" spans="1:24" x14ac:dyDescent="0.25">
      <c r="A31" t="s">
        <v>28</v>
      </c>
      <c r="B31" t="s">
        <v>4</v>
      </c>
      <c r="C31" t="s">
        <v>15</v>
      </c>
      <c r="E31" t="s">
        <v>29</v>
      </c>
      <c r="G31" t="s">
        <v>61</v>
      </c>
      <c r="H31" t="s">
        <v>4</v>
      </c>
    </row>
    <row r="32" spans="1:24" x14ac:dyDescent="0.25">
      <c r="A32" t="s">
        <v>28</v>
      </c>
      <c r="B32" t="s">
        <v>4</v>
      </c>
      <c r="C32" t="s">
        <v>15</v>
      </c>
      <c r="E32" t="s">
        <v>29</v>
      </c>
      <c r="G32" t="s">
        <v>62</v>
      </c>
      <c r="H32" t="b">
        <v>1</v>
      </c>
    </row>
    <row r="33" spans="1:23" x14ac:dyDescent="0.25">
      <c r="A33" t="s">
        <v>28</v>
      </c>
      <c r="B33" t="s">
        <v>4</v>
      </c>
      <c r="C33" t="s">
        <v>15</v>
      </c>
      <c r="E33" t="s">
        <v>29</v>
      </c>
      <c r="G33" t="s">
        <v>63</v>
      </c>
      <c r="K33" t="s">
        <v>75</v>
      </c>
      <c r="L33" t="s">
        <v>64</v>
      </c>
      <c r="M33">
        <v>35.188099999999999</v>
      </c>
      <c r="N33">
        <v>35.188099999999999</v>
      </c>
      <c r="O33">
        <v>35.188099999999999</v>
      </c>
      <c r="P33">
        <v>35.188099999999999</v>
      </c>
      <c r="Q33">
        <v>35.188099999999999</v>
      </c>
      <c r="R33">
        <v>35.188099999999999</v>
      </c>
      <c r="S33">
        <v>35.188099999999999</v>
      </c>
      <c r="T33">
        <v>35.188099999999999</v>
      </c>
      <c r="U33">
        <v>35.188099999999999</v>
      </c>
      <c r="V33">
        <v>35.188099999999999</v>
      </c>
      <c r="W33">
        <v>35.188099999999999</v>
      </c>
    </row>
    <row r="34" spans="1:23" x14ac:dyDescent="0.25">
      <c r="A34" t="s">
        <v>28</v>
      </c>
      <c r="B34" t="s">
        <v>4</v>
      </c>
      <c r="C34" t="s">
        <v>15</v>
      </c>
      <c r="E34" t="s">
        <v>29</v>
      </c>
      <c r="G34" t="s">
        <v>76</v>
      </c>
      <c r="H34" t="s">
        <v>67</v>
      </c>
      <c r="I34" t="s">
        <v>68</v>
      </c>
      <c r="L34" t="s">
        <v>70</v>
      </c>
      <c r="M34">
        <f>INDEX([1]Coefficients!$G$60:$BO$79,MATCH($E34,[1]Coefficients!$B$60:$B$79,0),MATCH(M$2,[1]Coefficients!$G$1:$BO$1,0))/INDEX([1]Coefficients!$G$29:$BO$48,MATCH($E34,[1]Coefficients!$B$29:$B$48,0),MATCH(M$2,[1]Coefficients!$G$1:$BO$1,0))</f>
        <v>7.4244372161799493E-2</v>
      </c>
      <c r="N34">
        <f>INDEX([1]Coefficients!$G$60:$BO$79,MATCH($E34,[1]Coefficients!$B$60:$B$79,0),MATCH(N$2,[1]Coefficients!$G$1:$BO$1,0))/INDEX([1]Coefficients!$G$29:$BO$48,MATCH($E34,[1]Coefficients!$B$29:$B$48,0),MATCH(N$2,[1]Coefficients!$G$1:$BO$1,0))</f>
        <v>7.4244372161799493E-2</v>
      </c>
      <c r="O34">
        <f>INDEX([1]Coefficients!$G$60:$BO$79,MATCH($E34,[1]Coefficients!$B$60:$B$79,0),MATCH(O$2,[1]Coefficients!$G$1:$BO$1,0))/INDEX([1]Coefficients!$G$29:$BO$48,MATCH($E34,[1]Coefficients!$B$29:$B$48,0),MATCH(O$2,[1]Coefficients!$G$1:$BO$1,0))</f>
        <v>7.4244372161799493E-2</v>
      </c>
      <c r="P34">
        <f>INDEX([1]Coefficients!$G$60:$BO$79,MATCH($E34,[1]Coefficients!$B$60:$B$79,0),MATCH(P$2,[1]Coefficients!$G$1:$BO$1,0))/INDEX([1]Coefficients!$G$29:$BO$48,MATCH($E34,[1]Coefficients!$B$29:$B$48,0),MATCH(P$2,[1]Coefficients!$G$1:$BO$1,0))</f>
        <v>7.4244372161799493E-2</v>
      </c>
      <c r="Q34">
        <f>INDEX([1]Coefficients!$G$60:$BO$79,MATCH($E34,[1]Coefficients!$B$60:$B$79,0),MATCH(Q$2,[1]Coefficients!$G$1:$BO$1,0))/INDEX([1]Coefficients!$G$29:$BO$48,MATCH($E34,[1]Coefficients!$B$29:$B$48,0),MATCH(Q$2,[1]Coefficients!$G$1:$BO$1,0))</f>
        <v>7.4244372161799493E-2</v>
      </c>
      <c r="R34">
        <f>INDEX([1]Coefficients!$G$60:$BO$79,MATCH($E34,[1]Coefficients!$B$60:$B$79,0),MATCH(R$2,[1]Coefficients!$G$1:$BO$1,0))/INDEX([1]Coefficients!$G$29:$BO$48,MATCH($E34,[1]Coefficients!$B$29:$B$48,0),MATCH(R$2,[1]Coefficients!$G$1:$BO$1,0))</f>
        <v>7.4244372161799493E-2</v>
      </c>
      <c r="S34">
        <f>INDEX([1]Coefficients!$G$60:$BO$79,MATCH($E34,[1]Coefficients!$B$60:$B$79,0),MATCH(S$2,[1]Coefficients!$G$1:$BO$1,0))/INDEX([1]Coefficients!$G$29:$BO$48,MATCH($E34,[1]Coefficients!$B$29:$B$48,0),MATCH(S$2,[1]Coefficients!$G$1:$BO$1,0))</f>
        <v>7.4244372161799493E-2</v>
      </c>
      <c r="T34">
        <f>INDEX([1]Coefficients!$G$60:$BO$79,MATCH($E34,[1]Coefficients!$B$60:$B$79,0),MATCH(T$2,[1]Coefficients!$G$1:$BO$1,0))/INDEX([1]Coefficients!$G$29:$BO$48,MATCH($E34,[1]Coefficients!$B$29:$B$48,0),MATCH(T$2,[1]Coefficients!$G$1:$BO$1,0))</f>
        <v>7.4244372161799493E-2</v>
      </c>
      <c r="U34">
        <f>INDEX([1]Coefficients!$G$60:$BO$79,MATCH($E34,[1]Coefficients!$B$60:$B$79,0),MATCH(U$2,[1]Coefficients!$G$1:$BO$1,0))/INDEX([1]Coefficients!$G$29:$BO$48,MATCH($E34,[1]Coefficients!$B$29:$B$48,0),MATCH(U$2,[1]Coefficients!$G$1:$BO$1,0))</f>
        <v>7.4244372161799493E-2</v>
      </c>
      <c r="V34">
        <f>INDEX([1]Coefficients!$G$60:$BO$79,MATCH($E34,[1]Coefficients!$B$60:$B$79,0),MATCH(V$2,[1]Coefficients!$G$1:$BO$1,0))/INDEX([1]Coefficients!$G$29:$BO$48,MATCH($E34,[1]Coefficients!$B$29:$B$48,0),MATCH(V$2,[1]Coefficients!$G$1:$BO$1,0))</f>
        <v>7.4244372161799493E-2</v>
      </c>
      <c r="W34">
        <f>INDEX([1]Coefficients!$G$60:$BO$79,MATCH($E34,[1]Coefficients!$B$60:$B$79,0),MATCH(W$2,[1]Coefficients!$G$1:$BO$1,0))/INDEX([1]Coefficients!$G$29:$BO$48,MATCH($E34,[1]Coefficients!$B$29:$B$48,0),MATCH(W$2,[1]Coefficients!$G$1:$BO$1,0))</f>
        <v>7.4244372161799493E-2</v>
      </c>
    </row>
    <row r="35" spans="1:23" x14ac:dyDescent="0.25">
      <c r="A35" t="s">
        <v>28</v>
      </c>
      <c r="B35" t="s">
        <v>4</v>
      </c>
      <c r="C35" t="s">
        <v>15</v>
      </c>
      <c r="E35" t="s">
        <v>29</v>
      </c>
      <c r="G35" t="s">
        <v>66</v>
      </c>
      <c r="H35" t="s">
        <v>67</v>
      </c>
      <c r="I35" t="s">
        <v>68</v>
      </c>
      <c r="K35" t="s">
        <v>69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3" x14ac:dyDescent="0.25">
      <c r="A36" t="s">
        <v>28</v>
      </c>
      <c r="B36" t="s">
        <v>4</v>
      </c>
      <c r="C36" t="s">
        <v>15</v>
      </c>
      <c r="E36" t="s">
        <v>29</v>
      </c>
      <c r="G36" t="s">
        <v>66</v>
      </c>
      <c r="H36" t="s">
        <v>71</v>
      </c>
      <c r="I36" t="s">
        <v>68</v>
      </c>
      <c r="K36" t="s">
        <v>69</v>
      </c>
      <c r="L36" t="s">
        <v>72</v>
      </c>
      <c r="M36">
        <f>INDEX([1]Coefficients!$G$132:$BO$151,MATCH($E36,[1]Coefficients!$B$132:$B$151,0),MATCH(M$2,[1]Coefficients!$G$1:$BO$1,0))</f>
        <v>0</v>
      </c>
      <c r="N36">
        <f>INDEX([1]Coefficients!$G$132:$BO$151,MATCH($E36,[1]Coefficients!$B$132:$B$151,0),MATCH(N$2,[1]Coefficients!$G$1:$BO$1,0))</f>
        <v>0</v>
      </c>
      <c r="O36">
        <f>INDEX([1]Coefficients!$G$132:$BO$151,MATCH($E36,[1]Coefficients!$B$132:$B$151,0),MATCH(O$2,[1]Coefficients!$G$1:$BO$1,0))</f>
        <v>0</v>
      </c>
      <c r="P36">
        <f>INDEX([1]Coefficients!$G$132:$BO$151,MATCH($E36,[1]Coefficients!$B$132:$B$151,0),MATCH(P$2,[1]Coefficients!$G$1:$BO$1,0))</f>
        <v>0</v>
      </c>
      <c r="Q36">
        <f>INDEX([1]Coefficients!$G$132:$BO$151,MATCH($E36,[1]Coefficients!$B$132:$B$151,0),MATCH(Q$2,[1]Coefficients!$G$1:$BO$1,0))</f>
        <v>0</v>
      </c>
      <c r="R36">
        <f>INDEX([1]Coefficients!$G$132:$BO$151,MATCH($E36,[1]Coefficients!$B$132:$B$151,0),MATCH(R$2,[1]Coefficients!$G$1:$BO$1,0))</f>
        <v>0</v>
      </c>
      <c r="S36">
        <f>INDEX([1]Coefficients!$G$132:$BO$151,MATCH($E36,[1]Coefficients!$B$132:$B$151,0),MATCH(S$2,[1]Coefficients!$G$1:$BO$1,0))</f>
        <v>0</v>
      </c>
      <c r="T36">
        <f>INDEX([1]Coefficients!$G$132:$BO$151,MATCH($E36,[1]Coefficients!$B$132:$B$151,0),MATCH(T$2,[1]Coefficients!$G$1:$BO$1,0))</f>
        <v>0</v>
      </c>
      <c r="U36">
        <f>INDEX([1]Coefficients!$G$132:$BO$151,MATCH($E36,[1]Coefficients!$B$132:$B$151,0),MATCH(U$2,[1]Coefficients!$G$1:$BO$1,0))</f>
        <v>0</v>
      </c>
      <c r="V36">
        <f>INDEX([1]Coefficients!$G$132:$BO$151,MATCH($E36,[1]Coefficients!$B$132:$B$151,0),MATCH(V$2,[1]Coefficients!$G$1:$BO$1,0))</f>
        <v>0</v>
      </c>
      <c r="W36">
        <f>INDEX([1]Coefficients!$G$132:$BO$151,MATCH($E36,[1]Coefficients!$B$132:$B$151,0),MATCH(W$2,[1]Coefficients!$G$1:$BO$1,0))</f>
        <v>0</v>
      </c>
    </row>
    <row r="37" spans="1:23" x14ac:dyDescent="0.25">
      <c r="A37" t="s">
        <v>28</v>
      </c>
      <c r="B37" t="s">
        <v>4</v>
      </c>
      <c r="C37" t="s">
        <v>15</v>
      </c>
      <c r="E37" t="s">
        <v>29</v>
      </c>
      <c r="G37" t="s">
        <v>66</v>
      </c>
      <c r="H37" t="s">
        <v>73</v>
      </c>
      <c r="I37" t="s">
        <v>68</v>
      </c>
      <c r="K37" t="s">
        <v>69</v>
      </c>
      <c r="L37" t="s">
        <v>74</v>
      </c>
      <c r="M37">
        <f>INDEX([1]Coefficients!$G$132:$BO$151,MATCH($E37,[1]Coefficients!$B$132:$B$151,0),MATCH(M$2,[1]Coefficients!$G$1:$BO$1,0))</f>
        <v>0</v>
      </c>
      <c r="N37">
        <f>INDEX([1]Coefficients!$G$132:$BO$151,MATCH($E37,[1]Coefficients!$B$132:$B$151,0),MATCH(N$2,[1]Coefficients!$G$1:$BO$1,0))</f>
        <v>0</v>
      </c>
      <c r="O37">
        <f>INDEX([1]Coefficients!$G$132:$BO$151,MATCH($E37,[1]Coefficients!$B$132:$B$151,0),MATCH(O$2,[1]Coefficients!$G$1:$BO$1,0))</f>
        <v>0</v>
      </c>
      <c r="P37">
        <f>INDEX([1]Coefficients!$G$132:$BO$151,MATCH($E37,[1]Coefficients!$B$132:$B$151,0),MATCH(P$2,[1]Coefficients!$G$1:$BO$1,0))</f>
        <v>0</v>
      </c>
      <c r="Q37">
        <f>INDEX([1]Coefficients!$G$132:$BO$151,MATCH($E37,[1]Coefficients!$B$132:$B$151,0),MATCH(Q$2,[1]Coefficients!$G$1:$BO$1,0))</f>
        <v>0</v>
      </c>
      <c r="R37">
        <f>INDEX([1]Coefficients!$G$132:$BO$151,MATCH($E37,[1]Coefficients!$B$132:$B$151,0),MATCH(R$2,[1]Coefficients!$G$1:$BO$1,0))</f>
        <v>0</v>
      </c>
      <c r="S37">
        <f>INDEX([1]Coefficients!$G$132:$BO$151,MATCH($E37,[1]Coefficients!$B$132:$B$151,0),MATCH(S$2,[1]Coefficients!$G$1:$BO$1,0))</f>
        <v>0</v>
      </c>
      <c r="T37">
        <f>INDEX([1]Coefficients!$G$132:$BO$151,MATCH($E37,[1]Coefficients!$B$132:$B$151,0),MATCH(T$2,[1]Coefficients!$G$1:$BO$1,0))</f>
        <v>0</v>
      </c>
      <c r="U37">
        <f>INDEX([1]Coefficients!$G$132:$BO$151,MATCH($E37,[1]Coefficients!$B$132:$B$151,0),MATCH(U$2,[1]Coefficients!$G$1:$BO$1,0))</f>
        <v>0</v>
      </c>
      <c r="V37">
        <f>INDEX([1]Coefficients!$G$132:$BO$151,MATCH($E37,[1]Coefficients!$B$132:$B$151,0),MATCH(V$2,[1]Coefficients!$G$1:$BO$1,0))</f>
        <v>0</v>
      </c>
      <c r="W37">
        <f>INDEX([1]Coefficients!$G$132:$BO$151,MATCH($E37,[1]Coefficients!$B$132:$B$151,0),MATCH(W$2,[1]Coefficients!$G$1:$BO$1,0))</f>
        <v>0</v>
      </c>
    </row>
    <row r="38" spans="1:23" x14ac:dyDescent="0.25">
      <c r="A38" t="s">
        <v>26</v>
      </c>
      <c r="B38" t="s">
        <v>4</v>
      </c>
      <c r="C38" t="s">
        <v>15</v>
      </c>
      <c r="E38" t="s">
        <v>27</v>
      </c>
      <c r="G38" t="s">
        <v>59</v>
      </c>
      <c r="L38" t="s">
        <v>60</v>
      </c>
    </row>
    <row r="39" spans="1:23" x14ac:dyDescent="0.25">
      <c r="A39" t="s">
        <v>26</v>
      </c>
      <c r="B39" t="s">
        <v>4</v>
      </c>
      <c r="C39" t="s">
        <v>15</v>
      </c>
      <c r="E39" t="s">
        <v>27</v>
      </c>
      <c r="G39" t="s">
        <v>61</v>
      </c>
      <c r="H39" t="s">
        <v>4</v>
      </c>
    </row>
    <row r="40" spans="1:23" x14ac:dyDescent="0.25">
      <c r="A40" t="s">
        <v>26</v>
      </c>
      <c r="B40" t="s">
        <v>4</v>
      </c>
      <c r="C40" t="s">
        <v>15</v>
      </c>
      <c r="E40" t="s">
        <v>27</v>
      </c>
      <c r="G40" t="s">
        <v>62</v>
      </c>
      <c r="H40" t="b">
        <v>1</v>
      </c>
    </row>
    <row r="41" spans="1:23" x14ac:dyDescent="0.25">
      <c r="A41" t="s">
        <v>26</v>
      </c>
      <c r="B41" t="s">
        <v>4</v>
      </c>
      <c r="C41" t="s">
        <v>15</v>
      </c>
      <c r="E41" t="s">
        <v>27</v>
      </c>
      <c r="G41" t="s">
        <v>63</v>
      </c>
      <c r="L41" t="s">
        <v>64</v>
      </c>
      <c r="M41">
        <v>33</v>
      </c>
      <c r="N41">
        <v>33</v>
      </c>
      <c r="O41">
        <v>33</v>
      </c>
      <c r="P41">
        <v>33</v>
      </c>
      <c r="Q41">
        <v>33</v>
      </c>
      <c r="R41">
        <v>33</v>
      </c>
      <c r="S41">
        <v>33</v>
      </c>
      <c r="T41">
        <v>33</v>
      </c>
      <c r="U41">
        <v>33</v>
      </c>
      <c r="V41">
        <v>33</v>
      </c>
      <c r="W41">
        <v>33</v>
      </c>
    </row>
    <row r="42" spans="1:23" x14ac:dyDescent="0.25">
      <c r="A42" t="s">
        <v>26</v>
      </c>
      <c r="B42" t="s">
        <v>4</v>
      </c>
      <c r="C42" t="s">
        <v>15</v>
      </c>
      <c r="E42" t="s">
        <v>27</v>
      </c>
      <c r="G42" t="s">
        <v>76</v>
      </c>
      <c r="H42" t="s">
        <v>67</v>
      </c>
      <c r="I42" t="s">
        <v>68</v>
      </c>
      <c r="L42" t="s">
        <v>70</v>
      </c>
      <c r="M42">
        <f>INDEX([1]Coefficients!$G$60:$BO$79,MATCH($E42,[1]Coefficients!$B$60:$B$79,0),MATCH(M$2,[1]Coefficients!$G$1:$BO$1,0))/INDEX([1]Coefficients!$G$29:$BO$48,MATCH($E42,[1]Coefficients!$B$29:$B$48,0),MATCH(M$2,[1]Coefficients!$G$1:$BO$1,0))</f>
        <v>7.0926315828688483E-2</v>
      </c>
      <c r="N42">
        <f>INDEX([1]Coefficients!$G$60:$BO$79,MATCH($E42,[1]Coefficients!$B$60:$B$79,0),MATCH(N$2,[1]Coefficients!$G$1:$BO$1,0))/INDEX([1]Coefficients!$G$29:$BO$48,MATCH($E42,[1]Coefficients!$B$29:$B$48,0),MATCH(N$2,[1]Coefficients!$G$1:$BO$1,0))</f>
        <v>7.0926315828688483E-2</v>
      </c>
      <c r="O42">
        <f>INDEX([1]Coefficients!$G$60:$BO$79,MATCH($E42,[1]Coefficients!$B$60:$B$79,0),MATCH(O$2,[1]Coefficients!$G$1:$BO$1,0))/INDEX([1]Coefficients!$G$29:$BO$48,MATCH($E42,[1]Coefficients!$B$29:$B$48,0),MATCH(O$2,[1]Coefficients!$G$1:$BO$1,0))</f>
        <v>7.0926315828688483E-2</v>
      </c>
      <c r="P42">
        <f>INDEX([1]Coefficients!$G$60:$BO$79,MATCH($E42,[1]Coefficients!$B$60:$B$79,0),MATCH(P$2,[1]Coefficients!$G$1:$BO$1,0))/INDEX([1]Coefficients!$G$29:$BO$48,MATCH($E42,[1]Coefficients!$B$29:$B$48,0),MATCH(P$2,[1]Coefficients!$G$1:$BO$1,0))</f>
        <v>7.0926315828688483E-2</v>
      </c>
      <c r="Q42">
        <f>INDEX([1]Coefficients!$G$60:$BO$79,MATCH($E42,[1]Coefficients!$B$60:$B$79,0),MATCH(Q$2,[1]Coefficients!$G$1:$BO$1,0))/INDEX([1]Coefficients!$G$29:$BO$48,MATCH($E42,[1]Coefficients!$B$29:$B$48,0),MATCH(Q$2,[1]Coefficients!$G$1:$BO$1,0))</f>
        <v>7.0926315828688483E-2</v>
      </c>
      <c r="R42">
        <f>INDEX([1]Coefficients!$G$60:$BO$79,MATCH($E42,[1]Coefficients!$B$60:$B$79,0),MATCH(R$2,[1]Coefficients!$G$1:$BO$1,0))/INDEX([1]Coefficients!$G$29:$BO$48,MATCH($E42,[1]Coefficients!$B$29:$B$48,0),MATCH(R$2,[1]Coefficients!$G$1:$BO$1,0))</f>
        <v>7.0926315828688483E-2</v>
      </c>
      <c r="S42">
        <f>INDEX([1]Coefficients!$G$60:$BO$79,MATCH($E42,[1]Coefficients!$B$60:$B$79,0),MATCH(S$2,[1]Coefficients!$G$1:$BO$1,0))/INDEX([1]Coefficients!$G$29:$BO$48,MATCH($E42,[1]Coefficients!$B$29:$B$48,0),MATCH(S$2,[1]Coefficients!$G$1:$BO$1,0))</f>
        <v>7.0926315828688483E-2</v>
      </c>
      <c r="T42">
        <f>INDEX([1]Coefficients!$G$60:$BO$79,MATCH($E42,[1]Coefficients!$B$60:$B$79,0),MATCH(T$2,[1]Coefficients!$G$1:$BO$1,0))/INDEX([1]Coefficients!$G$29:$BO$48,MATCH($E42,[1]Coefficients!$B$29:$B$48,0),MATCH(T$2,[1]Coefficients!$G$1:$BO$1,0))</f>
        <v>7.0926315828688483E-2</v>
      </c>
      <c r="U42">
        <f>INDEX([1]Coefficients!$G$60:$BO$79,MATCH($E42,[1]Coefficients!$B$60:$B$79,0),MATCH(U$2,[1]Coefficients!$G$1:$BO$1,0))/INDEX([1]Coefficients!$G$29:$BO$48,MATCH($E42,[1]Coefficients!$B$29:$B$48,0),MATCH(U$2,[1]Coefficients!$G$1:$BO$1,0))</f>
        <v>7.0926315828688483E-2</v>
      </c>
      <c r="V42">
        <f>INDEX([1]Coefficients!$G$60:$BO$79,MATCH($E42,[1]Coefficients!$B$60:$B$79,0),MATCH(V$2,[1]Coefficients!$G$1:$BO$1,0))/INDEX([1]Coefficients!$G$29:$BO$48,MATCH($E42,[1]Coefficients!$B$29:$B$48,0),MATCH(V$2,[1]Coefficients!$G$1:$BO$1,0))</f>
        <v>7.0926315828688483E-2</v>
      </c>
      <c r="W42">
        <f>INDEX([1]Coefficients!$G$60:$BO$79,MATCH($E42,[1]Coefficients!$B$60:$B$79,0),MATCH(W$2,[1]Coefficients!$G$1:$BO$1,0))/INDEX([1]Coefficients!$G$29:$BO$48,MATCH($E42,[1]Coefficients!$B$29:$B$48,0),MATCH(W$2,[1]Coefficients!$G$1:$BO$1,0))</f>
        <v>7.0926315828688483E-2</v>
      </c>
    </row>
    <row r="43" spans="1:23" x14ac:dyDescent="0.25">
      <c r="A43" t="s">
        <v>26</v>
      </c>
      <c r="B43" t="s">
        <v>4</v>
      </c>
      <c r="C43" t="s">
        <v>15</v>
      </c>
      <c r="E43" t="s">
        <v>27</v>
      </c>
      <c r="G43" t="s">
        <v>66</v>
      </c>
      <c r="H43" t="s">
        <v>67</v>
      </c>
      <c r="I43" t="s">
        <v>68</v>
      </c>
      <c r="K43" t="s">
        <v>69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3" x14ac:dyDescent="0.25">
      <c r="A44" t="s">
        <v>26</v>
      </c>
      <c r="B44" t="s">
        <v>4</v>
      </c>
      <c r="C44" t="s">
        <v>15</v>
      </c>
      <c r="E44" t="s">
        <v>27</v>
      </c>
      <c r="G44" t="s">
        <v>66</v>
      </c>
      <c r="H44" t="s">
        <v>71</v>
      </c>
      <c r="I44" t="s">
        <v>68</v>
      </c>
      <c r="K44" t="s">
        <v>69</v>
      </c>
      <c r="L44" t="s">
        <v>72</v>
      </c>
      <c r="M44">
        <f>INDEX([1]Coefficients!$G$132:$BO$151,MATCH($E44,[1]Coefficients!$B$132:$B$151,0),MATCH(M$2,[1]Coefficients!$G$1:$BO$1,0))</f>
        <v>0</v>
      </c>
      <c r="N44">
        <f>INDEX([1]Coefficients!$G$132:$BO$151,MATCH($E44,[1]Coefficients!$B$132:$B$151,0),MATCH(N$2,[1]Coefficients!$G$1:$BO$1,0))</f>
        <v>0</v>
      </c>
      <c r="O44">
        <f>INDEX([1]Coefficients!$G$132:$BO$151,MATCH($E44,[1]Coefficients!$B$132:$B$151,0),MATCH(O$2,[1]Coefficients!$G$1:$BO$1,0))</f>
        <v>0</v>
      </c>
      <c r="P44">
        <f>INDEX([1]Coefficients!$G$132:$BO$151,MATCH($E44,[1]Coefficients!$B$132:$B$151,0),MATCH(P$2,[1]Coefficients!$G$1:$BO$1,0))</f>
        <v>0</v>
      </c>
      <c r="Q44">
        <f>INDEX([1]Coefficients!$G$132:$BO$151,MATCH($E44,[1]Coefficients!$B$132:$B$151,0),MATCH(Q$2,[1]Coefficients!$G$1:$BO$1,0))</f>
        <v>0</v>
      </c>
      <c r="R44">
        <f>INDEX([1]Coefficients!$G$132:$BO$151,MATCH($E44,[1]Coefficients!$B$132:$B$151,0),MATCH(R$2,[1]Coefficients!$G$1:$BO$1,0))</f>
        <v>0</v>
      </c>
      <c r="S44">
        <f>INDEX([1]Coefficients!$G$132:$BO$151,MATCH($E44,[1]Coefficients!$B$132:$B$151,0),MATCH(S$2,[1]Coefficients!$G$1:$BO$1,0))</f>
        <v>0</v>
      </c>
      <c r="T44">
        <f>INDEX([1]Coefficients!$G$132:$BO$151,MATCH($E44,[1]Coefficients!$B$132:$B$151,0),MATCH(T$2,[1]Coefficients!$G$1:$BO$1,0))</f>
        <v>0</v>
      </c>
      <c r="U44">
        <f>INDEX([1]Coefficients!$G$132:$BO$151,MATCH($E44,[1]Coefficients!$B$132:$B$151,0),MATCH(U$2,[1]Coefficients!$G$1:$BO$1,0))</f>
        <v>0</v>
      </c>
      <c r="V44">
        <f>INDEX([1]Coefficients!$G$132:$BO$151,MATCH($E44,[1]Coefficients!$B$132:$B$151,0),MATCH(V$2,[1]Coefficients!$G$1:$BO$1,0))</f>
        <v>0</v>
      </c>
      <c r="W44">
        <f>INDEX([1]Coefficients!$G$132:$BO$151,MATCH($E44,[1]Coefficients!$B$132:$B$151,0),MATCH(W$2,[1]Coefficients!$G$1:$BO$1,0))</f>
        <v>0</v>
      </c>
    </row>
    <row r="45" spans="1:23" x14ac:dyDescent="0.25">
      <c r="A45" t="s">
        <v>26</v>
      </c>
      <c r="B45" t="s">
        <v>4</v>
      </c>
      <c r="C45" t="s">
        <v>15</v>
      </c>
      <c r="E45" t="s">
        <v>27</v>
      </c>
      <c r="G45" t="s">
        <v>66</v>
      </c>
      <c r="H45" t="s">
        <v>73</v>
      </c>
      <c r="I45" t="s">
        <v>68</v>
      </c>
      <c r="K45" t="s">
        <v>69</v>
      </c>
      <c r="L45" t="s">
        <v>74</v>
      </c>
      <c r="M45">
        <f>INDEX([1]Coefficients!$G$132:$BO$151,MATCH($E45,[1]Coefficients!$B$132:$B$151,0),MATCH(M$2,[1]Coefficients!$G$1:$BO$1,0))</f>
        <v>0</v>
      </c>
      <c r="N45">
        <f>INDEX([1]Coefficients!$G$132:$BO$151,MATCH($E45,[1]Coefficients!$B$132:$B$151,0),MATCH(N$2,[1]Coefficients!$G$1:$BO$1,0))</f>
        <v>0</v>
      </c>
      <c r="O45">
        <f>INDEX([1]Coefficients!$G$132:$BO$151,MATCH($E45,[1]Coefficients!$B$132:$B$151,0),MATCH(O$2,[1]Coefficients!$G$1:$BO$1,0))</f>
        <v>0</v>
      </c>
      <c r="P45">
        <f>INDEX([1]Coefficients!$G$132:$BO$151,MATCH($E45,[1]Coefficients!$B$132:$B$151,0),MATCH(P$2,[1]Coefficients!$G$1:$BO$1,0))</f>
        <v>0</v>
      </c>
      <c r="Q45">
        <f>INDEX([1]Coefficients!$G$132:$BO$151,MATCH($E45,[1]Coefficients!$B$132:$B$151,0),MATCH(Q$2,[1]Coefficients!$G$1:$BO$1,0))</f>
        <v>0</v>
      </c>
      <c r="R45">
        <f>INDEX([1]Coefficients!$G$132:$BO$151,MATCH($E45,[1]Coefficients!$B$132:$B$151,0),MATCH(R$2,[1]Coefficients!$G$1:$BO$1,0))</f>
        <v>0</v>
      </c>
      <c r="S45">
        <f>INDEX([1]Coefficients!$G$132:$BO$151,MATCH($E45,[1]Coefficients!$B$132:$B$151,0),MATCH(S$2,[1]Coefficients!$G$1:$BO$1,0))</f>
        <v>0</v>
      </c>
      <c r="T45">
        <f>INDEX([1]Coefficients!$G$132:$BO$151,MATCH($E45,[1]Coefficients!$B$132:$B$151,0),MATCH(T$2,[1]Coefficients!$G$1:$BO$1,0))</f>
        <v>0</v>
      </c>
      <c r="U45">
        <f>INDEX([1]Coefficients!$G$132:$BO$151,MATCH($E45,[1]Coefficients!$B$132:$B$151,0),MATCH(U$2,[1]Coefficients!$G$1:$BO$1,0))</f>
        <v>0</v>
      </c>
      <c r="V45">
        <f>INDEX([1]Coefficients!$G$132:$BO$151,MATCH($E45,[1]Coefficients!$B$132:$B$151,0),MATCH(V$2,[1]Coefficients!$G$1:$BO$1,0))</f>
        <v>0</v>
      </c>
      <c r="W45">
        <f>INDEX([1]Coefficients!$G$132:$BO$151,MATCH($E45,[1]Coefficients!$B$132:$B$151,0),MATCH(W$2,[1]Coefficients!$G$1:$BO$1,0))</f>
        <v>0</v>
      </c>
    </row>
    <row r="46" spans="1:23" x14ac:dyDescent="0.25">
      <c r="A46" t="s">
        <v>30</v>
      </c>
      <c r="B46" t="s">
        <v>4</v>
      </c>
      <c r="C46" t="s">
        <v>15</v>
      </c>
      <c r="E46" t="s">
        <v>31</v>
      </c>
      <c r="G46" t="s">
        <v>59</v>
      </c>
      <c r="L46" t="s">
        <v>60</v>
      </c>
    </row>
    <row r="47" spans="1:23" x14ac:dyDescent="0.25">
      <c r="A47" t="s">
        <v>30</v>
      </c>
      <c r="B47" t="s">
        <v>4</v>
      </c>
      <c r="C47" t="s">
        <v>15</v>
      </c>
      <c r="E47" t="s">
        <v>31</v>
      </c>
      <c r="G47" t="s">
        <v>61</v>
      </c>
      <c r="H47" t="s">
        <v>4</v>
      </c>
    </row>
    <row r="48" spans="1:23" x14ac:dyDescent="0.25">
      <c r="A48" t="s">
        <v>30</v>
      </c>
      <c r="B48" t="s">
        <v>4</v>
      </c>
      <c r="C48" t="s">
        <v>15</v>
      </c>
      <c r="E48" t="s">
        <v>31</v>
      </c>
      <c r="G48" t="s">
        <v>62</v>
      </c>
      <c r="H48" t="b">
        <v>1</v>
      </c>
    </row>
    <row r="49" spans="1:24" x14ac:dyDescent="0.25">
      <c r="A49" t="s">
        <v>30</v>
      </c>
      <c r="B49" t="s">
        <v>4</v>
      </c>
      <c r="C49" t="s">
        <v>15</v>
      </c>
      <c r="E49" t="s">
        <v>31</v>
      </c>
      <c r="G49" t="s">
        <v>63</v>
      </c>
      <c r="L49" t="s">
        <v>64</v>
      </c>
      <c r="M49">
        <f>10/0.142</f>
        <v>70.422535211267615</v>
      </c>
      <c r="N49">
        <f t="shared" ref="N49:W49" si="3">M49*0.9</f>
        <v>63.380281690140855</v>
      </c>
      <c r="O49">
        <f t="shared" si="3"/>
        <v>57.042253521126767</v>
      </c>
      <c r="P49">
        <f t="shared" si="3"/>
        <v>51.338028169014095</v>
      </c>
      <c r="Q49">
        <f t="shared" si="3"/>
        <v>46.204225352112687</v>
      </c>
      <c r="R49">
        <f t="shared" si="3"/>
        <v>41.583802816901418</v>
      </c>
      <c r="S49">
        <f t="shared" si="3"/>
        <v>37.425422535211275</v>
      </c>
      <c r="T49">
        <f t="shared" si="3"/>
        <v>33.682880281690146</v>
      </c>
      <c r="U49">
        <f t="shared" si="3"/>
        <v>30.314592253521131</v>
      </c>
      <c r="V49">
        <f t="shared" si="3"/>
        <v>27.283133028169019</v>
      </c>
      <c r="W49">
        <f t="shared" si="3"/>
        <v>24.554819725352118</v>
      </c>
      <c r="X49" t="s">
        <v>77</v>
      </c>
    </row>
    <row r="50" spans="1:24" x14ac:dyDescent="0.25">
      <c r="A50" t="s">
        <v>30</v>
      </c>
      <c r="B50" t="s">
        <v>4</v>
      </c>
      <c r="C50" t="s">
        <v>15</v>
      </c>
      <c r="E50" t="s">
        <v>31</v>
      </c>
      <c r="G50" t="s">
        <v>66</v>
      </c>
      <c r="H50" t="s">
        <v>67</v>
      </c>
      <c r="I50" t="s">
        <v>68</v>
      </c>
      <c r="K50" t="s">
        <v>69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4" x14ac:dyDescent="0.25">
      <c r="A51" t="s">
        <v>30</v>
      </c>
      <c r="B51" t="s">
        <v>4</v>
      </c>
      <c r="C51" t="s">
        <v>15</v>
      </c>
      <c r="E51" t="s">
        <v>31</v>
      </c>
      <c r="G51" t="s">
        <v>66</v>
      </c>
      <c r="H51" t="s">
        <v>71</v>
      </c>
      <c r="I51" t="s">
        <v>68</v>
      </c>
      <c r="K51" t="s">
        <v>69</v>
      </c>
      <c r="L51" t="s">
        <v>72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4" x14ac:dyDescent="0.25">
      <c r="A52" t="s">
        <v>30</v>
      </c>
      <c r="B52" t="s">
        <v>4</v>
      </c>
      <c r="C52" t="s">
        <v>15</v>
      </c>
      <c r="E52" t="s">
        <v>31</v>
      </c>
      <c r="G52" t="s">
        <v>66</v>
      </c>
      <c r="H52" t="s">
        <v>73</v>
      </c>
      <c r="I52" t="s">
        <v>68</v>
      </c>
      <c r="K52" t="s">
        <v>69</v>
      </c>
      <c r="L52" t="s">
        <v>74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2024-10-08T23:36:54Z</dcterms:created>
  <dcterms:modified xsi:type="dcterms:W3CDTF">2024-10-08T23:36:55Z</dcterms:modified>
</cp:coreProperties>
</file>