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personal\"/>
    </mc:Choice>
  </mc:AlternateContent>
  <xr:revisionPtr revIDLastSave="0" documentId="8_{36526CB5-CCEA-4A6D-9504-065F7758EAAB}" xr6:coauthVersionLast="47" xr6:coauthVersionMax="47" xr10:uidLastSave="{00000000-0000-0000-0000-000000000000}"/>
  <bookViews>
    <workbookView xWindow="28680" yWindow="-120" windowWidth="29040" windowHeight="15720" xr2:uid="{C1823B6C-91C0-45B3-A2C4-6AC71E3882C2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8" i="1" l="1"/>
  <c r="O478" i="1" s="1"/>
  <c r="P478" i="1" s="1"/>
  <c r="Q478" i="1" s="1"/>
  <c r="R478" i="1" s="1"/>
  <c r="S478" i="1" s="1"/>
  <c r="T478" i="1" s="1"/>
  <c r="U478" i="1" s="1"/>
  <c r="V478" i="1" s="1"/>
  <c r="W478" i="1" s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P475" i="1"/>
  <c r="Q475" i="1" s="1"/>
  <c r="R475" i="1" s="1"/>
  <c r="S475" i="1" s="1"/>
  <c r="T475" i="1" s="1"/>
  <c r="U475" i="1" s="1"/>
  <c r="V475" i="1" s="1"/>
  <c r="W475" i="1" s="1"/>
  <c r="O475" i="1"/>
  <c r="N475" i="1"/>
  <c r="P474" i="1"/>
  <c r="Q474" i="1" s="1"/>
  <c r="R474" i="1" s="1"/>
  <c r="S474" i="1" s="1"/>
  <c r="T474" i="1" s="1"/>
  <c r="U474" i="1" s="1"/>
  <c r="V474" i="1" s="1"/>
  <c r="W474" i="1" s="1"/>
  <c r="O474" i="1"/>
  <c r="N474" i="1"/>
  <c r="P472" i="1"/>
  <c r="Q472" i="1" s="1"/>
  <c r="R472" i="1" s="1"/>
  <c r="S472" i="1" s="1"/>
  <c r="T472" i="1" s="1"/>
  <c r="U472" i="1" s="1"/>
  <c r="V472" i="1" s="1"/>
  <c r="W472" i="1" s="1"/>
  <c r="O472" i="1"/>
  <c r="N472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T469" i="1"/>
  <c r="U469" i="1" s="1"/>
  <c r="V469" i="1" s="1"/>
  <c r="W469" i="1" s="1"/>
  <c r="N469" i="1"/>
  <c r="O469" i="1" s="1"/>
  <c r="P469" i="1" s="1"/>
  <c r="Q469" i="1" s="1"/>
  <c r="R469" i="1" s="1"/>
  <c r="S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P463" i="1"/>
  <c r="Q463" i="1" s="1"/>
  <c r="R463" i="1" s="1"/>
  <c r="S463" i="1" s="1"/>
  <c r="T463" i="1" s="1"/>
  <c r="U463" i="1" s="1"/>
  <c r="V463" i="1" s="1"/>
  <c r="W463" i="1" s="1"/>
  <c r="O463" i="1"/>
  <c r="N463" i="1"/>
  <c r="P462" i="1"/>
  <c r="Q462" i="1" s="1"/>
  <c r="R462" i="1" s="1"/>
  <c r="S462" i="1" s="1"/>
  <c r="T462" i="1" s="1"/>
  <c r="U462" i="1" s="1"/>
  <c r="V462" i="1" s="1"/>
  <c r="W462" i="1" s="1"/>
  <c r="O462" i="1"/>
  <c r="N462" i="1"/>
  <c r="P460" i="1"/>
  <c r="Q460" i="1" s="1"/>
  <c r="R460" i="1" s="1"/>
  <c r="S460" i="1" s="1"/>
  <c r="T460" i="1" s="1"/>
  <c r="U460" i="1" s="1"/>
  <c r="V460" i="1" s="1"/>
  <c r="W460" i="1" s="1"/>
  <c r="O460" i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T458" i="1"/>
  <c r="U458" i="1" s="1"/>
  <c r="V458" i="1" s="1"/>
  <c r="W458" i="1" s="1"/>
  <c r="N458" i="1"/>
  <c r="O458" i="1" s="1"/>
  <c r="P458" i="1" s="1"/>
  <c r="Q458" i="1" s="1"/>
  <c r="R458" i="1" s="1"/>
  <c r="S458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R452" i="1"/>
  <c r="S452" i="1" s="1"/>
  <c r="T452" i="1" s="1"/>
  <c r="U452" i="1" s="1"/>
  <c r="V452" i="1" s="1"/>
  <c r="W452" i="1" s="1"/>
  <c r="N452" i="1"/>
  <c r="O452" i="1" s="1"/>
  <c r="P452" i="1" s="1"/>
  <c r="Q452" i="1" s="1"/>
  <c r="P451" i="1"/>
  <c r="Q451" i="1" s="1"/>
  <c r="R451" i="1" s="1"/>
  <c r="S451" i="1" s="1"/>
  <c r="T451" i="1" s="1"/>
  <c r="U451" i="1" s="1"/>
  <c r="V451" i="1" s="1"/>
  <c r="W451" i="1" s="1"/>
  <c r="O451" i="1"/>
  <c r="N451" i="1"/>
  <c r="V449" i="1"/>
  <c r="W449" i="1" s="1"/>
  <c r="P449" i="1"/>
  <c r="Q449" i="1" s="1"/>
  <c r="R449" i="1" s="1"/>
  <c r="S449" i="1" s="1"/>
  <c r="T449" i="1" s="1"/>
  <c r="U449" i="1" s="1"/>
  <c r="O449" i="1"/>
  <c r="N449" i="1"/>
  <c r="P447" i="1"/>
  <c r="Q447" i="1" s="1"/>
  <c r="R447" i="1" s="1"/>
  <c r="S447" i="1" s="1"/>
  <c r="T447" i="1" s="1"/>
  <c r="U447" i="1" s="1"/>
  <c r="V447" i="1" s="1"/>
  <c r="W447" i="1" s="1"/>
  <c r="O447" i="1"/>
  <c r="N447" i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P439" i="1"/>
  <c r="Q439" i="1" s="1"/>
  <c r="R439" i="1" s="1"/>
  <c r="S439" i="1" s="1"/>
  <c r="T439" i="1" s="1"/>
  <c r="U439" i="1" s="1"/>
  <c r="V439" i="1" s="1"/>
  <c r="W439" i="1" s="1"/>
  <c r="O439" i="1"/>
  <c r="N439" i="1"/>
  <c r="P437" i="1"/>
  <c r="Q437" i="1" s="1"/>
  <c r="R437" i="1" s="1"/>
  <c r="S437" i="1" s="1"/>
  <c r="T437" i="1" s="1"/>
  <c r="U437" i="1" s="1"/>
  <c r="V437" i="1" s="1"/>
  <c r="W437" i="1" s="1"/>
  <c r="O437" i="1"/>
  <c r="N437" i="1"/>
  <c r="P436" i="1"/>
  <c r="Q436" i="1" s="1"/>
  <c r="R436" i="1" s="1"/>
  <c r="S436" i="1" s="1"/>
  <c r="T436" i="1" s="1"/>
  <c r="U436" i="1" s="1"/>
  <c r="V436" i="1" s="1"/>
  <c r="W436" i="1" s="1"/>
  <c r="O436" i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R428" i="1"/>
  <c r="S428" i="1" s="1"/>
  <c r="T428" i="1" s="1"/>
  <c r="U428" i="1" s="1"/>
  <c r="V428" i="1" s="1"/>
  <c r="W428" i="1" s="1"/>
  <c r="N428" i="1"/>
  <c r="O428" i="1" s="1"/>
  <c r="P428" i="1" s="1"/>
  <c r="Q428" i="1" s="1"/>
  <c r="P426" i="1"/>
  <c r="Q426" i="1" s="1"/>
  <c r="R426" i="1" s="1"/>
  <c r="S426" i="1" s="1"/>
  <c r="T426" i="1" s="1"/>
  <c r="U426" i="1" s="1"/>
  <c r="V426" i="1" s="1"/>
  <c r="W426" i="1" s="1"/>
  <c r="O426" i="1"/>
  <c r="N426" i="1"/>
  <c r="V424" i="1"/>
  <c r="W424" i="1" s="1"/>
  <c r="P424" i="1"/>
  <c r="Q424" i="1" s="1"/>
  <c r="R424" i="1" s="1"/>
  <c r="S424" i="1" s="1"/>
  <c r="T424" i="1" s="1"/>
  <c r="U424" i="1" s="1"/>
  <c r="O424" i="1"/>
  <c r="N424" i="1"/>
  <c r="P423" i="1"/>
  <c r="Q423" i="1" s="1"/>
  <c r="R423" i="1" s="1"/>
  <c r="S423" i="1" s="1"/>
  <c r="T423" i="1" s="1"/>
  <c r="U423" i="1" s="1"/>
  <c r="V423" i="1" s="1"/>
  <c r="W423" i="1" s="1"/>
  <c r="O423" i="1"/>
  <c r="N423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P414" i="1"/>
  <c r="Q414" i="1" s="1"/>
  <c r="R414" i="1" s="1"/>
  <c r="S414" i="1" s="1"/>
  <c r="T414" i="1" s="1"/>
  <c r="U414" i="1" s="1"/>
  <c r="V414" i="1" s="1"/>
  <c r="W414" i="1" s="1"/>
  <c r="O414" i="1"/>
  <c r="N414" i="1"/>
  <c r="P413" i="1"/>
  <c r="Q413" i="1" s="1"/>
  <c r="R413" i="1" s="1"/>
  <c r="S413" i="1" s="1"/>
  <c r="T413" i="1" s="1"/>
  <c r="U413" i="1" s="1"/>
  <c r="V413" i="1" s="1"/>
  <c r="W413" i="1" s="1"/>
  <c r="O413" i="1"/>
  <c r="N413" i="1"/>
  <c r="P412" i="1"/>
  <c r="Q412" i="1" s="1"/>
  <c r="R412" i="1" s="1"/>
  <c r="S412" i="1" s="1"/>
  <c r="T412" i="1" s="1"/>
  <c r="U412" i="1" s="1"/>
  <c r="V412" i="1" s="1"/>
  <c r="W412" i="1" s="1"/>
  <c r="O412" i="1"/>
  <c r="N412" i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M407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S400" i="1"/>
  <c r="T400" i="1" s="1"/>
  <c r="U400" i="1" s="1"/>
  <c r="V400" i="1" s="1"/>
  <c r="W400" i="1" s="1"/>
  <c r="O400" i="1"/>
  <c r="P400" i="1" s="1"/>
  <c r="Q400" i="1" s="1"/>
  <c r="R400" i="1" s="1"/>
  <c r="N400" i="1"/>
  <c r="M399" i="1"/>
  <c r="N399" i="1" s="1"/>
  <c r="O399" i="1" s="1"/>
  <c r="P399" i="1" s="1"/>
  <c r="Q399" i="1" s="1"/>
  <c r="R399" i="1" s="1"/>
  <c r="S399" i="1" s="1"/>
  <c r="T399" i="1" s="1"/>
  <c r="U399" i="1" s="1"/>
  <c r="V399" i="1" s="1"/>
  <c r="W399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P395" i="1"/>
  <c r="Q395" i="1" s="1"/>
  <c r="R395" i="1" s="1"/>
  <c r="S395" i="1" s="1"/>
  <c r="T395" i="1" s="1"/>
  <c r="U395" i="1" s="1"/>
  <c r="V395" i="1" s="1"/>
  <c r="W395" i="1" s="1"/>
  <c r="O395" i="1"/>
  <c r="N395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M391" i="1"/>
  <c r="V389" i="1"/>
  <c r="W389" i="1" s="1"/>
  <c r="P389" i="1"/>
  <c r="Q389" i="1" s="1"/>
  <c r="R389" i="1" s="1"/>
  <c r="S389" i="1" s="1"/>
  <c r="T389" i="1" s="1"/>
  <c r="U389" i="1" s="1"/>
  <c r="O389" i="1"/>
  <c r="N389" i="1"/>
  <c r="P388" i="1"/>
  <c r="Q388" i="1" s="1"/>
  <c r="R388" i="1" s="1"/>
  <c r="S388" i="1" s="1"/>
  <c r="T388" i="1" s="1"/>
  <c r="U388" i="1" s="1"/>
  <c r="V388" i="1" s="1"/>
  <c r="W388" i="1" s="1"/>
  <c r="O388" i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T385" i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M383" i="1"/>
  <c r="N383" i="1" s="1"/>
  <c r="O383" i="1" s="1"/>
  <c r="P383" i="1" s="1"/>
  <c r="Q383" i="1" s="1"/>
  <c r="R383" i="1" s="1"/>
  <c r="S383" i="1" s="1"/>
  <c r="T383" i="1" s="1"/>
  <c r="U383" i="1" s="1"/>
  <c r="V383" i="1" s="1"/>
  <c r="W383" i="1" s="1"/>
  <c r="T381" i="1"/>
  <c r="U381" i="1" s="1"/>
  <c r="V381" i="1" s="1"/>
  <c r="W381" i="1" s="1"/>
  <c r="N381" i="1"/>
  <c r="O381" i="1" s="1"/>
  <c r="P381" i="1" s="1"/>
  <c r="Q381" i="1" s="1"/>
  <c r="R381" i="1" s="1"/>
  <c r="S381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W377" i="1"/>
  <c r="W385" i="1" s="1"/>
  <c r="V377" i="1"/>
  <c r="V385" i="1" s="1"/>
  <c r="U377" i="1"/>
  <c r="U385" i="1" s="1"/>
  <c r="T377" i="1"/>
  <c r="S377" i="1"/>
  <c r="S385" i="1" s="1"/>
  <c r="R377" i="1"/>
  <c r="R385" i="1" s="1"/>
  <c r="Q377" i="1"/>
  <c r="Q385" i="1" s="1"/>
  <c r="P377" i="1"/>
  <c r="P385" i="1" s="1"/>
  <c r="O377" i="1"/>
  <c r="O385" i="1" s="1"/>
  <c r="N377" i="1"/>
  <c r="N385" i="1" s="1"/>
  <c r="M377" i="1"/>
  <c r="M385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W375" i="1"/>
  <c r="M375" i="1"/>
  <c r="N375" i="1" s="1"/>
  <c r="O375" i="1" s="1"/>
  <c r="P375" i="1" s="1"/>
  <c r="Q375" i="1" s="1"/>
  <c r="R375" i="1" s="1"/>
  <c r="S375" i="1" s="1"/>
  <c r="T375" i="1" s="1"/>
  <c r="U375" i="1" s="1"/>
  <c r="V375" i="1" s="1"/>
  <c r="M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W371" i="1"/>
  <c r="R371" i="1"/>
  <c r="S371" i="1" s="1"/>
  <c r="T371" i="1" s="1"/>
  <c r="U371" i="1" s="1"/>
  <c r="V371" i="1" s="1"/>
  <c r="Q371" i="1"/>
  <c r="P371" i="1"/>
  <c r="O371" i="1"/>
  <c r="N371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P368" i="1"/>
  <c r="Q368" i="1" s="1"/>
  <c r="R368" i="1" s="1"/>
  <c r="S368" i="1" s="1"/>
  <c r="T368" i="1" s="1"/>
  <c r="U368" i="1" s="1"/>
  <c r="V368" i="1" s="1"/>
  <c r="W368" i="1" s="1"/>
  <c r="N368" i="1"/>
  <c r="O368" i="1" s="1"/>
  <c r="P364" i="1"/>
  <c r="Q364" i="1" s="1"/>
  <c r="R364" i="1" s="1"/>
  <c r="S364" i="1" s="1"/>
  <c r="T364" i="1" s="1"/>
  <c r="U364" i="1" s="1"/>
  <c r="V364" i="1" s="1"/>
  <c r="W364" i="1" s="1"/>
  <c r="O364" i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M363" i="1"/>
  <c r="N363" i="1" s="1"/>
  <c r="U361" i="1"/>
  <c r="V361" i="1" s="1"/>
  <c r="W361" i="1" s="1"/>
  <c r="P361" i="1"/>
  <c r="Q361" i="1" s="1"/>
  <c r="R361" i="1" s="1"/>
  <c r="S361" i="1" s="1"/>
  <c r="T361" i="1" s="1"/>
  <c r="O361" i="1"/>
  <c r="N361" i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M355" i="1"/>
  <c r="N355" i="1" s="1"/>
  <c r="O355" i="1" s="1"/>
  <c r="P355" i="1" s="1"/>
  <c r="Q355" i="1" s="1"/>
  <c r="R355" i="1" s="1"/>
  <c r="S355" i="1" s="1"/>
  <c r="T355" i="1" s="1"/>
  <c r="U355" i="1" s="1"/>
  <c r="V355" i="1" s="1"/>
  <c r="W355" i="1" s="1"/>
  <c r="S353" i="1"/>
  <c r="T353" i="1" s="1"/>
  <c r="U353" i="1" s="1"/>
  <c r="V353" i="1" s="1"/>
  <c r="W353" i="1" s="1"/>
  <c r="N353" i="1"/>
  <c r="O353" i="1" s="1"/>
  <c r="P353" i="1" s="1"/>
  <c r="Q353" i="1" s="1"/>
  <c r="R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R351" i="1"/>
  <c r="S351" i="1" s="1"/>
  <c r="T351" i="1" s="1"/>
  <c r="U351" i="1" s="1"/>
  <c r="V351" i="1" s="1"/>
  <c r="W351" i="1" s="1"/>
  <c r="Q351" i="1"/>
  <c r="P351" i="1"/>
  <c r="O351" i="1"/>
  <c r="N351" i="1"/>
  <c r="V349" i="1"/>
  <c r="T349" i="1"/>
  <c r="Q349" i="1"/>
  <c r="Q348" i="1"/>
  <c r="R348" i="1" s="1"/>
  <c r="S348" i="1" s="1"/>
  <c r="T348" i="1" s="1"/>
  <c r="U348" i="1" s="1"/>
  <c r="V348" i="1" s="1"/>
  <c r="W348" i="1" s="1"/>
  <c r="O348" i="1"/>
  <c r="P348" i="1" s="1"/>
  <c r="N348" i="1"/>
  <c r="M347" i="1"/>
  <c r="N347" i="1" s="1"/>
  <c r="O347" i="1" s="1"/>
  <c r="P347" i="1" s="1"/>
  <c r="Q347" i="1" s="1"/>
  <c r="R347" i="1" s="1"/>
  <c r="S347" i="1" s="1"/>
  <c r="T347" i="1" s="1"/>
  <c r="U347" i="1" s="1"/>
  <c r="V347" i="1" s="1"/>
  <c r="W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U343" i="1"/>
  <c r="V343" i="1" s="1"/>
  <c r="W343" i="1" s="1"/>
  <c r="P343" i="1"/>
  <c r="Q343" i="1" s="1"/>
  <c r="R343" i="1" s="1"/>
  <c r="S343" i="1" s="1"/>
  <c r="T343" i="1" s="1"/>
  <c r="O343" i="1"/>
  <c r="N343" i="1"/>
  <c r="T341" i="1"/>
  <c r="R341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M339" i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S335" i="1"/>
  <c r="T335" i="1" s="1"/>
  <c r="U335" i="1" s="1"/>
  <c r="V335" i="1" s="1"/>
  <c r="W335" i="1" s="1"/>
  <c r="O335" i="1"/>
  <c r="P335" i="1" s="1"/>
  <c r="Q335" i="1" s="1"/>
  <c r="R335" i="1" s="1"/>
  <c r="N335" i="1"/>
  <c r="W333" i="1"/>
  <c r="V333" i="1"/>
  <c r="U333" i="1"/>
  <c r="T333" i="1"/>
  <c r="S333" i="1"/>
  <c r="R333" i="1"/>
  <c r="Q333" i="1"/>
  <c r="P333" i="1"/>
  <c r="O333" i="1"/>
  <c r="N333" i="1"/>
  <c r="M333" i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M331" i="1"/>
  <c r="N331" i="1" s="1"/>
  <c r="O331" i="1" s="1"/>
  <c r="P331" i="1" s="1"/>
  <c r="Q331" i="1" s="1"/>
  <c r="R331" i="1" s="1"/>
  <c r="S331" i="1" s="1"/>
  <c r="T331" i="1" s="1"/>
  <c r="U331" i="1" s="1"/>
  <c r="V331" i="1" s="1"/>
  <c r="W331" i="1" s="1"/>
  <c r="M330" i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R328" i="1"/>
  <c r="S328" i="1" s="1"/>
  <c r="T328" i="1" s="1"/>
  <c r="U328" i="1" s="1"/>
  <c r="V328" i="1" s="1"/>
  <c r="W328" i="1" s="1"/>
  <c r="Q328" i="1"/>
  <c r="O328" i="1"/>
  <c r="P328" i="1" s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W325" i="1"/>
  <c r="V325" i="1"/>
  <c r="V341" i="1" s="1"/>
  <c r="V365" i="1" s="1"/>
  <c r="U325" i="1"/>
  <c r="T325" i="1"/>
  <c r="S325" i="1"/>
  <c r="R325" i="1"/>
  <c r="R349" i="1" s="1"/>
  <c r="Q325" i="1"/>
  <c r="Q341" i="1" s="1"/>
  <c r="P325" i="1"/>
  <c r="O325" i="1"/>
  <c r="O349" i="1" s="1"/>
  <c r="N325" i="1"/>
  <c r="M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R323" i="1"/>
  <c r="S323" i="1" s="1"/>
  <c r="T323" i="1" s="1"/>
  <c r="U323" i="1" s="1"/>
  <c r="V323" i="1" s="1"/>
  <c r="W323" i="1" s="1"/>
  <c r="Q323" i="1"/>
  <c r="M323" i="1"/>
  <c r="N323" i="1" s="1"/>
  <c r="O323" i="1" s="1"/>
  <c r="P323" i="1" s="1"/>
  <c r="M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S320" i="1"/>
  <c r="T320" i="1" s="1"/>
  <c r="U320" i="1" s="1"/>
  <c r="V320" i="1" s="1"/>
  <c r="W320" i="1" s="1"/>
  <c r="Q320" i="1"/>
  <c r="R320" i="1" s="1"/>
  <c r="P320" i="1"/>
  <c r="N320" i="1"/>
  <c r="O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Q317" i="1"/>
  <c r="R317" i="1" s="1"/>
  <c r="S317" i="1" s="1"/>
  <c r="T317" i="1" s="1"/>
  <c r="U317" i="1" s="1"/>
  <c r="V317" i="1" s="1"/>
  <c r="W317" i="1" s="1"/>
  <c r="N317" i="1"/>
  <c r="O317" i="1" s="1"/>
  <c r="P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Q313" i="1"/>
  <c r="R313" i="1" s="1"/>
  <c r="S313" i="1" s="1"/>
  <c r="T313" i="1" s="1"/>
  <c r="U313" i="1" s="1"/>
  <c r="V313" i="1" s="1"/>
  <c r="W313" i="1" s="1"/>
  <c r="M313" i="1"/>
  <c r="N313" i="1" s="1"/>
  <c r="O313" i="1" s="1"/>
  <c r="P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M311" i="1"/>
  <c r="P309" i="1"/>
  <c r="Q309" i="1" s="1"/>
  <c r="R309" i="1" s="1"/>
  <c r="S309" i="1" s="1"/>
  <c r="T309" i="1" s="1"/>
  <c r="U309" i="1" s="1"/>
  <c r="V309" i="1" s="1"/>
  <c r="W309" i="1" s="1"/>
  <c r="O309" i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O301" i="1"/>
  <c r="P301" i="1" s="1"/>
  <c r="Q301" i="1" s="1"/>
  <c r="R301" i="1" s="1"/>
  <c r="S301" i="1" s="1"/>
  <c r="T301" i="1" s="1"/>
  <c r="U301" i="1" s="1"/>
  <c r="V301" i="1" s="1"/>
  <c r="W301" i="1" s="1"/>
  <c r="M301" i="1"/>
  <c r="N301" i="1" s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P298" i="1"/>
  <c r="Q298" i="1" s="1"/>
  <c r="R298" i="1" s="1"/>
  <c r="S298" i="1" s="1"/>
  <c r="T298" i="1" s="1"/>
  <c r="U298" i="1" s="1"/>
  <c r="V298" i="1" s="1"/>
  <c r="W298" i="1" s="1"/>
  <c r="O298" i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M293" i="1"/>
  <c r="N293" i="1" s="1"/>
  <c r="O293" i="1" s="1"/>
  <c r="P293" i="1" s="1"/>
  <c r="Q293" i="1" s="1"/>
  <c r="R293" i="1" s="1"/>
  <c r="S293" i="1" s="1"/>
  <c r="T293" i="1" s="1"/>
  <c r="U293" i="1" s="1"/>
  <c r="V293" i="1" s="1"/>
  <c r="W293" i="1" s="1"/>
  <c r="M292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T289" i="1"/>
  <c r="U289" i="1" s="1"/>
  <c r="V289" i="1" s="1"/>
  <c r="W289" i="1" s="1"/>
  <c r="O289" i="1"/>
  <c r="P289" i="1" s="1"/>
  <c r="Q289" i="1" s="1"/>
  <c r="R289" i="1" s="1"/>
  <c r="S289" i="1" s="1"/>
  <c r="N289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P285" i="1"/>
  <c r="Q285" i="1" s="1"/>
  <c r="R285" i="1" s="1"/>
  <c r="S285" i="1" s="1"/>
  <c r="T285" i="1" s="1"/>
  <c r="U285" i="1" s="1"/>
  <c r="V285" i="1" s="1"/>
  <c r="W285" i="1" s="1"/>
  <c r="O285" i="1"/>
  <c r="N285" i="1"/>
  <c r="M285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W279" i="1"/>
  <c r="T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M277" i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P275" i="1"/>
  <c r="Q275" i="1" s="1"/>
  <c r="R275" i="1" s="1"/>
  <c r="S275" i="1" s="1"/>
  <c r="T275" i="1" s="1"/>
  <c r="U275" i="1" s="1"/>
  <c r="V275" i="1" s="1"/>
  <c r="W275" i="1" s="1"/>
  <c r="N275" i="1"/>
  <c r="O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T271" i="1"/>
  <c r="S271" i="1"/>
  <c r="R271" i="1"/>
  <c r="Q271" i="1"/>
  <c r="P271" i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M269" i="1"/>
  <c r="N269" i="1" s="1"/>
  <c r="O269" i="1" s="1"/>
  <c r="P269" i="1" s="1"/>
  <c r="Q269" i="1" s="1"/>
  <c r="R269" i="1" s="1"/>
  <c r="S269" i="1" s="1"/>
  <c r="T269" i="1" s="1"/>
  <c r="U269" i="1" s="1"/>
  <c r="V269" i="1" s="1"/>
  <c r="W269" i="1" s="1"/>
  <c r="M268" i="1"/>
  <c r="P267" i="1"/>
  <c r="Q267" i="1" s="1"/>
  <c r="R267" i="1" s="1"/>
  <c r="S267" i="1" s="1"/>
  <c r="T267" i="1" s="1"/>
  <c r="U267" i="1" s="1"/>
  <c r="V267" i="1" s="1"/>
  <c r="W267" i="1" s="1"/>
  <c r="O267" i="1"/>
  <c r="N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U263" i="1"/>
  <c r="U295" i="1" s="1"/>
  <c r="Q263" i="1"/>
  <c r="Q287" i="1" s="1"/>
  <c r="P263" i="1"/>
  <c r="O263" i="1"/>
  <c r="O295" i="1" s="1"/>
  <c r="N263" i="1"/>
  <c r="N295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Q261" i="1"/>
  <c r="R261" i="1" s="1"/>
  <c r="S261" i="1" s="1"/>
  <c r="T261" i="1" s="1"/>
  <c r="U261" i="1" s="1"/>
  <c r="V261" i="1" s="1"/>
  <c r="W261" i="1" s="1"/>
  <c r="N261" i="1"/>
  <c r="O261" i="1" s="1"/>
  <c r="P261" i="1" s="1"/>
  <c r="M261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V258" i="1"/>
  <c r="W258" i="1" s="1"/>
  <c r="N258" i="1"/>
  <c r="O258" i="1" s="1"/>
  <c r="P258" i="1" s="1"/>
  <c r="Q258" i="1" s="1"/>
  <c r="R258" i="1" s="1"/>
  <c r="S258" i="1" s="1"/>
  <c r="T258" i="1" s="1"/>
  <c r="U258" i="1" s="1"/>
  <c r="P257" i="1"/>
  <c r="Q257" i="1" s="1"/>
  <c r="R257" i="1" s="1"/>
  <c r="S257" i="1" s="1"/>
  <c r="T257" i="1" s="1"/>
  <c r="U257" i="1" s="1"/>
  <c r="V257" i="1" s="1"/>
  <c r="W257" i="1" s="1"/>
  <c r="O257" i="1"/>
  <c r="N257" i="1"/>
  <c r="W255" i="1"/>
  <c r="W263" i="1" s="1"/>
  <c r="V255" i="1"/>
  <c r="V263" i="1" s="1"/>
  <c r="U255" i="1"/>
  <c r="U279" i="1" s="1"/>
  <c r="T255" i="1"/>
  <c r="T263" i="1" s="1"/>
  <c r="S255" i="1"/>
  <c r="S279" i="1" s="1"/>
  <c r="R255" i="1"/>
  <c r="R279" i="1" s="1"/>
  <c r="Q255" i="1"/>
  <c r="Q279" i="1" s="1"/>
  <c r="P255" i="1"/>
  <c r="P279" i="1" s="1"/>
  <c r="O255" i="1"/>
  <c r="O279" i="1" s="1"/>
  <c r="N255" i="1"/>
  <c r="N279" i="1" s="1"/>
  <c r="M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M253" i="1"/>
  <c r="M252" i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R250" i="1"/>
  <c r="S250" i="1" s="1"/>
  <c r="T250" i="1" s="1"/>
  <c r="U250" i="1" s="1"/>
  <c r="V250" i="1" s="1"/>
  <c r="W250" i="1" s="1"/>
  <c r="N250" i="1"/>
  <c r="O250" i="1" s="1"/>
  <c r="P250" i="1" s="1"/>
  <c r="Q250" i="1" s="1"/>
  <c r="Q249" i="1"/>
  <c r="R249" i="1" s="1"/>
  <c r="S249" i="1" s="1"/>
  <c r="T249" i="1" s="1"/>
  <c r="U249" i="1" s="1"/>
  <c r="V249" i="1" s="1"/>
  <c r="W249" i="1" s="1"/>
  <c r="O249" i="1"/>
  <c r="P249" i="1" s="1"/>
  <c r="N249" i="1"/>
  <c r="V247" i="1"/>
  <c r="W247" i="1" s="1"/>
  <c r="N247" i="1"/>
  <c r="O247" i="1" s="1"/>
  <c r="P247" i="1" s="1"/>
  <c r="Q247" i="1" s="1"/>
  <c r="R247" i="1" s="1"/>
  <c r="S247" i="1" s="1"/>
  <c r="T247" i="1" s="1"/>
  <c r="U247" i="1" s="1"/>
  <c r="S246" i="1"/>
  <c r="T246" i="1" s="1"/>
  <c r="U246" i="1" s="1"/>
  <c r="V246" i="1" s="1"/>
  <c r="W246" i="1" s="1"/>
  <c r="P246" i="1"/>
  <c r="Q246" i="1" s="1"/>
  <c r="R246" i="1" s="1"/>
  <c r="O246" i="1"/>
  <c r="N246" i="1"/>
  <c r="W243" i="1"/>
  <c r="V243" i="1"/>
  <c r="U243" i="1"/>
  <c r="T243" i="1"/>
  <c r="S243" i="1"/>
  <c r="R243" i="1"/>
  <c r="Q243" i="1"/>
  <c r="P243" i="1"/>
  <c r="O243" i="1"/>
  <c r="N243" i="1"/>
  <c r="M243" i="1"/>
  <c r="W242" i="1"/>
  <c r="V242" i="1"/>
  <c r="U242" i="1"/>
  <c r="T242" i="1"/>
  <c r="S242" i="1"/>
  <c r="R242" i="1"/>
  <c r="Q242" i="1"/>
  <c r="P242" i="1"/>
  <c r="O242" i="1"/>
  <c r="N242" i="1"/>
  <c r="M242" i="1"/>
  <c r="P239" i="1"/>
  <c r="Q239" i="1" s="1"/>
  <c r="R239" i="1" s="1"/>
  <c r="S239" i="1" s="1"/>
  <c r="T239" i="1" s="1"/>
  <c r="U239" i="1" s="1"/>
  <c r="V239" i="1" s="1"/>
  <c r="W239" i="1" s="1"/>
  <c r="M239" i="1"/>
  <c r="N239" i="1" s="1"/>
  <c r="O239" i="1" s="1"/>
  <c r="N238" i="1"/>
  <c r="M237" i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S235" i="1"/>
  <c r="T235" i="1" s="1"/>
  <c r="U235" i="1" s="1"/>
  <c r="V235" i="1" s="1"/>
  <c r="W235" i="1" s="1"/>
  <c r="P235" i="1"/>
  <c r="Q235" i="1" s="1"/>
  <c r="R235" i="1" s="1"/>
  <c r="O235" i="1"/>
  <c r="N235" i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T233" i="1"/>
  <c r="U233" i="1" s="1"/>
  <c r="V233" i="1" s="1"/>
  <c r="W233" i="1" s="1"/>
  <c r="O233" i="1"/>
  <c r="P233" i="1" s="1"/>
  <c r="Q233" i="1" s="1"/>
  <c r="R233" i="1" s="1"/>
  <c r="S233" i="1" s="1"/>
  <c r="N233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M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S229" i="1"/>
  <c r="T229" i="1" s="1"/>
  <c r="U229" i="1" s="1"/>
  <c r="V229" i="1" s="1"/>
  <c r="W229" i="1" s="1"/>
  <c r="N229" i="1"/>
  <c r="O229" i="1" s="1"/>
  <c r="P229" i="1" s="1"/>
  <c r="Q229" i="1" s="1"/>
  <c r="R229" i="1" s="1"/>
  <c r="M229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M223" i="1"/>
  <c r="P222" i="1"/>
  <c r="Q222" i="1" s="1"/>
  <c r="R222" i="1" s="1"/>
  <c r="O222" i="1"/>
  <c r="O238" i="1" s="1"/>
  <c r="N222" i="1"/>
  <c r="Q221" i="1"/>
  <c r="R221" i="1" s="1"/>
  <c r="S221" i="1" s="1"/>
  <c r="T221" i="1" s="1"/>
  <c r="U221" i="1" s="1"/>
  <c r="V221" i="1" s="1"/>
  <c r="W221" i="1" s="1"/>
  <c r="M221" i="1"/>
  <c r="N221" i="1" s="1"/>
  <c r="O221" i="1" s="1"/>
  <c r="P221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P217" i="1"/>
  <c r="Q217" i="1" s="1"/>
  <c r="R217" i="1" s="1"/>
  <c r="S217" i="1" s="1"/>
  <c r="T217" i="1" s="1"/>
  <c r="U217" i="1" s="1"/>
  <c r="V217" i="1" s="1"/>
  <c r="W217" i="1" s="1"/>
  <c r="O217" i="1"/>
  <c r="N217" i="1"/>
  <c r="M215" i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P214" i="1"/>
  <c r="Q214" i="1" s="1"/>
  <c r="R214" i="1" s="1"/>
  <c r="S214" i="1" s="1"/>
  <c r="T214" i="1" s="1"/>
  <c r="U214" i="1" s="1"/>
  <c r="V214" i="1" s="1"/>
  <c r="W214" i="1" s="1"/>
  <c r="N214" i="1"/>
  <c r="O214" i="1" s="1"/>
  <c r="R213" i="1"/>
  <c r="S213" i="1" s="1"/>
  <c r="T213" i="1" s="1"/>
  <c r="U213" i="1" s="1"/>
  <c r="V213" i="1" s="1"/>
  <c r="W213" i="1" s="1"/>
  <c r="O213" i="1"/>
  <c r="P213" i="1" s="1"/>
  <c r="Q213" i="1" s="1"/>
  <c r="N213" i="1"/>
  <c r="M213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Q209" i="1"/>
  <c r="R209" i="1" s="1"/>
  <c r="S209" i="1" s="1"/>
  <c r="T209" i="1" s="1"/>
  <c r="U209" i="1" s="1"/>
  <c r="V209" i="1" s="1"/>
  <c r="W209" i="1" s="1"/>
  <c r="N209" i="1"/>
  <c r="O209" i="1" s="1"/>
  <c r="P209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M204" i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Q201" i="1"/>
  <c r="R201" i="1" s="1"/>
  <c r="S201" i="1" s="1"/>
  <c r="T201" i="1" s="1"/>
  <c r="U201" i="1" s="1"/>
  <c r="V201" i="1" s="1"/>
  <c r="W201" i="1" s="1"/>
  <c r="P201" i="1"/>
  <c r="O201" i="1"/>
  <c r="N201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M198" i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P197" i="1"/>
  <c r="Q197" i="1" s="1"/>
  <c r="R197" i="1" s="1"/>
  <c r="S197" i="1" s="1"/>
  <c r="T197" i="1" s="1"/>
  <c r="U197" i="1" s="1"/>
  <c r="V197" i="1" s="1"/>
  <c r="W197" i="1" s="1"/>
  <c r="O197" i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M196" i="1"/>
  <c r="P194" i="1"/>
  <c r="Q194" i="1" s="1"/>
  <c r="R194" i="1" s="1"/>
  <c r="S194" i="1" s="1"/>
  <c r="T194" i="1" s="1"/>
  <c r="U194" i="1" s="1"/>
  <c r="V194" i="1" s="1"/>
  <c r="W194" i="1" s="1"/>
  <c r="O194" i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M190" i="1"/>
  <c r="M189" i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M188" i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M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M180" i="1"/>
  <c r="Q178" i="1"/>
  <c r="R178" i="1" s="1"/>
  <c r="S178" i="1" s="1"/>
  <c r="T178" i="1" s="1"/>
  <c r="U178" i="1" s="1"/>
  <c r="V178" i="1" s="1"/>
  <c r="W178" i="1" s="1"/>
  <c r="N178" i="1"/>
  <c r="O178" i="1" s="1"/>
  <c r="P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P176" i="1"/>
  <c r="Q176" i="1" s="1"/>
  <c r="R176" i="1" s="1"/>
  <c r="S176" i="1" s="1"/>
  <c r="T176" i="1" s="1"/>
  <c r="U176" i="1" s="1"/>
  <c r="V176" i="1" s="1"/>
  <c r="W176" i="1" s="1"/>
  <c r="N176" i="1"/>
  <c r="O176" i="1" s="1"/>
  <c r="M174" i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M172" i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M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P168" i="1"/>
  <c r="Q168" i="1" s="1"/>
  <c r="R168" i="1" s="1"/>
  <c r="S168" i="1" s="1"/>
  <c r="T168" i="1" s="1"/>
  <c r="U168" i="1" s="1"/>
  <c r="V168" i="1" s="1"/>
  <c r="W168" i="1" s="1"/>
  <c r="O168" i="1"/>
  <c r="N168" i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M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Q159" i="1"/>
  <c r="R159" i="1" s="1"/>
  <c r="S159" i="1" s="1"/>
  <c r="T159" i="1" s="1"/>
  <c r="U159" i="1" s="1"/>
  <c r="V159" i="1" s="1"/>
  <c r="W159" i="1" s="1"/>
  <c r="O159" i="1"/>
  <c r="P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M158" i="1"/>
  <c r="M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M152" i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P151" i="1"/>
  <c r="Q151" i="1" s="1"/>
  <c r="R151" i="1" s="1"/>
  <c r="S151" i="1" s="1"/>
  <c r="T151" i="1" s="1"/>
  <c r="U151" i="1" s="1"/>
  <c r="V151" i="1" s="1"/>
  <c r="W151" i="1" s="1"/>
  <c r="N151" i="1"/>
  <c r="O151" i="1" s="1"/>
  <c r="P150" i="1"/>
  <c r="Q150" i="1" s="1"/>
  <c r="R150" i="1" s="1"/>
  <c r="S150" i="1" s="1"/>
  <c r="T150" i="1" s="1"/>
  <c r="U150" i="1" s="1"/>
  <c r="V150" i="1" s="1"/>
  <c r="W150" i="1" s="1"/>
  <c r="O150" i="1"/>
  <c r="N150" i="1"/>
  <c r="M149" i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M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M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M140" i="1"/>
  <c r="M139" i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M134" i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M131" i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M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W121" i="1"/>
  <c r="N121" i="1"/>
  <c r="M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M119" i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3" i="1"/>
  <c r="W112" i="1"/>
  <c r="V112" i="1"/>
  <c r="T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M110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W104" i="1"/>
  <c r="U104" i="1"/>
  <c r="T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M102" i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W96" i="1"/>
  <c r="W113" i="1" s="1"/>
  <c r="V96" i="1"/>
  <c r="V113" i="1" s="1"/>
  <c r="U96" i="1"/>
  <c r="U113" i="1" s="1"/>
  <c r="T96" i="1"/>
  <c r="T113" i="1" s="1"/>
  <c r="S96" i="1"/>
  <c r="S112" i="1" s="1"/>
  <c r="R96" i="1"/>
  <c r="R104" i="1" s="1"/>
  <c r="Q96" i="1"/>
  <c r="Q104" i="1" s="1"/>
  <c r="P96" i="1"/>
  <c r="P104" i="1" s="1"/>
  <c r="O96" i="1"/>
  <c r="O104" i="1" s="1"/>
  <c r="N96" i="1"/>
  <c r="N104" i="1" s="1"/>
  <c r="M96" i="1"/>
  <c r="M104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M94" i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M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M84" i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M83" i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P80" i="1"/>
  <c r="Q80" i="1" s="1"/>
  <c r="R80" i="1" s="1"/>
  <c r="S80" i="1" s="1"/>
  <c r="T80" i="1" s="1"/>
  <c r="U80" i="1" s="1"/>
  <c r="V80" i="1" s="1"/>
  <c r="W80" i="1" s="1"/>
  <c r="O80" i="1"/>
  <c r="N80" i="1"/>
  <c r="O78" i="1"/>
  <c r="P78" i="1" s="1"/>
  <c r="Q78" i="1" s="1"/>
  <c r="R78" i="1" s="1"/>
  <c r="S78" i="1" s="1"/>
  <c r="T78" i="1" s="1"/>
  <c r="U78" i="1" s="1"/>
  <c r="V78" i="1" s="1"/>
  <c r="W78" i="1" s="1"/>
  <c r="N78" i="1"/>
  <c r="M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P72" i="1"/>
  <c r="Q72" i="1" s="1"/>
  <c r="R72" i="1" s="1"/>
  <c r="S72" i="1" s="1"/>
  <c r="T72" i="1" s="1"/>
  <c r="U72" i="1" s="1"/>
  <c r="V72" i="1" s="1"/>
  <c r="W72" i="1" s="1"/>
  <c r="O72" i="1"/>
  <c r="N72" i="1"/>
  <c r="M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Q66" i="1"/>
  <c r="R66" i="1" s="1"/>
  <c r="S66" i="1" s="1"/>
  <c r="T66" i="1" s="1"/>
  <c r="U66" i="1" s="1"/>
  <c r="V66" i="1" s="1"/>
  <c r="W66" i="1" s="1"/>
  <c r="O66" i="1"/>
  <c r="P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U62" i="1"/>
  <c r="V62" i="1" s="1"/>
  <c r="W62" i="1" s="1"/>
  <c r="P62" i="1"/>
  <c r="Q62" i="1" s="1"/>
  <c r="R62" i="1" s="1"/>
  <c r="S62" i="1" s="1"/>
  <c r="T62" i="1" s="1"/>
  <c r="O62" i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M59" i="1"/>
  <c r="T58" i="1"/>
  <c r="U58" i="1" s="1"/>
  <c r="V58" i="1" s="1"/>
  <c r="W58" i="1" s="1"/>
  <c r="O58" i="1"/>
  <c r="P58" i="1" s="1"/>
  <c r="Q58" i="1" s="1"/>
  <c r="R58" i="1" s="1"/>
  <c r="S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6" i="1"/>
  <c r="Q56" i="1" s="1"/>
  <c r="R56" i="1" s="1"/>
  <c r="S56" i="1" s="1"/>
  <c r="T56" i="1" s="1"/>
  <c r="U56" i="1" s="1"/>
  <c r="V56" i="1" s="1"/>
  <c r="W56" i="1" s="1"/>
  <c r="O56" i="1"/>
  <c r="N56" i="1"/>
  <c r="R54" i="1"/>
  <c r="S54" i="1" s="1"/>
  <c r="T54" i="1" s="1"/>
  <c r="U54" i="1" s="1"/>
  <c r="V54" i="1" s="1"/>
  <c r="W54" i="1" s="1"/>
  <c r="P54" i="1"/>
  <c r="Q54" i="1" s="1"/>
  <c r="O54" i="1"/>
  <c r="N54" i="1"/>
  <c r="P53" i="1"/>
  <c r="Q53" i="1" s="1"/>
  <c r="R53" i="1" s="1"/>
  <c r="S53" i="1" s="1"/>
  <c r="T53" i="1" s="1"/>
  <c r="U53" i="1" s="1"/>
  <c r="V53" i="1" s="1"/>
  <c r="W53" i="1" s="1"/>
  <c r="O53" i="1"/>
  <c r="N53" i="1"/>
  <c r="M52" i="1"/>
  <c r="O51" i="1"/>
  <c r="P51" i="1" s="1"/>
  <c r="Q51" i="1" s="1"/>
  <c r="R51" i="1" s="1"/>
  <c r="S51" i="1" s="1"/>
  <c r="T51" i="1" s="1"/>
  <c r="U51" i="1" s="1"/>
  <c r="V51" i="1" s="1"/>
  <c r="W51" i="1" s="1"/>
  <c r="N51" i="1"/>
  <c r="Q50" i="1"/>
  <c r="R50" i="1" s="1"/>
  <c r="S50" i="1" s="1"/>
  <c r="T50" i="1" s="1"/>
  <c r="U50" i="1" s="1"/>
  <c r="V50" i="1" s="1"/>
  <c r="W50" i="1" s="1"/>
  <c r="O50" i="1"/>
  <c r="P50" i="1" s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U47" i="1"/>
  <c r="V47" i="1" s="1"/>
  <c r="W47" i="1" s="1"/>
  <c r="P47" i="1"/>
  <c r="Q47" i="1" s="1"/>
  <c r="R47" i="1" s="1"/>
  <c r="S47" i="1" s="1"/>
  <c r="T47" i="1" s="1"/>
  <c r="O47" i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M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M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W35" i="1"/>
  <c r="O35" i="1"/>
  <c r="P35" i="1" s="1"/>
  <c r="Q35" i="1" s="1"/>
  <c r="R35" i="1" s="1"/>
  <c r="S35" i="1" s="1"/>
  <c r="T35" i="1" s="1"/>
  <c r="U35" i="1" s="1"/>
  <c r="V35" i="1" s="1"/>
  <c r="N35" i="1"/>
  <c r="Q34" i="1"/>
  <c r="R34" i="1" s="1"/>
  <c r="S34" i="1" s="1"/>
  <c r="T34" i="1" s="1"/>
  <c r="U34" i="1" s="1"/>
  <c r="V34" i="1" s="1"/>
  <c r="W34" i="1" s="1"/>
  <c r="O34" i="1"/>
  <c r="P34" i="1" s="1"/>
  <c r="N34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S222" i="1" l="1"/>
  <c r="R238" i="1"/>
  <c r="S104" i="1"/>
  <c r="U112" i="1"/>
  <c r="U393" i="1"/>
  <c r="U401" i="1"/>
  <c r="U409" i="1"/>
  <c r="P295" i="1"/>
  <c r="P287" i="1"/>
  <c r="V104" i="1"/>
  <c r="M113" i="1"/>
  <c r="O121" i="1"/>
  <c r="W401" i="1"/>
  <c r="W409" i="1"/>
  <c r="W393" i="1"/>
  <c r="P121" i="1"/>
  <c r="M271" i="1"/>
  <c r="M279" i="1"/>
  <c r="O113" i="1"/>
  <c r="Q121" i="1"/>
  <c r="T365" i="1"/>
  <c r="T357" i="1"/>
  <c r="P113" i="1"/>
  <c r="R121" i="1"/>
  <c r="Q113" i="1"/>
  <c r="S121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M206" i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M112" i="1"/>
  <c r="R113" i="1"/>
  <c r="T121" i="1"/>
  <c r="N112" i="1"/>
  <c r="S113" i="1"/>
  <c r="U121" i="1"/>
  <c r="O112" i="1"/>
  <c r="V121" i="1"/>
  <c r="P238" i="1"/>
  <c r="O287" i="1"/>
  <c r="P112" i="1"/>
  <c r="Q238" i="1"/>
  <c r="T295" i="1"/>
  <c r="T287" i="1"/>
  <c r="Q112" i="1"/>
  <c r="R112" i="1"/>
  <c r="V287" i="1"/>
  <c r="V295" i="1"/>
  <c r="W295" i="1"/>
  <c r="W287" i="1"/>
  <c r="M263" i="1"/>
  <c r="V279" i="1"/>
  <c r="Q357" i="1"/>
  <c r="Q365" i="1"/>
  <c r="R357" i="1"/>
  <c r="R365" i="1"/>
  <c r="N287" i="1"/>
  <c r="S341" i="1"/>
  <c r="S349" i="1"/>
  <c r="V401" i="1"/>
  <c r="V409" i="1"/>
  <c r="U341" i="1"/>
  <c r="U349" i="1"/>
  <c r="U271" i="1"/>
  <c r="V357" i="1"/>
  <c r="R263" i="1"/>
  <c r="V271" i="1"/>
  <c r="W341" i="1"/>
  <c r="W349" i="1"/>
  <c r="S263" i="1"/>
  <c r="W271" i="1"/>
  <c r="U287" i="1"/>
  <c r="M393" i="1"/>
  <c r="M401" i="1"/>
  <c r="M409" i="1"/>
  <c r="V393" i="1"/>
  <c r="N393" i="1"/>
  <c r="N401" i="1"/>
  <c r="N409" i="1"/>
  <c r="O393" i="1"/>
  <c r="O401" i="1"/>
  <c r="O409" i="1"/>
  <c r="T393" i="1"/>
  <c r="T401" i="1"/>
  <c r="T409" i="1"/>
  <c r="Q295" i="1"/>
  <c r="M341" i="1"/>
  <c r="M349" i="1"/>
  <c r="P393" i="1"/>
  <c r="P401" i="1"/>
  <c r="P409" i="1"/>
  <c r="N341" i="1"/>
  <c r="N349" i="1"/>
  <c r="Q393" i="1"/>
  <c r="Q401" i="1"/>
  <c r="Q409" i="1"/>
  <c r="R393" i="1"/>
  <c r="R401" i="1"/>
  <c r="R409" i="1"/>
  <c r="O271" i="1"/>
  <c r="P349" i="1"/>
  <c r="P341" i="1"/>
  <c r="O341" i="1"/>
  <c r="S393" i="1"/>
  <c r="S401" i="1"/>
  <c r="S409" i="1"/>
  <c r="R295" i="1" l="1"/>
  <c r="R287" i="1"/>
  <c r="U357" i="1"/>
  <c r="U365" i="1"/>
  <c r="N357" i="1"/>
  <c r="N365" i="1"/>
  <c r="S365" i="1"/>
  <c r="S357" i="1"/>
  <c r="O357" i="1"/>
  <c r="O365" i="1"/>
  <c r="M357" i="1"/>
  <c r="M365" i="1"/>
  <c r="P357" i="1"/>
  <c r="P365" i="1"/>
  <c r="S295" i="1"/>
  <c r="S287" i="1"/>
  <c r="W357" i="1"/>
  <c r="W365" i="1"/>
  <c r="M295" i="1"/>
  <c r="M287" i="1"/>
  <c r="T222" i="1"/>
  <c r="S238" i="1"/>
  <c r="U222" i="1" l="1"/>
  <c r="T238" i="1"/>
  <c r="V222" i="1" l="1"/>
  <c r="U238" i="1"/>
  <c r="W222" i="1" l="1"/>
  <c r="W238" i="1" s="1"/>
  <c r="V238" i="1"/>
</calcChain>
</file>

<file path=xl/sharedStrings.xml><?xml version="1.0" encoding="utf-8"?>
<sst xmlns="http://schemas.openxmlformats.org/spreadsheetml/2006/main" count="3738" uniqueCount="149">
  <si>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</si>
  <si>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</si>
  <si>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</si>
  <si>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</si>
  <si>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</si>
  <si>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</si>
  <si>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</si>
  <si>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</si>
  <si>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</si>
  <si>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</si>
  <si>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</si>
  <si>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</si>
  <si>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</si>
  <si>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</si>
  <si>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</si>
  <si>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</si>
  <si>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Transportation Personal</t>
  </si>
  <si>
    <t>Service requested</t>
  </si>
  <si>
    <t>CIMS.CAN.ON.Transportation Personal</t>
  </si>
  <si>
    <t>k*pkm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</si>
  <si>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</si>
  <si>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</si>
  <si>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</si>
  <si>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</si>
  <si>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</si>
  <si>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</si>
  <si>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</si>
  <si>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</si>
  <si>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</si>
  <si>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</si>
  <si>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</si>
  <si>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CIMS.CAN.ON.Electricity</t>
  </si>
  <si>
    <t>Residential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</si>
  <si>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</si>
  <si>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</si>
  <si>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</si>
  <si>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</si>
  <si>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</si>
  <si>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</si>
  <si>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</si>
  <si>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</si>
  <si>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</si>
  <si>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</si>
  <si>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</si>
  <si>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</si>
  <si>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</si>
  <si>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</si>
  <si>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CIMS.CAN.ON.Transportation Personal.Mode</t>
  </si>
  <si>
    <t>Mode</t>
  </si>
  <si>
    <t>Fixed Ratio</t>
  </si>
  <si>
    <t>CIMS.CAN.ON.Transportation Personal.Mode.Urban</t>
  </si>
  <si>
    <t>CIMS.CAN.ON.Transportation Personal.Mode.Intercity Land</t>
  </si>
  <si>
    <t>CIMS.CAN.ON.Transportation Personal.Mode.Intercity Air</t>
  </si>
  <si>
    <t>Urban</t>
  </si>
  <si>
    <t>Tech Compete</t>
  </si>
  <si>
    <t>Discount rate_financial</t>
  </si>
  <si>
    <t>%</t>
  </si>
  <si>
    <t>Heterogeneity</t>
  </si>
  <si>
    <t>Walk Cycle Urban</t>
  </si>
  <si>
    <t>Available</t>
  </si>
  <si>
    <t>Year</t>
  </si>
  <si>
    <t>Unavailable</t>
  </si>
  <si>
    <t>Lifetime</t>
  </si>
  <si>
    <t>Years</t>
  </si>
  <si>
    <t>Market share</t>
  </si>
  <si>
    <t>Passenger Vehicle Urban 1 Passenger</t>
  </si>
  <si>
    <t>TODO: Change to lifetime of personal vehicle; assume once you buy a car, you'll stick with it</t>
  </si>
  <si>
    <t>Output</t>
  </si>
  <si>
    <t>CIMS.CAN.ON.Transportation Personal.Passenger Vehicles</t>
  </si>
  <si>
    <t>k*vkm</t>
  </si>
  <si>
    <t>Passenger Vehicle Urban 3 Passenger</t>
  </si>
  <si>
    <t>Public Transit Urban</t>
  </si>
  <si>
    <t>FOM</t>
  </si>
  <si>
    <t>$</t>
  </si>
  <si>
    <t>CIMS.CAN.ON.Transportation Personal.Transit</t>
  </si>
  <si>
    <t>Intercity Land</t>
  </si>
  <si>
    <t>Bus Intercity</t>
  </si>
  <si>
    <t>CIMS.CAN.ON.Transportation Personal.Intercity Bus</t>
  </si>
  <si>
    <t>Rail Intercity</t>
  </si>
  <si>
    <t>CIMS.CAN.ON.Transportation Personal.Intercity Rail</t>
  </si>
  <si>
    <t>Passenger Vehicle Intercity</t>
  </si>
  <si>
    <t>Intercity Air</t>
  </si>
  <si>
    <t>Air Intercity</t>
  </si>
  <si>
    <t>FCC</t>
  </si>
  <si>
    <t>GJ</t>
  </si>
  <si>
    <t>Air Intercity Efficient</t>
  </si>
  <si>
    <t>Air Intercity Biodiesel</t>
  </si>
  <si>
    <t>Air Intercity Hydrogen</t>
  </si>
  <si>
    <t>Passenger Vehicles</t>
  </si>
  <si>
    <t>Car_small</t>
  </si>
  <si>
    <t>CIMS.CAN.ON.Transportation Personal.Passenger Vehicle Motors</t>
  </si>
  <si>
    <t>100 vkm (avg car eq)</t>
  </si>
  <si>
    <t>Car_large</t>
  </si>
  <si>
    <t>Light Truck_small</t>
  </si>
  <si>
    <t>Light Truck_large</t>
  </si>
  <si>
    <t>Passenger Vehicle Motors</t>
  </si>
  <si>
    <t>Discount rate_retrofit</t>
  </si>
  <si>
    <t>Gasoline Existing</t>
  </si>
  <si>
    <t>ANL - ESD-2206 Report - Light Duty - Autonomie Results</t>
  </si>
  <si>
    <t>CIMS.CAN.ON.Transportation Personal.Gasoline Blend</t>
  </si>
  <si>
    <t>Gasoline Standard</t>
  </si>
  <si>
    <t>Gasoline Efficient</t>
  </si>
  <si>
    <t>Hybrid</t>
  </si>
  <si>
    <t>Plug-in Hybrid</t>
  </si>
  <si>
    <t>E85</t>
  </si>
  <si>
    <t>vkm (avg car eq)</t>
  </si>
  <si>
    <t>CIMS.CAN.ON.Transportation Personal.Flex Blend</t>
  </si>
  <si>
    <t>BEV 500</t>
  </si>
  <si>
    <t>BEV 800</t>
  </si>
  <si>
    <t>Fuel Cell 650</t>
  </si>
  <si>
    <t>Transit</t>
  </si>
  <si>
    <t>CIMS.CAN.ON.Transportation Personal.Transit.Public Bus</t>
  </si>
  <si>
    <t>CIMS.CAN.ON.Transportation Personal.Transit.Rapid Transit</t>
  </si>
  <si>
    <t>Public Bus</t>
  </si>
  <si>
    <t>Bus Urban Diesel</t>
  </si>
  <si>
    <t>CIMS.CAN.ON.Transportation Personal.Diesel Blend</t>
  </si>
  <si>
    <t>Bus Urban Hybrid</t>
  </si>
  <si>
    <t>Bus Urban NG</t>
  </si>
  <si>
    <t>Bus Urban Hybrid Biodiesel</t>
  </si>
  <si>
    <t>Bus Urban Hydrogen</t>
  </si>
  <si>
    <t>Bus Urban Electric</t>
  </si>
  <si>
    <t>Ferry Urban</t>
  </si>
  <si>
    <t>Rapid Transit</t>
  </si>
  <si>
    <t>Light Rail</t>
  </si>
  <si>
    <t>Intercity Bus</t>
  </si>
  <si>
    <t>Bus Intercity Diesel</t>
  </si>
  <si>
    <t>Bus Intercity Gasoline</t>
  </si>
  <si>
    <t>Bus Intercity Hybrid</t>
  </si>
  <si>
    <t>Bus Intercity NG</t>
  </si>
  <si>
    <t>Bus Intercity Hybrid Biodiesel</t>
  </si>
  <si>
    <t>Bus Intercity Hydrogen</t>
  </si>
  <si>
    <t>Intercity Rail</t>
  </si>
  <si>
    <t>Rail Intercity Diesel</t>
  </si>
  <si>
    <t>Rail Intercity Diesel Efficient</t>
  </si>
  <si>
    <t>Rail Intercity Hybrid Biodiesel</t>
  </si>
  <si>
    <t>Rail Intercity Hydrogen</t>
  </si>
  <si>
    <t>Rail Intercity Electric</t>
  </si>
  <si>
    <t>Diesel Blend</t>
  </si>
  <si>
    <t>Retrofit_existing_max</t>
  </si>
  <si>
    <t>Diesel</t>
  </si>
  <si>
    <t>Biodiesel</t>
  </si>
  <si>
    <t>Renewable Diesel</t>
  </si>
  <si>
    <t>CIMS.Generic Fuels.Renewable Diesel</t>
  </si>
  <si>
    <t>Gasoline Blend</t>
  </si>
  <si>
    <t>Gasoline</t>
  </si>
  <si>
    <t>Ethanol</t>
  </si>
  <si>
    <t>Renewable Gasoline</t>
  </si>
  <si>
    <t>CIMS.Generic Fuels.Renewable Gasoline</t>
  </si>
  <si>
    <t>Flex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</si>
</sst>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8%20-%20Transportation%20personal\CIMS_Trasportation%20Personal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Personal_act"/>
    </sheetNames>
    <definedNames>
      <definedName name="passenger_data" refersTo="='Node splits'!$H$3:$R$802"/>
      <definedName name="passenger_index" refersTo="='Node splits'!$A$3:$A$802"/>
      <definedName name="passenger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Personal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PersonalService requestedCIMS.CAN.CAN.Transportation Personal.Mode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Personal.ModeService requestedCIMS.CAN.CAN.Transportation Personal.Mode.Urban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Personal.ModeService requestedCIMS.CAN.CAN.Transportation Personal.Mode.Intercity 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Personal.ModeService requestedCIMS.CAN.CAN.Transportation Personal.Mode.Intercity Air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Personal.Mode.UrbanWalk Cycle UrbanMarket share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Personal.Mode.UrbanPassenger Vehicle Urban 1 PassengerMarket share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Personal.Mode.UrbanPassenger Vehicle Urban 3 PassengerMarket share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Personal.Mode.UrbanPublic Transit UrbanMarket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Personal.Mode.UrbanPassenger Vehicle Urban 1 PassengerService requestedCIMS.CAN.CAN.Transportation Personal.Passenger Vehicles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Personal.Mode.UrbanPassenger Vehicle Urban 3 PassengerService requestedCIMS.CAN.CAN.Transportation Personal.Passenger Vehicles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Personal.Mode.Intercity LandBus IntercityMarket share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Personal.Mode.Intercity LandRail IntercityMarket share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Personal.Mode.Intercity LandPassenger Vehicle IntercityMarket share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Personal.Mode.Intercity LandPassenger Vehicle IntercityService requestedCIMS.CAN.CAN.Transportation Personal.Passenger Vehicles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Personal.Passenger VehiclesCar_smallOutput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Personal.Passenger VehiclesCar_largeOutput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Personal.Passenger VehiclesLight Truck_smallOutput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Personal.Passenger VehiclesLight Truck_largeOutput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Personal.Passenger VehiclesCar_smallService requestedCIMS.CAN.CAN.Transportation Personal.Passenger Vehicle Motors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Personal.Passenger VehiclesCar_largeService requestedCIMS.CAN.CAN.Transportation Personal.Passenger Vehicle Motors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Personal.Passenger VehiclesLight Truck_smallService requestedCIMS.CAN.CAN.Transportation Personal.Passenger Vehicle Motors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Personal.Passenger VehiclesLight Truck_largeService requestedCIMS.CAN.CAN.Transportation Personal.Passenger Vehicle Motors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Personal.Passenger VehiclesCar_smallMarket share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Personal.Passenger VehiclesCar_largeMarket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Personal.Passenger VehiclesLight Truck_smallMarket share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Personal.Passenger VehiclesLight Truck_largeMarket share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Personal.Passenger Vehicle MotorsOutput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Personal.Passenger Vehicle MotorsGasoline ExistingService requestedCIMS.CAN.CAN.Transportation Personal.Gasoline Blend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Personal.Passenger Vehicle MotorsGasoline StandardService requestedCIMS.CAN.CAN.Transportation Personal.Gasoline Blend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Personal.Passenger Vehicle MotorsGasoline EfficientService requestedCIMS.CAN.CAN.Transportation Personal.Gasoline Blend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Personal.Passenger Vehicle MotorsGasoline ExistingMarket share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Personal.TransitService requestedCIMS.CAN.CAN.Transportation Personal.Transit.Public Bus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Personal.TransitService requestedCIMS.CAN.CAN.Transportation Personal.Transit.Rapid Transit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Personal.Transit.Public BusOutput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Personal.Transit.Public BusBus Urban DieselMarket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Personal.Transit.Public BusBus Urban 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A41" t="str">
            <v>CIMS.CAN.CAN.Transportation Personal.Transit.Public BusBus Urban ElectricMarket share</v>
          </cell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CIMS.CAN.CAN.Transportation Personal.Transit.Public BusBus Urban DieselService requestedCIMS.CAN.CAN.Transportation Personal.Diesel Blend</v>
          </cell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A43" t="str">
            <v>CIMS.CAN.CAN.Transportation Personal.Transit.Rapid TransitLight RailService requestedCIMS.CAN.CAN.Electricity</v>
          </cell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A44" t="str">
            <v>CIMS.CAN.CAN.Transportation Personal.Intercity BusOutput</v>
          </cell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</row>
        <row r="45">
          <cell r="A45" t="str">
            <v>CIMS.CAN.CAN.Transportation Personal.Intercity BusBus Intercity DieselMarket share</v>
          </cell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</row>
        <row r="46">
          <cell r="A46" t="str">
            <v>CIMS.CAN.CAN.Transportation Personal.Intercity BusBus Intercity GasolineMarket share</v>
          </cell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</row>
        <row r="47">
          <cell r="A47" t="str">
            <v>CIMS.CAN.CAN.Transportation Personal.Intercity BusBus Intercity DieselService requestedCIMS.CAN.CAN.Transportation Personal.Diesel Blend</v>
          </cell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</row>
        <row r="48">
          <cell r="A48" t="str">
            <v>CIMS.CAN.CAN.Transportation Personal.Intercity BusBus Intercity GasolineService requestedCIMS.CAN.CAN.Transportation Personal.Gasoline Blend</v>
          </cell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</row>
        <row r="49">
          <cell r="A49" t="str">
            <v>CIMS.CAN.CAN.Transportation Personal.Intercity RailRail Intercity DieselMarket share</v>
          </cell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</row>
        <row r="50">
          <cell r="A50" t="str">
            <v>CIMS.CAN.CAN.Transportation Personal.Intercity RailRail Intercity DieselService requestedCIMS.CAN.CAN.Transportation Personal.Diesel Blend</v>
          </cell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</row>
        <row r="51">
          <cell r="A51" t="str">
            <v>CIMS.CAN.CAN.Transportation Personal.Mode.Intercity AirAir IntercityMarket share</v>
          </cell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</row>
        <row r="52">
          <cell r="A52" t="str">
            <v>CIMS.CAN.CAN.Transportation Personal.Mode.Intercity AirAir IntercityService requestedCIMS.Generic Fuels.Jet Fuel</v>
          </cell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CIMS.CAN.BCService requestedCIMS.CAN.BC.Transportation Personal</v>
          </cell>
          <cell r="H54">
            <v>91844390.623928756</v>
          </cell>
          <cell r="I54">
            <v>89157100.531171724</v>
          </cell>
          <cell r="J54">
            <v>100898407.50610207</v>
          </cell>
          <cell r="K54">
            <v>96735596.281145588</v>
          </cell>
          <cell r="L54">
            <v>128825633.2292309</v>
          </cell>
          <cell r="M54">
            <v>136206151.28872359</v>
          </cell>
          <cell r="N54">
            <v>144938232.614187</v>
          </cell>
          <cell r="O54">
            <v>154286627.35002515</v>
          </cell>
          <cell r="P54">
            <v>164735658.4862912</v>
          </cell>
          <cell r="Q54">
            <v>176379194.07259238</v>
          </cell>
          <cell r="R54">
            <v>189321164.96363488</v>
          </cell>
        </row>
        <row r="55">
          <cell r="A55" t="str">
            <v>CIMS.CAN.BC.Transportation PersonalService requestedCIMS.CAN.BC.Transportation Personal.Mode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</row>
        <row r="56">
          <cell r="A56" t="str">
            <v>CIMS.CAN.BC.Transportation Personal.ModeService requestedCIMS.CAN.BC.Transportation Personal.Mode.Urban</v>
          </cell>
          <cell r="H56">
            <v>0.40544445555844866</v>
          </cell>
          <cell r="I56">
            <v>0.42418102274967456</v>
          </cell>
          <cell r="J56">
            <v>0.36761640481276642</v>
          </cell>
          <cell r="K56">
            <v>0.39751449437047265</v>
          </cell>
          <cell r="L56">
            <v>0.33885418418846724</v>
          </cell>
          <cell r="M56">
            <v>0.32939141767497615</v>
          </cell>
          <cell r="N56">
            <v>0.3193221671055293</v>
          </cell>
          <cell r="O56">
            <v>0.31050990976745957</v>
          </cell>
          <cell r="P56">
            <v>0.3020172635287659</v>
          </cell>
          <cell r="Q56">
            <v>0.29386019612441344</v>
          </cell>
          <cell r="R56">
            <v>0.2860457836294491</v>
          </cell>
        </row>
        <row r="57">
          <cell r="A57" t="str">
            <v>CIMS.CAN.BC.Transportation Personal.ModeService requestedCIMS.CAN.BC.Transportation Personal.Mode.Intercity Land</v>
          </cell>
          <cell r="H57">
            <v>0.28614113693240878</v>
          </cell>
          <cell r="I57">
            <v>0.28664220578211352</v>
          </cell>
          <cell r="J57">
            <v>0.24222659625863957</v>
          </cell>
          <cell r="K57">
            <v>0.27072276855870064</v>
          </cell>
          <cell r="L57">
            <v>0.22942824780684259</v>
          </cell>
          <cell r="M57">
            <v>0.21978549884995982</v>
          </cell>
          <cell r="N57">
            <v>0.2100755871520032</v>
          </cell>
          <cell r="O57">
            <v>0.20157356133753462</v>
          </cell>
          <cell r="P57">
            <v>0.19362251079578086</v>
          </cell>
          <cell r="Q57">
            <v>0.18620227798400049</v>
          </cell>
          <cell r="R57">
            <v>0.17928787243343713</v>
          </cell>
        </row>
        <row r="58">
          <cell r="A58" t="str">
            <v>CIMS.CAN.BC.Transportation Personal.ModeService requestedCIMS.CAN.BC.Transportation Personal.Mode.Intercity Air</v>
          </cell>
          <cell r="H58">
            <v>0.30841440750914245</v>
          </cell>
          <cell r="I58">
            <v>0.28917677146821197</v>
          </cell>
          <cell r="J58">
            <v>0.39015699892859396</v>
          </cell>
          <cell r="K58">
            <v>0.33176273707082665</v>
          </cell>
          <cell r="L58">
            <v>0.43171756800469024</v>
          </cell>
          <cell r="M58">
            <v>0.45082308347506411</v>
          </cell>
          <cell r="N58">
            <v>0.46775750483284145</v>
          </cell>
          <cell r="O58">
            <v>0.48515029361868101</v>
          </cell>
          <cell r="P58">
            <v>0.50166964871751318</v>
          </cell>
          <cell r="Q58">
            <v>0.51731961768557799</v>
          </cell>
          <cell r="R58">
            <v>0.53211805187805405</v>
          </cell>
        </row>
        <row r="59">
          <cell r="A59" t="str">
            <v>CIMS.CAN.BC.Transportation Personal.Mode.UrbanWalk Cycle UrbanMarket share</v>
          </cell>
          <cell r="H59">
            <v>8.9086859688195987E-3</v>
          </cell>
          <cell r="I59">
            <v>8.9086859688195987E-3</v>
          </cell>
          <cell r="J59">
            <v>8.9086859688195987E-3</v>
          </cell>
          <cell r="K59">
            <v>8.9086859688195987E-3</v>
          </cell>
          <cell r="L59">
            <v>8.9086859688195987E-3</v>
          </cell>
          <cell r="M59">
            <v>8.9086859688195987E-3</v>
          </cell>
          <cell r="N59">
            <v>8.9086859688195987E-3</v>
          </cell>
          <cell r="O59">
            <v>8.9086859688195987E-3</v>
          </cell>
          <cell r="P59">
            <v>8.9086859688195987E-3</v>
          </cell>
          <cell r="Q59">
            <v>8.9086859688195987E-3</v>
          </cell>
          <cell r="R59">
            <v>8.9086859688195987E-3</v>
          </cell>
        </row>
        <row r="60">
          <cell r="A60" t="str">
            <v>CIMS.CAN.BC.Transportation Personal.Mode.UrbanPassenger Vehicle Urban 1 PassengerMarket share</v>
          </cell>
          <cell r="H60">
            <v>0.34635748768813929</v>
          </cell>
          <cell r="I60">
            <v>0.33145959543956577</v>
          </cell>
          <cell r="J60">
            <v>0.32973526430212707</v>
          </cell>
          <cell r="K60">
            <v>0.33983657069092077</v>
          </cell>
          <cell r="L60">
            <v>0.33566507135843454</v>
          </cell>
          <cell r="M60">
            <v>0.32991023979707745</v>
          </cell>
          <cell r="N60">
            <v>0.32463504367303309</v>
          </cell>
          <cell r="O60">
            <v>0.31955562861488229</v>
          </cell>
          <cell r="P60">
            <v>0.31469716784453744</v>
          </cell>
          <cell r="Q60">
            <v>0.31007937873823049</v>
          </cell>
          <cell r="R60">
            <v>0.30571652406528332</v>
          </cell>
        </row>
        <row r="61">
          <cell r="A61" t="str">
            <v>CIMS.CAN.BC.Transportation Personal.Mode.UrbanPassenger Vehicle Urban 3 PassengerMarket share</v>
          </cell>
          <cell r="H61">
            <v>0.46274003461481517</v>
          </cell>
          <cell r="I61">
            <v>0.44745140852906867</v>
          </cell>
          <cell r="J61">
            <v>0.4488590543055222</v>
          </cell>
          <cell r="K61">
            <v>0.46943260952755439</v>
          </cell>
          <cell r="L61">
            <v>0.4724050818327522</v>
          </cell>
          <cell r="M61">
            <v>0.46934174176811733</v>
          </cell>
          <cell r="N61">
            <v>0.46611757673613952</v>
          </cell>
          <cell r="O61">
            <v>0.46303699703820306</v>
          </cell>
          <cell r="P61">
            <v>0.46011337737958469</v>
          </cell>
          <cell r="Q61">
            <v>0.45735653834709322</v>
          </cell>
          <cell r="R61">
            <v>0.45477283068444679</v>
          </cell>
        </row>
        <row r="62">
          <cell r="A62" t="str">
            <v>CIMS.CAN.BC.Transportation Personal.Mode.UrbanPublic Transit UrbanMarket share</v>
          </cell>
          <cell r="H62">
            <v>0.18362969097971563</v>
          </cell>
          <cell r="I62">
            <v>0.21408754880468128</v>
          </cell>
          <cell r="J62">
            <v>0.21440708077565288</v>
          </cell>
          <cell r="K62">
            <v>0.18345649007169582</v>
          </cell>
          <cell r="L62">
            <v>0.18466629487001607</v>
          </cell>
          <cell r="M62">
            <v>0.19356373096006196</v>
          </cell>
          <cell r="N62">
            <v>0.20213949086804842</v>
          </cell>
          <cell r="O62">
            <v>0.21037283389160602</v>
          </cell>
          <cell r="P62">
            <v>0.21822486560532406</v>
          </cell>
          <cell r="Q62">
            <v>0.22566578253638125</v>
          </cell>
          <cell r="R62">
            <v>0.23267478588173318</v>
          </cell>
        </row>
        <row r="63">
          <cell r="A63" t="str">
            <v>CIMS.CAN.BC.Transportation Personal.Mode.UrbanPassenger Vehicle Urban 1 PassengerService requestedCIMS.CAN.BC.Transportation Personal.Passenger Vehicles</v>
          </cell>
          <cell r="H63">
            <v>1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Personal.Mode.UrbanPassenger Vehicle Urban 3 PassengerService requestedCIMS.CAN.BC.Transportation Personal.Passenger Vehicles</v>
          </cell>
          <cell r="H64">
            <v>0.33333299999999999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Personal.Mode.Intercity LandBus IntercityMarket share</v>
          </cell>
          <cell r="H65">
            <v>5.9552970725187962E-2</v>
          </cell>
          <cell r="I65">
            <v>6.1821724454134405E-2</v>
          </cell>
          <cell r="J65">
            <v>3.7627388233622348E-2</v>
          </cell>
          <cell r="K65">
            <v>3.2495822086337833E-2</v>
          </cell>
          <cell r="L65">
            <v>2.5891849268061325E-2</v>
          </cell>
          <cell r="M65">
            <v>2.1952053844228367E-2</v>
          </cell>
          <cell r="N65">
            <v>1.8534080273563475E-2</v>
          </cell>
          <cell r="O65">
            <v>1.5582114948044415E-2</v>
          </cell>
          <cell r="P65">
            <v>1.3046783804577133E-2</v>
          </cell>
          <cell r="Q65">
            <v>1.0881111416717529E-2</v>
          </cell>
          <cell r="R65">
            <v>9.0409525618156995E-3</v>
          </cell>
        </row>
        <row r="66">
          <cell r="A66" t="str">
            <v>CIMS.CAN.BC.Transportation Personal.Mode.Intercity LandRail IntercityMarket share</v>
          </cell>
          <cell r="H66">
            <v>1.1427363768489518E-2</v>
          </cell>
          <cell r="I66">
            <v>3.7955889629585344E-3</v>
          </cell>
          <cell r="J66">
            <v>4.4876914612042573E-3</v>
          </cell>
          <cell r="K66">
            <v>4.8163676108961611E-3</v>
          </cell>
          <cell r="L66">
            <v>7.4807224142241346E-3</v>
          </cell>
          <cell r="M66">
            <v>7.38579004125536E-3</v>
          </cell>
          <cell r="N66">
            <v>7.2616308370740219E-3</v>
          </cell>
          <cell r="O66">
            <v>7.1093657805651293E-3</v>
          </cell>
          <cell r="P66">
            <v>6.9318514983333921E-3</v>
          </cell>
          <cell r="Q66">
            <v>6.7322520974800399E-3</v>
          </cell>
          <cell r="R66">
            <v>6.5139231748893092E-3</v>
          </cell>
        </row>
        <row r="67">
          <cell r="A67" t="str">
            <v>CIMS.CAN.BC.Transportation Personal.Mode.Intercity LandPassenger Vehicle IntercityMarket share</v>
          </cell>
          <cell r="H67">
            <v>0.92901966550632242</v>
          </cell>
          <cell r="I67">
            <v>0.93438268658290702</v>
          </cell>
          <cell r="J67">
            <v>0.95788492030517336</v>
          </cell>
          <cell r="K67">
            <v>0.96268781030276607</v>
          </cell>
          <cell r="L67">
            <v>0.96662742831771453</v>
          </cell>
          <cell r="M67">
            <v>0.97066215611451623</v>
          </cell>
          <cell r="N67">
            <v>0.9742042888893625</v>
          </cell>
          <cell r="O67">
            <v>0.9773085192713904</v>
          </cell>
          <cell r="P67">
            <v>0.98002136469708956</v>
          </cell>
          <cell r="Q67">
            <v>0.98238663648580238</v>
          </cell>
          <cell r="R67">
            <v>0.984445124263295</v>
          </cell>
        </row>
        <row r="68">
          <cell r="A68" t="str">
            <v>CIMS.CAN.BC.Transportation Personal.Mode.Intercity LandPassenger Vehicle IntercityService requestedCIMS.CAN.BC.Transportation Personal.Passenger Vehicles</v>
          </cell>
          <cell r="H68">
            <v>0.78808545895363147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Personal.Passenger VehiclesCar_smallOutput</v>
          </cell>
          <cell r="H69">
            <v>13.590817250000002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Personal.Passenger VehiclesCar_largeOutput</v>
          </cell>
          <cell r="H70">
            <v>13.590817250000002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Personal.Passenger VehiclesLight Truck_smallOutput</v>
          </cell>
          <cell r="H71">
            <v>15.063131511599998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Personal.Passenger VehiclesLight Truck_largeOutput</v>
          </cell>
          <cell r="H72">
            <v>15.063131511599998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Personal.Passenger VehiclesCar_smallService requestedCIMS.CAN.BC.Transportation Personal.Passenger Vehicle Motors</v>
          </cell>
          <cell r="H73">
            <v>8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Personal.Passenger VehiclesCar_largeService requestedCIMS.CAN.BC.Transportation Personal.Passenger Vehicle Motors</v>
          </cell>
          <cell r="H74">
            <v>11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Personal.Passenger VehiclesLight Truck_smallService requestedCIMS.CAN.BC.Transportation Personal.Passenger Vehicle Motors</v>
          </cell>
          <cell r="H75">
            <v>6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Personal.Passenger VehiclesLight Truck_largeService requestedCIMS.CAN.BC.Transportation Personal.Passenger Vehicle Motors</v>
          </cell>
          <cell r="H76">
            <v>12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Personal.Passenger VehiclesCar_smallMarket share</v>
          </cell>
          <cell r="H77">
            <v>0.21186439370208571</v>
          </cell>
          <cell r="I77">
            <v>0.20437753482382706</v>
          </cell>
          <cell r="J77">
            <v>0.19836968930607843</v>
          </cell>
          <cell r="K77">
            <v>0.18345947873000013</v>
          </cell>
          <cell r="L77">
            <v>0.1641275961464172</v>
          </cell>
          <cell r="M77">
            <v>0.15385725730201621</v>
          </cell>
          <cell r="N77">
            <v>0.14367292994930977</v>
          </cell>
          <cell r="O77">
            <v>0.13365122642794894</v>
          </cell>
          <cell r="P77">
            <v>0.12386386830995889</v>
          </cell>
          <cell r="Q77">
            <v>0.11437573723399685</v>
          </cell>
          <cell r="R77">
            <v>0.10524333799759421</v>
          </cell>
        </row>
        <row r="78">
          <cell r="A78" t="str">
            <v>CIMS.CAN.BC.Transportation Personal.Passenger VehiclesCar_largeMarket share</v>
          </cell>
          <cell r="H78">
            <v>0.43014892054665882</v>
          </cell>
          <cell r="I78">
            <v>0.41494832827867917</v>
          </cell>
          <cell r="J78">
            <v>0.40275058131840175</v>
          </cell>
          <cell r="K78">
            <v>0.37247833560333365</v>
          </cell>
          <cell r="L78">
            <v>0.33322875581242278</v>
          </cell>
          <cell r="M78">
            <v>0.31237685573439655</v>
          </cell>
          <cell r="N78">
            <v>0.29169958504859861</v>
          </cell>
          <cell r="O78">
            <v>0.2713524900203812</v>
          </cell>
          <cell r="P78">
            <v>0.25148118717476503</v>
          </cell>
          <cell r="Q78">
            <v>0.23221740589932693</v>
          </cell>
          <cell r="R78">
            <v>0.21367586805572159</v>
          </cell>
        </row>
        <row r="79">
          <cell r="A79" t="str">
            <v>CIMS.CAN.BC.Transportation Personal.Passenger VehiclesLight Truck_smallMarket share</v>
          </cell>
          <cell r="H79">
            <v>0.11813560629791432</v>
          </cell>
          <cell r="I79">
            <v>0.12562246517617295</v>
          </cell>
          <cell r="J79">
            <v>0.13163031069392156</v>
          </cell>
          <cell r="K79">
            <v>0.14654052126999983</v>
          </cell>
          <cell r="L79">
            <v>0.16587240385358284</v>
          </cell>
          <cell r="M79">
            <v>0.17614274269798377</v>
          </cell>
          <cell r="N79">
            <v>0.18632707005069027</v>
          </cell>
          <cell r="O79">
            <v>0.19634877357205111</v>
          </cell>
          <cell r="P79">
            <v>0.20613613169004111</v>
          </cell>
          <cell r="Q79">
            <v>0.21562426276600316</v>
          </cell>
          <cell r="R79">
            <v>0.22475666200240582</v>
          </cell>
        </row>
        <row r="80">
          <cell r="A80" t="str">
            <v>CIMS.CAN.BC.Transportation Personal.Passenger VehiclesLight Truck_largeMarket share</v>
          </cell>
          <cell r="H80">
            <v>0.23985107945334119</v>
          </cell>
          <cell r="I80">
            <v>0.25505167172132087</v>
          </cell>
          <cell r="J80">
            <v>0.26724941868159835</v>
          </cell>
          <cell r="K80">
            <v>0.29752166439666633</v>
          </cell>
          <cell r="L80">
            <v>0.33677124418757731</v>
          </cell>
          <cell r="M80">
            <v>0.35762314426560343</v>
          </cell>
          <cell r="N80">
            <v>0.37830041495140149</v>
          </cell>
          <cell r="O80">
            <v>0.3986475099796189</v>
          </cell>
          <cell r="P80">
            <v>0.41851881282523501</v>
          </cell>
          <cell r="Q80">
            <v>0.43778259410067311</v>
          </cell>
          <cell r="R80">
            <v>0.45632413194427845</v>
          </cell>
        </row>
        <row r="81">
          <cell r="A81" t="str">
            <v>CIMS.CAN.BC.Transportation Personal.Passenger Vehicle MotorsOutput</v>
          </cell>
          <cell r="H81">
            <v>141.58048556610754</v>
          </cell>
          <cell r="I81"/>
          <cell r="J81"/>
          <cell r="K81"/>
          <cell r="L81"/>
          <cell r="M81"/>
          <cell r="N81"/>
          <cell r="O81"/>
          <cell r="P81"/>
          <cell r="Q81"/>
          <cell r="R81"/>
        </row>
        <row r="82">
          <cell r="A82" t="str">
            <v>CIMS.CAN.BC.Transportation Personal.Passenger Vehicle MotorsGasoline ExistingService requestedCIMS.CAN.BC.Transportation Personal.Gasoline Blend</v>
          </cell>
          <cell r="H82">
            <v>0.36480298785886822</v>
          </cell>
          <cell r="I82"/>
          <cell r="J82"/>
          <cell r="K82"/>
          <cell r="L82"/>
          <cell r="M82"/>
          <cell r="N82"/>
          <cell r="O82"/>
          <cell r="P82"/>
          <cell r="Q82"/>
          <cell r="R82"/>
        </row>
        <row r="83">
          <cell r="A83" t="str">
            <v>CIMS.CAN.BC.Transportation Personal.Passenger Vehicle MotorsGasoline StandardService requestedCIMS.CAN.BC.Transportation Personal.Gasoline Blend</v>
          </cell>
          <cell r="H83">
            <v>0.34398085611684259</v>
          </cell>
          <cell r="I83"/>
          <cell r="J83"/>
          <cell r="K83"/>
          <cell r="L83"/>
          <cell r="M83"/>
          <cell r="N83"/>
          <cell r="O83"/>
          <cell r="P83"/>
          <cell r="Q83"/>
          <cell r="R83"/>
        </row>
        <row r="84">
          <cell r="A84" t="str">
            <v>CIMS.CAN.BC.Transportation Personal.Passenger Vehicle MotorsGasoline EfficientService requestedCIMS.CAN.BC.Transportation Personal.Gasoline Blend</v>
          </cell>
          <cell r="H84">
            <v>0.32942286129374937</v>
          </cell>
          <cell r="I84"/>
          <cell r="J84"/>
          <cell r="K84"/>
          <cell r="L84"/>
          <cell r="M84"/>
          <cell r="N84"/>
          <cell r="O84"/>
          <cell r="P84"/>
          <cell r="Q84"/>
          <cell r="R84"/>
        </row>
        <row r="85">
          <cell r="A85" t="str">
            <v>CIMS.CAN.BC.Transportation Personal.Passenger Vehicle MotorsGasoline ExistingMarket share</v>
          </cell>
          <cell r="H85">
            <v>1</v>
          </cell>
          <cell r="I85"/>
          <cell r="J85"/>
          <cell r="K85"/>
          <cell r="L85"/>
          <cell r="M85"/>
          <cell r="N85"/>
          <cell r="O85"/>
          <cell r="P85"/>
          <cell r="Q85"/>
          <cell r="R85"/>
        </row>
        <row r="86">
          <cell r="A86" t="str">
            <v>CIMS.CAN.BC.Transportation Personal.TransitService requestedCIMS.CAN.BC.Transportation Personal.Transit.Public Bus</v>
          </cell>
          <cell r="H86">
            <v>0.83097972781941976</v>
          </cell>
          <cell r="I86">
            <v>0.79131281842358103</v>
          </cell>
          <cell r="J86">
            <v>0.76617276759406905</v>
          </cell>
          <cell r="K86">
            <v>0.74012927457827882</v>
          </cell>
          <cell r="L86">
            <v>0.74724204708523356</v>
          </cell>
          <cell r="M86">
            <v>0.74724204708523356</v>
          </cell>
          <cell r="N86">
            <v>0.74724204708523356</v>
          </cell>
          <cell r="O86">
            <v>0.74724204708523356</v>
          </cell>
          <cell r="P86">
            <v>0.74724204708523356</v>
          </cell>
          <cell r="Q86">
            <v>0.74724204708523356</v>
          </cell>
          <cell r="R86">
            <v>0.74724204708523356</v>
          </cell>
        </row>
        <row r="87">
          <cell r="A87" t="str">
            <v>CIMS.CAN.BC.Transportation Personal.TransitService requestedCIMS.CAN.BC.Transportation Personal.Transit.Rapid Transit</v>
          </cell>
          <cell r="H87">
            <v>0.16902027218058024</v>
          </cell>
          <cell r="I87">
            <v>0.20868718157641897</v>
          </cell>
          <cell r="J87">
            <v>0.23382723240593095</v>
          </cell>
          <cell r="K87">
            <v>0.25987072542172118</v>
          </cell>
          <cell r="L87">
            <v>0.25275795291476644</v>
          </cell>
          <cell r="M87">
            <v>0.25275795291476644</v>
          </cell>
          <cell r="N87">
            <v>0.25275795291476644</v>
          </cell>
          <cell r="O87">
            <v>0.25275795291476644</v>
          </cell>
          <cell r="P87">
            <v>0.25275795291476644</v>
          </cell>
          <cell r="Q87">
            <v>0.25275795291476644</v>
          </cell>
          <cell r="R87">
            <v>0.25275795291476644</v>
          </cell>
        </row>
        <row r="88">
          <cell r="A88" t="str">
            <v>CIMS.CAN.BC.Transportation Personal.Transit.Public BusOutput</v>
          </cell>
          <cell r="H88">
            <v>778.19774759284121</v>
          </cell>
          <cell r="I88"/>
          <cell r="J88"/>
          <cell r="K88"/>
          <cell r="L88"/>
          <cell r="M88"/>
          <cell r="N88"/>
          <cell r="O88"/>
          <cell r="P88"/>
          <cell r="Q88"/>
          <cell r="R88"/>
        </row>
        <row r="89">
          <cell r="A89" t="str">
            <v>CIMS.CAN.BC.Transportation Personal.Transit.Public BusBus Urban DieselMarket share</v>
          </cell>
          <cell r="H89">
            <v>0.87630132242250913</v>
          </cell>
          <cell r="I89"/>
          <cell r="J89"/>
          <cell r="K89"/>
          <cell r="L89"/>
          <cell r="M89"/>
          <cell r="N89"/>
          <cell r="O89"/>
          <cell r="P89"/>
          <cell r="Q89"/>
          <cell r="R89"/>
        </row>
        <row r="90">
          <cell r="A90" t="str">
            <v>CIMS.CAN.BC.Transportation Personal.Transit.Public BusBus Urban NGMarket share</v>
          </cell>
          <cell r="H90">
            <v>5.4789154702528695E-2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CIMS.CAN.BC.Transportation Personal.Transit.Public BusBus Urban ElectricMarket share</v>
          </cell>
          <cell r="H91">
            <v>6.8909522874962006E-2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CIMS.CAN.BC.Transportation Personal.Transit.Public BusBus Urban DieselService requestedCIMS.CAN.BC.Transportation Personal.Diesel Blend</v>
          </cell>
          <cell r="H92">
            <v>3.0385380582048676</v>
          </cell>
          <cell r="I92">
            <v>3.0111723132635309</v>
          </cell>
          <cell r="J92">
            <v>2.9838065683221924</v>
          </cell>
          <cell r="K92">
            <v>2.9564408233808557</v>
          </cell>
          <cell r="L92">
            <v>2.9345482274277863</v>
          </cell>
          <cell r="M92">
            <v>2.9345482274277863</v>
          </cell>
          <cell r="N92">
            <v>2.9345482274277863</v>
          </cell>
          <cell r="O92">
            <v>2.9345482274277863</v>
          </cell>
          <cell r="P92">
            <v>2.9345482274277863</v>
          </cell>
          <cell r="Q92">
            <v>2.9345482274277863</v>
          </cell>
          <cell r="R92">
            <v>2.9345482274277863</v>
          </cell>
        </row>
        <row r="93">
          <cell r="A93" t="str">
            <v>CIMS.CAN.BC.Transportation Personal.Transit.Rapid TransitLight RailService requestedCIMS.CAN.BC.Electricity</v>
          </cell>
          <cell r="H93">
            <v>0.26333333333333331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CIMS.CAN.BC.Transportation Personal.Intercity BusOutput</v>
          </cell>
          <cell r="H94">
            <v>956.73357798106247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CIMS.CAN.BC.Transportation Personal.Intercity BusBus Intercity DieselMarket share</v>
          </cell>
          <cell r="H95">
            <v>0.91447177025956228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CIMS.CAN.BC.Transportation Personal.Intercity BusBus Intercity GasolineMarket share</v>
          </cell>
          <cell r="H96">
            <v>8.5528229740437806E-2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CIMS.CAN.BC.Transportation Personal.Intercity BusBus Intercity DieselService requestedCIMS.CAN.BC.Transportation Personal.Diesel Blend</v>
          </cell>
          <cell r="H97">
            <v>0.84748827491499767</v>
          </cell>
          <cell r="I97">
            <v>0.7858271198561475</v>
          </cell>
          <cell r="J97">
            <v>0.72416596479729733</v>
          </cell>
          <cell r="K97">
            <v>0.66250480973845072</v>
          </cell>
          <cell r="L97">
            <v>0.61317588569136916</v>
          </cell>
          <cell r="M97">
            <v>0.61317588569136916</v>
          </cell>
          <cell r="N97">
            <v>0.61317588569136916</v>
          </cell>
          <cell r="O97">
            <v>0.61317588569136916</v>
          </cell>
          <cell r="P97">
            <v>0.61317588569136916</v>
          </cell>
          <cell r="Q97">
            <v>0.61317588569136916</v>
          </cell>
          <cell r="R97">
            <v>0.61317588569136916</v>
          </cell>
        </row>
        <row r="98">
          <cell r="A98" t="str">
            <v>CIMS.CAN.BC.Transportation Personal.Intercity BusBus Intercity GasolineService requestedCIMS.CAN.BC.Transportation Personal.Gasoline Blend</v>
          </cell>
          <cell r="H98">
            <v>0.84748827491499767</v>
          </cell>
          <cell r="I98">
            <v>0.7858271198561475</v>
          </cell>
          <cell r="J98">
            <v>0.72416596479729733</v>
          </cell>
          <cell r="K98">
            <v>0.66250480973845072</v>
          </cell>
          <cell r="L98">
            <v>0.61317588569136916</v>
          </cell>
          <cell r="M98">
            <v>0.61317588569136916</v>
          </cell>
          <cell r="N98">
            <v>0.61317588569136916</v>
          </cell>
          <cell r="O98">
            <v>0.61317588569136916</v>
          </cell>
          <cell r="P98">
            <v>0.61317588569136916</v>
          </cell>
          <cell r="Q98">
            <v>0.61317588569136916</v>
          </cell>
          <cell r="R98">
            <v>0.61317588569136916</v>
          </cell>
        </row>
        <row r="99">
          <cell r="A99" t="str">
            <v>CIMS.CAN.BC.Transportation Personal.Intercity RailRail Intercity DieselMarket share</v>
          </cell>
          <cell r="H99">
            <v>1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CIMS.CAN.BC.Transportation Personal.Intercity RailRail Intercity DieselService requestedCIMS.CAN.BC.Transportation Personal.Diesel Blend</v>
          </cell>
          <cell r="H100">
            <v>1.9938942624324696</v>
          </cell>
          <cell r="I100">
            <v>1.8539965299869507</v>
          </cell>
          <cell r="J100">
            <v>1.7140987975414319</v>
          </cell>
          <cell r="K100">
            <v>1.5742010650959131</v>
          </cell>
          <cell r="L100">
            <v>1.4622828791394937</v>
          </cell>
          <cell r="M100">
            <v>1.4622828791394937</v>
          </cell>
          <cell r="N100">
            <v>1.4622828791394937</v>
          </cell>
          <cell r="O100">
            <v>1.4622828791394937</v>
          </cell>
          <cell r="P100">
            <v>1.4622828791394937</v>
          </cell>
          <cell r="Q100">
            <v>1.4622828791394937</v>
          </cell>
          <cell r="R100">
            <v>1.4622828791394937</v>
          </cell>
        </row>
        <row r="101">
          <cell r="A101" t="str">
            <v>CIMS.CAN.BC.Transportation Personal.Mode.Intercity AirAir IntercityMarket share</v>
          </cell>
          <cell r="H101">
            <v>1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CIMS.CAN.BC.Transportation Personal.Mode.Intercity AirAir IntercityService requestedCIMS.Generic Fuels.Jet Fuel</v>
          </cell>
          <cell r="H102">
            <v>2.3231044630016697</v>
          </cell>
          <cell r="I102">
            <v>2.0637162772815856</v>
          </cell>
          <cell r="J102">
            <v>1.8043280915615014</v>
          </cell>
          <cell r="K102">
            <v>1.5449399058414173</v>
          </cell>
          <cell r="L102">
            <v>1.3374293572653499</v>
          </cell>
          <cell r="M102">
            <v>1.3374293572653499</v>
          </cell>
          <cell r="N102">
            <v>1.3374293572653499</v>
          </cell>
          <cell r="O102">
            <v>1.3374293572653499</v>
          </cell>
          <cell r="P102">
            <v>1.3374293572653499</v>
          </cell>
          <cell r="Q102">
            <v>1.3374293572653499</v>
          </cell>
          <cell r="R102">
            <v>1.3374293572653499</v>
          </cell>
        </row>
        <row r="103"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CIMS.CAN.ABService requestedCIMS.CAN.AB.Transportation Personal</v>
          </cell>
          <cell r="H104">
            <v>68809688.990103155</v>
          </cell>
          <cell r="I104">
            <v>72294037.721551195</v>
          </cell>
          <cell r="J104">
            <v>81823058.372560024</v>
          </cell>
          <cell r="K104">
            <v>88510778.907990307</v>
          </cell>
          <cell r="L104">
            <v>96330790.340831697</v>
          </cell>
          <cell r="M104">
            <v>101239128.30971001</v>
          </cell>
          <cell r="N104">
            <v>107258917.08855249</v>
          </cell>
          <cell r="O104">
            <v>113573408.57004097</v>
          </cell>
          <cell r="P104">
            <v>120621970.23604116</v>
          </cell>
          <cell r="Q104">
            <v>128461757.58540435</v>
          </cell>
          <cell r="R104">
            <v>137156105.69252411</v>
          </cell>
        </row>
        <row r="105">
          <cell r="A105" t="str">
            <v>CIMS.CAN.AB.Transportation PersonalService requestedCIMS.CAN.AB.Transportation Personal.Mode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</row>
        <row r="106">
          <cell r="A106" t="str">
            <v>CIMS.CAN.AB.Transportation Personal.ModeService requestedCIMS.CAN.AB.Transportation Personal.Mode.Urban</v>
          </cell>
          <cell r="H106">
            <v>0.4653701192980747</v>
          </cell>
          <cell r="I106">
            <v>0.48020102900777206</v>
          </cell>
          <cell r="J106">
            <v>0.46651207234351838</v>
          </cell>
          <cell r="K106">
            <v>0.42862309474008981</v>
          </cell>
          <cell r="L106">
            <v>0.43635843803566376</v>
          </cell>
          <cell r="M106">
            <v>0.43013147226378262</v>
          </cell>
          <cell r="N106">
            <v>0.42268786517096724</v>
          </cell>
          <cell r="O106">
            <v>0.41683724399589217</v>
          </cell>
          <cell r="P106">
            <v>0.41097581074131512</v>
          </cell>
          <cell r="Q106">
            <v>0.40513454497595863</v>
          </cell>
          <cell r="R106">
            <v>0.39933787810355181</v>
          </cell>
        </row>
        <row r="107">
          <cell r="A107" t="str">
            <v>CIMS.CAN.AB.Transportation Personal.ModeService requestedCIMS.CAN.AB.Transportation Personal.Mode.Intercity Land</v>
          </cell>
          <cell r="H107">
            <v>0.3277079651644968</v>
          </cell>
          <cell r="I107">
            <v>0.32439338519592509</v>
          </cell>
          <cell r="J107">
            <v>0.28074013226877459</v>
          </cell>
          <cell r="K107">
            <v>0.26846491674426809</v>
          </cell>
          <cell r="L107">
            <v>0.27533281706876128</v>
          </cell>
          <cell r="M107">
            <v>0.26698517738764588</v>
          </cell>
          <cell r="N107">
            <v>0.25790711268369709</v>
          </cell>
          <cell r="O107">
            <v>0.25033339056535131</v>
          </cell>
          <cell r="P107">
            <v>0.24322600317649645</v>
          </cell>
          <cell r="Q107">
            <v>0.23656262136357095</v>
          </cell>
          <cell r="R107">
            <v>0.23031838091510573</v>
          </cell>
        </row>
        <row r="108">
          <cell r="A108" t="str">
            <v>CIMS.CAN.AB.Transportation Personal.ModeService requestedCIMS.CAN.AB.Transportation Personal.Mode.Intercity Air</v>
          </cell>
          <cell r="H108">
            <v>0.20692191553742853</v>
          </cell>
          <cell r="I108">
            <v>0.19540558579630288</v>
          </cell>
          <cell r="J108">
            <v>0.25274779538770725</v>
          </cell>
          <cell r="K108">
            <v>0.30291198851564216</v>
          </cell>
          <cell r="L108">
            <v>0.28830874489557495</v>
          </cell>
          <cell r="M108">
            <v>0.30288335034857156</v>
          </cell>
          <cell r="N108">
            <v>0.31563942869169698</v>
          </cell>
          <cell r="O108">
            <v>0.32911589333188879</v>
          </cell>
          <cell r="P108">
            <v>0.34213693164351305</v>
          </cell>
          <cell r="Q108">
            <v>0.35469361722415904</v>
          </cell>
          <cell r="R108">
            <v>0.36678616522986313</v>
          </cell>
        </row>
        <row r="109">
          <cell r="A109" t="str">
            <v>CIMS.CAN.AB.Transportation Personal.Mode.UrbanWalk Cycle UrbanMarket share</v>
          </cell>
          <cell r="H109">
            <v>8.9086859688195987E-3</v>
          </cell>
          <cell r="I109">
            <v>8.9086859688195987E-3</v>
          </cell>
          <cell r="J109">
            <v>8.9086859688195987E-3</v>
          </cell>
          <cell r="K109">
            <v>8.9086859688195987E-3</v>
          </cell>
          <cell r="L109">
            <v>8.9086859688195987E-3</v>
          </cell>
          <cell r="M109">
            <v>8.9086859688195987E-3</v>
          </cell>
          <cell r="N109">
            <v>8.9086859688195987E-3</v>
          </cell>
          <cell r="O109">
            <v>8.9086859688195987E-3</v>
          </cell>
          <cell r="P109">
            <v>8.9086859688195987E-3</v>
          </cell>
          <cell r="Q109">
            <v>8.9086859688195987E-3</v>
          </cell>
          <cell r="R109">
            <v>8.9086859688195987E-3</v>
          </cell>
        </row>
        <row r="110">
          <cell r="A110" t="str">
            <v>CIMS.CAN.AB.Transportation Personal.Mode.UrbanPassenger Vehicle Urban 1 PassengerMarket share</v>
          </cell>
          <cell r="H110">
            <v>0.3380149133334866</v>
          </cell>
          <cell r="I110">
            <v>0.32416324836245403</v>
          </cell>
          <cell r="J110">
            <v>0.29221771114467721</v>
          </cell>
          <cell r="K110">
            <v>0.30370741944134266</v>
          </cell>
          <cell r="L110">
            <v>0.30977519672484621</v>
          </cell>
          <cell r="M110">
            <v>0.30274927437728855</v>
          </cell>
          <cell r="N110">
            <v>0.29745065349842326</v>
          </cell>
          <cell r="O110">
            <v>0.29242967419137378</v>
          </cell>
          <cell r="P110">
            <v>0.28769850493654336</v>
          </cell>
          <cell r="Q110">
            <v>0.28326379665925477</v>
          </cell>
          <cell r="R110">
            <v>0.27912721038317401</v>
          </cell>
        </row>
        <row r="111">
          <cell r="A111" t="str">
            <v>CIMS.CAN.AB.Transportation Personal.Mode.UrbanPassenger Vehicle Urban 3 PassengerMarket share</v>
          </cell>
          <cell r="H111">
            <v>0.45395636720332622</v>
          </cell>
          <cell r="I111">
            <v>0.4334680459620337</v>
          </cell>
          <cell r="J111">
            <v>0.39381132587983408</v>
          </cell>
          <cell r="K111">
            <v>0.41936105135822921</v>
          </cell>
          <cell r="L111">
            <v>0.43516102901944348</v>
          </cell>
          <cell r="M111">
            <v>0.43236682667763693</v>
          </cell>
          <cell r="N111">
            <v>0.42877567218426949</v>
          </cell>
          <cell r="O111">
            <v>0.42540874134414036</v>
          </cell>
          <cell r="P111">
            <v>0.42227038720530602</v>
          </cell>
          <cell r="Q111">
            <v>0.41936111387760838</v>
          </cell>
          <cell r="R111">
            <v>0.41667805022002924</v>
          </cell>
        </row>
        <row r="112">
          <cell r="A112" t="str">
            <v>CIMS.CAN.AB.Transportation Personal.Mode.UrbanPublic Transit UrbanMarket share</v>
          </cell>
          <cell r="H112">
            <v>0.20090987649206976</v>
          </cell>
          <cell r="I112">
            <v>0.235558536737764</v>
          </cell>
          <cell r="J112">
            <v>0.30780440983369534</v>
          </cell>
          <cell r="K112">
            <v>0.27043203732807253</v>
          </cell>
          <cell r="L112">
            <v>0.24836771829396392</v>
          </cell>
          <cell r="M112">
            <v>0.2582761137670529</v>
          </cell>
          <cell r="N112">
            <v>0.26724579723251907</v>
          </cell>
          <cell r="O112">
            <v>0.27570910432484069</v>
          </cell>
          <cell r="P112">
            <v>0.28364936500743743</v>
          </cell>
          <cell r="Q112">
            <v>0.29105935993022114</v>
          </cell>
          <cell r="R112">
            <v>0.29794031008800392</v>
          </cell>
        </row>
        <row r="113">
          <cell r="A113" t="str">
            <v>CIMS.CAN.AB.Transportation Personal.Mode.UrbanPassenger Vehicle Urban 1 PassengerService requestedCIMS.CAN.AB.Transportation Personal.Passenger Vehicles</v>
          </cell>
          <cell r="H113">
            <v>1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Personal.Mode.UrbanPassenger Vehicle Urban 3 PassengerService requestedCIMS.CAN.AB.Transportation Personal.Passenger Vehicles</v>
          </cell>
          <cell r="H114">
            <v>0.33333299999999999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Personal.Mode.Intercity LandBus IntercityMarket share</v>
          </cell>
          <cell r="H115">
            <v>6.8375131744072323E-2</v>
          </cell>
          <cell r="I115">
            <v>6.9343006357402884E-2</v>
          </cell>
          <cell r="J115">
            <v>6.2103401769735216E-2</v>
          </cell>
          <cell r="K115">
            <v>5.1737996544198375E-2</v>
          </cell>
          <cell r="L115">
            <v>3.5402850210967854E-2</v>
          </cell>
          <cell r="M115">
            <v>2.9832143048390242E-2</v>
          </cell>
          <cell r="N115">
            <v>2.5031215811296526E-2</v>
          </cell>
          <cell r="O115">
            <v>2.091423105532976E-2</v>
          </cell>
          <cell r="P115">
            <v>1.7404421536359391E-2</v>
          </cell>
          <cell r="Q115">
            <v>1.442894913186548E-2</v>
          </cell>
          <cell r="R115">
            <v>1.1919817683724503E-2</v>
          </cell>
        </row>
        <row r="116">
          <cell r="A116" t="str">
            <v>CIMS.CAN.AB.Transportation Personal.Mode.Intercity LandRail IntercityMarket share</v>
          </cell>
          <cell r="H116">
            <v>1.8796876773114129E-2</v>
          </cell>
          <cell r="I116">
            <v>2.6659019908080426E-2</v>
          </cell>
          <cell r="J116">
            <v>2.0244184481573578E-2</v>
          </cell>
          <cell r="K116">
            <v>2.0208144479669312E-2</v>
          </cell>
          <cell r="L116">
            <v>1.6524932111109128E-2</v>
          </cell>
          <cell r="M116">
            <v>1.6215384005009641E-2</v>
          </cell>
          <cell r="N116">
            <v>1.5844044674712367E-2</v>
          </cell>
          <cell r="O116">
            <v>1.5415845321185014E-2</v>
          </cell>
          <cell r="P116">
            <v>1.4939166391533431E-2</v>
          </cell>
          <cell r="Q116">
            <v>1.4422574867552196E-2</v>
          </cell>
          <cell r="R116">
            <v>1.3874554308614251E-2</v>
          </cell>
        </row>
        <row r="117">
          <cell r="A117" t="str">
            <v>CIMS.CAN.AB.Transportation Personal.Mode.Intercity LandPassenger Vehicle IntercityMarket share</v>
          </cell>
          <cell r="H117">
            <v>0.91282799148281357</v>
          </cell>
          <cell r="I117">
            <v>0.90399797373451674</v>
          </cell>
          <cell r="J117">
            <v>0.91765241374869122</v>
          </cell>
          <cell r="K117">
            <v>0.92805385897613224</v>
          </cell>
          <cell r="L117">
            <v>0.94807221767792305</v>
          </cell>
          <cell r="M117">
            <v>0.95395247294660013</v>
          </cell>
          <cell r="N117">
            <v>0.95912473951399102</v>
          </cell>
          <cell r="O117">
            <v>0.96366992362348514</v>
          </cell>
          <cell r="P117">
            <v>0.96765641207210717</v>
          </cell>
          <cell r="Q117">
            <v>0.97114847600058229</v>
          </cell>
          <cell r="R117">
            <v>0.9742056280076612</v>
          </cell>
        </row>
        <row r="118">
          <cell r="A118" t="str">
            <v>CIMS.CAN.AB.Transportation Personal.Mode.Intercity LandPassenger Vehicle IntercityService requestedCIMS.CAN.AB.Transportation Personal.Passenger Vehicles</v>
          </cell>
          <cell r="H118">
            <v>0.7866597465573264</v>
          </cell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</row>
        <row r="119">
          <cell r="A119" t="str">
            <v>CIMS.CAN.AB.Transportation Personal.Passenger VehiclesCar_smallOutput</v>
          </cell>
          <cell r="H119">
            <v>14.356695849999999</v>
          </cell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</row>
        <row r="120">
          <cell r="A120" t="str">
            <v>CIMS.CAN.AB.Transportation Personal.Passenger VehiclesCar_largeOutput</v>
          </cell>
          <cell r="H120">
            <v>14.356695849999999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</row>
        <row r="121">
          <cell r="A121" t="str">
            <v>CIMS.CAN.AB.Transportation Personal.Passenger VehiclesLight Truck_smallOutput</v>
          </cell>
          <cell r="H121">
            <v>13.910389527849995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</row>
        <row r="122">
          <cell r="A122" t="str">
            <v>CIMS.CAN.AB.Transportation Personal.Passenger VehiclesLight Truck_largeOutput</v>
          </cell>
          <cell r="H122">
            <v>13.910389527849995</v>
          </cell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</row>
        <row r="123">
          <cell r="A123" t="str">
            <v>CIMS.CAN.AB.Transportation Personal.Passenger VehiclesCar_smallService requestedCIMS.CAN.AB.Transportation Personal.Passenger Vehicle Motors</v>
          </cell>
          <cell r="H123">
            <v>8</v>
          </cell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</row>
        <row r="124">
          <cell r="A124" t="str">
            <v>CIMS.CAN.AB.Transportation Personal.Passenger VehiclesCar_largeService requestedCIMS.CAN.AB.Transportation Personal.Passenger Vehicle Motors</v>
          </cell>
          <cell r="H124">
            <v>11</v>
          </cell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</row>
        <row r="125">
          <cell r="A125" t="str">
            <v>CIMS.CAN.AB.Transportation Personal.Passenger VehiclesLight Truck_smallService requestedCIMS.CAN.AB.Transportation Personal.Passenger Vehicle Motors</v>
          </cell>
          <cell r="H125">
            <v>6</v>
          </cell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</row>
        <row r="126">
          <cell r="A126" t="str">
            <v>CIMS.CAN.AB.Transportation Personal.Passenger VehiclesLight Truck_largeService requestedCIMS.CAN.AB.Transportation Personal.Passenger Vehicle Motors</v>
          </cell>
          <cell r="H126">
            <v>12</v>
          </cell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</row>
        <row r="127">
          <cell r="A127" t="str">
            <v>CIMS.CAN.AB.Transportation Personal.Passenger VehiclesCar_smallMarket share</v>
          </cell>
          <cell r="H127">
            <v>0.21013993129135949</v>
          </cell>
          <cell r="I127">
            <v>0.19989900393693535</v>
          </cell>
          <cell r="J127">
            <v>0.19078361921219711</v>
          </cell>
          <cell r="K127">
            <v>0.16238533792169485</v>
          </cell>
          <cell r="L127">
            <v>0.14223412098133795</v>
          </cell>
          <cell r="M127">
            <v>0.13224154976142435</v>
          </cell>
          <cell r="N127">
            <v>0.12249302171338992</v>
          </cell>
          <cell r="O127">
            <v>0.11305230882867834</v>
          </cell>
          <cell r="P127">
            <v>0.10397462518706686</v>
          </cell>
          <cell r="Q127">
            <v>9.5305636583572328E-2</v>
          </cell>
          <cell r="R127">
            <v>8.7080965439827837E-2</v>
          </cell>
        </row>
        <row r="128">
          <cell r="A128" t="str">
            <v>CIMS.CAN.AB.Transportation Personal.Passenger VehiclesCar_largeMarket share</v>
          </cell>
          <cell r="H128">
            <v>0.42664773928851774</v>
          </cell>
          <cell r="I128">
            <v>0.40585555344771723</v>
          </cell>
          <cell r="J128">
            <v>0.38734856021870329</v>
          </cell>
          <cell r="K128">
            <v>0.32969144365919861</v>
          </cell>
          <cell r="L128">
            <v>0.2887783668408983</v>
          </cell>
          <cell r="M128">
            <v>0.26849041921258882</v>
          </cell>
          <cell r="N128">
            <v>0.24869795317567048</v>
          </cell>
          <cell r="O128">
            <v>0.22953044519761967</v>
          </cell>
          <cell r="P128">
            <v>0.21109999659192363</v>
          </cell>
          <cell r="Q128">
            <v>0.19349932276058626</v>
          </cell>
          <cell r="R128">
            <v>0.17680074801419593</v>
          </cell>
        </row>
        <row r="129">
          <cell r="A129" t="str">
            <v>CIMS.CAN.AB.Transportation Personal.Passenger VehiclesLight Truck_smallMarket share</v>
          </cell>
          <cell r="H129">
            <v>0.11986006870864054</v>
          </cell>
          <cell r="I129">
            <v>0.13010099606306466</v>
          </cell>
          <cell r="J129">
            <v>0.13921638078780288</v>
          </cell>
          <cell r="K129">
            <v>0.16761466207830519</v>
          </cell>
          <cell r="L129">
            <v>0.1877658790186621</v>
          </cell>
          <cell r="M129">
            <v>0.19775845023857569</v>
          </cell>
          <cell r="N129">
            <v>0.20750697828661011</v>
          </cell>
          <cell r="O129">
            <v>0.21694769117132168</v>
          </cell>
          <cell r="P129">
            <v>0.22602537481293317</v>
          </cell>
          <cell r="Q129">
            <v>0.23469436341642771</v>
          </cell>
          <cell r="R129">
            <v>0.24291903456017216</v>
          </cell>
        </row>
        <row r="130">
          <cell r="A130" t="str">
            <v>CIMS.CAN.AB.Transportation Personal.Passenger VehiclesLight Truck_largeMarket share</v>
          </cell>
          <cell r="H130">
            <v>0.2433522607114823</v>
          </cell>
          <cell r="I130">
            <v>0.26414444655228281</v>
          </cell>
          <cell r="J130">
            <v>0.28265143978129675</v>
          </cell>
          <cell r="K130">
            <v>0.34030855634080143</v>
          </cell>
          <cell r="L130">
            <v>0.38122163315910179</v>
          </cell>
          <cell r="M130">
            <v>0.40150958078741122</v>
          </cell>
          <cell r="N130">
            <v>0.42130204682432959</v>
          </cell>
          <cell r="O130">
            <v>0.44046955480238031</v>
          </cell>
          <cell r="P130">
            <v>0.45890000340807646</v>
          </cell>
          <cell r="Q130">
            <v>0.47650067723941381</v>
          </cell>
          <cell r="R130">
            <v>0.49319925198580411</v>
          </cell>
        </row>
        <row r="131">
          <cell r="A131" t="str">
            <v>CIMS.CAN.AB.Transportation Personal.Passenger Vehicle MotorsOutput</v>
          </cell>
          <cell r="H131">
            <v>141.8395852168436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CIMS.CAN.AB.Transportation Personal.Passenger Vehicle MotorsGasoline ExistingService requestedCIMS.CAN.AB.Transportation Personal.Gasoline Blend</v>
          </cell>
          <cell r="H132">
            <v>0.39088825279327521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CIMS.CAN.AB.Transportation Personal.Passenger Vehicle MotorsGasoline StandardService requestedCIMS.CAN.AB.Transportation Personal.Gasoline Blend</v>
          </cell>
          <cell r="H133">
            <v>0.36564848312445719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CIMS.CAN.AB.Transportation Personal.Passenger Vehicle MotorsGasoline EfficientService requestedCIMS.CAN.AB.Transportation Personal.Gasoline Blend</v>
          </cell>
          <cell r="H134">
            <v>0.36431171247188932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CIMS.CAN.AB.Transportation Personal.Passenger Vehicle MotorsGasoline ExistingMarket share</v>
          </cell>
          <cell r="H135">
            <v>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CIMS.CAN.AB.Transportation Personal.TransitService requestedCIMS.CAN.AB.Transportation Personal.Transit.Public Bus</v>
          </cell>
          <cell r="H136">
            <v>0.83825780676723172</v>
          </cell>
          <cell r="I136">
            <v>0.83797049873183171</v>
          </cell>
          <cell r="J136">
            <v>0.83768319069643171</v>
          </cell>
          <cell r="K136">
            <v>0.80888767708833864</v>
          </cell>
          <cell r="L136">
            <v>0.80665606417205971</v>
          </cell>
          <cell r="M136">
            <v>0.80665606417205971</v>
          </cell>
          <cell r="N136">
            <v>0.80665606417205971</v>
          </cell>
          <cell r="O136">
            <v>0.80665606417205971</v>
          </cell>
          <cell r="P136">
            <v>0.80665606417205971</v>
          </cell>
          <cell r="Q136">
            <v>0.80665606417205971</v>
          </cell>
          <cell r="R136">
            <v>0.80665606417205971</v>
          </cell>
        </row>
        <row r="137">
          <cell r="A137" t="str">
            <v>CIMS.CAN.AB.Transportation Personal.TransitService requestedCIMS.CAN.AB.Transportation Personal.Transit.Rapid Transit</v>
          </cell>
          <cell r="H137">
            <v>0.16174219323276828</v>
          </cell>
          <cell r="I137">
            <v>0.16202950126816829</v>
          </cell>
          <cell r="J137">
            <v>0.16231680930356829</v>
          </cell>
          <cell r="K137">
            <v>0.19111232291166136</v>
          </cell>
          <cell r="L137">
            <v>0.19334393582794029</v>
          </cell>
          <cell r="M137">
            <v>0.19334393582794029</v>
          </cell>
          <cell r="N137">
            <v>0.19334393582794029</v>
          </cell>
          <cell r="O137">
            <v>0.19334393582794029</v>
          </cell>
          <cell r="P137">
            <v>0.19334393582794029</v>
          </cell>
          <cell r="Q137">
            <v>0.19334393582794029</v>
          </cell>
          <cell r="R137">
            <v>0.19334393582794029</v>
          </cell>
        </row>
        <row r="138">
          <cell r="A138" t="str">
            <v>CIMS.CAN.AB.Transportation Personal.Transit.Public BusOutput</v>
          </cell>
          <cell r="H138">
            <v>778.19774759284121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CIMS.CAN.AB.Transportation Personal.Transit.Public BusBus Urban DieselMarket share</v>
          </cell>
          <cell r="H139">
            <v>0.98572935090814084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CIMS.CAN.AB.Transportation Personal.Transit.Public BusBus Urban NGMarket share</v>
          </cell>
          <cell r="H140">
            <v>1.4270649091859251E-2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CIMS.CAN.AB.Transportation Personal.Transit.Public BusBus Urban ElectricMarket share</v>
          </cell>
          <cell r="H141">
            <v>0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CIMS.CAN.AB.Transportation Personal.Transit.Public BusBus Urban DieselService requestedCIMS.CAN.AB.Transportation Personal.Diesel Blend</v>
          </cell>
          <cell r="H142">
            <v>3.0385380582048676</v>
          </cell>
          <cell r="I142">
            <v>3.0111723132635309</v>
          </cell>
          <cell r="J142">
            <v>2.9838065683221924</v>
          </cell>
          <cell r="K142">
            <v>2.9564408233808557</v>
          </cell>
          <cell r="L142">
            <v>2.9345482274277863</v>
          </cell>
          <cell r="M142">
            <v>2.9345482274277863</v>
          </cell>
          <cell r="N142">
            <v>2.9345482274277863</v>
          </cell>
          <cell r="O142">
            <v>2.9345482274277863</v>
          </cell>
          <cell r="P142">
            <v>2.9345482274277863</v>
          </cell>
          <cell r="Q142">
            <v>2.9345482274277863</v>
          </cell>
          <cell r="R142">
            <v>2.9345482274277863</v>
          </cell>
        </row>
        <row r="143">
          <cell r="A143" t="str">
            <v>CIMS.CAN.AB.Transportation Personal.Transit.Rapid TransitLight RailService requestedCIMS.CAN.AB.Electricity</v>
          </cell>
          <cell r="H143">
            <v>0.26333333333333331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CIMS.CAN.AB.Transportation Personal.Intercity BusOutput</v>
          </cell>
          <cell r="H144">
            <v>956.73357798106247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CIMS.CAN.AB.Transportation Personal.Intercity BusBus Intercity DieselMarket share</v>
          </cell>
          <cell r="H145">
            <v>0.8938480401554203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CIMS.CAN.AB.Transportation Personal.Intercity BusBus Intercity GasolineMarket share</v>
          </cell>
          <cell r="H146">
            <v>0.10615195984457966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CIMS.CAN.AB.Transportation Personal.Intercity BusBus Intercity DieselService requestedCIMS.CAN.AB.Transportation Personal.Diesel Blend</v>
          </cell>
          <cell r="H147">
            <v>0.84748831276640502</v>
          </cell>
          <cell r="I147">
            <v>0.78582710616267804</v>
          </cell>
          <cell r="J147">
            <v>0.72416589955895461</v>
          </cell>
          <cell r="K147">
            <v>0.66250469295523118</v>
          </cell>
          <cell r="L147">
            <v>0.61317572767225315</v>
          </cell>
          <cell r="M147">
            <v>0.61317572767225315</v>
          </cell>
          <cell r="N147">
            <v>0.61317572767225315</v>
          </cell>
          <cell r="O147">
            <v>0.61317572767225315</v>
          </cell>
          <cell r="P147">
            <v>0.61317572767225315</v>
          </cell>
          <cell r="Q147">
            <v>0.61317572767225315</v>
          </cell>
          <cell r="R147">
            <v>0.61317572767225315</v>
          </cell>
        </row>
        <row r="148">
          <cell r="A148" t="str">
            <v>CIMS.CAN.AB.Transportation Personal.Intercity BusBus Intercity GasolineService requestedCIMS.CAN.AB.Transportation Personal.Gasoline Blend</v>
          </cell>
          <cell r="H148">
            <v>0.84748831276640502</v>
          </cell>
          <cell r="I148">
            <v>0.78582710616267804</v>
          </cell>
          <cell r="J148">
            <v>0.72416589955895461</v>
          </cell>
          <cell r="K148">
            <v>0.66250469295523118</v>
          </cell>
          <cell r="L148">
            <v>0.61317572767225315</v>
          </cell>
          <cell r="M148">
            <v>0.61317572767225315</v>
          </cell>
          <cell r="N148">
            <v>0.61317572767225315</v>
          </cell>
          <cell r="O148">
            <v>0.61317572767225315</v>
          </cell>
          <cell r="P148">
            <v>0.61317572767225315</v>
          </cell>
          <cell r="Q148">
            <v>0.61317572767225315</v>
          </cell>
          <cell r="R148">
            <v>0.61317572767225315</v>
          </cell>
        </row>
        <row r="149">
          <cell r="A149" t="str">
            <v>CIMS.CAN.AB.Transportation Personal.Intercity RailRail Intercity DieselMarket share</v>
          </cell>
          <cell r="H149">
            <v>1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CIMS.CAN.AB.Transportation Personal.Intercity RailRail Intercity DieselService requestedCIMS.CAN.AB.Transportation Personal.Diesel Blend</v>
          </cell>
          <cell r="H150">
            <v>1.9938942624324696</v>
          </cell>
          <cell r="I150">
            <v>1.8539965299869507</v>
          </cell>
          <cell r="J150">
            <v>1.7140987975414319</v>
          </cell>
          <cell r="K150">
            <v>1.5742010650959131</v>
          </cell>
          <cell r="L150">
            <v>1.4622828791394937</v>
          </cell>
          <cell r="M150">
            <v>1.4622828791394937</v>
          </cell>
          <cell r="N150">
            <v>1.4622828791394937</v>
          </cell>
          <cell r="O150">
            <v>1.4622828791394937</v>
          </cell>
          <cell r="P150">
            <v>1.4622828791394937</v>
          </cell>
          <cell r="Q150">
            <v>1.4622828791394937</v>
          </cell>
          <cell r="R150">
            <v>1.4622828791394937</v>
          </cell>
        </row>
        <row r="151">
          <cell r="A151" t="str">
            <v>CIMS.CAN.AB.Transportation Personal.Mode.Intercity AirAir IntercityMarket share</v>
          </cell>
          <cell r="H151">
            <v>1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CIMS.CAN.AB.Transportation Personal.Mode.Intercity AirAir IntercityService requestedCIMS.Generic Fuels.Jet Fuel</v>
          </cell>
          <cell r="H152">
            <v>2.3231044630016697</v>
          </cell>
          <cell r="I152">
            <v>2.0637162772815856</v>
          </cell>
          <cell r="J152">
            <v>1.8043280915615014</v>
          </cell>
          <cell r="K152">
            <v>1.5449399058414173</v>
          </cell>
          <cell r="L152">
            <v>1.3374293572653499</v>
          </cell>
          <cell r="M152">
            <v>1.3374293572653499</v>
          </cell>
          <cell r="N152">
            <v>1.3374293572653499</v>
          </cell>
          <cell r="O152">
            <v>1.3374293572653499</v>
          </cell>
          <cell r="P152">
            <v>1.3374293572653499</v>
          </cell>
          <cell r="Q152">
            <v>1.3374293572653499</v>
          </cell>
          <cell r="R152">
            <v>1.3374293572653499</v>
          </cell>
        </row>
        <row r="153"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CIMS.CAN.SKService requestedCIMS.CAN.SK.Transportation Personal</v>
          </cell>
          <cell r="H154">
            <v>18107472.97228194</v>
          </cell>
          <cell r="I154">
            <v>19531428.71341309</v>
          </cell>
          <cell r="J154">
            <v>27015480.043284807</v>
          </cell>
          <cell r="K154">
            <v>27803385.64306733</v>
          </cell>
          <cell r="L154">
            <v>26017367.386768807</v>
          </cell>
          <cell r="M154">
            <v>26931516.889305122</v>
          </cell>
          <cell r="N154">
            <v>28118691.689518735</v>
          </cell>
          <cell r="O154">
            <v>29322075.067142349</v>
          </cell>
          <cell r="P154">
            <v>30678609.421593633</v>
          </cell>
          <cell r="Q154">
            <v>32197701.143042319</v>
          </cell>
          <cell r="R154">
            <v>33889788.361875601</v>
          </cell>
        </row>
        <row r="155">
          <cell r="A155" t="str">
            <v>CIMS.CAN.SK.Transportation PersonalService requestedCIMS.CAN.SK.Transportation Personal.Mode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</row>
        <row r="156">
          <cell r="A156" t="str">
            <v>CIMS.CAN.SK.Transportation Personal.ModeService requestedCIMS.CAN.SK.Transportation Personal.Mode.Urban</v>
          </cell>
          <cell r="H156">
            <v>0.54328863691777496</v>
          </cell>
          <cell r="I156">
            <v>0.55375175226160134</v>
          </cell>
          <cell r="J156">
            <v>0.54637295798693442</v>
          </cell>
          <cell r="K156">
            <v>0.51531483015713186</v>
          </cell>
          <cell r="L156">
            <v>0.53595421600849058</v>
          </cell>
          <cell r="M156">
            <v>0.53562861919373062</v>
          </cell>
          <cell r="N156">
            <v>0.53265731270820715</v>
          </cell>
          <cell r="O156">
            <v>0.53202435600623699</v>
          </cell>
          <cell r="P156">
            <v>0.53120592926559684</v>
          </cell>
          <cell r="Q156">
            <v>0.53022061098291107</v>
          </cell>
          <cell r="R156">
            <v>0.5290855194384213</v>
          </cell>
        </row>
        <row r="157">
          <cell r="A157" t="str">
            <v>CIMS.CAN.SK.Transportation Personal.ModeService requestedCIMS.CAN.SK.Transportation Personal.Mode.Intercity Land</v>
          </cell>
          <cell r="H157">
            <v>0.39492290125984031</v>
          </cell>
          <cell r="I157">
            <v>0.38754970853028298</v>
          </cell>
          <cell r="J157">
            <v>0.37534182203217553</v>
          </cell>
          <cell r="K157">
            <v>0.36268141981676172</v>
          </cell>
          <cell r="L157">
            <v>0.38612150426593933</v>
          </cell>
          <cell r="M157">
            <v>0.38125699693449916</v>
          </cell>
          <cell r="N157">
            <v>0.37470674484939881</v>
          </cell>
          <cell r="O157">
            <v>0.37018008301358252</v>
          </cell>
          <cell r="P157">
            <v>0.36586343708773761</v>
          </cell>
          <cell r="Q157">
            <v>0.36175219180683327</v>
          </cell>
          <cell r="R157">
            <v>0.35784016400014346</v>
          </cell>
        </row>
        <row r="158">
          <cell r="A158" t="str">
            <v>CIMS.CAN.SK.Transportation Personal.ModeService requestedCIMS.CAN.SK.Transportation Personal.Mode.Intercity Air</v>
          </cell>
          <cell r="H158">
            <v>6.1788461822384552E-2</v>
          </cell>
          <cell r="I158">
            <v>5.8698539208115755E-2</v>
          </cell>
          <cell r="J158">
            <v>7.8285219980890053E-2</v>
          </cell>
          <cell r="K158">
            <v>0.12200375002610644</v>
          </cell>
          <cell r="L158">
            <v>7.7924279725570325E-2</v>
          </cell>
          <cell r="M158">
            <v>8.3114383871770281E-2</v>
          </cell>
          <cell r="N158">
            <v>8.7890665714481092E-2</v>
          </cell>
          <cell r="O158">
            <v>9.305592306475749E-2</v>
          </cell>
          <cell r="P158">
            <v>9.8198286838063351E-2</v>
          </cell>
          <cell r="Q158">
            <v>0.10330362829281316</v>
          </cell>
          <cell r="R158">
            <v>0.10836085981810846</v>
          </cell>
        </row>
        <row r="159">
          <cell r="A159" t="str">
            <v>CIMS.CAN.SK.Transportation Personal.Mode.UrbanWalk Cycle UrbanMarket share</v>
          </cell>
          <cell r="H159">
            <v>8.9086859688195987E-3</v>
          </cell>
          <cell r="I159">
            <v>8.9086859688195987E-3</v>
          </cell>
          <cell r="J159">
            <v>8.9086859688195987E-3</v>
          </cell>
          <cell r="K159">
            <v>8.9086859688195987E-3</v>
          </cell>
          <cell r="L159">
            <v>8.9086859688195987E-3</v>
          </cell>
          <cell r="M159">
            <v>8.9086859688195987E-3</v>
          </cell>
          <cell r="N159">
            <v>8.9086859688195987E-3</v>
          </cell>
          <cell r="O159">
            <v>8.9086859688195987E-3</v>
          </cell>
          <cell r="P159">
            <v>8.9086859688195987E-3</v>
          </cell>
          <cell r="Q159">
            <v>8.9086859688195987E-3</v>
          </cell>
          <cell r="R159">
            <v>8.9086859688195987E-3</v>
          </cell>
        </row>
        <row r="160">
          <cell r="A160" t="str">
            <v>CIMS.CAN.SK.Transportation Personal.Mode.UrbanPassenger Vehicle Urban 1 PassengerMarket share</v>
          </cell>
          <cell r="H160">
            <v>0.35373547154266211</v>
          </cell>
          <cell r="I160">
            <v>0.33667789148026467</v>
          </cell>
          <cell r="J160">
            <v>0.3375175725513519</v>
          </cell>
          <cell r="K160">
            <v>0.33919029253115923</v>
          </cell>
          <cell r="L160">
            <v>0.33920850509493189</v>
          </cell>
          <cell r="M160">
            <v>0.33439828200841515</v>
          </cell>
          <cell r="N160">
            <v>0.33024518396540559</v>
          </cell>
          <cell r="O160">
            <v>0.32630404658534146</v>
          </cell>
          <cell r="P160">
            <v>0.32258670373205761</v>
          </cell>
          <cell r="Q160">
            <v>0.31910042654685772</v>
          </cell>
          <cell r="R160">
            <v>0.31584827665896387</v>
          </cell>
        </row>
        <row r="161">
          <cell r="A161" t="str">
            <v>CIMS.CAN.SK.Transportation Personal.Mode.UrbanPassenger Vehicle Urban 3 PassengerMarket share</v>
          </cell>
          <cell r="H161">
            <v>0.47745626698611809</v>
          </cell>
          <cell r="I161">
            <v>0.459567129620369</v>
          </cell>
          <cell r="J161">
            <v>0.46569674118937232</v>
          </cell>
          <cell r="K161">
            <v>0.48409280291761164</v>
          </cell>
          <cell r="L161">
            <v>0.49561548033432201</v>
          </cell>
          <cell r="M161">
            <v>0.49396407110861384</v>
          </cell>
          <cell r="N161">
            <v>0.49200562291262018</v>
          </cell>
          <cell r="O161">
            <v>0.49015534020607104</v>
          </cell>
          <cell r="P161">
            <v>0.48841797253401376</v>
          </cell>
          <cell r="Q161">
            <v>0.48679607623182364</v>
          </cell>
          <cell r="R161">
            <v>0.4852902090576951</v>
          </cell>
        </row>
        <row r="162">
          <cell r="A162" t="str">
            <v>CIMS.CAN.SK.Transportation Personal.Mode.UrbanPublic Transit UrbanMarket share</v>
          </cell>
          <cell r="H162">
            <v>0.1613368750574779</v>
          </cell>
          <cell r="I162">
            <v>0.19659772028273137</v>
          </cell>
          <cell r="J162">
            <v>0.18956578231553889</v>
          </cell>
          <cell r="K162">
            <v>0.16931660706404916</v>
          </cell>
          <cell r="L162">
            <v>0.15767197874666294</v>
          </cell>
          <cell r="M162">
            <v>0.16419169314708762</v>
          </cell>
          <cell r="N162">
            <v>0.17035817463318298</v>
          </cell>
          <cell r="O162">
            <v>0.17620165242844005</v>
          </cell>
          <cell r="P162">
            <v>0.18170539405962685</v>
          </cell>
          <cell r="Q162">
            <v>0.18685948371319569</v>
          </cell>
          <cell r="R162">
            <v>0.19166026946791048</v>
          </cell>
        </row>
        <row r="163">
          <cell r="A163" t="str">
            <v>CIMS.CAN.SK.Transportation Personal.Mode.UrbanPassenger Vehicle Urban 1 PassengerService requestedCIMS.CAN.SK.Transportation Personal.Passenger Vehicles</v>
          </cell>
          <cell r="H163">
            <v>1</v>
          </cell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</row>
        <row r="164">
          <cell r="A164" t="str">
            <v>CIMS.CAN.SK.Transportation Personal.Mode.UrbanPassenger Vehicle Urban 3 PassengerService requestedCIMS.CAN.SK.Transportation Personal.Passenger Vehicles</v>
          </cell>
          <cell r="H164">
            <v>0.33333299999999999</v>
          </cell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</row>
        <row r="165">
          <cell r="A165" t="str">
            <v>CIMS.CAN.SK.Transportation Personal.Mode.Intercity LandBus IntercityMarket share</v>
          </cell>
          <cell r="H165">
            <v>5.4608671372169251E-2</v>
          </cell>
          <cell r="I165">
            <v>6.0518569761522006E-2</v>
          </cell>
          <cell r="J165">
            <v>3.4248310069569327E-2</v>
          </cell>
          <cell r="K165">
            <v>3.2610902467311541E-2</v>
          </cell>
          <cell r="L165">
            <v>2.5452759237243685E-2</v>
          </cell>
          <cell r="M165">
            <v>2.1384654688969919E-2</v>
          </cell>
          <cell r="N165">
            <v>1.7895874712825163E-2</v>
          </cell>
          <cell r="O165">
            <v>1.4917308549649275E-2</v>
          </cell>
          <cell r="P165">
            <v>1.2388029003442396E-2</v>
          </cell>
          <cell r="Q165">
            <v>1.0251313830029177E-2</v>
          </cell>
          <cell r="R165">
            <v>8.4550522459875474E-3</v>
          </cell>
        </row>
        <row r="166">
          <cell r="A166" t="str">
            <v>CIMS.CAN.SK.Transportation Personal.Mode.Intercity LandRail IntercityMarket share</v>
          </cell>
          <cell r="H166">
            <v>1.3426249805313848E-2</v>
          </cell>
          <cell r="I166">
            <v>1.2175213911013016E-2</v>
          </cell>
          <cell r="J166">
            <v>1.4692526239721518E-2</v>
          </cell>
          <cell r="K166">
            <v>1.5115093281574654E-2</v>
          </cell>
          <cell r="L166">
            <v>3.0423434788017095E-2</v>
          </cell>
          <cell r="M166">
            <v>2.9765757902556728E-2</v>
          </cell>
          <cell r="N166">
            <v>2.9007410612293019E-2</v>
          </cell>
          <cell r="O166">
            <v>2.8157094176024338E-2</v>
          </cell>
          <cell r="P166">
            <v>2.722957749999232E-2</v>
          </cell>
          <cell r="Q166">
            <v>2.6239741182671344E-2</v>
          </cell>
          <cell r="R166">
            <v>2.5202152907563023E-2</v>
          </cell>
        </row>
        <row r="167">
          <cell r="A167" t="str">
            <v>CIMS.CAN.SK.Transportation Personal.Mode.Intercity LandPassenger Vehicle IntercityMarket share</v>
          </cell>
          <cell r="H167">
            <v>0.93196507882251689</v>
          </cell>
          <cell r="I167">
            <v>0.92730621632746502</v>
          </cell>
          <cell r="J167">
            <v>0.9510591636907092</v>
          </cell>
          <cell r="K167">
            <v>0.95227400425111386</v>
          </cell>
          <cell r="L167">
            <v>0.94412380597473911</v>
          </cell>
          <cell r="M167">
            <v>0.94884958740847336</v>
          </cell>
          <cell r="N167">
            <v>0.95309671467488177</v>
          </cell>
          <cell r="O167">
            <v>0.95692559727432647</v>
          </cell>
          <cell r="P167">
            <v>0.96038239349656529</v>
          </cell>
          <cell r="Q167">
            <v>0.96350894498729944</v>
          </cell>
          <cell r="R167">
            <v>0.96634279484644936</v>
          </cell>
        </row>
        <row r="168">
          <cell r="A168" t="str">
            <v>CIMS.CAN.SK.Transportation Personal.Mode.Intercity LandPassenger Vehicle IntercityService requestedCIMS.CAN.SK.Transportation Personal.Passenger Vehicles</v>
          </cell>
          <cell r="H168">
            <v>0.7867662235206726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CIMS.CAN.SK.Transportation Personal.Passenger VehiclesCar_smallOutput</v>
          </cell>
          <cell r="H169">
            <v>16.298245600000005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CIMS.CAN.SK.Transportation Personal.Passenger VehiclesCar_largeOutput</v>
          </cell>
          <cell r="H170">
            <v>16.298245600000005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CIMS.CAN.SK.Transportation Personal.Passenger VehiclesLight Truck_smallOutput</v>
          </cell>
          <cell r="H171">
            <v>15.961470573349995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CIMS.CAN.SK.Transportation Personal.Passenger VehiclesLight Truck_largeOutput</v>
          </cell>
          <cell r="H172">
            <v>15.961470573349995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CIMS.CAN.SK.Transportation Personal.Passenger VehiclesCar_smallService requestedCIMS.CAN.SK.Transportation Personal.Passenger Vehicle Motors</v>
          </cell>
          <cell r="H173">
            <v>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CIMS.CAN.SK.Transportation Personal.Passenger VehiclesCar_largeService requestedCIMS.CAN.SK.Transportation Personal.Passenger Vehicle Motors</v>
          </cell>
          <cell r="H174">
            <v>11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CIMS.CAN.SK.Transportation Personal.Passenger VehiclesLight Truck_smallService requestedCIMS.CAN.SK.Transportation Personal.Passenger Vehicle Motors</v>
          </cell>
          <cell r="H175">
            <v>6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CIMS.CAN.SK.Transportation Personal.Passenger VehiclesLight Truck_largeService requestedCIMS.CAN.SK.Transportation Personal.Passenger Vehicle Motors</v>
          </cell>
          <cell r="H176">
            <v>12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CIMS.CAN.SK.Transportation Personal.Passenger VehiclesCar_smallMarket share</v>
          </cell>
          <cell r="H177">
            <v>0.21570891505662193</v>
          </cell>
          <cell r="I177">
            <v>0.20638666328925021</v>
          </cell>
          <cell r="J177">
            <v>0.19211910550274178</v>
          </cell>
          <cell r="K177">
            <v>0.15907553454362675</v>
          </cell>
          <cell r="L177">
            <v>0.13747192976609174</v>
          </cell>
          <cell r="M177">
            <v>0.12758658715882301</v>
          </cell>
          <cell r="N177">
            <v>0.1179764976228497</v>
          </cell>
          <cell r="O177">
            <v>0.10870153184303832</v>
          </cell>
          <cell r="P177">
            <v>9.9812471308428671E-2</v>
          </cell>
          <cell r="Q177">
            <v>9.1350253585863267E-2</v>
          </cell>
          <cell r="R177">
            <v>8.3345704930863462E-2</v>
          </cell>
        </row>
        <row r="178">
          <cell r="A178" t="str">
            <v>CIMS.CAN.SK.Transportation Personal.Passenger VehiclesCar_largeMarket share</v>
          </cell>
          <cell r="H178">
            <v>0.43795446390283849</v>
          </cell>
          <cell r="I178">
            <v>0.41902746789029588</v>
          </cell>
          <cell r="J178">
            <v>0.39006000208132419</v>
          </cell>
          <cell r="K178">
            <v>0.32297153983099974</v>
          </cell>
          <cell r="L178">
            <v>0.27910967558570138</v>
          </cell>
          <cell r="M178">
            <v>0.25903943453458006</v>
          </cell>
          <cell r="N178">
            <v>0.23952804062820998</v>
          </cell>
          <cell r="O178">
            <v>0.22069704949950206</v>
          </cell>
          <cell r="P178">
            <v>0.20264956295953701</v>
          </cell>
          <cell r="Q178">
            <v>0.18546869667432847</v>
          </cell>
          <cell r="R178">
            <v>0.1692170372838743</v>
          </cell>
        </row>
        <row r="179">
          <cell r="A179" t="str">
            <v>CIMS.CAN.SK.Transportation Personal.Passenger VehiclesLight Truck_smallMarket share</v>
          </cell>
          <cell r="H179">
            <v>0.1142910849433781</v>
          </cell>
          <cell r="I179">
            <v>0.12361333671074977</v>
          </cell>
          <cell r="J179">
            <v>0.13788089449725824</v>
          </cell>
          <cell r="K179">
            <v>0.1709244654563733</v>
          </cell>
          <cell r="L179">
            <v>0.19252807023390828</v>
          </cell>
          <cell r="M179">
            <v>0.202413412841177</v>
          </cell>
          <cell r="N179">
            <v>0.21202350237715034</v>
          </cell>
          <cell r="O179">
            <v>0.22129846815696172</v>
          </cell>
          <cell r="P179">
            <v>0.23018752869157133</v>
          </cell>
          <cell r="Q179">
            <v>0.23864974641413675</v>
          </cell>
          <cell r="R179">
            <v>0.24665429506913655</v>
          </cell>
        </row>
        <row r="180">
          <cell r="A180" t="str">
            <v>CIMS.CAN.SK.Transportation Personal.Passenger VehiclesLight Truck_largeMarket share</v>
          </cell>
          <cell r="H180">
            <v>0.23204553609716158</v>
          </cell>
          <cell r="I180">
            <v>0.25097253210970411</v>
          </cell>
          <cell r="J180">
            <v>0.2799399979186758</v>
          </cell>
          <cell r="K180">
            <v>0.34702846016900035</v>
          </cell>
          <cell r="L180">
            <v>0.39089032441429861</v>
          </cell>
          <cell r="M180">
            <v>0.41096056546542004</v>
          </cell>
          <cell r="N180">
            <v>0.43047195937179006</v>
          </cell>
          <cell r="O180">
            <v>0.44930295050049807</v>
          </cell>
          <cell r="P180">
            <v>0.46735043704046303</v>
          </cell>
          <cell r="Q180">
            <v>0.48453130332567163</v>
          </cell>
          <cell r="R180">
            <v>0.50078296271612577</v>
          </cell>
        </row>
        <row r="181">
          <cell r="A181" t="str">
            <v>CIMS.CAN.SK.Transportation Personal.Passenger Vehicle MotorsOutput</v>
          </cell>
          <cell r="H181">
            <v>161.91200066932058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CIMS.CAN.SK.Transportation Personal.Passenger Vehicle MotorsGasoline ExistingService requestedCIMS.CAN.SK.Transportation Personal.Gasoline Blend</v>
          </cell>
          <cell r="H182">
            <v>0.4028575076654356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CIMS.CAN.SK.Transportation Personal.Passenger Vehicle MotorsGasoline StandardService requestedCIMS.CAN.SK.Transportation Personal.Gasoline Blend</v>
          </cell>
          <cell r="H183">
            <v>0.37265871296505326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CIMS.CAN.SK.Transportation Personal.Passenger Vehicle MotorsGasoline EfficientService requestedCIMS.CAN.SK.Transportation Personal.Gasoline Blend</v>
          </cell>
          <cell r="H184">
            <v>0.36093861048616777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CIMS.CAN.SK.Transportation Personal.Passenger Vehicle MotorsGasoline ExistingMarket share</v>
          </cell>
          <cell r="H185">
            <v>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CIMS.CAN.SK.Transportation Personal.TransitService requestedCIMS.CAN.SK.Transportation Personal.Transit.Public Bus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</row>
        <row r="187">
          <cell r="A187" t="str">
            <v>CIMS.CAN.SK.Transportation Personal.TransitService requestedCIMS.CAN.SK.Transportation Personal.Transit.Rapid Transit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A188" t="str">
            <v>CIMS.CAN.SK.Transportation Personal.Transit.Public BusOutput</v>
          </cell>
          <cell r="H188">
            <v>778.19774759284121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CIMS.CAN.SK.Transportation Personal.Transit.Public BusBus Urban DieselMarket share</v>
          </cell>
          <cell r="H189">
            <v>0.98530479758185219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CIMS.CAN.SK.Transportation Personal.Transit.Public BusBus Urban NGMarket share</v>
          </cell>
          <cell r="H190">
            <v>1.4695202418147788E-2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CIMS.CAN.SK.Transportation Personal.Transit.Public BusBus Urban ElectricMarket share</v>
          </cell>
          <cell r="H191">
            <v>0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CIMS.CAN.SK.Transportation Personal.Transit.Public BusBus Urban DieselService requestedCIMS.CAN.SK.Transportation Personal.Diesel Blend</v>
          </cell>
          <cell r="H192">
            <v>3.0385380582048676</v>
          </cell>
          <cell r="I192">
            <v>3.0111723132635309</v>
          </cell>
          <cell r="J192">
            <v>2.9838065683221924</v>
          </cell>
          <cell r="K192">
            <v>2.9564408233808557</v>
          </cell>
          <cell r="L192">
            <v>2.9345482274277863</v>
          </cell>
          <cell r="M192">
            <v>2.9345482274277863</v>
          </cell>
          <cell r="N192">
            <v>2.9345482274277863</v>
          </cell>
          <cell r="O192">
            <v>2.9345482274277863</v>
          </cell>
          <cell r="P192">
            <v>2.9345482274277863</v>
          </cell>
          <cell r="Q192">
            <v>2.9345482274277863</v>
          </cell>
          <cell r="R192">
            <v>2.9345482274277863</v>
          </cell>
        </row>
        <row r="193">
          <cell r="A193" t="str">
            <v>CIMS.CAN.SK.Transportation Personal.Transit.Rapid TransitLight RailService requestedCIMS.CAN.SK.Electricity</v>
          </cell>
          <cell r="H193">
            <v>0.26333333333333331</v>
          </cell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CIMS.CAN.SK.Transportation Personal.Intercity BusOutput</v>
          </cell>
          <cell r="H194">
            <v>956.73357798106247</v>
          </cell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</row>
        <row r="195">
          <cell r="A195" t="str">
            <v>CIMS.CAN.SK.Transportation Personal.Intercity BusBus Intercity DieselMarket share</v>
          </cell>
          <cell r="H195">
            <v>0.88042270441932902</v>
          </cell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</row>
        <row r="196">
          <cell r="A196" t="str">
            <v>CIMS.CAN.SK.Transportation Personal.Intercity BusBus Intercity GasolineMarket share</v>
          </cell>
          <cell r="H196">
            <v>0.11957729558067104</v>
          </cell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</row>
        <row r="197">
          <cell r="A197" t="str">
            <v>CIMS.CAN.SK.Transportation Personal.Intercity BusBus Intercity DieselService requestedCIMS.CAN.SK.Transportation Personal.Diesel Blend</v>
          </cell>
          <cell r="H197">
            <v>0.84748858253660941</v>
          </cell>
          <cell r="I197">
            <v>0.78582707595723988</v>
          </cell>
          <cell r="J197">
            <v>0.72416556937787036</v>
          </cell>
          <cell r="K197">
            <v>0.66250406279850083</v>
          </cell>
          <cell r="L197">
            <v>0.61317485753500378</v>
          </cell>
          <cell r="M197">
            <v>0.61317485753500378</v>
          </cell>
          <cell r="N197">
            <v>0.61317485753500378</v>
          </cell>
          <cell r="O197">
            <v>0.61317485753500378</v>
          </cell>
          <cell r="P197">
            <v>0.61317485753500378</v>
          </cell>
          <cell r="Q197">
            <v>0.61317485753500378</v>
          </cell>
          <cell r="R197">
            <v>0.61317485753500378</v>
          </cell>
        </row>
        <row r="198">
          <cell r="A198" t="str">
            <v>CIMS.CAN.SK.Transportation Personal.Intercity BusBus Intercity GasolineService requestedCIMS.CAN.SK.Transportation Personal.Gasoline Blend</v>
          </cell>
          <cell r="H198">
            <v>0.84748858253660941</v>
          </cell>
          <cell r="I198">
            <v>0.78582707595723988</v>
          </cell>
          <cell r="J198">
            <v>0.72416556937787036</v>
          </cell>
          <cell r="K198">
            <v>0.66250406279850083</v>
          </cell>
          <cell r="L198">
            <v>0.61317485753500378</v>
          </cell>
          <cell r="M198">
            <v>0.61317485753500378</v>
          </cell>
          <cell r="N198">
            <v>0.61317485753500378</v>
          </cell>
          <cell r="O198">
            <v>0.61317485753500378</v>
          </cell>
          <cell r="P198">
            <v>0.61317485753500378</v>
          </cell>
          <cell r="Q198">
            <v>0.61317485753500378</v>
          </cell>
          <cell r="R198">
            <v>0.61317485753500378</v>
          </cell>
        </row>
        <row r="199">
          <cell r="A199" t="str">
            <v>CIMS.CAN.SK.Transportation Personal.Intercity RailRail Intercity DieselMarket share</v>
          </cell>
          <cell r="H199">
            <v>1</v>
          </cell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</row>
        <row r="200">
          <cell r="A200" t="str">
            <v>CIMS.CAN.SK.Transportation Personal.Intercity RailRail Intercity DieselService requestedCIMS.CAN.SK.Transportation Personal.Diesel Blend</v>
          </cell>
          <cell r="H200">
            <v>1.9938942624324696</v>
          </cell>
          <cell r="I200">
            <v>1.8539965299869507</v>
          </cell>
          <cell r="J200">
            <v>1.7140987975414319</v>
          </cell>
          <cell r="K200">
            <v>1.5742010650959131</v>
          </cell>
          <cell r="L200">
            <v>1.4622828791394937</v>
          </cell>
          <cell r="M200">
            <v>1.4622828791394937</v>
          </cell>
          <cell r="N200">
            <v>1.4622828791394937</v>
          </cell>
          <cell r="O200">
            <v>1.4622828791394937</v>
          </cell>
          <cell r="P200">
            <v>1.4622828791394937</v>
          </cell>
          <cell r="Q200">
            <v>1.4622828791394937</v>
          </cell>
          <cell r="R200">
            <v>1.4622828791394937</v>
          </cell>
        </row>
        <row r="201">
          <cell r="A201" t="str">
            <v>CIMS.CAN.SK.Transportation Personal.Mode.Intercity AirAir IntercityMarket share</v>
          </cell>
          <cell r="H201">
            <v>1</v>
          </cell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</row>
        <row r="202">
          <cell r="A202" t="str">
            <v>CIMS.CAN.SK.Transportation Personal.Mode.Intercity AirAir IntercityService requestedCIMS.Generic Fuels.Jet Fuel</v>
          </cell>
          <cell r="H202">
            <v>2.3231044630016839</v>
          </cell>
          <cell r="I202">
            <v>2.0637162772815998</v>
          </cell>
          <cell r="J202">
            <v>1.8043280915615156</v>
          </cell>
          <cell r="K202">
            <v>1.5449399058414315</v>
          </cell>
          <cell r="L202">
            <v>1.3374293572653642</v>
          </cell>
          <cell r="M202">
            <v>1.3374293572653642</v>
          </cell>
          <cell r="N202">
            <v>1.3374293572653642</v>
          </cell>
          <cell r="O202">
            <v>1.3374293572653642</v>
          </cell>
          <cell r="P202">
            <v>1.3374293572653642</v>
          </cell>
          <cell r="Q202">
            <v>1.3374293572653642</v>
          </cell>
          <cell r="R202">
            <v>1.3374293572653642</v>
          </cell>
        </row>
        <row r="203"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</row>
        <row r="204">
          <cell r="A204" t="str">
            <v>CIMS.CAN.MBService requestedCIMS.CAN.MB.Transportation Personal</v>
          </cell>
          <cell r="H204">
            <v>18193004.018271718</v>
          </cell>
          <cell r="I204">
            <v>18037773.144621663</v>
          </cell>
          <cell r="J204">
            <v>22960854.178035058</v>
          </cell>
          <cell r="K204">
            <v>23296633.387560282</v>
          </cell>
          <cell r="L204">
            <v>29495956.068818446</v>
          </cell>
          <cell r="M204">
            <v>30827739.903686382</v>
          </cell>
          <cell r="N204">
            <v>32461706.056575023</v>
          </cell>
          <cell r="O204">
            <v>34174073.08038564</v>
          </cell>
          <cell r="P204">
            <v>36095518.881469995</v>
          </cell>
          <cell r="Q204">
            <v>38241871.486289605</v>
          </cell>
          <cell r="R204">
            <v>40630644.371041648</v>
          </cell>
        </row>
        <row r="205">
          <cell r="A205" t="str">
            <v>CIMS.CAN.MB.Transportation PersonalService requestedCIMS.CAN.MB.Transportation Personal.Mode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</row>
        <row r="206">
          <cell r="A206" t="str">
            <v>CIMS.CAN.MB.Transportation Personal.ModeService requestedCIMS.CAN.MB.Transportation Personal.Mode.Urban</v>
          </cell>
          <cell r="H206">
            <v>0.45426949487504764</v>
          </cell>
          <cell r="I206">
            <v>0.4667586808637843</v>
          </cell>
          <cell r="J206">
            <v>0.44110266452640701</v>
          </cell>
          <cell r="K206">
            <v>0.49084283970228415</v>
          </cell>
          <cell r="L206">
            <v>0.43038242427551759</v>
          </cell>
          <cell r="M206">
            <v>0.42386647516203685</v>
          </cell>
          <cell r="N206">
            <v>0.41585781275613098</v>
          </cell>
          <cell r="O206">
            <v>0.40946982679922783</v>
          </cell>
          <cell r="P206">
            <v>0.40314165492998344</v>
          </cell>
          <cell r="Q206">
            <v>0.39690045085465619</v>
          </cell>
          <cell r="R206">
            <v>0.39076719447838471</v>
          </cell>
        </row>
        <row r="207">
          <cell r="A207" t="str">
            <v>CIMS.CAN.MB.Transportation Personal.ModeService requestedCIMS.CAN.MB.Transportation Personal.Mode.Intercity Land</v>
          </cell>
          <cell r="H207">
            <v>0.34478702228526881</v>
          </cell>
          <cell r="I207">
            <v>0.34123133015104135</v>
          </cell>
          <cell r="J207">
            <v>0.32081801948662575</v>
          </cell>
          <cell r="K207">
            <v>0.36950969140989087</v>
          </cell>
          <cell r="L207">
            <v>0.32254142986898288</v>
          </cell>
          <cell r="M207">
            <v>0.31512633633853837</v>
          </cell>
          <cell r="N207">
            <v>0.30676965839152404</v>
          </cell>
          <cell r="O207">
            <v>0.29987094738843595</v>
          </cell>
          <cell r="P207">
            <v>0.29325155593043906</v>
          </cell>
          <cell r="Q207">
            <v>0.28691367380644073</v>
          </cell>
          <cell r="R207">
            <v>0.28085530327949487</v>
          </cell>
        </row>
        <row r="208">
          <cell r="A208" t="str">
            <v>CIMS.CAN.MB.Transportation Personal.ModeService requestedCIMS.CAN.MB.Transportation Personal.Mode.Intercity Air</v>
          </cell>
          <cell r="H208">
            <v>0.20094348283968338</v>
          </cell>
          <cell r="I208">
            <v>0.19200998898517441</v>
          </cell>
          <cell r="J208">
            <v>0.23807931598696724</v>
          </cell>
          <cell r="K208">
            <v>0.13964746888782498</v>
          </cell>
          <cell r="L208">
            <v>0.24707614585549956</v>
          </cell>
          <cell r="M208">
            <v>0.26100718849942478</v>
          </cell>
          <cell r="N208">
            <v>0.27366778219082044</v>
          </cell>
          <cell r="O208">
            <v>0.28701138771167473</v>
          </cell>
          <cell r="P208">
            <v>0.30001532673485626</v>
          </cell>
          <cell r="Q208">
            <v>0.31265001386135594</v>
          </cell>
          <cell r="R208">
            <v>0.32489628001959586</v>
          </cell>
        </row>
        <row r="209">
          <cell r="A209" t="str">
            <v>CIMS.CAN.MB.Transportation Personal.Mode.UrbanWalk Cycle UrbanMarket share</v>
          </cell>
          <cell r="H209">
            <v>8.9086859688195987E-3</v>
          </cell>
          <cell r="I209">
            <v>8.9086859688195987E-3</v>
          </cell>
          <cell r="J209">
            <v>8.9086859688195987E-3</v>
          </cell>
          <cell r="K209">
            <v>8.9086859688195987E-3</v>
          </cell>
          <cell r="L209">
            <v>8.9086859688195987E-3</v>
          </cell>
          <cell r="M209">
            <v>8.9086859688195987E-3</v>
          </cell>
          <cell r="N209">
            <v>8.9086859688195987E-3</v>
          </cell>
          <cell r="O209">
            <v>8.9086859688195987E-3</v>
          </cell>
          <cell r="P209">
            <v>8.9086859688195987E-3</v>
          </cell>
          <cell r="Q209">
            <v>8.9086859688195987E-3</v>
          </cell>
          <cell r="R209">
            <v>8.9086859688195987E-3</v>
          </cell>
        </row>
        <row r="210">
          <cell r="A210" t="str">
            <v>CIMS.CAN.MB.Transportation Personal.Mode.UrbanPassenger Vehicle Urban 1 PassengerMarket share</v>
          </cell>
          <cell r="H210">
            <v>0.37657276526398858</v>
          </cell>
          <cell r="I210">
            <v>0.36193693082772643</v>
          </cell>
          <cell r="J210">
            <v>0.36172153386940392</v>
          </cell>
          <cell r="K210">
            <v>0.37484223945291756</v>
          </cell>
          <cell r="L210">
            <v>0.36799069207652957</v>
          </cell>
          <cell r="M210">
            <v>0.36373310749226806</v>
          </cell>
          <cell r="N210">
            <v>0.35995002319583985</v>
          </cell>
          <cell r="O210">
            <v>0.35630673398709661</v>
          </cell>
          <cell r="P210">
            <v>0.35282074676517994</v>
          </cell>
          <cell r="Q210">
            <v>0.34950569188712416</v>
          </cell>
          <cell r="R210">
            <v>0.34637135644185996</v>
          </cell>
        </row>
        <row r="211">
          <cell r="A211" t="str">
            <v>CIMS.CAN.MB.Transportation Personal.Mode.UrbanPassenger Vehicle Urban 3 PassengerMarket share</v>
          </cell>
          <cell r="H211">
            <v>0.50943938407598377</v>
          </cell>
          <cell r="I211">
            <v>0.49171785553895708</v>
          </cell>
          <cell r="J211">
            <v>0.49655477956900762</v>
          </cell>
          <cell r="K211">
            <v>0.52429900496394888</v>
          </cell>
          <cell r="L211">
            <v>0.523385072798497</v>
          </cell>
          <cell r="M211">
            <v>0.52299693847610162</v>
          </cell>
          <cell r="N211">
            <v>0.52231743561526367</v>
          </cell>
          <cell r="O211">
            <v>0.52168737411804489</v>
          </cell>
          <cell r="P211">
            <v>0.52110775917155505</v>
          </cell>
          <cell r="Q211">
            <v>0.52057869935478207</v>
          </cell>
          <cell r="R211">
            <v>0.52009949721443849</v>
          </cell>
        </row>
        <row r="212">
          <cell r="A212" t="str">
            <v>CIMS.CAN.MB.Transportation Personal.Mode.UrbanPublic Transit UrbanMarket share</v>
          </cell>
          <cell r="H212">
            <v>0.10602369650865713</v>
          </cell>
          <cell r="I212">
            <v>0.13867191218282948</v>
          </cell>
          <cell r="J212">
            <v>0.13400884329472632</v>
          </cell>
          <cell r="K212">
            <v>9.2776587093993237E-2</v>
          </cell>
          <cell r="L212">
            <v>0.10061186869913047</v>
          </cell>
          <cell r="M212">
            <v>0.10529934687685846</v>
          </cell>
          <cell r="N212">
            <v>0.10980204717711128</v>
          </cell>
          <cell r="O212">
            <v>0.11411381002425051</v>
          </cell>
          <cell r="P212">
            <v>0.11821595693124934</v>
          </cell>
          <cell r="Q212">
            <v>0.12209462546603178</v>
          </cell>
          <cell r="R212">
            <v>0.12574064428836415</v>
          </cell>
        </row>
        <row r="213">
          <cell r="A213" t="str">
            <v>CIMS.CAN.MB.Transportation Personal.Mode.UrbanPassenger Vehicle Urban 1 PassengerService requestedCIMS.CAN.MB.Transportation Personal.Passenger Vehicles</v>
          </cell>
          <cell r="H213">
            <v>1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CIMS.CAN.MB.Transportation Personal.Mode.UrbanPassenger Vehicle Urban 3 PassengerService requestedCIMS.CAN.MB.Transportation Personal.Passenger Vehicles</v>
          </cell>
          <cell r="H214">
            <v>0.33333299999999999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CIMS.CAN.MB.Transportation Personal.Mode.Intercity LandBus IntercityMarket share</v>
          </cell>
          <cell r="H215">
            <v>3.4792665926334482E-2</v>
          </cell>
          <cell r="I215">
            <v>4.0224294251154424E-2</v>
          </cell>
          <cell r="J215">
            <v>2.2885588339744675E-2</v>
          </cell>
          <cell r="K215">
            <v>1.6828030695289892E-2</v>
          </cell>
          <cell r="L215">
            <v>1.81416142330833E-2</v>
          </cell>
          <cell r="M215">
            <v>1.525654510208135E-2</v>
          </cell>
          <cell r="N215">
            <v>1.2780784481414524E-2</v>
          </cell>
          <cell r="O215">
            <v>1.066519476622798E-2</v>
          </cell>
          <cell r="P215">
            <v>8.8667606128151732E-3</v>
          </cell>
          <cell r="Q215">
            <v>7.3455933956448338E-3</v>
          </cell>
          <cell r="R215">
            <v>6.0651228441119653E-3</v>
          </cell>
        </row>
        <row r="216">
          <cell r="A216" t="str">
            <v>CIMS.CAN.MB.Transportation Personal.Mode.Intercity LandRail IntercityMarket share</v>
          </cell>
          <cell r="H216">
            <v>1.2001285120206586E-2</v>
          </cell>
          <cell r="I216">
            <v>1.091111984988191E-2</v>
          </cell>
          <cell r="J216">
            <v>1.8205686862419197E-2</v>
          </cell>
          <cell r="K216">
            <v>1.554807666537787E-2</v>
          </cell>
          <cell r="L216">
            <v>2.1128536041385544E-2</v>
          </cell>
          <cell r="M216">
            <v>2.0691453756505346E-2</v>
          </cell>
          <cell r="N216">
            <v>2.0185227460423553E-2</v>
          </cell>
          <cell r="O216">
            <v>1.9614907106414281E-2</v>
          </cell>
          <cell r="P216">
            <v>1.8989948061569416E-2</v>
          </cell>
          <cell r="Q216">
            <v>1.8320064869140413E-2</v>
          </cell>
          <cell r="R216">
            <v>1.761493530241379E-2</v>
          </cell>
        </row>
        <row r="217">
          <cell r="A217" t="str">
            <v>CIMS.CAN.MB.Transportation Personal.Mode.Intercity LandPassenger Vehicle IntercityMarket share</v>
          </cell>
          <cell r="H217">
            <v>0.95320604895345895</v>
          </cell>
          <cell r="I217">
            <v>0.94886458589896372</v>
          </cell>
          <cell r="J217">
            <v>0.95890872479783618</v>
          </cell>
          <cell r="K217">
            <v>0.96762389263933213</v>
          </cell>
          <cell r="L217">
            <v>0.9607298497255311</v>
          </cell>
          <cell r="M217">
            <v>0.96405200114141332</v>
          </cell>
          <cell r="N217">
            <v>0.96703398805816199</v>
          </cell>
          <cell r="O217">
            <v>0.96971989812735782</v>
          </cell>
          <cell r="P217">
            <v>0.97214329132561539</v>
          </cell>
          <cell r="Q217">
            <v>0.97433434173521472</v>
          </cell>
          <cell r="R217">
            <v>0.97631994185347415</v>
          </cell>
        </row>
        <row r="218">
          <cell r="A218" t="str">
            <v>CIMS.CAN.MB.Transportation Personal.Mode.Intercity LandPassenger Vehicle IntercityService requestedCIMS.CAN.MB.Transportation Personal.Passenger Vehicles</v>
          </cell>
          <cell r="H218">
            <v>0.78729989147440393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CIMS.CAN.MB.Transportation Personal.Passenger VehiclesCar_smallOutput</v>
          </cell>
          <cell r="H219">
            <v>15.081323099999999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CIMS.CAN.MB.Transportation Personal.Passenger VehiclesCar_largeOutput</v>
          </cell>
          <cell r="H220">
            <v>15.081323099999999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CIMS.CAN.MB.Transportation Personal.Passenger VehiclesLight Truck_smallOutput</v>
          </cell>
          <cell r="H221">
            <v>14.412391423950002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CIMS.CAN.MB.Transportation Personal.Passenger VehiclesLight Truck_largeOutput</v>
          </cell>
          <cell r="H222">
            <v>14.412391423950002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CIMS.CAN.MB.Transportation Personal.Passenger VehiclesCar_smallService requestedCIMS.CAN.MB.Transportation Personal.Passenger Vehicle Motors</v>
          </cell>
          <cell r="H223">
            <v>8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CIMS.CAN.MB.Transportation Personal.Passenger VehiclesCar_largeService requestedCIMS.CAN.MB.Transportation Personal.Passenger Vehicle Motors</v>
          </cell>
          <cell r="H224">
            <v>11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CIMS.CAN.MB.Transportation Personal.Passenger VehiclesLight Truck_smallService requestedCIMS.CAN.MB.Transportation Personal.Passenger Vehicle Motors</v>
          </cell>
          <cell r="H225">
            <v>6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CIMS.CAN.MB.Transportation Personal.Passenger VehiclesLight Truck_largeService requestedCIMS.CAN.MB.Transportation Personal.Passenger Vehicle Motors</v>
          </cell>
          <cell r="H226">
            <v>12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CIMS.CAN.MB.Transportation Personal.Passenger VehiclesCar_smallMarket share</v>
          </cell>
          <cell r="H227">
            <v>0.21811819162485913</v>
          </cell>
          <cell r="I227">
            <v>0.2036009322222736</v>
          </cell>
          <cell r="J227">
            <v>0.1952040455240639</v>
          </cell>
          <cell r="K227">
            <v>0.16892464488430839</v>
          </cell>
          <cell r="L227">
            <v>0.14422964926110129</v>
          </cell>
          <cell r="M227">
            <v>0.13419708111910272</v>
          </cell>
          <cell r="N227">
            <v>0.12439507445539122</v>
          </cell>
          <cell r="O227">
            <v>0.11488893127094191</v>
          </cell>
          <cell r="P227">
            <v>0.10573564928641721</v>
          </cell>
          <cell r="Q227">
            <v>9.6982834039761309E-2</v>
          </cell>
          <cell r="R227">
            <v>8.8668106939581326E-2</v>
          </cell>
        </row>
        <row r="228">
          <cell r="A228" t="str">
            <v>CIMS.CAN.MB.Transportation Personal.Passenger VehiclesCar_largeMarket share</v>
          </cell>
          <cell r="H228">
            <v>0.44284602542016849</v>
          </cell>
          <cell r="I228">
            <v>0.41337158966340393</v>
          </cell>
          <cell r="J228">
            <v>0.39632336515491762</v>
          </cell>
          <cell r="K228">
            <v>0.34296821840147462</v>
          </cell>
          <cell r="L228">
            <v>0.29282989395435721</v>
          </cell>
          <cell r="M228">
            <v>0.27246074045393581</v>
          </cell>
          <cell r="N228">
            <v>0.25255969662155187</v>
          </cell>
          <cell r="O228">
            <v>0.23325934530766992</v>
          </cell>
          <cell r="P228">
            <v>0.21467540915727132</v>
          </cell>
          <cell r="Q228">
            <v>0.19690454183830328</v>
          </cell>
          <cell r="R228">
            <v>0.18002312621066513</v>
          </cell>
        </row>
        <row r="229">
          <cell r="A229" t="str">
            <v>CIMS.CAN.MB.Transportation Personal.Passenger VehiclesLight Truck_smallMarket share</v>
          </cell>
          <cell r="H229">
            <v>0.11188180837514088</v>
          </cell>
          <cell r="I229">
            <v>0.12639906777772641</v>
          </cell>
          <cell r="J229">
            <v>0.13479595447593606</v>
          </cell>
          <cell r="K229">
            <v>0.16107535511569165</v>
          </cell>
          <cell r="L229">
            <v>0.18577035073889872</v>
          </cell>
          <cell r="M229">
            <v>0.19580291888089729</v>
          </cell>
          <cell r="N229">
            <v>0.20560492554460882</v>
          </cell>
          <cell r="O229">
            <v>0.21511106872905811</v>
          </cell>
          <cell r="P229">
            <v>0.22426435071358278</v>
          </cell>
          <cell r="Q229">
            <v>0.23301716596023866</v>
          </cell>
          <cell r="R229">
            <v>0.24133189306041869</v>
          </cell>
        </row>
        <row r="230">
          <cell r="A230" t="str">
            <v>CIMS.CAN.MB.Transportation Personal.Passenger VehiclesLight Truck_largeMarket share</v>
          </cell>
          <cell r="H230">
            <v>0.2271539745798315</v>
          </cell>
          <cell r="I230">
            <v>0.25662841033659606</v>
          </cell>
          <cell r="J230">
            <v>0.27367663484508237</v>
          </cell>
          <cell r="K230">
            <v>0.32703178159852553</v>
          </cell>
          <cell r="L230">
            <v>0.37717010604564288</v>
          </cell>
          <cell r="M230">
            <v>0.39753925954606417</v>
          </cell>
          <cell r="N230">
            <v>0.41744030337844823</v>
          </cell>
          <cell r="O230">
            <v>0.43674065469233009</v>
          </cell>
          <cell r="P230">
            <v>0.45532459084272869</v>
          </cell>
          <cell r="Q230">
            <v>0.47309545816169668</v>
          </cell>
          <cell r="R230">
            <v>0.48997687378933491</v>
          </cell>
        </row>
        <row r="231">
          <cell r="A231" t="str">
            <v>CIMS.CAN.MB.Transportation Personal.Passenger Vehicle MotorsOutput</v>
          </cell>
          <cell r="H231">
            <v>148.10869697889336</v>
          </cell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CIMS.CAN.MB.Transportation Personal.Passenger Vehicle MotorsGasoline ExistingService requestedCIMS.CAN.MB.Transportation Personal.Gasoline Blend</v>
          </cell>
          <cell r="H232">
            <v>0.40325788904714044</v>
          </cell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</row>
        <row r="233">
          <cell r="A233" t="str">
            <v>CIMS.CAN.MB.Transportation Personal.Passenger Vehicle MotorsGasoline StandardService requestedCIMS.CAN.MB.Transportation Personal.Gasoline Blend</v>
          </cell>
          <cell r="H233">
            <v>0.38585662748183847</v>
          </cell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</row>
        <row r="234">
          <cell r="A234" t="str">
            <v>CIMS.CAN.MB.Transportation Personal.Passenger Vehicle MotorsGasoline EfficientService requestedCIMS.CAN.MB.Transportation Personal.Gasoline Blend</v>
          </cell>
          <cell r="H234">
            <v>0.37128922922701185</v>
          </cell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</row>
        <row r="235">
          <cell r="A235" t="str">
            <v>CIMS.CAN.MB.Transportation Personal.Passenger Vehicle MotorsGasoline ExistingMarket share</v>
          </cell>
          <cell r="H235">
            <v>1</v>
          </cell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</row>
        <row r="236">
          <cell r="A236" t="str">
            <v>CIMS.CAN.MB.Transportation Personal.TransitService requestedCIMS.CAN.MB.Transportation Personal.Transit.Public Bus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  <cell r="R236">
            <v>1</v>
          </cell>
        </row>
        <row r="237">
          <cell r="A237" t="str">
            <v>CIMS.CAN.MB.Transportation Personal.TransitService requestedCIMS.CAN.MB.Transportation Personal.Transit.Rapid Transit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CIMS.CAN.MB.Transportation Personal.Transit.Public BusOutput</v>
          </cell>
          <cell r="H238">
            <v>778.19774759284121</v>
          </cell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</row>
        <row r="239">
          <cell r="A239" t="str">
            <v>CIMS.CAN.MB.Transportation Personal.Transit.Public BusBus Urban DieselMarket share</v>
          </cell>
          <cell r="H239">
            <v>0.97195297852147233</v>
          </cell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</row>
        <row r="240">
          <cell r="A240" t="str">
            <v>CIMS.CAN.MB.Transportation Personal.Transit.Public BusBus Urban NGMarket share</v>
          </cell>
          <cell r="H240">
            <v>2.804702147852773E-2</v>
          </cell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</row>
        <row r="241">
          <cell r="A241" t="str">
            <v>CIMS.CAN.MB.Transportation Personal.Transit.Public BusBus Urban ElectricMarket share</v>
          </cell>
          <cell r="H241">
            <v>0</v>
          </cell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</row>
        <row r="242">
          <cell r="A242" t="str">
            <v>CIMS.CAN.MB.Transportation Personal.Transit.Public BusBus Urban DieselService requestedCIMS.CAN.MB.Transportation Personal.Diesel Blend</v>
          </cell>
          <cell r="H242">
            <v>3.0385380582048676</v>
          </cell>
          <cell r="I242">
            <v>3.0111723132635309</v>
          </cell>
          <cell r="J242">
            <v>2.9838065683221924</v>
          </cell>
          <cell r="K242">
            <v>2.9564408233808557</v>
          </cell>
          <cell r="L242">
            <v>2.9345482274277863</v>
          </cell>
          <cell r="M242">
            <v>2.9345482274277863</v>
          </cell>
          <cell r="N242">
            <v>2.9345482274277863</v>
          </cell>
          <cell r="O242">
            <v>2.9345482274277863</v>
          </cell>
          <cell r="P242">
            <v>2.9345482274277863</v>
          </cell>
          <cell r="Q242">
            <v>2.9345482274277863</v>
          </cell>
          <cell r="R242">
            <v>2.9345482274277863</v>
          </cell>
        </row>
        <row r="243">
          <cell r="A243" t="str">
            <v>CIMS.CAN.MB.Transportation Personal.Transit.Rapid TransitLight RailService requestedCIMS.CAN.MB.Electricity</v>
          </cell>
          <cell r="H243">
            <v>0.26333333333333331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CIMS.CAN.MB.Transportation Personal.Intercity BusOutput</v>
          </cell>
          <cell r="H244">
            <v>956.73357798106247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CIMS.CAN.MB.Transportation Personal.Intercity BusBus Intercity DieselMarket share</v>
          </cell>
          <cell r="H245">
            <v>0.81865072961571261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CIMS.CAN.MB.Transportation Personal.Intercity BusBus Intercity GasolineMarket share</v>
          </cell>
          <cell r="H246">
            <v>0.18134927038428733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CIMS.CAN.MB.Transportation Personal.Intercity BusBus Intercity DieselService requestedCIMS.CAN.MB.Transportation Personal.Diesel Blend</v>
          </cell>
          <cell r="H247">
            <v>0.84748809952566262</v>
          </cell>
          <cell r="I247">
            <v>0.78582746151614558</v>
          </cell>
          <cell r="J247">
            <v>0.72416682350662853</v>
          </cell>
          <cell r="K247">
            <v>0.66250618549711149</v>
          </cell>
          <cell r="L247">
            <v>0.61317767508949572</v>
          </cell>
          <cell r="M247">
            <v>0.61317767508949572</v>
          </cell>
          <cell r="N247">
            <v>0.61317767508949572</v>
          </cell>
          <cell r="O247">
            <v>0.61317767508949572</v>
          </cell>
          <cell r="P247">
            <v>0.61317767508949572</v>
          </cell>
          <cell r="Q247">
            <v>0.61317767508949572</v>
          </cell>
          <cell r="R247">
            <v>0.61317767508949572</v>
          </cell>
        </row>
        <row r="248">
          <cell r="A248" t="str">
            <v>CIMS.CAN.MB.Transportation Personal.Intercity BusBus Intercity GasolineService requestedCIMS.CAN.MB.Transportation Personal.Gasoline Blend</v>
          </cell>
          <cell r="H248">
            <v>0.84748809952566262</v>
          </cell>
          <cell r="I248">
            <v>0.78582746151614558</v>
          </cell>
          <cell r="J248">
            <v>0.72416682350662853</v>
          </cell>
          <cell r="K248">
            <v>0.66250618549711149</v>
          </cell>
          <cell r="L248">
            <v>0.61317767508949572</v>
          </cell>
          <cell r="M248">
            <v>0.61317767508949572</v>
          </cell>
          <cell r="N248">
            <v>0.61317767508949572</v>
          </cell>
          <cell r="O248">
            <v>0.61317767508949572</v>
          </cell>
          <cell r="P248">
            <v>0.61317767508949572</v>
          </cell>
          <cell r="Q248">
            <v>0.61317767508949572</v>
          </cell>
          <cell r="R248">
            <v>0.61317767508949572</v>
          </cell>
        </row>
        <row r="249">
          <cell r="A249" t="str">
            <v>CIMS.CAN.MB.Transportation Personal.Intercity RailRail Intercity DieselMarket share</v>
          </cell>
          <cell r="H249">
            <v>1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CIMS.CAN.MB.Transportation Personal.Intercity RailRail Intercity DieselService requestedCIMS.CAN.MB.Transportation Personal.Diesel Blend</v>
          </cell>
          <cell r="H250">
            <v>1.9938942624324696</v>
          </cell>
          <cell r="I250">
            <v>1.8539965299869507</v>
          </cell>
          <cell r="J250">
            <v>1.7140987975414319</v>
          </cell>
          <cell r="K250">
            <v>1.5742010650959131</v>
          </cell>
          <cell r="L250">
            <v>1.4622828791394937</v>
          </cell>
          <cell r="M250">
            <v>1.4622828791394937</v>
          </cell>
          <cell r="N250">
            <v>1.4622828791394937</v>
          </cell>
          <cell r="O250">
            <v>1.4622828791394937</v>
          </cell>
          <cell r="P250">
            <v>1.4622828791394937</v>
          </cell>
          <cell r="Q250">
            <v>1.4622828791394937</v>
          </cell>
          <cell r="R250">
            <v>1.4622828791394937</v>
          </cell>
        </row>
        <row r="251">
          <cell r="A251" t="str">
            <v>CIMS.CAN.MB.Transportation Personal.Mode.Intercity AirAir IntercityMarket share</v>
          </cell>
          <cell r="H251">
            <v>1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CIMS.CAN.MB.Transportation Personal.Mode.Intercity AirAir IntercityService requestedCIMS.Generic Fuels.Jet Fuel</v>
          </cell>
          <cell r="H252">
            <v>2.3231044630016697</v>
          </cell>
          <cell r="I252">
            <v>2.0637162772815856</v>
          </cell>
          <cell r="J252">
            <v>1.8043280915615014</v>
          </cell>
          <cell r="K252">
            <v>1.5449399058414173</v>
          </cell>
          <cell r="L252">
            <v>1.3374293572653499</v>
          </cell>
          <cell r="M252">
            <v>1.3374293572653499</v>
          </cell>
          <cell r="N252">
            <v>1.3374293572653499</v>
          </cell>
          <cell r="O252">
            <v>1.3374293572653499</v>
          </cell>
          <cell r="P252">
            <v>1.3374293572653499</v>
          </cell>
          <cell r="Q252">
            <v>1.3374293572653499</v>
          </cell>
          <cell r="R252">
            <v>1.3374293572653499</v>
          </cell>
        </row>
        <row r="253"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CIMS.CAN.ONService requestedCIMS.CAN.ON.Transportation Personal</v>
          </cell>
          <cell r="H254">
            <v>236247758.43911409</v>
          </cell>
          <cell r="I254">
            <v>271516773.32028484</v>
          </cell>
          <cell r="J254">
            <v>287162258.94690955</v>
          </cell>
          <cell r="K254">
            <v>294862688.01152515</v>
          </cell>
          <cell r="L254">
            <v>330379522.26151043</v>
          </cell>
          <cell r="M254">
            <v>341737723.69663393</v>
          </cell>
          <cell r="N254">
            <v>356489721.06692469</v>
          </cell>
          <cell r="O254">
            <v>371848377.53942978</v>
          </cell>
          <cell r="P254">
            <v>389340767.94209027</v>
          </cell>
          <cell r="Q254">
            <v>409115766.68249893</v>
          </cell>
          <cell r="R254">
            <v>431338623.80595982</v>
          </cell>
        </row>
        <row r="255">
          <cell r="A255" t="str">
            <v>CIMS.CAN.ON.Transportation PersonalService requestedCIMS.CAN.ON.Transportation Personal.Mode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</row>
        <row r="256">
          <cell r="A256" t="str">
            <v>CIMS.CAN.ON.Transportation Personal.ModeService requestedCIMS.CAN.ON.Transportation Personal.Mode.Urban</v>
          </cell>
          <cell r="H256">
            <v>0.49792780522580982</v>
          </cell>
          <cell r="I256">
            <v>0.49774265945261725</v>
          </cell>
          <cell r="J256">
            <v>0.51169060342025141</v>
          </cell>
          <cell r="K256">
            <v>0.48574997692439981</v>
          </cell>
          <cell r="L256">
            <v>0.46381334102557636</v>
          </cell>
          <cell r="M256">
            <v>0.45768529638580652</v>
          </cell>
          <cell r="N256">
            <v>0.44983456855668608</v>
          </cell>
          <cell r="O256">
            <v>0.44376858727135199</v>
          </cell>
          <cell r="P256">
            <v>0.43767003785987957</v>
          </cell>
          <cell r="Q256">
            <v>0.43157535609691161</v>
          </cell>
          <cell r="R256">
            <v>0.42551576682674774</v>
          </cell>
        </row>
        <row r="257">
          <cell r="A257" t="str">
            <v>CIMS.CAN.ON.Transportation Personal.ModeService requestedCIMS.CAN.ON.Transportation Personal.Mode.Intercity Land</v>
          </cell>
          <cell r="H257">
            <v>0.37243138701552669</v>
          </cell>
          <cell r="I257">
            <v>0.36515208379476227</v>
          </cell>
          <cell r="J257">
            <v>0.36319214223866858</v>
          </cell>
          <cell r="K257">
            <v>0.35149678613014512</v>
          </cell>
          <cell r="L257">
            <v>0.33767735307943841</v>
          </cell>
          <cell r="M257">
            <v>0.33042886667661364</v>
          </cell>
          <cell r="N257">
            <v>0.32189960792337269</v>
          </cell>
          <cell r="O257">
            <v>0.31490536831403249</v>
          </cell>
          <cell r="P257">
            <v>0.30812703795545282</v>
          </cell>
          <cell r="Q257">
            <v>0.3015821028888479</v>
          </cell>
          <cell r="R257">
            <v>0.29528275502043377</v>
          </cell>
        </row>
        <row r="258">
          <cell r="A258" t="str">
            <v>CIMS.CAN.ON.Transportation Personal.ModeService requestedCIMS.CAN.ON.Transportation Personal.Mode.Intercity Air</v>
          </cell>
          <cell r="H258">
            <v>0.12964080775866366</v>
          </cell>
          <cell r="I258">
            <v>0.13710525675262039</v>
          </cell>
          <cell r="J258">
            <v>0.12511725434108001</v>
          </cell>
          <cell r="K258">
            <v>0.16275323694545524</v>
          </cell>
          <cell r="L258">
            <v>0.19850930589498519</v>
          </cell>
          <cell r="M258">
            <v>0.21188583693757981</v>
          </cell>
          <cell r="N258">
            <v>0.22425838861075026</v>
          </cell>
          <cell r="O258">
            <v>0.23737264942778846</v>
          </cell>
          <cell r="P258">
            <v>0.25030385925941256</v>
          </cell>
          <cell r="Q258">
            <v>0.26299777169489158</v>
          </cell>
          <cell r="R258">
            <v>0.27541069181137762</v>
          </cell>
        </row>
        <row r="259">
          <cell r="A259" t="str">
            <v>CIMS.CAN.ON.Transportation Personal.Mode.UrbanWalk Cycle UrbanMarket share</v>
          </cell>
          <cell r="H259">
            <v>8.9086859688195987E-3</v>
          </cell>
          <cell r="I259">
            <v>8.9086859688195987E-3</v>
          </cell>
          <cell r="J259">
            <v>8.9086859688195987E-3</v>
          </cell>
          <cell r="K259">
            <v>8.9086859688195987E-3</v>
          </cell>
          <cell r="L259">
            <v>8.9086859688195987E-3</v>
          </cell>
          <cell r="M259">
            <v>8.9086859688195987E-3</v>
          </cell>
          <cell r="N259">
            <v>8.9086859688195987E-3</v>
          </cell>
          <cell r="O259">
            <v>8.9086859688195987E-3</v>
          </cell>
          <cell r="P259">
            <v>8.9086859688195987E-3</v>
          </cell>
          <cell r="Q259">
            <v>8.9086859688195987E-3</v>
          </cell>
          <cell r="R259">
            <v>8.9086859688195987E-3</v>
          </cell>
        </row>
        <row r="260">
          <cell r="A260" t="str">
            <v>CIMS.CAN.ON.Transportation Personal.Mode.UrbanPassenger Vehicle Urban 1 PassengerMarket share</v>
          </cell>
          <cell r="H260">
            <v>0.38066683719633759</v>
          </cell>
          <cell r="I260">
            <v>0.37331846488596648</v>
          </cell>
          <cell r="J260">
            <v>0.36312336233250281</v>
          </cell>
          <cell r="K260">
            <v>0.36758559292533982</v>
          </cell>
          <cell r="L260">
            <v>0.36622594185287605</v>
          </cell>
          <cell r="M260">
            <v>0.36108156786067491</v>
          </cell>
          <cell r="N260">
            <v>0.3567047408248416</v>
          </cell>
          <cell r="O260">
            <v>0.35243909470035228</v>
          </cell>
          <cell r="P260">
            <v>0.34831139768749125</v>
          </cell>
          <cell r="Q260">
            <v>0.34434456044041895</v>
          </cell>
          <cell r="R260">
            <v>0.34055728973656574</v>
          </cell>
        </row>
        <row r="261">
          <cell r="A261" t="str">
            <v>CIMS.CAN.ON.Transportation Personal.Mode.UrbanPassenger Vehicle Urban 3 PassengerMarket share</v>
          </cell>
          <cell r="H261">
            <v>0.50421725890415414</v>
          </cell>
          <cell r="I261">
            <v>0.49821223547351323</v>
          </cell>
          <cell r="J261">
            <v>0.48975151056687677</v>
          </cell>
          <cell r="K261">
            <v>0.50427293601629541</v>
          </cell>
          <cell r="L261">
            <v>0.51428538839094906</v>
          </cell>
          <cell r="M261">
            <v>0.51330105258707126</v>
          </cell>
          <cell r="N261">
            <v>0.51175749522066494</v>
          </cell>
          <cell r="O261">
            <v>0.51027112741773883</v>
          </cell>
          <cell r="P261">
            <v>0.5088501761205193</v>
          </cell>
          <cell r="Q261">
            <v>0.50750128178528819</v>
          </cell>
          <cell r="R261">
            <v>0.50622943554165378</v>
          </cell>
        </row>
        <row r="262">
          <cell r="A262" t="str">
            <v>CIMS.CAN.ON.Transportation Personal.Mode.UrbanPublic Transit UrbanMarket share</v>
          </cell>
          <cell r="H262">
            <v>0.10716188955253743</v>
          </cell>
          <cell r="I262">
            <v>0.12063531581706431</v>
          </cell>
          <cell r="J262">
            <v>0.13945883610826654</v>
          </cell>
          <cell r="K262">
            <v>0.12030454046113657</v>
          </cell>
          <cell r="L262">
            <v>0.11157396116971376</v>
          </cell>
          <cell r="M262">
            <v>0.11775776049204922</v>
          </cell>
          <cell r="N262">
            <v>0.12373136183273621</v>
          </cell>
          <cell r="O262">
            <v>0.12953507925612839</v>
          </cell>
          <cell r="P262">
            <v>0.13513360305663652</v>
          </cell>
          <cell r="Q262">
            <v>0.14049711649585972</v>
          </cell>
          <cell r="R262">
            <v>0.14560170865186403</v>
          </cell>
        </row>
        <row r="263">
          <cell r="A263" t="str">
            <v>CIMS.CAN.ON.Transportation Personal.Mode.UrbanPassenger Vehicle Urban 1 PassengerService requestedCIMS.CAN.ON.Transportation Personal.Passenger Vehicles</v>
          </cell>
          <cell r="H263">
            <v>1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CIMS.CAN.ON.Transportation Personal.Mode.UrbanPassenger Vehicle Urban 3 PassengerService requestedCIMS.CAN.ON.Transportation Personal.Passenger Vehicles</v>
          </cell>
          <cell r="H264">
            <v>0.33333299999999999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CIMS.CAN.ON.Transportation Personal.Mode.Intercity LandBus IntercityMarket share</v>
          </cell>
          <cell r="H265">
            <v>3.1973185527259383E-2</v>
          </cell>
          <cell r="I265">
            <v>3.1928318109104625E-2</v>
          </cell>
          <cell r="J265">
            <v>2.3263967620765227E-2</v>
          </cell>
          <cell r="K265">
            <v>2.0800161549647086E-2</v>
          </cell>
          <cell r="L265">
            <v>1.6061244438222724E-2</v>
          </cell>
          <cell r="M265">
            <v>1.3626427682806582E-2</v>
          </cell>
          <cell r="N265">
            <v>1.1514474713597202E-2</v>
          </cell>
          <cell r="O265">
            <v>9.6900118080882718E-3</v>
          </cell>
          <cell r="P265">
            <v>8.1221170247163885E-3</v>
          </cell>
          <cell r="Q265">
            <v>6.7816570264487529E-3</v>
          </cell>
          <cell r="R265">
            <v>5.6414383026527157E-3</v>
          </cell>
        </row>
        <row r="266">
          <cell r="A266" t="str">
            <v>CIMS.CAN.ON.Transportation Personal.Mode.Intercity LandRail IntercityMarket share</v>
          </cell>
          <cell r="H266">
            <v>4.4542397563836463E-3</v>
          </cell>
          <cell r="I266">
            <v>3.5174839923862462E-3</v>
          </cell>
          <cell r="J266">
            <v>2.5842614175556771E-3</v>
          </cell>
          <cell r="K266">
            <v>2.6251274133305149E-3</v>
          </cell>
          <cell r="L266">
            <v>3.135459046951181E-3</v>
          </cell>
          <cell r="M266">
            <v>3.097742294428833E-3</v>
          </cell>
          <cell r="N266">
            <v>3.0482369886912605E-3</v>
          </cell>
          <cell r="O266">
            <v>2.98724080676733E-3</v>
          </cell>
          <cell r="P266">
            <v>2.9157917192073075E-3</v>
          </cell>
          <cell r="Q266">
            <v>2.8350740474989882E-3</v>
          </cell>
          <cell r="R266">
            <v>2.7463744862666968E-3</v>
          </cell>
        </row>
        <row r="267">
          <cell r="A267" t="str">
            <v>CIMS.CAN.ON.Transportation Personal.Mode.Intercity LandPassenger Vehicle IntercityMarket share</v>
          </cell>
          <cell r="H267">
            <v>0.96357257471635693</v>
          </cell>
          <cell r="I267">
            <v>0.96455419789850916</v>
          </cell>
          <cell r="J267">
            <v>0.97415177096167904</v>
          </cell>
          <cell r="K267">
            <v>0.97657471103702242</v>
          </cell>
          <cell r="L267">
            <v>0.98080329651482612</v>
          </cell>
          <cell r="M267">
            <v>0.98327583002276453</v>
          </cell>
          <cell r="N267">
            <v>0.98543728829771149</v>
          </cell>
          <cell r="O267">
            <v>0.98732274738514436</v>
          </cell>
          <cell r="P267">
            <v>0.98896209125607626</v>
          </cell>
          <cell r="Q267">
            <v>0.99038326892605233</v>
          </cell>
          <cell r="R267">
            <v>0.99161218721108058</v>
          </cell>
        </row>
        <row r="268">
          <cell r="A268" t="str">
            <v>CIMS.CAN.ON.Transportation Personal.Mode.Intercity LandPassenger Vehicle IntercityService requestedCIMS.CAN.ON.Transportation Personal.Passenger Vehicles</v>
          </cell>
          <cell r="H268">
            <v>0.78970096918207167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A269" t="str">
            <v>CIMS.CAN.ON.Transportation Personal.Passenger VehiclesCar_smallOutput</v>
          </cell>
          <cell r="H269">
            <v>19.365259749999996</v>
          </cell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CIMS.CAN.ON.Transportation Personal.Passenger VehiclesCar_largeOutput</v>
          </cell>
          <cell r="H270">
            <v>19.365259749999996</v>
          </cell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</row>
        <row r="271">
          <cell r="A271" t="str">
            <v>CIMS.CAN.ON.Transportation Personal.Passenger VehiclesLight Truck_smallOutput</v>
          </cell>
          <cell r="H271">
            <v>19.4693288279</v>
          </cell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</row>
        <row r="272">
          <cell r="A272" t="str">
            <v>CIMS.CAN.ON.Transportation Personal.Passenger VehiclesLight Truck_largeOutput</v>
          </cell>
          <cell r="H272">
            <v>19.4693288279</v>
          </cell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</row>
        <row r="273">
          <cell r="A273" t="str">
            <v>CIMS.CAN.ON.Transportation Personal.Passenger VehiclesCar_smallService requestedCIMS.CAN.ON.Transportation Personal.Passenger Vehicle Motors</v>
          </cell>
          <cell r="H273">
            <v>8</v>
          </cell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</row>
        <row r="274">
          <cell r="A274" t="str">
            <v>CIMS.CAN.ON.Transportation Personal.Passenger VehiclesCar_largeService requestedCIMS.CAN.ON.Transportation Personal.Passenger Vehicle Motors</v>
          </cell>
          <cell r="H274">
            <v>11</v>
          </cell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</row>
        <row r="275">
          <cell r="A275" t="str">
            <v>CIMS.CAN.ON.Transportation Personal.Passenger VehiclesLight Truck_smallService requestedCIMS.CAN.ON.Transportation Personal.Passenger Vehicle Motors</v>
          </cell>
          <cell r="H275">
            <v>6</v>
          </cell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</row>
        <row r="276">
          <cell r="A276" t="str">
            <v>CIMS.CAN.ON.Transportation Personal.Passenger VehiclesLight Truck_largeService requestedCIMS.CAN.ON.Transportation Personal.Passenger Vehicle Motors</v>
          </cell>
          <cell r="H276">
            <v>12</v>
          </cell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</row>
        <row r="277">
          <cell r="A277" t="str">
            <v>CIMS.CAN.ON.Transportation Personal.Passenger VehiclesCar_smallMarket share</v>
          </cell>
          <cell r="H277">
            <v>0.23564070518445415</v>
          </cell>
          <cell r="I277">
            <v>0.22199852259370448</v>
          </cell>
          <cell r="J277">
            <v>0.20935734450502294</v>
          </cell>
          <cell r="K277">
            <v>0.19273135166107497</v>
          </cell>
          <cell r="L277">
            <v>0.17027450145567866</v>
          </cell>
          <cell r="M277">
            <v>0.15999052300699948</v>
          </cell>
          <cell r="N277">
            <v>0.14974535381149426</v>
          </cell>
          <cell r="O277">
            <v>0.13961746633247502</v>
          </cell>
          <cell r="P277">
            <v>0.12968176214721236</v>
          </cell>
          <cell r="Q277">
            <v>0.12000742422839052</v>
          </cell>
          <cell r="R277">
            <v>0.11065612317616787</v>
          </cell>
        </row>
        <row r="278">
          <cell r="A278" t="str">
            <v>CIMS.CAN.ON.Transportation Personal.Passenger VehiclesCar_largeMarket share</v>
          </cell>
          <cell r="H278">
            <v>0.47842203779874021</v>
          </cell>
          <cell r="I278">
            <v>0.45072427314479396</v>
          </cell>
          <cell r="J278">
            <v>0.42505885096474361</v>
          </cell>
          <cell r="K278">
            <v>0.39130304731187948</v>
          </cell>
          <cell r="L278">
            <v>0.34570883628880211</v>
          </cell>
          <cell r="M278">
            <v>0.32482924368087779</v>
          </cell>
          <cell r="N278">
            <v>0.30402844561727621</v>
          </cell>
          <cell r="O278">
            <v>0.28346576497805531</v>
          </cell>
          <cell r="P278">
            <v>0.26329327466252211</v>
          </cell>
          <cell r="Q278">
            <v>0.24365143706976256</v>
          </cell>
          <cell r="R278">
            <v>0.22466546220615902</v>
          </cell>
        </row>
        <row r="279">
          <cell r="A279" t="str">
            <v>CIMS.CAN.ON.Transportation Personal.Passenger VehiclesLight Truck_smallMarket share</v>
          </cell>
          <cell r="H279">
            <v>9.4359294815545891E-2</v>
          </cell>
          <cell r="I279">
            <v>0.10800147740629555</v>
          </cell>
          <cell r="J279">
            <v>0.12064265549497707</v>
          </cell>
          <cell r="K279">
            <v>0.13726864833892505</v>
          </cell>
          <cell r="L279">
            <v>0.15972549854432136</v>
          </cell>
          <cell r="M279">
            <v>0.17000947699300056</v>
          </cell>
          <cell r="N279">
            <v>0.18025464618850576</v>
          </cell>
          <cell r="O279">
            <v>0.19038253366752503</v>
          </cell>
          <cell r="P279">
            <v>0.20031823785278766</v>
          </cell>
          <cell r="Q279">
            <v>0.20999257577160954</v>
          </cell>
          <cell r="R279">
            <v>0.21934387682383213</v>
          </cell>
        </row>
        <row r="280">
          <cell r="A280" t="str">
            <v>CIMS.CAN.ON.Transportation Personal.Passenger VehiclesLight Truck_largeMarket share</v>
          </cell>
          <cell r="H280">
            <v>0.19157796220125983</v>
          </cell>
          <cell r="I280">
            <v>0.21927572685520613</v>
          </cell>
          <cell r="J280">
            <v>0.24494114903525646</v>
          </cell>
          <cell r="K280">
            <v>0.27869695268812056</v>
          </cell>
          <cell r="L280">
            <v>0.32429116371119793</v>
          </cell>
          <cell r="M280">
            <v>0.34517075631912236</v>
          </cell>
          <cell r="N280">
            <v>0.36597155438272383</v>
          </cell>
          <cell r="O280">
            <v>0.38653423502194473</v>
          </cell>
          <cell r="P280">
            <v>0.40670672533747798</v>
          </cell>
          <cell r="Q280">
            <v>0.4263485629302376</v>
          </cell>
          <cell r="R280">
            <v>0.44533453779384102</v>
          </cell>
        </row>
        <row r="281">
          <cell r="A281" t="str">
            <v>CIMS.CAN.ON.Transportation Personal.Passenger Vehicle MotorsOutput</v>
          </cell>
          <cell r="H281">
            <v>194.20631469434801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CIMS.CAN.ON.Transportation Personal.Passenger Vehicle MotorsGasoline ExistingService requestedCIMS.CAN.ON.Transportation Personal.Gasoline Blend</v>
          </cell>
          <cell r="H282">
            <v>0.33464757823338109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CIMS.CAN.ON.Transportation Personal.Passenger Vehicle MotorsGasoline StandardService requestedCIMS.CAN.ON.Transportation Personal.Gasoline Blend</v>
          </cell>
          <cell r="H283">
            <v>0.31769354810524525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CIMS.CAN.ON.Transportation Personal.Passenger Vehicle MotorsGasoline EfficientService requestedCIMS.CAN.ON.Transportation Personal.Gasoline Blend</v>
          </cell>
          <cell r="H284">
            <v>0.30226337345697579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CIMS.CAN.ON.Transportation Personal.Passenger Vehicle MotorsGasoline ExistingMarket share</v>
          </cell>
          <cell r="H285">
            <v>1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CIMS.CAN.ON.Transportation Personal.TransitService requestedCIMS.CAN.ON.Transportation Personal.Transit.Public Bus</v>
          </cell>
          <cell r="H286">
            <v>0.74866245467839276</v>
          </cell>
          <cell r="I286">
            <v>0.72845905499756802</v>
          </cell>
          <cell r="J286">
            <v>0.73293810837994011</v>
          </cell>
          <cell r="K286">
            <v>0.7374171617623122</v>
          </cell>
          <cell r="L286">
            <v>0.71472168976676875</v>
          </cell>
          <cell r="M286">
            <v>0.71472168976676875</v>
          </cell>
          <cell r="N286">
            <v>0.71472168976676875</v>
          </cell>
          <cell r="O286">
            <v>0.71472168976676875</v>
          </cell>
          <cell r="P286">
            <v>0.71472168976676875</v>
          </cell>
          <cell r="Q286">
            <v>0.71472168976676875</v>
          </cell>
          <cell r="R286">
            <v>0.71472168976676875</v>
          </cell>
        </row>
        <row r="287">
          <cell r="A287" t="str">
            <v>CIMS.CAN.ON.Transportation Personal.TransitService requestedCIMS.CAN.ON.Transportation Personal.Transit.Rapid Transit</v>
          </cell>
          <cell r="H287">
            <v>0.25133754532160724</v>
          </cell>
          <cell r="I287">
            <v>0.27154094500243198</v>
          </cell>
          <cell r="J287">
            <v>0.26706189162005989</v>
          </cell>
          <cell r="K287">
            <v>0.2625828382376878</v>
          </cell>
          <cell r="L287">
            <v>0.28527831023323125</v>
          </cell>
          <cell r="M287">
            <v>0.28527831023323125</v>
          </cell>
          <cell r="N287">
            <v>0.28527831023323125</v>
          </cell>
          <cell r="O287">
            <v>0.28527831023323125</v>
          </cell>
          <cell r="P287">
            <v>0.28527831023323125</v>
          </cell>
          <cell r="Q287">
            <v>0.28527831023323125</v>
          </cell>
          <cell r="R287">
            <v>0.28527831023323125</v>
          </cell>
        </row>
        <row r="288">
          <cell r="A288" t="str">
            <v>CIMS.CAN.ON.Transportation Personal.Transit.Public BusOutput</v>
          </cell>
          <cell r="H288">
            <v>778.19774759284121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CIMS.CAN.ON.Transportation Personal.Transit.Public BusBus Urban DieselMarket share</v>
          </cell>
          <cell r="H289">
            <v>0.915392553149878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CIMS.CAN.ON.Transportation Personal.Transit.Public BusBus Urban NGMarket share</v>
          </cell>
          <cell r="H290">
            <v>8.4607446850121906E-2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CIMS.CAN.ON.Transportation Personal.Transit.Public BusBus Urban ElectricMarket share</v>
          </cell>
          <cell r="H291">
            <v>0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CIMS.CAN.ON.Transportation Personal.Transit.Public BusBus Urban DieselService requestedCIMS.CAN.ON.Transportation Personal.Diesel Blend</v>
          </cell>
          <cell r="H292">
            <v>3.0385380582048676</v>
          </cell>
          <cell r="I292">
            <v>3.0111723132635309</v>
          </cell>
          <cell r="J292">
            <v>2.9838065683221924</v>
          </cell>
          <cell r="K292">
            <v>2.9564408233808557</v>
          </cell>
          <cell r="L292">
            <v>2.9345482274277863</v>
          </cell>
          <cell r="M292">
            <v>2.9345482274277863</v>
          </cell>
          <cell r="N292">
            <v>2.9345482274277863</v>
          </cell>
          <cell r="O292">
            <v>2.9345482274277863</v>
          </cell>
          <cell r="P292">
            <v>2.9345482274277863</v>
          </cell>
          <cell r="Q292">
            <v>2.9345482274277863</v>
          </cell>
          <cell r="R292">
            <v>2.9345482274277863</v>
          </cell>
        </row>
        <row r="293">
          <cell r="A293" t="str">
            <v>CIMS.CAN.ON.Transportation Personal.Transit.Rapid TransitLight RailService requestedCIMS.CAN.ON.Electricity</v>
          </cell>
          <cell r="H293">
            <v>0.34759999999999996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CIMS.CAN.ON.Transportation Personal.Intercity BusOutput</v>
          </cell>
          <cell r="H294">
            <v>956.73357798106247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CIMS.CAN.ON.Transportation Personal.Intercity BusBus Intercity DieselMarket share</v>
          </cell>
          <cell r="H295">
            <v>0.86566102489081875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CIMS.CAN.ON.Transportation Personal.Intercity BusBus Intercity GasolineMarket share</v>
          </cell>
          <cell r="H296">
            <v>0.13433897510918122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CIMS.CAN.ON.Transportation Personal.Intercity BusBus Intercity DieselService requestedCIMS.CAN.ON.Transportation Personal.Diesel Blend</v>
          </cell>
          <cell r="H297">
            <v>0.84748823001720197</v>
          </cell>
          <cell r="I297">
            <v>0.78582702631540613</v>
          </cell>
          <cell r="J297">
            <v>0.72416582261361029</v>
          </cell>
          <cell r="K297">
            <v>0.66250461891181445</v>
          </cell>
          <cell r="L297">
            <v>0.61317565595037848</v>
          </cell>
          <cell r="M297">
            <v>0.61317565595037848</v>
          </cell>
          <cell r="N297">
            <v>0.61317565595037848</v>
          </cell>
          <cell r="O297">
            <v>0.61317565595037848</v>
          </cell>
          <cell r="P297">
            <v>0.61317565595037848</v>
          </cell>
          <cell r="Q297">
            <v>0.61317565595037848</v>
          </cell>
          <cell r="R297">
            <v>0.61317565595037848</v>
          </cell>
        </row>
        <row r="298">
          <cell r="A298" t="str">
            <v>CIMS.CAN.ON.Transportation Personal.Intercity BusBus Intercity GasolineService requestedCIMS.CAN.ON.Transportation Personal.Gasoline Blend</v>
          </cell>
          <cell r="H298">
            <v>0.84748823001720197</v>
          </cell>
          <cell r="I298">
            <v>0.78582702631540613</v>
          </cell>
          <cell r="J298">
            <v>0.72416582261361029</v>
          </cell>
          <cell r="K298">
            <v>0.66250461891181445</v>
          </cell>
          <cell r="L298">
            <v>0.61317565595037848</v>
          </cell>
          <cell r="M298">
            <v>0.61317565595037848</v>
          </cell>
          <cell r="N298">
            <v>0.61317565595037848</v>
          </cell>
          <cell r="O298">
            <v>0.61317565595037848</v>
          </cell>
          <cell r="P298">
            <v>0.61317565595037848</v>
          </cell>
          <cell r="Q298">
            <v>0.61317565595037848</v>
          </cell>
          <cell r="R298">
            <v>0.61317565595037848</v>
          </cell>
        </row>
        <row r="299">
          <cell r="A299" t="str">
            <v>CIMS.CAN.ON.Transportation Personal.Intercity RailRail Intercity DieselMarket share</v>
          </cell>
          <cell r="H299">
            <v>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CIMS.CAN.ON.Transportation Personal.Intercity RailRail Intercity DieselService requestedCIMS.CAN.ON.Transportation Personal.Diesel Blend</v>
          </cell>
          <cell r="H300">
            <v>1.9938942624324696</v>
          </cell>
          <cell r="I300">
            <v>1.8539965299869507</v>
          </cell>
          <cell r="J300">
            <v>1.7140987975414319</v>
          </cell>
          <cell r="K300">
            <v>1.5742010650959131</v>
          </cell>
          <cell r="L300">
            <v>1.4622828791394937</v>
          </cell>
          <cell r="M300">
            <v>1.4622828791394937</v>
          </cell>
          <cell r="N300">
            <v>1.4622828791394937</v>
          </cell>
          <cell r="O300">
            <v>1.4622828791394937</v>
          </cell>
          <cell r="P300">
            <v>1.4622828791394937</v>
          </cell>
          <cell r="Q300">
            <v>1.4622828791394937</v>
          </cell>
          <cell r="R300">
            <v>1.4622828791394937</v>
          </cell>
        </row>
        <row r="301">
          <cell r="A301" t="str">
            <v>CIMS.CAN.ON.Transportation Personal.Mode.Intercity AirAir IntercityMarket share</v>
          </cell>
          <cell r="H301">
            <v>1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CIMS.CAN.ON.Transportation Personal.Mode.Intercity AirAir IntercityService requestedCIMS.Generic Fuels.Jet Fuel</v>
          </cell>
          <cell r="H302">
            <v>2.3231044630016697</v>
          </cell>
          <cell r="I302">
            <v>2.0637162772815856</v>
          </cell>
          <cell r="J302">
            <v>1.8043280915615014</v>
          </cell>
          <cell r="K302">
            <v>1.5449399058414173</v>
          </cell>
          <cell r="L302">
            <v>1.3374293572653499</v>
          </cell>
          <cell r="M302">
            <v>1.3374293572653499</v>
          </cell>
          <cell r="N302">
            <v>1.3374293572653499</v>
          </cell>
          <cell r="O302">
            <v>1.3374293572653499</v>
          </cell>
          <cell r="P302">
            <v>1.3374293572653499</v>
          </cell>
          <cell r="Q302">
            <v>1.3374293572653499</v>
          </cell>
          <cell r="R302">
            <v>1.3374293572653499</v>
          </cell>
        </row>
        <row r="303"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CIMS.CAN.QCService requestedCIMS.CAN.QC.Transportation Personal</v>
          </cell>
          <cell r="H304">
            <v>124329851.05475718</v>
          </cell>
          <cell r="I304">
            <v>134334297.74659628</v>
          </cell>
          <cell r="J304">
            <v>186679187.21614733</v>
          </cell>
          <cell r="K304">
            <v>175675327.68177247</v>
          </cell>
          <cell r="L304">
            <v>195707943.08450323</v>
          </cell>
          <cell r="M304">
            <v>203054961.52303705</v>
          </cell>
          <cell r="N304">
            <v>212450412.52859294</v>
          </cell>
          <cell r="O304">
            <v>222422637.39877668</v>
          </cell>
          <cell r="P304">
            <v>233788445.48903859</v>
          </cell>
          <cell r="Q304">
            <v>246653965.51277941</v>
          </cell>
          <cell r="R304">
            <v>261137100.42329437</v>
          </cell>
        </row>
        <row r="305">
          <cell r="A305" t="str">
            <v>CIMS.CAN.QC.Transportation PersonalService requestedCIMS.CAN.QC.Transportation Personal.Mode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  <cell r="R305">
            <v>1</v>
          </cell>
        </row>
        <row r="306">
          <cell r="A306" t="str">
            <v>CIMS.CAN.QC.Transportation Personal.ModeService requestedCIMS.CAN.QC.Transportation Personal.Mode.Urban</v>
          </cell>
          <cell r="H306">
            <v>0.4871563761532548</v>
          </cell>
          <cell r="I306">
            <v>0.49995727901711084</v>
          </cell>
          <cell r="J306">
            <v>0.41575285807653689</v>
          </cell>
          <cell r="K306">
            <v>0.41932830398431775</v>
          </cell>
          <cell r="L306">
            <v>0.40856286055937224</v>
          </cell>
          <cell r="M306">
            <v>0.39886583640277007</v>
          </cell>
          <cell r="N306">
            <v>0.38817959684807707</v>
          </cell>
          <cell r="O306">
            <v>0.37896884018033711</v>
          </cell>
          <cell r="P306">
            <v>0.36988158244807301</v>
          </cell>
          <cell r="Q306">
            <v>0.36096878913517316</v>
          </cell>
          <cell r="R306">
            <v>0.35227174038379139</v>
          </cell>
        </row>
        <row r="307">
          <cell r="A307" t="str">
            <v>CIMS.CAN.QC.Transportation Personal.ModeService requestedCIMS.CAN.QC.Transportation Personal.Mode.Intercity Land</v>
          </cell>
          <cell r="H307">
            <v>0.36699316198157467</v>
          </cell>
          <cell r="I307">
            <v>0.37052849437204483</v>
          </cell>
          <cell r="J307">
            <v>0.29627540031565186</v>
          </cell>
          <cell r="K307">
            <v>0.29690985669474346</v>
          </cell>
          <cell r="L307">
            <v>0.28791736650913702</v>
          </cell>
          <cell r="M307">
            <v>0.27814891009809672</v>
          </cell>
          <cell r="N307">
            <v>0.26753084751372208</v>
          </cell>
          <cell r="O307">
            <v>0.25822114855026196</v>
          </cell>
          <cell r="P307">
            <v>0.24927207768631815</v>
          </cell>
          <cell r="Q307">
            <v>0.24071126532971587</v>
          </cell>
          <cell r="R307">
            <v>0.23255696606647866</v>
          </cell>
        </row>
        <row r="308">
          <cell r="A308" t="str">
            <v>CIMS.CAN.QC.Transportation Personal.ModeService requestedCIMS.CAN.QC.Transportation Personal.Mode.Intercity Air</v>
          </cell>
          <cell r="H308">
            <v>0.14585046186517051</v>
          </cell>
          <cell r="I308">
            <v>0.12951422661084436</v>
          </cell>
          <cell r="J308">
            <v>0.28884697073871057</v>
          </cell>
          <cell r="K308">
            <v>0.28376183932093868</v>
          </cell>
          <cell r="L308">
            <v>0.30351977293149079</v>
          </cell>
          <cell r="M308">
            <v>0.32298525349913315</v>
          </cell>
          <cell r="N308">
            <v>0.34083138551037839</v>
          </cell>
          <cell r="O308">
            <v>0.35943389688026661</v>
          </cell>
          <cell r="P308">
            <v>0.37755118100192891</v>
          </cell>
          <cell r="Q308">
            <v>0.39510418794816066</v>
          </cell>
          <cell r="R308">
            <v>0.41203301523896102</v>
          </cell>
        </row>
        <row r="309">
          <cell r="A309" t="str">
            <v>CIMS.CAN.QC.Transportation Personal.Mode.UrbanWalk Cycle UrbanMarket share</v>
          </cell>
          <cell r="H309">
            <v>8.9086859688195987E-3</v>
          </cell>
          <cell r="I309">
            <v>8.9086859688195987E-3</v>
          </cell>
          <cell r="J309">
            <v>8.9086859688195987E-3</v>
          </cell>
          <cell r="K309">
            <v>8.9086859688195987E-3</v>
          </cell>
          <cell r="L309">
            <v>8.9086859688195987E-3</v>
          </cell>
          <cell r="M309">
            <v>8.9086859688195987E-3</v>
          </cell>
          <cell r="N309">
            <v>8.9086859688195987E-3</v>
          </cell>
          <cell r="O309">
            <v>8.9086859688195987E-3</v>
          </cell>
          <cell r="P309">
            <v>8.9086859688195987E-3</v>
          </cell>
          <cell r="Q309">
            <v>8.9086859688195987E-3</v>
          </cell>
          <cell r="R309">
            <v>8.9086859688195987E-3</v>
          </cell>
        </row>
        <row r="310">
          <cell r="A310" t="str">
            <v>CIMS.CAN.QC.Transportation Personal.Mode.UrbanPassenger Vehicle Urban 1 PassengerMarket share</v>
          </cell>
          <cell r="H310">
            <v>0.39247115370273722</v>
          </cell>
          <cell r="I310">
            <v>0.39074314081653105</v>
          </cell>
          <cell r="J310">
            <v>0.36617802700247093</v>
          </cell>
          <cell r="K310">
            <v>0.36828904920141975</v>
          </cell>
          <cell r="L310">
            <v>0.36442991551784304</v>
          </cell>
          <cell r="M310">
            <v>0.35797971174234722</v>
          </cell>
          <cell r="N310">
            <v>0.35265238721531961</v>
          </cell>
          <cell r="O310">
            <v>0.34738225509811788</v>
          </cell>
          <cell r="P310">
            <v>0.34220758767792397</v>
          </cell>
          <cell r="Q310">
            <v>0.33716361056594857</v>
          </cell>
          <cell r="R310">
            <v>0.33228163971239272</v>
          </cell>
        </row>
        <row r="311">
          <cell r="A311" t="str">
            <v>CIMS.CAN.QC.Transportation Personal.Mode.UrbanPassenger Vehicle Urban 3 PassengerMarket share</v>
          </cell>
          <cell r="H311">
            <v>0.50783069491413824</v>
          </cell>
          <cell r="I311">
            <v>0.50305880695596461</v>
          </cell>
          <cell r="J311">
            <v>0.49404859763080761</v>
          </cell>
          <cell r="K311">
            <v>0.48916612788694308</v>
          </cell>
          <cell r="L311">
            <v>0.49318453896887365</v>
          </cell>
          <cell r="M311">
            <v>0.49115255246069062</v>
          </cell>
          <cell r="N311">
            <v>0.48824808304833278</v>
          </cell>
          <cell r="O311">
            <v>0.48540885912152099</v>
          </cell>
          <cell r="P311">
            <v>0.48265410608491582</v>
          </cell>
          <cell r="Q311">
            <v>0.48000085825340616</v>
          </cell>
          <cell r="R311">
            <v>0.47746358149889351</v>
          </cell>
        </row>
        <row r="312">
          <cell r="A312" t="str">
            <v>CIMS.CAN.QC.Transportation Personal.Mode.UrbanPublic Transit UrbanMarket share</v>
          </cell>
          <cell r="H312">
            <v>9.1605550496680649E-2</v>
          </cell>
          <cell r="I312">
            <v>9.8163877416066123E-2</v>
          </cell>
          <cell r="J312">
            <v>0.13204100121271448</v>
          </cell>
          <cell r="K312">
            <v>0.13483736064567431</v>
          </cell>
          <cell r="L312">
            <v>0.13467665154036923</v>
          </cell>
          <cell r="M312">
            <v>0.14323508623109221</v>
          </cell>
          <cell r="N312">
            <v>0.15154087382386544</v>
          </cell>
          <cell r="O312">
            <v>0.15972312295591504</v>
          </cell>
          <cell r="P312">
            <v>0.1677238191022134</v>
          </cell>
          <cell r="Q312">
            <v>0.17549023258451643</v>
          </cell>
          <cell r="R312">
            <v>0.18297617005872474</v>
          </cell>
        </row>
        <row r="313">
          <cell r="A313" t="str">
            <v>CIMS.CAN.QC.Transportation Personal.Mode.UrbanPassenger Vehicle Urban 1 PassengerService requestedCIMS.CAN.QC.Transportation Personal.Passenger Vehicles</v>
          </cell>
          <cell r="H313">
            <v>1</v>
          </cell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</row>
        <row r="314">
          <cell r="A314" t="str">
            <v>CIMS.CAN.QC.Transportation Personal.Mode.UrbanPassenger Vehicle Urban 3 PassengerService requestedCIMS.CAN.QC.Transportation Personal.Passenger Vehicles</v>
          </cell>
          <cell r="H314">
            <v>0.33333299999999999</v>
          </cell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</row>
        <row r="315">
          <cell r="A315" t="str">
            <v>CIMS.CAN.QC.Transportation Personal.Mode.Intercity LandBus IntercityMarket share</v>
          </cell>
          <cell r="H315">
            <v>2.7322965201662379E-2</v>
          </cell>
          <cell r="I315">
            <v>2.5392199444391042E-2</v>
          </cell>
          <cell r="J315">
            <v>2.1381197018968612E-2</v>
          </cell>
          <cell r="K315">
            <v>1.9829452850885079E-2</v>
          </cell>
          <cell r="L315">
            <v>1.6580562289341835E-2</v>
          </cell>
          <cell r="M315">
            <v>1.4205066507231417E-2</v>
          </cell>
          <cell r="N315">
            <v>1.2121642374905074E-2</v>
          </cell>
          <cell r="O315">
            <v>1.0301033217566509E-2</v>
          </cell>
          <cell r="P315">
            <v>8.7179339995980959E-3</v>
          </cell>
          <cell r="Q315">
            <v>7.3482581841547434E-3</v>
          </cell>
          <cell r="R315">
            <v>6.1692115886169225E-3</v>
          </cell>
        </row>
        <row r="316">
          <cell r="A316" t="str">
            <v>CIMS.CAN.QC.Transportation Personal.Mode.Intercity LandRail IntercityMarket share</v>
          </cell>
          <cell r="H316">
            <v>4.1445712798631471E-3</v>
          </cell>
          <cell r="I316">
            <v>3.1842087404263201E-3</v>
          </cell>
          <cell r="J316">
            <v>3.0421593337329506E-3</v>
          </cell>
          <cell r="K316">
            <v>2.4841308765797447E-3</v>
          </cell>
          <cell r="L316">
            <v>2.5501351648945579E-3</v>
          </cell>
          <cell r="M316">
            <v>2.544184166731198E-3</v>
          </cell>
          <cell r="N316">
            <v>2.528180455753756E-3</v>
          </cell>
          <cell r="O316">
            <v>2.5018929256441741E-3</v>
          </cell>
          <cell r="P316">
            <v>2.4657147715947195E-3</v>
          </cell>
          <cell r="Q316">
            <v>2.4202208377480327E-3</v>
          </cell>
          <cell r="R316">
            <v>2.3661462424290915E-3</v>
          </cell>
        </row>
        <row r="317">
          <cell r="A317" t="str">
            <v>CIMS.CAN.QC.Transportation Personal.Mode.Intercity LandPassenger Vehicle IntercityMarket share</v>
          </cell>
          <cell r="H317">
            <v>0.96853246351847455</v>
          </cell>
          <cell r="I317">
            <v>0.97142359181518256</v>
          </cell>
          <cell r="J317">
            <v>0.97557664364729846</v>
          </cell>
          <cell r="K317">
            <v>0.97768641627253516</v>
          </cell>
          <cell r="L317">
            <v>0.98086930254576365</v>
          </cell>
          <cell r="M317">
            <v>0.9832507493260374</v>
          </cell>
          <cell r="N317">
            <v>0.98535017716934115</v>
          </cell>
          <cell r="O317">
            <v>0.98719707385678934</v>
          </cell>
          <cell r="P317">
            <v>0.98881635122880718</v>
          </cell>
          <cell r="Q317">
            <v>0.99023152097809719</v>
          </cell>
          <cell r="R317">
            <v>0.99146464216895391</v>
          </cell>
        </row>
        <row r="318">
          <cell r="A318" t="str">
            <v>CIMS.CAN.QC.Transportation Personal.Mode.Intercity LandPassenger Vehicle IntercityService requestedCIMS.CAN.QC.Transportation Personal.Passenger Vehicles</v>
          </cell>
          <cell r="H318">
            <v>0.79242029832020389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CIMS.CAN.QC.Transportation Personal.Passenger VehiclesCar_smallOutput</v>
          </cell>
          <cell r="H319">
            <v>15.118626850000004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CIMS.CAN.QC.Transportation Personal.Passenger VehiclesCar_largeOutput</v>
          </cell>
          <cell r="H320">
            <v>15.118626850000004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CIMS.CAN.QC.Transportation Personal.Passenger VehiclesLight Truck_smallOutput</v>
          </cell>
          <cell r="H321">
            <v>16.272463684599998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CIMS.CAN.QC.Transportation Personal.Passenger VehiclesLight Truck_largeOutput</v>
          </cell>
          <cell r="H322">
            <v>16.272463684599998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CIMS.CAN.QC.Transportation Personal.Passenger VehiclesCar_smallService requestedCIMS.CAN.QC.Transportation Personal.Passenger Vehicle Motors</v>
          </cell>
          <cell r="H323">
            <v>8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CIMS.CAN.QC.Transportation Personal.Passenger VehiclesCar_largeService requestedCIMS.CAN.QC.Transportation Personal.Passenger Vehicle Motors</v>
          </cell>
          <cell r="H324">
            <v>11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CIMS.CAN.QC.Transportation Personal.Passenger VehiclesLight Truck_smallService requestedCIMS.CAN.QC.Transportation Personal.Passenger Vehicle Motors</v>
          </cell>
          <cell r="H325">
            <v>6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CIMS.CAN.QC.Transportation Personal.Passenger VehiclesLight Truck_largeService requestedCIMS.CAN.QC.Transportation Personal.Passenger Vehicle Motors</v>
          </cell>
          <cell r="H326">
            <v>12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CIMS.CAN.QC.Transportation Personal.Passenger VehiclesCar_smallMarket share</v>
          </cell>
          <cell r="H327">
            <v>0.24939271669066215</v>
          </cell>
          <cell r="I327">
            <v>0.24232770922558541</v>
          </cell>
          <cell r="J327">
            <v>0.20668651820204467</v>
          </cell>
          <cell r="K327">
            <v>0.21933688954485922</v>
          </cell>
          <cell r="L327">
            <v>0.1960767775733217</v>
          </cell>
          <cell r="M327">
            <v>0.18604963126932508</v>
          </cell>
          <cell r="N327">
            <v>0.17586190644542674</v>
          </cell>
          <cell r="O327">
            <v>0.16559031887676159</v>
          </cell>
          <cell r="P327">
            <v>0.15531415386473191</v>
          </cell>
          <cell r="Q327">
            <v>0.14511283786582993</v>
          </cell>
          <cell r="R327">
            <v>0.1350635009519349</v>
          </cell>
        </row>
        <row r="328">
          <cell r="A328" t="str">
            <v>CIMS.CAN.QC.Transportation Personal.Passenger VehiclesCar_largeMarket share</v>
          </cell>
          <cell r="H328">
            <v>0.50634278843255653</v>
          </cell>
          <cell r="I328">
            <v>0.49199868236709771</v>
          </cell>
          <cell r="J328">
            <v>0.41963626422839367</v>
          </cell>
          <cell r="K328">
            <v>0.44532035150016874</v>
          </cell>
          <cell r="L328">
            <v>0.3980952756791683</v>
          </cell>
          <cell r="M328">
            <v>0.37773713015287214</v>
          </cell>
          <cell r="N328">
            <v>0.35705296157101796</v>
          </cell>
          <cell r="O328">
            <v>0.33619852620433416</v>
          </cell>
          <cell r="P328">
            <v>0.31533479724051627</v>
          </cell>
          <cell r="Q328">
            <v>0.29462303445486682</v>
          </cell>
          <cell r="R328">
            <v>0.27421983526604965</v>
          </cell>
        </row>
        <row r="329">
          <cell r="A329" t="str">
            <v>CIMS.CAN.QC.Transportation Personal.Passenger VehiclesLight Truck_smallMarket share</v>
          </cell>
          <cell r="H329">
            <v>8.0607283309337863E-2</v>
          </cell>
          <cell r="I329">
            <v>8.7672290774414602E-2</v>
          </cell>
          <cell r="J329">
            <v>0.12331348179795534</v>
          </cell>
          <cell r="K329">
            <v>0.11066311045514075</v>
          </cell>
          <cell r="L329">
            <v>0.13392322242667828</v>
          </cell>
          <cell r="M329">
            <v>0.14395036873067493</v>
          </cell>
          <cell r="N329">
            <v>0.15413809355457331</v>
          </cell>
          <cell r="O329">
            <v>0.16440968112323839</v>
          </cell>
          <cell r="P329">
            <v>0.17468584613526811</v>
          </cell>
          <cell r="Q329">
            <v>0.18488716213417014</v>
          </cell>
          <cell r="R329">
            <v>0.19493649904806509</v>
          </cell>
        </row>
        <row r="330">
          <cell r="A330" t="str">
            <v>CIMS.CAN.QC.Transportation Personal.Passenger VehiclesLight Truck_largeMarket share</v>
          </cell>
          <cell r="H330">
            <v>0.16365721156744353</v>
          </cell>
          <cell r="I330">
            <v>0.17800131763290236</v>
          </cell>
          <cell r="J330">
            <v>0.25036373577160631</v>
          </cell>
          <cell r="K330">
            <v>0.22467964849983124</v>
          </cell>
          <cell r="L330">
            <v>0.27190472432083168</v>
          </cell>
          <cell r="M330">
            <v>0.2922628698471279</v>
          </cell>
          <cell r="N330">
            <v>0.31294703842898219</v>
          </cell>
          <cell r="O330">
            <v>0.33380147379566583</v>
          </cell>
          <cell r="P330">
            <v>0.35466520275948377</v>
          </cell>
          <cell r="Q330">
            <v>0.37537696554513328</v>
          </cell>
          <cell r="R330">
            <v>0.39578016473395033</v>
          </cell>
        </row>
        <row r="331">
          <cell r="A331" t="str">
            <v>CIMS.CAN.QC.Transportation Personal.Passenger Vehicle MotorsOutput</v>
          </cell>
          <cell r="H331">
            <v>154.56765119831397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CIMS.CAN.QC.Transportation Personal.Passenger Vehicle MotorsGasoline ExistingService requestedCIMS.CAN.QC.Transportation Personal.Gasoline Blend</v>
          </cell>
          <cell r="H332">
            <v>0.35350650629561525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CIMS.CAN.QC.Transportation Personal.Passenger Vehicle MotorsGasoline StandardService requestedCIMS.CAN.QC.Transportation Personal.Gasoline Blend</v>
          </cell>
          <cell r="H333">
            <v>0.26892362257683916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CIMS.CAN.QC.Transportation Personal.Passenger Vehicle MotorsGasoline EfficientService requestedCIMS.CAN.QC.Transportation Personal.Gasoline Blend</v>
          </cell>
          <cell r="H334">
            <v>0.31964926123980381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CIMS.CAN.QC.Transportation Personal.Passenger Vehicle MotorsGasoline ExistingMarket share</v>
          </cell>
          <cell r="H335">
            <v>1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CIMS.CAN.QC.Transportation Personal.TransitService requestedCIMS.CAN.QC.Transportation Personal.Transit.Public Bus</v>
          </cell>
          <cell r="H336">
            <v>0.73201437105896061</v>
          </cell>
          <cell r="I336">
            <v>0.7107136080938824</v>
          </cell>
          <cell r="J336">
            <v>0.69793518739385174</v>
          </cell>
          <cell r="K336">
            <v>0.68515676669382097</v>
          </cell>
          <cell r="L336">
            <v>0.67523836591882869</v>
          </cell>
          <cell r="M336">
            <v>0.67523836591882869</v>
          </cell>
          <cell r="N336">
            <v>0.67523836591882869</v>
          </cell>
          <cell r="O336">
            <v>0.67523836591882869</v>
          </cell>
          <cell r="P336">
            <v>0.67523836591882869</v>
          </cell>
          <cell r="Q336">
            <v>0.67523836591882869</v>
          </cell>
          <cell r="R336">
            <v>0.67523836591882869</v>
          </cell>
        </row>
        <row r="337">
          <cell r="A337" t="str">
            <v>CIMS.CAN.QC.Transportation Personal.TransitService requestedCIMS.CAN.QC.Transportation Personal.Transit.Rapid Transit</v>
          </cell>
          <cell r="H337">
            <v>0.26798562894103939</v>
          </cell>
          <cell r="I337">
            <v>0.2892863919061176</v>
          </cell>
          <cell r="J337">
            <v>0.30206481260614831</v>
          </cell>
          <cell r="K337">
            <v>0.31484323330617903</v>
          </cell>
          <cell r="L337">
            <v>0.32476163408117131</v>
          </cell>
          <cell r="M337">
            <v>0.32476163408117131</v>
          </cell>
          <cell r="N337">
            <v>0.32476163408117131</v>
          </cell>
          <cell r="O337">
            <v>0.32476163408117131</v>
          </cell>
          <cell r="P337">
            <v>0.32476163408117131</v>
          </cell>
          <cell r="Q337">
            <v>0.32476163408117131</v>
          </cell>
          <cell r="R337">
            <v>0.32476163408117131</v>
          </cell>
        </row>
        <row r="338">
          <cell r="A338" t="str">
            <v>CIMS.CAN.QC.Transportation Personal.Transit.Public BusOutput</v>
          </cell>
          <cell r="H338">
            <v>778.19774759284121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CIMS.CAN.QC.Transportation Personal.Transit.Public BusBus Urban DieselMarket share</v>
          </cell>
          <cell r="H339">
            <v>0.99586125686182825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CIMS.CAN.QC.Transportation Personal.Transit.Public BusBus Urban NGMarket share</v>
          </cell>
          <cell r="H340">
            <v>4.1387431381716792E-3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CIMS.CAN.QC.Transportation Personal.Transit.Public BusBus Urban ElectricMarket share</v>
          </cell>
          <cell r="H341">
            <v>0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CIMS.CAN.QC.Transportation Personal.Transit.Public BusBus Urban DieselService requestedCIMS.CAN.QC.Transportation Personal.Diesel Blend</v>
          </cell>
          <cell r="H342">
            <v>3.0385380582048676</v>
          </cell>
          <cell r="I342">
            <v>3.0111723132635309</v>
          </cell>
          <cell r="J342">
            <v>2.9838065683221924</v>
          </cell>
          <cell r="K342">
            <v>2.9564408233808557</v>
          </cell>
          <cell r="L342">
            <v>2.9345482274277863</v>
          </cell>
          <cell r="M342">
            <v>2.9345482274277863</v>
          </cell>
          <cell r="N342">
            <v>2.9345482274277863</v>
          </cell>
          <cell r="O342">
            <v>2.9345482274277863</v>
          </cell>
          <cell r="P342">
            <v>2.9345482274277863</v>
          </cell>
          <cell r="Q342">
            <v>2.9345482274277863</v>
          </cell>
          <cell r="R342">
            <v>2.9345482274277863</v>
          </cell>
        </row>
        <row r="343">
          <cell r="A343" t="str">
            <v>CIMS.CAN.QC.Transportation Personal.Transit.Rapid TransitLight RailService requestedCIMS.CAN.QC.Electricity</v>
          </cell>
          <cell r="H343">
            <v>0.34759999999999996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CIMS.CAN.QC.Transportation Personal.Intercity BusOutput</v>
          </cell>
          <cell r="H344">
            <v>956.73357798106247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A345" t="str">
            <v>CIMS.CAN.QC.Transportation Personal.Intercity BusBus Intercity DieselMarket share</v>
          </cell>
          <cell r="H345">
            <v>0.84777364696149604</v>
          </cell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CIMS.CAN.QC.Transportation Personal.Intercity BusBus Intercity GasolineMarket share</v>
          </cell>
          <cell r="H346">
            <v>0.15222635303850404</v>
          </cell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</row>
        <row r="347">
          <cell r="A347" t="str">
            <v>CIMS.CAN.QC.Transportation Personal.Intercity BusBus Intercity DieselService requestedCIMS.CAN.QC.Transportation Personal.Diesel Blend</v>
          </cell>
          <cell r="H347">
            <v>0.82963313256268023</v>
          </cell>
          <cell r="I347">
            <v>0.76640564329768779</v>
          </cell>
          <cell r="J347">
            <v>0.70317815403269179</v>
          </cell>
          <cell r="K347">
            <v>0.63995066476769935</v>
          </cell>
          <cell r="L347">
            <v>0.58936867335570398</v>
          </cell>
          <cell r="M347">
            <v>0.58936867335570398</v>
          </cell>
          <cell r="N347">
            <v>0.58936867335570398</v>
          </cell>
          <cell r="O347">
            <v>0.58936867335570398</v>
          </cell>
          <cell r="P347">
            <v>0.58936867335570398</v>
          </cell>
          <cell r="Q347">
            <v>0.58936867335570398</v>
          </cell>
          <cell r="R347">
            <v>0.58936867335570398</v>
          </cell>
        </row>
        <row r="348">
          <cell r="A348" t="str">
            <v>CIMS.CAN.QC.Transportation Personal.Intercity BusBus Intercity GasolineService requestedCIMS.CAN.QC.Transportation Personal.Gasoline Blend</v>
          </cell>
          <cell r="H348">
            <v>0.82963313256268023</v>
          </cell>
          <cell r="I348">
            <v>0.76640564329768779</v>
          </cell>
          <cell r="J348">
            <v>0.70317815403269179</v>
          </cell>
          <cell r="K348">
            <v>0.63995066476769935</v>
          </cell>
          <cell r="L348">
            <v>0.58936867335570398</v>
          </cell>
          <cell r="M348">
            <v>0.58936867335570398</v>
          </cell>
          <cell r="N348">
            <v>0.58936867335570398</v>
          </cell>
          <cell r="O348">
            <v>0.58936867335570398</v>
          </cell>
          <cell r="P348">
            <v>0.58936867335570398</v>
          </cell>
          <cell r="Q348">
            <v>0.58936867335570398</v>
          </cell>
          <cell r="R348">
            <v>0.58936867335570398</v>
          </cell>
        </row>
        <row r="349">
          <cell r="A349" t="str">
            <v>CIMS.CAN.QC.Transportation Personal.Intercity RailRail Intercity DieselMarket share</v>
          </cell>
          <cell r="H349">
            <v>1</v>
          </cell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</row>
        <row r="350">
          <cell r="A350" t="str">
            <v>CIMS.CAN.QC.Transportation Personal.Intercity RailRail Intercity DieselService requestedCIMS.CAN.QC.Transportation Personal.Diesel Blend</v>
          </cell>
          <cell r="H350">
            <v>1.9997819485466621</v>
          </cell>
          <cell r="I350">
            <v>1.8604006797953687</v>
          </cell>
          <cell r="J350">
            <v>1.7210194110440753</v>
          </cell>
          <cell r="K350">
            <v>1.5816381422927819</v>
          </cell>
          <cell r="L350">
            <v>1.4701331272917457</v>
          </cell>
          <cell r="M350">
            <v>1.4701331272917457</v>
          </cell>
          <cell r="N350">
            <v>1.4701331272917457</v>
          </cell>
          <cell r="O350">
            <v>1.4701331272917457</v>
          </cell>
          <cell r="P350">
            <v>1.4701331272917457</v>
          </cell>
          <cell r="Q350">
            <v>1.4701331272917457</v>
          </cell>
          <cell r="R350">
            <v>1.4701331272917457</v>
          </cell>
        </row>
        <row r="351">
          <cell r="A351" t="str">
            <v>CIMS.CAN.QC.Transportation Personal.Mode.Intercity AirAir IntercityMarket share</v>
          </cell>
          <cell r="H351">
            <v>1</v>
          </cell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</row>
        <row r="352">
          <cell r="A352" t="str">
            <v>CIMS.CAN.QC.Transportation Personal.Mode.Intercity AirAir IntercityService requestedCIMS.Generic Fuels.Jet Fuel</v>
          </cell>
          <cell r="H352">
            <v>2.3159357496592747</v>
          </cell>
          <cell r="I352">
            <v>2.0559187294354757</v>
          </cell>
          <cell r="J352">
            <v>1.7959017092116625</v>
          </cell>
          <cell r="K352">
            <v>1.5358846889878635</v>
          </cell>
          <cell r="L352">
            <v>1.3278710728088186</v>
          </cell>
          <cell r="M352">
            <v>1.3278710728088186</v>
          </cell>
          <cell r="N352">
            <v>1.3278710728088186</v>
          </cell>
          <cell r="O352">
            <v>1.3278710728088186</v>
          </cell>
          <cell r="P352">
            <v>1.3278710728088186</v>
          </cell>
          <cell r="Q352">
            <v>1.3278710728088186</v>
          </cell>
          <cell r="R352">
            <v>1.3278710728088186</v>
          </cell>
        </row>
        <row r="353"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</row>
        <row r="354">
          <cell r="A354" t="str">
            <v>CIMS.CAN.NBService requestedCIMS.CAN.NB.Transportation Personal</v>
          </cell>
          <cell r="H354">
            <v>17607587.736151017</v>
          </cell>
          <cell r="I354">
            <v>19118622.211078558</v>
          </cell>
          <cell r="J354">
            <v>18760429.598629273</v>
          </cell>
          <cell r="K354">
            <v>18462077.833593026</v>
          </cell>
          <cell r="L354">
            <v>17616609.435392413</v>
          </cell>
          <cell r="M354">
            <v>18066635.76972634</v>
          </cell>
          <cell r="N354">
            <v>18704032.250444464</v>
          </cell>
          <cell r="O354">
            <v>19343627.712974288</v>
          </cell>
          <cell r="P354">
            <v>20080467.207485639</v>
          </cell>
          <cell r="Q354">
            <v>20919835.193059579</v>
          </cell>
          <cell r="R354">
            <v>21867659.226850085</v>
          </cell>
        </row>
        <row r="355">
          <cell r="A355" t="str">
            <v>CIMS.CAN.NB.Transportation PersonalService requestedCIMS.CAN.NB.Transportation Personal.Mode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  <cell r="M355">
            <v>1</v>
          </cell>
          <cell r="N355">
            <v>1</v>
          </cell>
          <cell r="O355">
            <v>1</v>
          </cell>
          <cell r="P355">
            <v>1</v>
          </cell>
          <cell r="Q355">
            <v>1</v>
          </cell>
          <cell r="R355">
            <v>1</v>
          </cell>
        </row>
        <row r="356">
          <cell r="A356" t="str">
            <v>CIMS.CAN.NB.Transportation Personal.ModeService requestedCIMS.CAN.NB.Transportation Personal.Mode.Urban</v>
          </cell>
          <cell r="H356">
            <v>0.55397596521048853</v>
          </cell>
          <cell r="I356">
            <v>0.57564063070089067</v>
          </cell>
          <cell r="J356">
            <v>0.5768392439618516</v>
          </cell>
          <cell r="K356">
            <v>0.56298338201537623</v>
          </cell>
          <cell r="L356">
            <v>0.5608344949898485</v>
          </cell>
          <cell r="M356">
            <v>0.56150223547551514</v>
          </cell>
          <cell r="N356">
            <v>0.55928400001819445</v>
          </cell>
          <cell r="O356">
            <v>0.5595787407602687</v>
          </cell>
          <cell r="P356">
            <v>0.55961021193030891</v>
          </cell>
          <cell r="Q356">
            <v>0.55939723907204064</v>
          </cell>
          <cell r="R356">
            <v>0.55895862138805985</v>
          </cell>
        </row>
        <row r="357">
          <cell r="A357" t="str">
            <v>CIMS.CAN.NB.Transportation Personal.ModeService requestedCIMS.CAN.NB.Transportation Personal.Mode.Intercity Land</v>
          </cell>
          <cell r="H357">
            <v>0.37401223539787076</v>
          </cell>
          <cell r="I357">
            <v>0.37038612912240171</v>
          </cell>
          <cell r="J357">
            <v>0.35424864264766076</v>
          </cell>
          <cell r="K357">
            <v>0.37548564300098652</v>
          </cell>
          <cell r="L357">
            <v>0.37638476676240495</v>
          </cell>
          <cell r="M357">
            <v>0.37090934142643184</v>
          </cell>
          <cell r="N357">
            <v>0.36365344120699472</v>
          </cell>
          <cell r="O357">
            <v>0.35848530253632938</v>
          </cell>
          <cell r="P357">
            <v>0.35356199455177584</v>
          </cell>
          <cell r="Q357">
            <v>0.34888418735595922</v>
          </cell>
          <cell r="R357">
            <v>0.34444995308877879</v>
          </cell>
        </row>
        <row r="358">
          <cell r="A358" t="str">
            <v>CIMS.CAN.NB.Transportation Personal.ModeService requestedCIMS.CAN.NB.Transportation Personal.Mode.Intercity Air</v>
          </cell>
          <cell r="H358">
            <v>7.2011799391640693E-2</v>
          </cell>
          <cell r="I358">
            <v>5.3973240176707751E-2</v>
          </cell>
          <cell r="J358">
            <v>6.891211339048782E-2</v>
          </cell>
          <cell r="K358">
            <v>6.1530974983637139E-2</v>
          </cell>
          <cell r="L358">
            <v>6.2780738247746576E-2</v>
          </cell>
          <cell r="M358">
            <v>6.7588423098052894E-2</v>
          </cell>
          <cell r="N358">
            <v>7.2080073251263477E-2</v>
          </cell>
          <cell r="O358">
            <v>7.6950845427141173E-2</v>
          </cell>
          <cell r="P358">
            <v>8.1842401874883633E-2</v>
          </cell>
          <cell r="Q358">
            <v>8.6735079237282506E-2</v>
          </cell>
          <cell r="R358">
            <v>9.1611838695651024E-2</v>
          </cell>
        </row>
        <row r="359">
          <cell r="A359" t="str">
            <v>CIMS.CAN.NB.Transportation Personal.Mode.UrbanWalk Cycle UrbanMarket share</v>
          </cell>
          <cell r="H359">
            <v>8.9086859688195987E-3</v>
          </cell>
          <cell r="I359">
            <v>8.9086859688195987E-3</v>
          </cell>
          <cell r="J359">
            <v>8.9086859688195987E-3</v>
          </cell>
          <cell r="K359">
            <v>8.9086859688195987E-3</v>
          </cell>
          <cell r="L359">
            <v>8.9086859688195987E-3</v>
          </cell>
          <cell r="M359">
            <v>8.9086859688195987E-3</v>
          </cell>
          <cell r="N359">
            <v>8.9086859688195987E-3</v>
          </cell>
          <cell r="O359">
            <v>8.9086859688195987E-3</v>
          </cell>
          <cell r="P359">
            <v>8.9086859688195987E-3</v>
          </cell>
          <cell r="Q359">
            <v>8.9086859688195987E-3</v>
          </cell>
          <cell r="R359">
            <v>8.9086859688195987E-3</v>
          </cell>
        </row>
        <row r="360">
          <cell r="A360" t="str">
            <v>CIMS.CAN.NB.Transportation Personal.Mode.UrbanPassenger Vehicle Urban 1 PassengerMarket share</v>
          </cell>
          <cell r="H360">
            <v>0.32189165798652297</v>
          </cell>
          <cell r="I360">
            <v>0.30616167266084937</v>
          </cell>
          <cell r="J360">
            <v>0.3030143274469102</v>
          </cell>
          <cell r="K360">
            <v>0.33306839722666381</v>
          </cell>
          <cell r="L360">
            <v>0.3339228968772382</v>
          </cell>
          <cell r="M360">
            <v>0.32756672093070882</v>
          </cell>
          <cell r="N360">
            <v>0.32207153385533771</v>
          </cell>
          <cell r="O360">
            <v>0.3167729380210717</v>
          </cell>
          <cell r="P360">
            <v>0.31169785866441335</v>
          </cell>
          <cell r="Q360">
            <v>0.30686762493898023</v>
          </cell>
          <cell r="R360">
            <v>0.30229793324783394</v>
          </cell>
        </row>
        <row r="361">
          <cell r="A361" t="str">
            <v>CIMS.CAN.NB.Transportation Personal.Mode.UrbanPassenger Vehicle Urban 3 PassengerMarket share</v>
          </cell>
          <cell r="H361">
            <v>0.42929993137664835</v>
          </cell>
          <cell r="I361">
            <v>0.40633365813393063</v>
          </cell>
          <cell r="J361">
            <v>0.40557248411236907</v>
          </cell>
          <cell r="K361">
            <v>0.45376253819703172</v>
          </cell>
          <cell r="L361">
            <v>0.46532061480919623</v>
          </cell>
          <cell r="M361">
            <v>0.46223778880189553</v>
          </cell>
          <cell r="N361">
            <v>0.45873557318941954</v>
          </cell>
          <cell r="O361">
            <v>0.45538832697998427</v>
          </cell>
          <cell r="P361">
            <v>0.4522107467705595</v>
          </cell>
          <cell r="Q361">
            <v>0.44921368436338915</v>
          </cell>
          <cell r="R361">
            <v>0.44640422656087331</v>
          </cell>
        </row>
        <row r="362">
          <cell r="A362" t="str">
            <v>CIMS.CAN.NB.Transportation Personal.Mode.UrbanPublic Transit UrbanMarket share</v>
          </cell>
          <cell r="H362">
            <v>0.24205612668749682</v>
          </cell>
          <cell r="I362">
            <v>0.28110021679358149</v>
          </cell>
          <cell r="J362">
            <v>0.28504386878625532</v>
          </cell>
          <cell r="K362">
            <v>0.20609642695451849</v>
          </cell>
          <cell r="L362">
            <v>0.19357227697256396</v>
          </cell>
          <cell r="M362">
            <v>0.20309612388777676</v>
          </cell>
          <cell r="N362">
            <v>0.21217440210540225</v>
          </cell>
          <cell r="O362">
            <v>0.22089795958320432</v>
          </cell>
          <cell r="P362">
            <v>0.22922480035887011</v>
          </cell>
          <cell r="Q362">
            <v>0.23712245420951938</v>
          </cell>
          <cell r="R362">
            <v>0.24456793313683259</v>
          </cell>
        </row>
        <row r="363">
          <cell r="A363" t="str">
            <v>CIMS.CAN.NB.Transportation Personal.Mode.UrbanPassenger Vehicle Urban 1 PassengerService requestedCIMS.CAN.NB.Transportation Personal.Passenger Vehicles</v>
          </cell>
          <cell r="H363">
            <v>1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CIMS.CAN.NB.Transportation Personal.Mode.UrbanPassenger Vehicle Urban 3 PassengerService requestedCIMS.CAN.NB.Transportation Personal.Passenger Vehicles</v>
          </cell>
          <cell r="H364">
            <v>0.33333299999999999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CIMS.CAN.NB.Transportation Personal.Mode.Intercity LandBus IntercityMarket share</v>
          </cell>
          <cell r="H365">
            <v>8.6873260253241005E-2</v>
          </cell>
          <cell r="I365">
            <v>9.4921666604570548E-2</v>
          </cell>
          <cell r="J365">
            <v>5.7670485251415673E-2</v>
          </cell>
          <cell r="K365">
            <v>4.2041530990449195E-2</v>
          </cell>
          <cell r="L365">
            <v>3.326314474234781E-2</v>
          </cell>
          <cell r="M365">
            <v>2.8263847471686518E-2</v>
          </cell>
          <cell r="N365">
            <v>2.3911788910678682E-2</v>
          </cell>
          <cell r="O365">
            <v>2.0141156488197285E-2</v>
          </cell>
          <cell r="P365">
            <v>1.6893240566931898E-2</v>
          </cell>
          <cell r="Q365">
            <v>1.4111444805387294E-2</v>
          </cell>
          <cell r="R365">
            <v>1.1741978216036694E-2</v>
          </cell>
        </row>
        <row r="366">
          <cell r="A366" t="str">
            <v>CIMS.CAN.NB.Transportation Personal.Mode.Intercity LandRail IntercityMarket share</v>
          </cell>
          <cell r="H366">
            <v>8.3112198554116355E-3</v>
          </cell>
          <cell r="I366">
            <v>9.025607883336598E-3</v>
          </cell>
          <cell r="J366">
            <v>9.9001139077317842E-3</v>
          </cell>
          <cell r="K366">
            <v>4.7103842939836141E-3</v>
          </cell>
          <cell r="L366">
            <v>5.1274431176158448E-3</v>
          </cell>
          <cell r="M366">
            <v>5.0735290910617695E-3</v>
          </cell>
          <cell r="N366">
            <v>4.9984145380979677E-3</v>
          </cell>
          <cell r="O366">
            <v>4.9028198446948706E-3</v>
          </cell>
          <cell r="P366">
            <v>4.7886801128468274E-3</v>
          </cell>
          <cell r="Q366">
            <v>4.6581736062455839E-3</v>
          </cell>
          <cell r="R366">
            <v>4.513638652084955E-3</v>
          </cell>
        </row>
        <row r="367">
          <cell r="A367" t="str">
            <v>CIMS.CAN.NB.Transportation Personal.Mode.Intercity LandPassenger Vehicle IntercityMarket share</v>
          </cell>
          <cell r="H367">
            <v>0.90481551989134734</v>
          </cell>
          <cell r="I367">
            <v>0.89605272551209281</v>
          </cell>
          <cell r="J367">
            <v>0.93242940084085246</v>
          </cell>
          <cell r="K367">
            <v>0.9532480847155671</v>
          </cell>
          <cell r="L367">
            <v>0.96160941214003626</v>
          </cell>
          <cell r="M367">
            <v>0.96666262343725162</v>
          </cell>
          <cell r="N367">
            <v>0.97108979655122329</v>
          </cell>
          <cell r="O367">
            <v>0.97495602366710776</v>
          </cell>
          <cell r="P367">
            <v>0.9783180793202213</v>
          </cell>
          <cell r="Q367">
            <v>0.98123038158836706</v>
          </cell>
          <cell r="R367">
            <v>0.9837443831318784</v>
          </cell>
        </row>
        <row r="368">
          <cell r="A368" t="str">
            <v>CIMS.CAN.NB.Transportation Personal.Mode.Intercity LandPassenger Vehicle IntercityService requestedCIMS.CAN.NB.Transportation Personal.Passenger Vehicles</v>
          </cell>
          <cell r="H368">
            <v>0.78940425200942188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CIMS.CAN.NB.Transportation Personal.Passenger VehiclesCar_smallOutput</v>
          </cell>
          <cell r="H369">
            <v>18.053120549999999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CIMS.CAN.NB.Transportation Personal.Passenger VehiclesCar_largeOutput</v>
          </cell>
          <cell r="H370">
            <v>18.053120549999999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CIMS.CAN.NB.Transportation Personal.Passenger VehiclesLight Truck_smallOutput</v>
          </cell>
          <cell r="H371">
            <v>17.815317326700001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CIMS.CAN.NB.Transportation Personal.Passenger VehiclesLight Truck_largeOutput</v>
          </cell>
          <cell r="H372">
            <v>17.815317326700001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CIMS.CAN.NB.Transportation Personal.Passenger VehiclesCar_smallService requestedCIMS.CAN.NB.Transportation Personal.Passenger Vehicle Motors</v>
          </cell>
          <cell r="H373">
            <v>8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CIMS.CAN.NB.Transportation Personal.Passenger VehiclesCar_largeService requestedCIMS.CAN.NB.Transportation Personal.Passenger Vehicle Motors</v>
          </cell>
          <cell r="H374">
            <v>11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CIMS.CAN.NB.Transportation Personal.Passenger VehiclesLight Truck_smallService requestedCIMS.CAN.NB.Transportation Personal.Passenger Vehicle Motors</v>
          </cell>
          <cell r="H375">
            <v>6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CIMS.CAN.NB.Transportation Personal.Passenger VehiclesLight Truck_largeService requestedCIMS.CAN.NB.Transportation Personal.Passenger Vehicle Motors</v>
          </cell>
          <cell r="H376">
            <v>12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CIMS.CAN.NB.Transportation Personal.Passenger VehiclesCar_smallMarket share</v>
          </cell>
          <cell r="H377">
            <v>0.22351404629366772</v>
          </cell>
          <cell r="I377">
            <v>0.21933982347540862</v>
          </cell>
          <cell r="J377">
            <v>0.20948880896881</v>
          </cell>
          <cell r="K377">
            <v>0.19226880149835091</v>
          </cell>
          <cell r="L377">
            <v>0.16711652570689969</v>
          </cell>
          <cell r="M377">
            <v>0.1568359976539794</v>
          </cell>
          <cell r="N377">
            <v>0.14661862123137073</v>
          </cell>
          <cell r="O377">
            <v>0.13654201714049141</v>
          </cell>
          <cell r="P377">
            <v>0.12667954483193219</v>
          </cell>
          <cell r="Q377">
            <v>0.11709825160962892</v>
          </cell>
          <cell r="R377">
            <v>0.10785720742107853</v>
          </cell>
        </row>
        <row r="378">
          <cell r="A378" t="str">
            <v>CIMS.CAN.NB.Transportation Personal.Passenger VehiclesCar_largeMarket share</v>
          </cell>
          <cell r="H378">
            <v>0.45380124550532536</v>
          </cell>
          <cell r="I378">
            <v>0.44532630826825387</v>
          </cell>
          <cell r="J378">
            <v>0.42532576366394759</v>
          </cell>
          <cell r="K378">
            <v>0.39036393031483363</v>
          </cell>
          <cell r="L378">
            <v>0.33929718855643271</v>
          </cell>
          <cell r="M378">
            <v>0.31842460129747335</v>
          </cell>
          <cell r="N378">
            <v>0.29768023098490415</v>
          </cell>
          <cell r="O378">
            <v>0.27722167116402802</v>
          </cell>
          <cell r="P378">
            <v>0.25719786374968051</v>
          </cell>
          <cell r="Q378">
            <v>0.23774493508621633</v>
          </cell>
          <cell r="R378">
            <v>0.21898281506703826</v>
          </cell>
        </row>
        <row r="379">
          <cell r="A379" t="str">
            <v>CIMS.CAN.NB.Transportation Personal.Passenger VehiclesLight Truck_smallMarket share</v>
          </cell>
          <cell r="H379">
            <v>0.10648595370633229</v>
          </cell>
          <cell r="I379">
            <v>0.11066017652459144</v>
          </cell>
          <cell r="J379">
            <v>0.12051119103119003</v>
          </cell>
          <cell r="K379">
            <v>0.13773119850164914</v>
          </cell>
          <cell r="L379">
            <v>0.16288347429310032</v>
          </cell>
          <cell r="M379">
            <v>0.17316400234602064</v>
          </cell>
          <cell r="N379">
            <v>0.18338137876862931</v>
          </cell>
          <cell r="O379">
            <v>0.1934579828595086</v>
          </cell>
          <cell r="P379">
            <v>0.20332045516806785</v>
          </cell>
          <cell r="Q379">
            <v>0.21290174839037107</v>
          </cell>
          <cell r="R379">
            <v>0.22214279257892147</v>
          </cell>
        </row>
        <row r="380">
          <cell r="A380" t="str">
            <v>CIMS.CAN.NB.Transportation Personal.Passenger VehiclesLight Truck_largeMarket share</v>
          </cell>
          <cell r="H380">
            <v>0.21619875449467466</v>
          </cell>
          <cell r="I380">
            <v>0.22467369173174626</v>
          </cell>
          <cell r="J380">
            <v>0.24467423633605245</v>
          </cell>
          <cell r="K380">
            <v>0.27963606968516647</v>
          </cell>
          <cell r="L380">
            <v>0.33070281144356733</v>
          </cell>
          <cell r="M380">
            <v>0.3515753987025268</v>
          </cell>
          <cell r="N380">
            <v>0.37231976901509589</v>
          </cell>
          <cell r="O380">
            <v>0.39277832883597202</v>
          </cell>
          <cell r="P380">
            <v>0.41280213625031953</v>
          </cell>
          <cell r="Q380">
            <v>0.43225506491378374</v>
          </cell>
          <cell r="R380">
            <v>0.45101718493296178</v>
          </cell>
        </row>
        <row r="381">
          <cell r="A381" t="str">
            <v>CIMS.CAN.NB.Transportation Personal.Passenger Vehicle MotorsOutput</v>
          </cell>
          <cell r="H381">
            <v>179.85298661272199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CIMS.CAN.NB.Transportation Personal.Passenger Vehicle MotorsGasoline ExistingService requestedCIMS.CAN.NB.Transportation Personal.Gasoline Blend</v>
          </cell>
          <cell r="H382">
            <v>0.33887919246755427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A383" t="str">
            <v>CIMS.CAN.NB.Transportation Personal.Passenger Vehicle MotorsGasoline StandardService requestedCIMS.CAN.NB.Transportation Personal.Gasoline Blend</v>
          </cell>
          <cell r="H383">
            <v>0.3175899615217132</v>
          </cell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CIMS.CAN.NB.Transportation Personal.Passenger Vehicle MotorsGasoline EfficientService requestedCIMS.CAN.NB.Transportation Personal.Gasoline Blend</v>
          </cell>
          <cell r="H384">
            <v>0.30680566691821726</v>
          </cell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</row>
        <row r="385">
          <cell r="A385" t="str">
            <v>CIMS.CAN.NB.Transportation Personal.Passenger Vehicle MotorsGasoline ExistingMarket share</v>
          </cell>
          <cell r="H385">
            <v>1</v>
          </cell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</row>
        <row r="386">
          <cell r="A386" t="str">
            <v>CIMS.CAN.NB.Transportation Personal.TransitService requestedCIMS.CAN.NB.Transportation Personal.Transit.Public Bus</v>
          </cell>
          <cell r="H386">
            <v>1</v>
          </cell>
          <cell r="I386">
            <v>1</v>
          </cell>
          <cell r="J386">
            <v>1</v>
          </cell>
          <cell r="K386">
            <v>1</v>
          </cell>
          <cell r="L386">
            <v>1</v>
          </cell>
          <cell r="M386">
            <v>1</v>
          </cell>
          <cell r="N386">
            <v>1</v>
          </cell>
          <cell r="O386">
            <v>1</v>
          </cell>
          <cell r="P386">
            <v>1</v>
          </cell>
          <cell r="Q386">
            <v>1</v>
          </cell>
          <cell r="R386">
            <v>1</v>
          </cell>
        </row>
        <row r="387">
          <cell r="A387" t="str">
            <v>CIMS.CAN.NB.Transportation Personal.TransitService requestedCIMS.CAN.NB.Transportation Personal.Transit.Rapid Transit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</row>
        <row r="388">
          <cell r="A388" t="str">
            <v>CIMS.CAN.NB.Transportation Personal.Transit.Public BusOutput</v>
          </cell>
          <cell r="H388">
            <v>778.19774759284121</v>
          </cell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</row>
        <row r="389">
          <cell r="A389" t="str">
            <v>CIMS.CAN.NB.Transportation Personal.Transit.Public BusBus Urban DieselMarket share</v>
          </cell>
          <cell r="H389">
            <v>1</v>
          </cell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</row>
        <row r="390">
          <cell r="A390" t="str">
            <v>CIMS.CAN.NB.Transportation Personal.Transit.Public BusBus Urban NGMarket share</v>
          </cell>
          <cell r="H390">
            <v>0</v>
          </cell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</row>
        <row r="391">
          <cell r="A391" t="str">
            <v>CIMS.CAN.NB.Transportation Personal.Transit.Public BusBus Urban ElectricMarket share</v>
          </cell>
          <cell r="H391">
            <v>0</v>
          </cell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</row>
        <row r="392">
          <cell r="A392" t="str">
            <v>CIMS.CAN.NB.Transportation Personal.Transit.Public BusBus Urban DieselService requestedCIMS.CAN.NB.Transportation Personal.Diesel Blend</v>
          </cell>
          <cell r="H392">
            <v>3.0385380582048676</v>
          </cell>
          <cell r="I392">
            <v>3.0111723132635309</v>
          </cell>
          <cell r="J392">
            <v>2.9838065683221924</v>
          </cell>
          <cell r="K392">
            <v>2.9564408233808557</v>
          </cell>
          <cell r="L392">
            <v>2.9345482274277863</v>
          </cell>
          <cell r="M392">
            <v>2.9345482274277863</v>
          </cell>
          <cell r="N392">
            <v>2.9345482274277863</v>
          </cell>
          <cell r="O392">
            <v>2.9345482274277863</v>
          </cell>
          <cell r="P392">
            <v>2.9345482274277863</v>
          </cell>
          <cell r="Q392">
            <v>2.9345482274277863</v>
          </cell>
          <cell r="R392">
            <v>2.9345482274277863</v>
          </cell>
        </row>
        <row r="393">
          <cell r="A393" t="str">
            <v>CIMS.CAN.NB.Transportation Personal.Transit.Rapid TransitLight RailService requestedCIMS.CAN.NB.Electricity</v>
          </cell>
          <cell r="H393">
            <v>0.26333333333333331</v>
          </cell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</row>
        <row r="394">
          <cell r="A394" t="str">
            <v>CIMS.CAN.NB.Transportation Personal.Intercity BusOutput</v>
          </cell>
          <cell r="H394">
            <v>956.73357798106247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CIMS.CAN.NB.Transportation Personal.Intercity BusBus Intercity DieselMarket share</v>
          </cell>
          <cell r="H395">
            <v>0.94611214197145443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CIMS.CAN.NB.Transportation Personal.Intercity BusBus Intercity GasolineMarket share</v>
          </cell>
          <cell r="H396">
            <v>5.3887858028545559E-2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CIMS.CAN.NB.Transportation Personal.Intercity BusBus Intercity DieselService requestedCIMS.CAN.NB.Transportation Personal.Diesel Blend</v>
          </cell>
          <cell r="H397">
            <v>0.84748884968638194</v>
          </cell>
          <cell r="I397">
            <v>0.78582750534359036</v>
          </cell>
          <cell r="J397">
            <v>0.72416616100079878</v>
          </cell>
          <cell r="K397">
            <v>0.66250481665801075</v>
          </cell>
          <cell r="L397">
            <v>0.61317574118377749</v>
          </cell>
          <cell r="M397">
            <v>0.61317574118377749</v>
          </cell>
          <cell r="N397">
            <v>0.61317574118377749</v>
          </cell>
          <cell r="O397">
            <v>0.61317574118377749</v>
          </cell>
          <cell r="P397">
            <v>0.61317574118377749</v>
          </cell>
          <cell r="Q397">
            <v>0.61317574118377749</v>
          </cell>
          <cell r="R397">
            <v>0.61317574118377749</v>
          </cell>
        </row>
        <row r="398">
          <cell r="A398" t="str">
            <v>CIMS.CAN.NB.Transportation Personal.Intercity BusBus Intercity GasolineService requestedCIMS.CAN.NB.Transportation Personal.Gasoline Blend</v>
          </cell>
          <cell r="H398">
            <v>0.84748884968638194</v>
          </cell>
          <cell r="I398">
            <v>0.78582750534359036</v>
          </cell>
          <cell r="J398">
            <v>0.72416616100079878</v>
          </cell>
          <cell r="K398">
            <v>0.66250481665801075</v>
          </cell>
          <cell r="L398">
            <v>0.61317574118377749</v>
          </cell>
          <cell r="M398">
            <v>0.61317574118377749</v>
          </cell>
          <cell r="N398">
            <v>0.61317574118377749</v>
          </cell>
          <cell r="O398">
            <v>0.61317574118377749</v>
          </cell>
          <cell r="P398">
            <v>0.61317574118377749</v>
          </cell>
          <cell r="Q398">
            <v>0.61317574118377749</v>
          </cell>
          <cell r="R398">
            <v>0.61317574118377749</v>
          </cell>
        </row>
        <row r="399">
          <cell r="A399" t="str">
            <v>CIMS.CAN.NB.Transportation Personal.Intercity RailRail Intercity DieselMarket share</v>
          </cell>
          <cell r="H399">
            <v>1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CIMS.CAN.NB.Transportation Personal.Intercity RailRail Intercity DieselService requestedCIMS.CAN.NB.Transportation Personal.Diesel Blend</v>
          </cell>
          <cell r="H400">
            <v>1.9938942624324696</v>
          </cell>
          <cell r="I400">
            <v>1.8539965299869507</v>
          </cell>
          <cell r="J400">
            <v>1.7140987975414319</v>
          </cell>
          <cell r="K400">
            <v>1.5742010650959131</v>
          </cell>
          <cell r="L400">
            <v>1.4622828791394937</v>
          </cell>
          <cell r="M400">
            <v>1.4622828791394937</v>
          </cell>
          <cell r="N400">
            <v>1.4622828791394937</v>
          </cell>
          <cell r="O400">
            <v>1.4622828791394937</v>
          </cell>
          <cell r="P400">
            <v>1.4622828791394937</v>
          </cell>
          <cell r="Q400">
            <v>1.4622828791394937</v>
          </cell>
          <cell r="R400">
            <v>1.4622828791394937</v>
          </cell>
        </row>
        <row r="401">
          <cell r="A401" t="str">
            <v>CIMS.CAN.NB.Transportation Personal.Mode.Intercity AirAir IntercityMarket share</v>
          </cell>
          <cell r="H401">
            <v>1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CIMS.CAN.NB.Transportation Personal.Mode.Intercity AirAir IntercityService requestedCIMS.Generic Fuels.Jet Fuel</v>
          </cell>
          <cell r="H402">
            <v>2.3231044630016697</v>
          </cell>
          <cell r="I402">
            <v>2.0637162772815856</v>
          </cell>
          <cell r="J402">
            <v>1.8043280915615014</v>
          </cell>
          <cell r="K402">
            <v>1.5449399058414173</v>
          </cell>
          <cell r="L402">
            <v>1.3374293572653499</v>
          </cell>
          <cell r="M402">
            <v>1.3374293572653499</v>
          </cell>
          <cell r="N402">
            <v>1.3374293572653499</v>
          </cell>
          <cell r="O402">
            <v>1.3374293572653499</v>
          </cell>
          <cell r="P402">
            <v>1.3374293572653499</v>
          </cell>
          <cell r="Q402">
            <v>1.3374293572653499</v>
          </cell>
          <cell r="R402">
            <v>1.3374293572653499</v>
          </cell>
        </row>
        <row r="403"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CIMS.CAN.NSService requestedCIMS.CAN.NS.Transportation Personal</v>
          </cell>
          <cell r="H404">
            <v>21846091.727862682</v>
          </cell>
          <cell r="I404">
            <v>24303704.93930592</v>
          </cell>
          <cell r="J404">
            <v>22792730.197802156</v>
          </cell>
          <cell r="K404">
            <v>26081805.592441857</v>
          </cell>
          <cell r="L404">
            <v>27083201.615722094</v>
          </cell>
          <cell r="M404">
            <v>27849255.413672216</v>
          </cell>
          <cell r="N404">
            <v>28901995.606080823</v>
          </cell>
          <cell r="O404">
            <v>29989900.214291111</v>
          </cell>
          <cell r="P404">
            <v>31241668.3622678</v>
          </cell>
          <cell r="Q404">
            <v>32668081.560955614</v>
          </cell>
          <cell r="R404">
            <v>34281126.7183282</v>
          </cell>
        </row>
        <row r="405">
          <cell r="A405" t="str">
            <v>CIMS.CAN.NS.Transportation PersonalService requestedCIMS.CAN.NS.Transportation Personal.Mode</v>
          </cell>
          <cell r="H405">
            <v>1</v>
          </cell>
          <cell r="I405">
            <v>1</v>
          </cell>
          <cell r="J405">
            <v>1</v>
          </cell>
          <cell r="K405">
            <v>1</v>
          </cell>
          <cell r="L405">
            <v>1</v>
          </cell>
          <cell r="M405">
            <v>1</v>
          </cell>
          <cell r="N405">
            <v>1</v>
          </cell>
          <cell r="O405">
            <v>1</v>
          </cell>
          <cell r="P405">
            <v>1</v>
          </cell>
          <cell r="Q405">
            <v>1</v>
          </cell>
          <cell r="R405">
            <v>1</v>
          </cell>
        </row>
        <row r="406">
          <cell r="A406" t="str">
            <v>CIMS.CAN.NS.Transportation Personal.ModeService requestedCIMS.CAN.NS.Transportation Personal.Mode.Urban</v>
          </cell>
          <cell r="H406">
            <v>0.49068531480344812</v>
          </cell>
          <cell r="I406">
            <v>0.4667987855948475</v>
          </cell>
          <cell r="J406">
            <v>0.48808655990239919</v>
          </cell>
          <cell r="K406">
            <v>0.47664259951438498</v>
          </cell>
          <cell r="L406">
            <v>0.48525198489135357</v>
          </cell>
          <cell r="M406">
            <v>0.47980034697654267</v>
          </cell>
          <cell r="N406">
            <v>0.4726206409283818</v>
          </cell>
          <cell r="O406">
            <v>0.46735430229188851</v>
          </cell>
          <cell r="P406">
            <v>0.46199693368391281</v>
          </cell>
          <cell r="Q406">
            <v>0.45658340042053358</v>
          </cell>
          <cell r="R406">
            <v>0.45114505760218487</v>
          </cell>
        </row>
        <row r="407">
          <cell r="A407" t="str">
            <v>CIMS.CAN.NS.Transportation Personal.ModeService requestedCIMS.CAN.NS.Transportation Personal.Mode.Intercity Land</v>
          </cell>
          <cell r="H407">
            <v>0.36877824737802506</v>
          </cell>
          <cell r="I407">
            <v>0.34678419339866934</v>
          </cell>
          <cell r="J407">
            <v>0.35154010895669191</v>
          </cell>
          <cell r="K407">
            <v>0.34654959832289989</v>
          </cell>
          <cell r="L407">
            <v>0.3509898607012531</v>
          </cell>
          <cell r="M407">
            <v>0.34437077354975698</v>
          </cell>
          <cell r="N407">
            <v>0.33611069839399454</v>
          </cell>
          <cell r="O407">
            <v>0.32944670817925209</v>
          </cell>
          <cell r="P407">
            <v>0.32294086273842099</v>
          </cell>
          <cell r="Q407">
            <v>0.31661653683811247</v>
          </cell>
          <cell r="R407">
            <v>0.31049228349389218</v>
          </cell>
        </row>
        <row r="408">
          <cell r="A408" t="str">
            <v>CIMS.CAN.NS.Transportation Personal.ModeService requestedCIMS.CAN.NS.Transportation Personal.Mode.Intercity Air</v>
          </cell>
          <cell r="H408">
            <v>0.14053643781852659</v>
          </cell>
          <cell r="I408">
            <v>0.18641702100648294</v>
          </cell>
          <cell r="J408">
            <v>0.1603733311409089</v>
          </cell>
          <cell r="K408">
            <v>0.17680780216271516</v>
          </cell>
          <cell r="L408">
            <v>0.16375815440739311</v>
          </cell>
          <cell r="M408">
            <v>0.17582887947370029</v>
          </cell>
          <cell r="N408">
            <v>0.18705823180521047</v>
          </cell>
          <cell r="O408">
            <v>0.19903547681356409</v>
          </cell>
          <cell r="P408">
            <v>0.21094641797691857</v>
          </cell>
          <cell r="Q408">
            <v>0.22273250460843164</v>
          </cell>
          <cell r="R408">
            <v>0.23434354925935999</v>
          </cell>
        </row>
        <row r="409">
          <cell r="A409" t="str">
            <v>CIMS.CAN.NS.Transportation Personal.Mode.UrbanWalk Cycle UrbanMarket share</v>
          </cell>
          <cell r="H409">
            <v>8.9086859688195987E-3</v>
          </cell>
          <cell r="I409">
            <v>8.9086859688195987E-3</v>
          </cell>
          <cell r="J409">
            <v>8.9086859688195987E-3</v>
          </cell>
          <cell r="K409">
            <v>8.9086859688195987E-3</v>
          </cell>
          <cell r="L409">
            <v>8.9086859688195987E-3</v>
          </cell>
          <cell r="M409">
            <v>8.9086859688195987E-3</v>
          </cell>
          <cell r="N409">
            <v>8.9086859688195987E-3</v>
          </cell>
          <cell r="O409">
            <v>8.9086859688195987E-3</v>
          </cell>
          <cell r="P409">
            <v>8.9086859688195987E-3</v>
          </cell>
          <cell r="Q409">
            <v>8.9086859688195987E-3</v>
          </cell>
          <cell r="R409">
            <v>8.9086859688195987E-3</v>
          </cell>
        </row>
        <row r="410">
          <cell r="A410" t="str">
            <v>CIMS.CAN.NS.Transportation Personal.Mode.UrbanPassenger Vehicle Urban 1 PassengerMarket share</v>
          </cell>
          <cell r="H410">
            <v>0.38298993448833901</v>
          </cell>
          <cell r="I410">
            <v>0.37901754587570174</v>
          </cell>
          <cell r="J410">
            <v>0.37117280005262587</v>
          </cell>
          <cell r="K410">
            <v>0.37241128120104594</v>
          </cell>
          <cell r="L410">
            <v>0.36801034692115403</v>
          </cell>
          <cell r="M410">
            <v>0.36208605109849834</v>
          </cell>
          <cell r="N410">
            <v>0.35747307734421863</v>
          </cell>
          <cell r="O410">
            <v>0.35294980912154844</v>
          </cell>
          <cell r="P410">
            <v>0.34854683517701768</v>
          </cell>
          <cell r="Q410">
            <v>0.34429120244309963</v>
          </cell>
          <cell r="R410">
            <v>0.34020588041667255</v>
          </cell>
        </row>
        <row r="411">
          <cell r="A411" t="str">
            <v>CIMS.CAN.NS.Transportation Personal.Mode.UrbanPassenger Vehicle Urban 3 PassengerMarket share</v>
          </cell>
          <cell r="H411">
            <v>0.50874750158509841</v>
          </cell>
          <cell r="I411">
            <v>0.50409354337882106</v>
          </cell>
          <cell r="J411">
            <v>0.49499523115007432</v>
          </cell>
          <cell r="K411">
            <v>0.50542155295136693</v>
          </cell>
          <cell r="L411">
            <v>0.50991153510634457</v>
          </cell>
          <cell r="M411">
            <v>0.50909605761147103</v>
          </cell>
          <cell r="N411">
            <v>0.50725627294915876</v>
          </cell>
          <cell r="O411">
            <v>0.50547361324204798</v>
          </cell>
          <cell r="P411">
            <v>0.50375901112447108</v>
          </cell>
          <cell r="Q411">
            <v>0.50212168858809758</v>
          </cell>
          <cell r="R411">
            <v>0.50056900957153427</v>
          </cell>
        </row>
        <row r="412">
          <cell r="A412" t="str">
            <v>CIMS.CAN.NS.Transportation Personal.Mode.UrbanPublic Transit UrbanMarket share</v>
          </cell>
          <cell r="H412">
            <v>0.10024694652365544</v>
          </cell>
          <cell r="I412">
            <v>0.1089508335386951</v>
          </cell>
          <cell r="J412">
            <v>0.12604618874154525</v>
          </cell>
          <cell r="K412">
            <v>0.11427653363048683</v>
          </cell>
          <cell r="L412">
            <v>0.11418668532506332</v>
          </cell>
          <cell r="M412">
            <v>0.12098704087466024</v>
          </cell>
          <cell r="N412">
            <v>0.12749780161409791</v>
          </cell>
          <cell r="O412">
            <v>0.13386041204212407</v>
          </cell>
          <cell r="P412">
            <v>0.14003297755198096</v>
          </cell>
          <cell r="Q412">
            <v>0.14597890320672471</v>
          </cell>
          <cell r="R412">
            <v>0.15166758291077551</v>
          </cell>
        </row>
        <row r="413">
          <cell r="A413" t="str">
            <v>CIMS.CAN.NS.Transportation Personal.Mode.UrbanPassenger Vehicle Urban 1 PassengerService requestedCIMS.CAN.NS.Transportation Personal.Passenger Vehicles</v>
          </cell>
          <cell r="H413">
            <v>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CIMS.CAN.NS.Transportation Personal.Mode.UrbanPassenger Vehicle Urban 3 PassengerService requestedCIMS.CAN.NS.Transportation Personal.Passenger Vehicles</v>
          </cell>
          <cell r="H414">
            <v>0.33333299999999999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CIMS.CAN.NS.Transportation Personal.Mode.Intercity LandBus IntercityMarket share</v>
          </cell>
          <cell r="H415">
            <v>3.2840189577459294E-2</v>
          </cell>
          <cell r="I415">
            <v>3.1541415126015E-2</v>
          </cell>
          <cell r="J415">
            <v>2.1819391422487171E-2</v>
          </cell>
          <cell r="K415">
            <v>1.8807511094103047E-2</v>
          </cell>
          <cell r="L415">
            <v>1.4053517517021089E-2</v>
          </cell>
          <cell r="M415">
            <v>1.1961851592123486E-2</v>
          </cell>
          <cell r="N415">
            <v>1.014114024352473E-2</v>
          </cell>
          <cell r="O415">
            <v>8.5623984496918399E-3</v>
          </cell>
          <cell r="P415">
            <v>7.2004075595450256E-3</v>
          </cell>
          <cell r="Q415">
            <v>6.0313668430060615E-3</v>
          </cell>
          <cell r="R415">
            <v>5.0329862296452791E-3</v>
          </cell>
        </row>
        <row r="416">
          <cell r="A416" t="str">
            <v>CIMS.CAN.NS.Transportation Personal.Mode.Intercity LandRail IntercityMarket share</v>
          </cell>
          <cell r="H416">
            <v>2.1455398528098463E-3</v>
          </cell>
          <cell r="I416">
            <v>3.0599468386383498E-3</v>
          </cell>
          <cell r="J416">
            <v>3.6626077721346076E-3</v>
          </cell>
          <cell r="K416">
            <v>2.4880484043191017E-3</v>
          </cell>
          <cell r="L416">
            <v>3.7600350737095382E-3</v>
          </cell>
          <cell r="M416">
            <v>3.726890177381263E-3</v>
          </cell>
          <cell r="N416">
            <v>3.6793940587813126E-3</v>
          </cell>
          <cell r="O416">
            <v>3.6176477428697057E-3</v>
          </cell>
          <cell r="P416">
            <v>3.5426581795832495E-3</v>
          </cell>
          <cell r="Q416">
            <v>3.4556459819356654E-3</v>
          </cell>
          <cell r="R416">
            <v>3.3579990651553117E-3</v>
          </cell>
        </row>
        <row r="417">
          <cell r="A417" t="str">
            <v>CIMS.CAN.NS.Transportation Personal.Mode.Intercity LandPassenger Vehicle IntercityMarket share</v>
          </cell>
          <cell r="H417">
            <v>0.96501427056973088</v>
          </cell>
          <cell r="I417">
            <v>0.96539863803534665</v>
          </cell>
          <cell r="J417">
            <v>0.9745180008053782</v>
          </cell>
          <cell r="K417">
            <v>0.97870444050157779</v>
          </cell>
          <cell r="L417">
            <v>0.9821864474092693</v>
          </cell>
          <cell r="M417">
            <v>0.98431125823049526</v>
          </cell>
          <cell r="N417">
            <v>0.98617946569769399</v>
          </cell>
          <cell r="O417">
            <v>0.98781995380743837</v>
          </cell>
          <cell r="P417">
            <v>0.98925693426087169</v>
          </cell>
          <cell r="Q417">
            <v>0.99051298717505831</v>
          </cell>
          <cell r="R417">
            <v>0.99160901470519935</v>
          </cell>
        </row>
        <row r="418">
          <cell r="A418" t="str">
            <v>CIMS.CAN.NS.Transportation Personal.Mode.Intercity LandPassenger Vehicle IntercityService requestedCIMS.CAN.NS.Transportation Personal.Passenger Vehicles</v>
          </cell>
          <cell r="H418">
            <v>0.79072260645943593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CIMS.CAN.NS.Transportation Personal.Passenger VehiclesCar_smallOutput</v>
          </cell>
          <cell r="H419">
            <v>22.020240000000001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CIMS.CAN.NS.Transportation Personal.Passenger VehiclesCar_largeOutput</v>
          </cell>
          <cell r="H420">
            <v>22.020240000000001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A421" t="str">
            <v>CIMS.CAN.NS.Transportation Personal.Passenger VehiclesLight Truck_smallOutput</v>
          </cell>
          <cell r="H421">
            <v>21.720471002549999</v>
          </cell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CIMS.CAN.NS.Transportation Personal.Passenger VehiclesLight Truck_largeOutput</v>
          </cell>
          <cell r="H422">
            <v>21.720471002549999</v>
          </cell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</row>
        <row r="423">
          <cell r="A423" t="str">
            <v>CIMS.CAN.NS.Transportation Personal.Passenger VehiclesCar_smallService requestedCIMS.CAN.NS.Transportation Personal.Passenger Vehicle Motors</v>
          </cell>
          <cell r="H423">
            <v>8</v>
          </cell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</row>
        <row r="424">
          <cell r="A424" t="str">
            <v>CIMS.CAN.NS.Transportation Personal.Passenger VehiclesCar_largeService requestedCIMS.CAN.NS.Transportation Personal.Passenger Vehicle Motors</v>
          </cell>
          <cell r="H424">
            <v>11</v>
          </cell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</row>
        <row r="425">
          <cell r="A425" t="str">
            <v>CIMS.CAN.NS.Transportation Personal.Passenger VehiclesLight Truck_smallService requestedCIMS.CAN.NS.Transportation Personal.Passenger Vehicle Motors</v>
          </cell>
          <cell r="H425">
            <v>6</v>
          </cell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</row>
        <row r="426">
          <cell r="A426" t="str">
            <v>CIMS.CAN.NS.Transportation Personal.Passenger VehiclesLight Truck_largeService requestedCIMS.CAN.NS.Transportation Personal.Passenger Vehicle Motors</v>
          </cell>
          <cell r="H426">
            <v>12</v>
          </cell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</row>
        <row r="427">
          <cell r="A427" t="str">
            <v>CIMS.CAN.NS.Transportation Personal.Passenger VehiclesCar_smallMarket share</v>
          </cell>
          <cell r="H427">
            <v>0.22849479756199839</v>
          </cell>
          <cell r="I427">
            <v>0.22661538604655387</v>
          </cell>
          <cell r="J427">
            <v>0.22109691858260191</v>
          </cell>
          <cell r="K427">
            <v>0.20541759377590529</v>
          </cell>
          <cell r="L427">
            <v>0.17977443539733715</v>
          </cell>
          <cell r="M427">
            <v>0.16952566087819909</v>
          </cell>
          <cell r="N427">
            <v>0.15924181938645587</v>
          </cell>
          <cell r="O427">
            <v>0.14900257430897715</v>
          </cell>
          <cell r="P427">
            <v>0.1388862162640874</v>
          </cell>
          <cell r="Q427">
            <v>0.12896729910751378</v>
          </cell>
          <cell r="R427">
            <v>0.11931451413312905</v>
          </cell>
        </row>
        <row r="428">
          <cell r="A428" t="str">
            <v>CIMS.CAN.NS.Transportation Personal.Passenger VehiclesCar_largeMarket share</v>
          </cell>
          <cell r="H428">
            <v>0.46391367989860272</v>
          </cell>
          <cell r="I428">
            <v>0.46009790500360936</v>
          </cell>
          <cell r="J428">
            <v>0.448893743788919</v>
          </cell>
          <cell r="K428">
            <v>0.41705996312077742</v>
          </cell>
          <cell r="L428">
            <v>0.36499658095822995</v>
          </cell>
          <cell r="M428">
            <v>0.34418846299513151</v>
          </cell>
          <cell r="N428">
            <v>0.32330914845128922</v>
          </cell>
          <cell r="O428">
            <v>0.30252037814246879</v>
          </cell>
          <cell r="P428">
            <v>0.28198110574829865</v>
          </cell>
          <cell r="Q428">
            <v>0.2618426981879825</v>
          </cell>
          <cell r="R428">
            <v>0.24224461960362564</v>
          </cell>
        </row>
        <row r="429">
          <cell r="A429" t="str">
            <v>CIMS.CAN.NS.Transportation Personal.Passenger VehiclesLight Truck_smallMarket share</v>
          </cell>
          <cell r="H429">
            <v>0.10150520243800165</v>
          </cell>
          <cell r="I429">
            <v>0.10338461395344613</v>
          </cell>
          <cell r="J429">
            <v>0.10890308141739811</v>
          </cell>
          <cell r="K429">
            <v>0.12458240622409472</v>
          </cell>
          <cell r="L429">
            <v>0.1502255646026629</v>
          </cell>
          <cell r="M429">
            <v>0.16047433912180092</v>
          </cell>
          <cell r="N429">
            <v>0.17075818061354414</v>
          </cell>
          <cell r="O429">
            <v>0.18099742569102287</v>
          </cell>
          <cell r="P429">
            <v>0.19111378373591262</v>
          </cell>
          <cell r="Q429">
            <v>0.2010327008924862</v>
          </cell>
          <cell r="R429">
            <v>0.21068548586687097</v>
          </cell>
        </row>
        <row r="430">
          <cell r="A430" t="str">
            <v>CIMS.CAN.NS.Transportation Personal.Passenger VehiclesLight Truck_largeMarket share</v>
          </cell>
          <cell r="H430">
            <v>0.2060863201013973</v>
          </cell>
          <cell r="I430">
            <v>0.20990209499639062</v>
          </cell>
          <cell r="J430">
            <v>0.22110625621108101</v>
          </cell>
          <cell r="K430">
            <v>0.25294003687922262</v>
          </cell>
          <cell r="L430">
            <v>0.30500341904177014</v>
          </cell>
          <cell r="M430">
            <v>0.32581153700486853</v>
          </cell>
          <cell r="N430">
            <v>0.34669085154871088</v>
          </cell>
          <cell r="O430">
            <v>0.36747962185753125</v>
          </cell>
          <cell r="P430">
            <v>0.38801889425170139</v>
          </cell>
          <cell r="Q430">
            <v>0.40815730181201748</v>
          </cell>
          <cell r="R430">
            <v>0.4277553803963744</v>
          </cell>
        </row>
        <row r="431">
          <cell r="A431" t="str">
            <v>CIMS.CAN.NS.Transportation Personal.Passenger Vehicle MotorsOutput</v>
          </cell>
          <cell r="H431">
            <v>219.42545453981018</v>
          </cell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</row>
        <row r="432">
          <cell r="A432" t="str">
            <v>CIMS.CAN.NS.Transportation Personal.Passenger Vehicle MotorsGasoline ExistingService requestedCIMS.CAN.NS.Transportation Personal.Gasoline Blend</v>
          </cell>
          <cell r="H432">
            <v>0.31326884181939169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CIMS.CAN.NS.Transportation Personal.Passenger Vehicle MotorsGasoline StandardService requestedCIMS.CAN.NS.Transportation Personal.Gasoline Blend</v>
          </cell>
          <cell r="H433">
            <v>0.29072986340007884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CIMS.CAN.NS.Transportation Personal.Passenger Vehicle MotorsGasoline EfficientService requestedCIMS.CAN.NS.Transportation Personal.Gasoline Blend</v>
          </cell>
          <cell r="H434">
            <v>0.28244860831976798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CIMS.CAN.NS.Transportation Personal.Passenger Vehicle MotorsGasoline ExistingMarket share</v>
          </cell>
          <cell r="H435">
            <v>1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CIMS.CAN.NS.Transportation Personal.TransitService requestedCIMS.CAN.NS.Transportation Personal.Transit.Public Bus</v>
          </cell>
          <cell r="H436">
            <v>1</v>
          </cell>
          <cell r="I436">
            <v>1</v>
          </cell>
          <cell r="J436">
            <v>1</v>
          </cell>
          <cell r="K436">
            <v>1</v>
          </cell>
          <cell r="L436">
            <v>1</v>
          </cell>
          <cell r="M436">
            <v>1</v>
          </cell>
          <cell r="N436">
            <v>1</v>
          </cell>
          <cell r="O436">
            <v>1</v>
          </cell>
          <cell r="P436">
            <v>1</v>
          </cell>
          <cell r="Q436">
            <v>1</v>
          </cell>
          <cell r="R436">
            <v>1</v>
          </cell>
        </row>
        <row r="437">
          <cell r="A437" t="str">
            <v>CIMS.CAN.NS.Transportation Personal.TransitService requestedCIMS.CAN.NS.Transportation Personal.Transit.Rapid Transit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CIMS.CAN.NS.Transportation Personal.Transit.Public BusOutput</v>
          </cell>
          <cell r="H438">
            <v>778.19774759284121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CIMS.CAN.NS.Transportation Personal.Transit.Public BusBus Urban DieselMarket share</v>
          </cell>
          <cell r="H439">
            <v>1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CIMS.CAN.NS.Transportation Personal.Transit.Public BusBus Urban NGMarket share</v>
          </cell>
          <cell r="H440">
            <v>0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CIMS.CAN.NS.Transportation Personal.Transit.Public BusBus Urban ElectricMarket share</v>
          </cell>
          <cell r="H441">
            <v>0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CIMS.CAN.NS.Transportation Personal.Transit.Public BusBus Urban DieselService requestedCIMS.CAN.NS.Transportation Personal.Diesel Blend</v>
          </cell>
          <cell r="H442">
            <v>3.0385380582048676</v>
          </cell>
          <cell r="I442">
            <v>3.0111723132635309</v>
          </cell>
          <cell r="J442">
            <v>2.9838065683221924</v>
          </cell>
          <cell r="K442">
            <v>2.9564408233808557</v>
          </cell>
          <cell r="L442">
            <v>2.9345482274277863</v>
          </cell>
          <cell r="M442">
            <v>2.9345482274277863</v>
          </cell>
          <cell r="N442">
            <v>2.9345482274277863</v>
          </cell>
          <cell r="O442">
            <v>2.9345482274277863</v>
          </cell>
          <cell r="P442">
            <v>2.9345482274277863</v>
          </cell>
          <cell r="Q442">
            <v>2.9345482274277863</v>
          </cell>
          <cell r="R442">
            <v>2.9345482274277863</v>
          </cell>
        </row>
        <row r="443">
          <cell r="A443" t="str">
            <v>CIMS.CAN.NS.Transportation Personal.Transit.Rapid TransitLight RailService requestedCIMS.CAN.NS.Electricity</v>
          </cell>
          <cell r="H443">
            <v>0.26333333333333331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CIMS.CAN.NS.Transportation Personal.Intercity BusOutput</v>
          </cell>
          <cell r="H444">
            <v>956.73357798106247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CIMS.CAN.NS.Transportation Personal.Intercity BusBus Intercity DieselMarket share</v>
          </cell>
          <cell r="H445">
            <v>0.89150990487328319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CIMS.CAN.NS.Transportation Personal.Intercity BusBus Intercity GasolineMarket share</v>
          </cell>
          <cell r="H446">
            <v>0.10849009512671678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CIMS.CAN.NS.Transportation Personal.Intercity BusBus Intercity DieselService requestedCIMS.CAN.NS.Transportation Personal.Diesel Blend</v>
          </cell>
          <cell r="H447">
            <v>0.84748960514205862</v>
          </cell>
          <cell r="I447">
            <v>0.78582769191860891</v>
          </cell>
          <cell r="J447">
            <v>0.72416577869516274</v>
          </cell>
          <cell r="K447">
            <v>0.66250386547171303</v>
          </cell>
          <cell r="L447">
            <v>0.61317433489295325</v>
          </cell>
          <cell r="M447">
            <v>0.61317433489295325</v>
          </cell>
          <cell r="N447">
            <v>0.61317433489295325</v>
          </cell>
          <cell r="O447">
            <v>0.61317433489295325</v>
          </cell>
          <cell r="P447">
            <v>0.61317433489295325</v>
          </cell>
          <cell r="Q447">
            <v>0.61317433489295325</v>
          </cell>
          <cell r="R447">
            <v>0.61317433489295325</v>
          </cell>
        </row>
        <row r="448">
          <cell r="A448" t="str">
            <v>CIMS.CAN.NS.Transportation Personal.Intercity BusBus Intercity GasolineService requestedCIMS.CAN.NS.Transportation Personal.Gasoline Blend</v>
          </cell>
          <cell r="H448">
            <v>0.84748960514205862</v>
          </cell>
          <cell r="I448">
            <v>0.78582769191860891</v>
          </cell>
          <cell r="J448">
            <v>0.72416577869516274</v>
          </cell>
          <cell r="K448">
            <v>0.66250386547171303</v>
          </cell>
          <cell r="L448">
            <v>0.61317433489295325</v>
          </cell>
          <cell r="M448">
            <v>0.61317433489295325</v>
          </cell>
          <cell r="N448">
            <v>0.61317433489295325</v>
          </cell>
          <cell r="O448">
            <v>0.61317433489295325</v>
          </cell>
          <cell r="P448">
            <v>0.61317433489295325</v>
          </cell>
          <cell r="Q448">
            <v>0.61317433489295325</v>
          </cell>
          <cell r="R448">
            <v>0.61317433489295325</v>
          </cell>
        </row>
        <row r="449">
          <cell r="A449" t="str">
            <v>CIMS.CAN.NS.Transportation Personal.Intercity RailRail Intercity DieselMarket share</v>
          </cell>
          <cell r="H449">
            <v>1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CIMS.CAN.NS.Transportation Personal.Intercity RailRail Intercity DieselService requestedCIMS.CAN.NS.Transportation Personal.Diesel Blend</v>
          </cell>
          <cell r="H450">
            <v>1.9938942624324696</v>
          </cell>
          <cell r="I450">
            <v>1.8539965299869507</v>
          </cell>
          <cell r="J450">
            <v>1.7140987975414319</v>
          </cell>
          <cell r="K450">
            <v>1.5742010650959131</v>
          </cell>
          <cell r="L450">
            <v>1.4622828791394937</v>
          </cell>
          <cell r="M450">
            <v>1.4622828791394937</v>
          </cell>
          <cell r="N450">
            <v>1.4622828791394937</v>
          </cell>
          <cell r="O450">
            <v>1.4622828791394937</v>
          </cell>
          <cell r="P450">
            <v>1.4622828791394937</v>
          </cell>
          <cell r="Q450">
            <v>1.4622828791394937</v>
          </cell>
          <cell r="R450">
            <v>1.4622828791394937</v>
          </cell>
        </row>
        <row r="451">
          <cell r="A451" t="str">
            <v>CIMS.CAN.NS.Transportation Personal.Mode.Intercity AirAir IntercityMarket share</v>
          </cell>
          <cell r="H451">
            <v>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CIMS.CAN.NS.Transportation Personal.Mode.Intercity AirAir IntercityService requestedCIMS.Generic Fuels.Jet Fuel</v>
          </cell>
          <cell r="H452">
            <v>2.3231044630016697</v>
          </cell>
          <cell r="I452">
            <v>2.0637162772815856</v>
          </cell>
          <cell r="J452">
            <v>1.8043280915615014</v>
          </cell>
          <cell r="K452">
            <v>1.5449399058414173</v>
          </cell>
          <cell r="L452">
            <v>1.3374293572653499</v>
          </cell>
          <cell r="M452">
            <v>1.3374293572653499</v>
          </cell>
          <cell r="N452">
            <v>1.3374293572653499</v>
          </cell>
          <cell r="O452">
            <v>1.3374293572653499</v>
          </cell>
          <cell r="P452">
            <v>1.3374293572653499</v>
          </cell>
          <cell r="Q452">
            <v>1.3374293572653499</v>
          </cell>
          <cell r="R452">
            <v>1.3374293572653499</v>
          </cell>
        </row>
        <row r="453"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CIMS.CAN.PEService requestedCIMS.CAN.PE.Transportation Personal</v>
          </cell>
          <cell r="H454">
            <v>2693351.6159772566</v>
          </cell>
          <cell r="I454">
            <v>3020181.7605948644</v>
          </cell>
          <cell r="J454">
            <v>3191039.2649869174</v>
          </cell>
          <cell r="K454">
            <v>3211678.8170548771</v>
          </cell>
          <cell r="L454">
            <v>3320523.3583466215</v>
          </cell>
          <cell r="M454">
            <v>3390105.4362651855</v>
          </cell>
          <cell r="N454">
            <v>3491623.4067412084</v>
          </cell>
          <cell r="O454">
            <v>3594386.5311544235</v>
          </cell>
          <cell r="P454">
            <v>3714762.6242230199</v>
          </cell>
          <cell r="Q454">
            <v>3853772.3138204678</v>
          </cell>
          <cell r="R454">
            <v>4012549.4957038118</v>
          </cell>
        </row>
        <row r="455">
          <cell r="A455" t="str">
            <v>CIMS.CAN.PE.Transportation PersonalService requestedCIMS.CAN.PE.Transportation Personal.Mode</v>
          </cell>
          <cell r="H455">
            <v>1</v>
          </cell>
          <cell r="I455">
            <v>1</v>
          </cell>
          <cell r="J455">
            <v>1</v>
          </cell>
          <cell r="K455">
            <v>1</v>
          </cell>
          <cell r="L455">
            <v>1</v>
          </cell>
          <cell r="M455">
            <v>1</v>
          </cell>
          <cell r="N455">
            <v>1</v>
          </cell>
          <cell r="O455">
            <v>1</v>
          </cell>
          <cell r="P455">
            <v>1</v>
          </cell>
          <cell r="Q455">
            <v>1</v>
          </cell>
          <cell r="R455">
            <v>1</v>
          </cell>
        </row>
        <row r="456">
          <cell r="A456" t="str">
            <v>CIMS.CAN.PE.Transportation Personal.ModeService requestedCIMS.CAN.PE.Transportation Personal.Mode.Urban</v>
          </cell>
          <cell r="H456">
            <v>0.545821508733625</v>
          </cell>
          <cell r="I456">
            <v>0.54350956065046807</v>
          </cell>
          <cell r="J456">
            <v>0.53470742972876273</v>
          </cell>
          <cell r="K456">
            <v>0.55287233738635433</v>
          </cell>
          <cell r="L456">
            <v>0.51498687889918604</v>
          </cell>
          <cell r="M456">
            <v>0.51166197552378723</v>
          </cell>
          <cell r="N456">
            <v>0.50603671854510357</v>
          </cell>
          <cell r="O456">
            <v>0.50262160308146797</v>
          </cell>
          <cell r="P456">
            <v>0.49911677406446325</v>
          </cell>
          <cell r="Q456">
            <v>0.49554341837509824</v>
          </cell>
          <cell r="R456">
            <v>0.491921525295136</v>
          </cell>
        </row>
        <row r="457">
          <cell r="A457" t="str">
            <v>CIMS.CAN.PE.Transportation Personal.ModeService requestedCIMS.CAN.PE.Transportation Personal.Mode.Intercity Land</v>
          </cell>
          <cell r="H457">
            <v>0.43184364906246242</v>
          </cell>
          <cell r="I457">
            <v>0.42992556377466118</v>
          </cell>
          <cell r="J457">
            <v>0.41594506332771919</v>
          </cell>
          <cell r="K457">
            <v>0.3960917631310662</v>
          </cell>
          <cell r="L457">
            <v>0.39883042611031888</v>
          </cell>
          <cell r="M457">
            <v>0.39513837829593801</v>
          </cell>
          <cell r="N457">
            <v>0.38954700590638169</v>
          </cell>
          <cell r="O457">
            <v>0.3857476806692352</v>
          </cell>
          <cell r="P457">
            <v>0.38196482841075513</v>
          </cell>
          <cell r="Q457">
            <v>0.37821457564430372</v>
          </cell>
          <cell r="R457">
            <v>0.37451131715200686</v>
          </cell>
        </row>
        <row r="458">
          <cell r="A458" t="str">
            <v>CIMS.CAN.PE.Transportation Personal.ModeService requestedCIMS.CAN.PE.Transportation Personal.Mode.Intercity Air</v>
          </cell>
          <cell r="H458">
            <v>2.2334842203912509E-2</v>
          </cell>
          <cell r="I458">
            <v>2.6564875574870903E-2</v>
          </cell>
          <cell r="J458">
            <v>4.9347506943517694E-2</v>
          </cell>
          <cell r="K458">
            <v>5.1035899482579652E-2</v>
          </cell>
          <cell r="L458">
            <v>8.6182694990495148E-2</v>
          </cell>
          <cell r="M458">
            <v>9.3199646180274764E-2</v>
          </cell>
          <cell r="N458">
            <v>9.9908153334304486E-2</v>
          </cell>
          <cell r="O458">
            <v>0.10715301822629926</v>
          </cell>
          <cell r="P458">
            <v>0.11447192292287106</v>
          </cell>
          <cell r="Q458">
            <v>0.1218273652823789</v>
          </cell>
          <cell r="R458">
            <v>0.12918478316269991</v>
          </cell>
        </row>
        <row r="459">
          <cell r="A459" t="str">
            <v>CIMS.CAN.PE.Transportation Personal.Mode.UrbanWalk Cycle UrbanMarket share</v>
          </cell>
          <cell r="H459">
            <v>8.9086859688195987E-3</v>
          </cell>
          <cell r="I459">
            <v>8.9086859688195987E-3</v>
          </cell>
          <cell r="J459">
            <v>8.9086859688195987E-3</v>
          </cell>
          <cell r="K459">
            <v>8.9086859688195987E-3</v>
          </cell>
          <cell r="L459">
            <v>8.9086859688195987E-3</v>
          </cell>
          <cell r="M459">
            <v>8.9086859688195987E-3</v>
          </cell>
          <cell r="N459">
            <v>8.9086859688195987E-3</v>
          </cell>
          <cell r="O459">
            <v>8.9086859688195987E-3</v>
          </cell>
          <cell r="P459">
            <v>8.9086859688195987E-3</v>
          </cell>
          <cell r="Q459">
            <v>8.9086859688195987E-3</v>
          </cell>
          <cell r="R459">
            <v>8.9086859688195987E-3</v>
          </cell>
        </row>
        <row r="460">
          <cell r="A460" t="str">
            <v>CIMS.CAN.PE.Transportation Personal.Mode.UrbanPassenger Vehicle Urban 1 PassengerMarket share</v>
          </cell>
          <cell r="H460">
            <v>0.41305515524986086</v>
          </cell>
          <cell r="I460">
            <v>0.41432068061048039</v>
          </cell>
          <cell r="J460">
            <v>0.40935299058769303</v>
          </cell>
          <cell r="K460">
            <v>0.36473480207029757</v>
          </cell>
          <cell r="L460">
            <v>0.39727853869353891</v>
          </cell>
          <cell r="M460">
            <v>0.39366411907966942</v>
          </cell>
          <cell r="N460">
            <v>0.39052189557313161</v>
          </cell>
          <cell r="O460">
            <v>0.38741169266194075</v>
          </cell>
          <cell r="P460">
            <v>0.38435622335457936</v>
          </cell>
          <cell r="Q460">
            <v>0.38137639922685868</v>
          </cell>
          <cell r="R460">
            <v>0.37849081958540237</v>
          </cell>
        </row>
        <row r="461">
          <cell r="A461" t="str">
            <v>CIMS.CAN.PE.Transportation Personal.Mode.UrbanPassenger Vehicle Urban 3 PassengerMarket share</v>
          </cell>
          <cell r="H461">
            <v>0.54992628911966812</v>
          </cell>
          <cell r="I461">
            <v>0.55381103081060168</v>
          </cell>
          <cell r="J461">
            <v>0.54640266433375495</v>
          </cell>
          <cell r="K461">
            <v>0.49684107731732691</v>
          </cell>
          <cell r="L461">
            <v>0.55342364582133563</v>
          </cell>
          <cell r="M461">
            <v>0.55453274932912189</v>
          </cell>
          <cell r="N461">
            <v>0.55520470288674373</v>
          </cell>
          <cell r="O461">
            <v>0.5558835829696851</v>
          </cell>
          <cell r="P461">
            <v>0.55656385368450845</v>
          </cell>
          <cell r="Q461">
            <v>0.55724015149831185</v>
          </cell>
          <cell r="R461">
            <v>0.5579074328261997</v>
          </cell>
        </row>
        <row r="462">
          <cell r="A462" t="str">
            <v>CIMS.CAN.PE.Transportation Personal.Mode.UrbanPublic Transit UrbanMarket share</v>
          </cell>
          <cell r="H462">
            <v>2.8362542647374225E-2</v>
          </cell>
          <cell r="I462">
            <v>2.3165981060526163E-2</v>
          </cell>
          <cell r="J462">
            <v>3.5653283011842472E-2</v>
          </cell>
          <cell r="K462">
            <v>0.13067961832574521</v>
          </cell>
          <cell r="L462">
            <v>4.0752177871508623E-2</v>
          </cell>
          <cell r="M462">
            <v>4.328001367292747E-2</v>
          </cell>
          <cell r="N462">
            <v>4.5772488295541564E-2</v>
          </cell>
          <cell r="O462">
            <v>4.822566571101139E-2</v>
          </cell>
          <cell r="P462">
            <v>5.0622214403257475E-2</v>
          </cell>
          <cell r="Q462">
            <v>5.2946446571681842E-2</v>
          </cell>
          <cell r="R462">
            <v>5.5184684645372337E-2</v>
          </cell>
        </row>
        <row r="463">
          <cell r="A463" t="str">
            <v>CIMS.CAN.PE.Transportation Personal.Mode.UrbanPassenger Vehicle Urban 1 PassengerService requestedCIMS.CAN.PE.Transportation Personal.Passenger Vehicles</v>
          </cell>
          <cell r="H463">
            <v>1</v>
          </cell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</row>
        <row r="464">
          <cell r="A464" t="str">
            <v>CIMS.CAN.PE.Transportation Personal.Mode.UrbanPassenger Vehicle Urban 3 PassengerService requestedCIMS.CAN.PE.Transportation Personal.Passenger Vehicles</v>
          </cell>
          <cell r="H464">
            <v>0.33333299999999999</v>
          </cell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</row>
        <row r="465">
          <cell r="A465" t="str">
            <v>CIMS.CAN.PE.Transportation Personal.Mode.Intercity LandBus IntercityMarket share</v>
          </cell>
          <cell r="H465">
            <v>8.2433840830489699E-3</v>
          </cell>
          <cell r="I465">
            <v>6.3254340439005035E-3</v>
          </cell>
          <cell r="J465">
            <v>5.6950131236301552E-3</v>
          </cell>
          <cell r="K465">
            <v>2.4710869046385798E-2</v>
          </cell>
          <cell r="L465">
            <v>5.587855573151842E-3</v>
          </cell>
          <cell r="M465">
            <v>4.7439078844756719E-3</v>
          </cell>
          <cell r="N465">
            <v>4.0120844928731893E-3</v>
          </cell>
          <cell r="O465">
            <v>3.3797759168259812E-3</v>
          </cell>
          <cell r="P465">
            <v>2.836091499353099E-3</v>
          </cell>
          <cell r="Q465">
            <v>2.3708770751554556E-3</v>
          </cell>
          <cell r="R465">
            <v>1.9747252265967471E-3</v>
          </cell>
        </row>
        <row r="466">
          <cell r="A466" t="str">
            <v>CIMS.CAN.PE.Transportation Personal.Mode.Intercity LandRail IntercityMarket share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</row>
        <row r="467">
          <cell r="A467" t="str">
            <v>CIMS.CAN.PE.Transportation Personal.Mode.Intercity LandPassenger Vehicle IntercityMarket share</v>
          </cell>
          <cell r="H467">
            <v>0.99175661591695108</v>
          </cell>
          <cell r="I467">
            <v>0.99367456595609949</v>
          </cell>
          <cell r="J467">
            <v>0.99430498687636992</v>
          </cell>
          <cell r="K467">
            <v>0.97528913095361425</v>
          </cell>
          <cell r="L467">
            <v>0.99441214442684811</v>
          </cell>
          <cell r="M467">
            <v>0.99525609211552446</v>
          </cell>
          <cell r="N467">
            <v>0.99598791550712684</v>
          </cell>
          <cell r="O467">
            <v>0.99662022408317408</v>
          </cell>
          <cell r="P467">
            <v>0.99716390850064685</v>
          </cell>
          <cell r="Q467">
            <v>0.99762912292484462</v>
          </cell>
          <cell r="R467">
            <v>0.9980252747734033</v>
          </cell>
        </row>
        <row r="468">
          <cell r="A468" t="str">
            <v>CIMS.CAN.PE.Transportation Personal.Mode.Intercity LandPassenger Vehicle IntercityService requestedCIMS.CAN.PE.Transportation Personal.Passenger Vehicles</v>
          </cell>
          <cell r="H468">
            <v>0.79014480060043391</v>
          </cell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</row>
        <row r="469">
          <cell r="A469" t="str">
            <v>CIMS.CAN.PE.Transportation Personal.Passenger VehiclesCar_smallOutput</v>
          </cell>
          <cell r="H469">
            <v>19.361427999999993</v>
          </cell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</row>
        <row r="470">
          <cell r="A470" t="str">
            <v>CIMS.CAN.PE.Transportation Personal.Passenger VehiclesCar_largeOutput</v>
          </cell>
          <cell r="H470">
            <v>19.361427999999993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CIMS.CAN.PE.Transportation Personal.Passenger VehiclesLight Truck_smallOutput</v>
          </cell>
          <cell r="H471">
            <v>19.05782930705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CIMS.CAN.PE.Transportation Personal.Passenger VehiclesLight Truck_largeOutput</v>
          </cell>
          <cell r="H472">
            <v>19.05782930705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CIMS.CAN.PE.Transportation Personal.Passenger VehiclesCar_smallService requestedCIMS.CAN.PE.Transportation Personal.Passenger Vehicle Motors</v>
          </cell>
          <cell r="H473">
            <v>8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CIMS.CAN.PE.Transportation Personal.Passenger VehiclesCar_largeService requestedCIMS.CAN.PE.Transportation Personal.Passenger Vehicle Motors</v>
          </cell>
          <cell r="H474">
            <v>11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CIMS.CAN.PE.Transportation Personal.Passenger VehiclesLight Truck_smallService requestedCIMS.CAN.PE.Transportation Personal.Passenger Vehicle Motors</v>
          </cell>
          <cell r="H475">
            <v>6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CIMS.CAN.PE.Transportation Personal.Passenger VehiclesLight Truck_largeService requestedCIMS.CAN.PE.Transportation Personal.Passenger Vehicle Motors</v>
          </cell>
          <cell r="H476">
            <v>12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CIMS.CAN.PE.Transportation Personal.Passenger VehiclesCar_smallMarket share</v>
          </cell>
          <cell r="H477">
            <v>0.23087231455842278</v>
          </cell>
          <cell r="I477">
            <v>0.22005382283009448</v>
          </cell>
          <cell r="J477">
            <v>0.21650498019531872</v>
          </cell>
          <cell r="K477">
            <v>0.20239614763568714</v>
          </cell>
          <cell r="L477">
            <v>0.17643214174652364</v>
          </cell>
          <cell r="M477">
            <v>0.16616315252472716</v>
          </cell>
          <cell r="N477">
            <v>0.15588514433142237</v>
          </cell>
          <cell r="O477">
            <v>0.14567760048788936</v>
          </cell>
          <cell r="P477">
            <v>0.13561784118358158</v>
          </cell>
          <cell r="Q477">
            <v>0.12577872189768471</v>
          </cell>
          <cell r="R477">
            <v>0.11622661392711683</v>
          </cell>
        </row>
        <row r="478">
          <cell r="A478" t="str">
            <v>CIMS.CAN.PE.Transportation Personal.Passenger VehiclesCar_largeMarket share</v>
          </cell>
          <cell r="H478">
            <v>0.46874075986104025</v>
          </cell>
          <cell r="I478">
            <v>0.44677594332170706</v>
          </cell>
          <cell r="J478">
            <v>0.43957071736625314</v>
          </cell>
          <cell r="K478">
            <v>0.41092551186639514</v>
          </cell>
          <cell r="L478">
            <v>0.35821071203082072</v>
          </cell>
          <cell r="M478">
            <v>0.33736155209565816</v>
          </cell>
          <cell r="N478">
            <v>0.316494080915312</v>
          </cell>
          <cell r="O478">
            <v>0.29576967371783597</v>
          </cell>
          <cell r="P478">
            <v>0.27534531391818079</v>
          </cell>
          <cell r="Q478">
            <v>0.25536892021651142</v>
          </cell>
          <cell r="R478">
            <v>0.23597524645808571</v>
          </cell>
        </row>
        <row r="479">
          <cell r="A479" t="str">
            <v>CIMS.CAN.PE.Transportation Personal.Passenger VehiclesLight Truck_smallMarket share</v>
          </cell>
          <cell r="H479">
            <v>9.912768544157724E-2</v>
          </cell>
          <cell r="I479">
            <v>0.10994617716990554</v>
          </cell>
          <cell r="J479">
            <v>0.1134950198046813</v>
          </cell>
          <cell r="K479">
            <v>0.12760385236431285</v>
          </cell>
          <cell r="L479">
            <v>0.15356785825347635</v>
          </cell>
          <cell r="M479">
            <v>0.16383684747527283</v>
          </cell>
          <cell r="N479">
            <v>0.17411485566857765</v>
          </cell>
          <cell r="O479">
            <v>0.18432239951211069</v>
          </cell>
          <cell r="P479">
            <v>0.19438215881641843</v>
          </cell>
          <cell r="Q479">
            <v>0.2042212781023153</v>
          </cell>
          <cell r="R479">
            <v>0.21377338607288318</v>
          </cell>
        </row>
        <row r="480">
          <cell r="A480" t="str">
            <v>CIMS.CAN.PE.Transportation Personal.Passenger VehiclesLight Truck_largeMarket share</v>
          </cell>
          <cell r="H480">
            <v>0.20125924013895985</v>
          </cell>
          <cell r="I480">
            <v>0.22322405667829309</v>
          </cell>
          <cell r="J480">
            <v>0.23042928263374687</v>
          </cell>
          <cell r="K480">
            <v>0.2590744881336049</v>
          </cell>
          <cell r="L480">
            <v>0.31178928796917932</v>
          </cell>
          <cell r="M480">
            <v>0.33263844790434177</v>
          </cell>
          <cell r="N480">
            <v>0.35350591908468798</v>
          </cell>
          <cell r="O480">
            <v>0.37423032628216413</v>
          </cell>
          <cell r="P480">
            <v>0.39465468608181925</v>
          </cell>
          <cell r="Q480">
            <v>0.41463107978348862</v>
          </cell>
          <cell r="R480">
            <v>0.43402475354191433</v>
          </cell>
        </row>
        <row r="481">
          <cell r="A481" t="str">
            <v>CIMS.CAN.PE.Transportation Personal.Passenger Vehicle MotorsOutput</v>
          </cell>
          <cell r="H481">
            <v>192.7127768807556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CIMS.CAN.PE.Transportation Personal.Passenger Vehicle MotorsGasoline ExistingService requestedCIMS.CAN.PE.Transportation Personal.Gasoline Blend</v>
          </cell>
          <cell r="H482">
            <v>0.35652333391586438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CIMS.CAN.PE.Transportation Personal.Passenger Vehicle MotorsGasoline StandardService requestedCIMS.CAN.PE.Transportation Personal.Gasoline Blend</v>
          </cell>
          <cell r="H483">
            <v>0.34100388067279369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CIMS.CAN.PE.Transportation Personal.Passenger Vehicle MotorsGasoline EfficientService requestedCIMS.CAN.PE.Transportation Personal.Gasoline Blend</v>
          </cell>
          <cell r="H484">
            <v>0.33036651183139465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CIMS.CAN.PE.Transportation Personal.Passenger Vehicle MotorsGasoline ExistingMarket share</v>
          </cell>
          <cell r="H485">
            <v>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CIMS.CAN.PE.Transportation Personal.TransitService requestedCIMS.CAN.PE.Transportation Personal.Transit.Public Bus</v>
          </cell>
          <cell r="H486">
            <v>1</v>
          </cell>
          <cell r="I486">
            <v>1</v>
          </cell>
          <cell r="J486">
            <v>1</v>
          </cell>
          <cell r="K486">
            <v>1</v>
          </cell>
          <cell r="L486">
            <v>1</v>
          </cell>
          <cell r="M486">
            <v>1</v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  <cell r="R486">
            <v>1</v>
          </cell>
        </row>
        <row r="487">
          <cell r="A487" t="str">
            <v>CIMS.CAN.PE.Transportation Personal.TransitService requestedCIMS.CAN.PE.Transportation Personal.Transit.Rapid Transit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</row>
        <row r="488">
          <cell r="A488" t="str">
            <v>CIMS.CAN.PE.Transportation Personal.Transit.Public BusOutput</v>
          </cell>
          <cell r="H488">
            <v>778.19774759284121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CIMS.CAN.PE.Transportation Personal.Transit.Public BusBus Urban DieselMarket share</v>
          </cell>
          <cell r="H489">
            <v>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CIMS.CAN.PE.Transportation Personal.Transit.Public BusBus Urban NGMarket share</v>
          </cell>
          <cell r="H490">
            <v>0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CIMS.CAN.PE.Transportation Personal.Transit.Public BusBus Urban ElectricMarket share</v>
          </cell>
          <cell r="H491">
            <v>0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CIMS.CAN.PE.Transportation Personal.Transit.Public BusBus Urban DieselService requestedCIMS.CAN.PE.Transportation Personal.Diesel Blend</v>
          </cell>
          <cell r="H492">
            <v>3.0385380582048676</v>
          </cell>
          <cell r="I492">
            <v>3.0111723132635309</v>
          </cell>
          <cell r="J492">
            <v>2.9838065683221924</v>
          </cell>
          <cell r="K492">
            <v>2.9564408233808557</v>
          </cell>
          <cell r="L492">
            <v>2.9345482274277863</v>
          </cell>
          <cell r="M492">
            <v>2.9345482274277863</v>
          </cell>
          <cell r="N492">
            <v>2.9345482274277863</v>
          </cell>
          <cell r="O492">
            <v>2.9345482274277863</v>
          </cell>
          <cell r="P492">
            <v>2.9345482274277863</v>
          </cell>
          <cell r="Q492">
            <v>2.9345482274277863</v>
          </cell>
          <cell r="R492">
            <v>2.9345482274277863</v>
          </cell>
        </row>
        <row r="493">
          <cell r="A493" t="str">
            <v>CIMS.CAN.PE.Transportation Personal.Transit.Rapid TransitLight RailService requestedCIMS.CAN.PE.Electricity</v>
          </cell>
          <cell r="H493">
            <v>0.26333333333333331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CIMS.CAN.PE.Transportation Personal.Intercity BusOutput</v>
          </cell>
          <cell r="H494">
            <v>956.73357798106247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CIMS.CAN.PE.Transportation Personal.Intercity BusBus Intercity DieselMarket share</v>
          </cell>
          <cell r="H495">
            <v>0.91709300800209892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CIMS.CAN.PE.Transportation Personal.Intercity BusBus Intercity GasolineMarket share</v>
          </cell>
          <cell r="H496">
            <v>8.2906991997901094E-2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A497" t="str">
            <v>CIMS.CAN.PE.Transportation Personal.Intercity BusBus Intercity DieselService requestedCIMS.CAN.PE.Transportation Personal.Diesel Blend</v>
          </cell>
          <cell r="H497">
            <v>0.84747820007370578</v>
          </cell>
          <cell r="I497">
            <v>0.78582058930740217</v>
          </cell>
          <cell r="J497">
            <v>0.72416297854110212</v>
          </cell>
          <cell r="K497">
            <v>0.66250536777479851</v>
          </cell>
          <cell r="L497">
            <v>0.61317927916175918</v>
          </cell>
          <cell r="M497">
            <v>0.61317927916175918</v>
          </cell>
          <cell r="N497">
            <v>0.61317927916175918</v>
          </cell>
          <cell r="O497">
            <v>0.61317927916175918</v>
          </cell>
          <cell r="P497">
            <v>0.61317927916175918</v>
          </cell>
          <cell r="Q497">
            <v>0.61317927916175918</v>
          </cell>
          <cell r="R497">
            <v>0.61317927916175918</v>
          </cell>
        </row>
        <row r="498">
          <cell r="A498" t="str">
            <v>CIMS.CAN.PE.Transportation Personal.Intercity BusBus Intercity GasolineService requestedCIMS.CAN.PE.Transportation Personal.Gasoline Blend</v>
          </cell>
          <cell r="H498">
            <v>0.84747820007370578</v>
          </cell>
          <cell r="I498">
            <v>0.78582058930740217</v>
          </cell>
          <cell r="J498">
            <v>0.72416297854110212</v>
          </cell>
          <cell r="K498">
            <v>0.66250536777479851</v>
          </cell>
          <cell r="L498">
            <v>0.61317927916175918</v>
          </cell>
          <cell r="M498">
            <v>0.61317927916175918</v>
          </cell>
          <cell r="N498">
            <v>0.61317927916175918</v>
          </cell>
          <cell r="O498">
            <v>0.61317927916175918</v>
          </cell>
          <cell r="P498">
            <v>0.61317927916175918</v>
          </cell>
          <cell r="Q498">
            <v>0.61317927916175918</v>
          </cell>
          <cell r="R498">
            <v>0.61317927916175918</v>
          </cell>
        </row>
        <row r="499">
          <cell r="A499" t="str">
            <v>CIMS.CAN.PE.Transportation Personal.Intercity RailRail Intercity DieselMarket share</v>
          </cell>
          <cell r="H499">
            <v>0</v>
          </cell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</row>
        <row r="500">
          <cell r="A500" t="str">
            <v>CIMS.CAN.PE.Transportation Personal.Intercity RailRail Intercity DieselService requestedCIMS.CAN.PE.Transportation Personal.Diesel Blend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</row>
        <row r="501">
          <cell r="A501" t="str">
            <v>CIMS.CAN.PE.Transportation Personal.Mode.Intercity AirAir IntercityMarket share</v>
          </cell>
          <cell r="H501">
            <v>1</v>
          </cell>
          <cell r="I501"/>
          <cell r="J501"/>
          <cell r="K501"/>
          <cell r="L501"/>
          <cell r="M501"/>
          <cell r="N501"/>
          <cell r="O501"/>
          <cell r="P501"/>
          <cell r="Q501"/>
          <cell r="R501"/>
        </row>
        <row r="502">
          <cell r="A502" t="str">
            <v>CIMS.CAN.PE.Transportation Personal.Mode.Intercity AirAir IntercityService requestedCIMS.Generic Fuels.Jet Fuel</v>
          </cell>
          <cell r="H502">
            <v>2.3231044630016697</v>
          </cell>
          <cell r="I502">
            <v>2.0637162772815856</v>
          </cell>
          <cell r="J502">
            <v>1.8043280915615014</v>
          </cell>
          <cell r="K502">
            <v>1.5449399058414173</v>
          </cell>
          <cell r="L502">
            <v>1.3374293572653499</v>
          </cell>
          <cell r="M502">
            <v>1.3374293572653499</v>
          </cell>
          <cell r="N502">
            <v>1.3374293572653499</v>
          </cell>
          <cell r="O502">
            <v>1.3374293572653499</v>
          </cell>
          <cell r="P502">
            <v>1.3374293572653499</v>
          </cell>
          <cell r="Q502">
            <v>1.3374293572653499</v>
          </cell>
          <cell r="R502">
            <v>1.3374293572653499</v>
          </cell>
        </row>
        <row r="503"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  <cell r="R503"/>
        </row>
        <row r="504">
          <cell r="A504" t="str">
            <v>CIMS.CAN.NLService requestedCIMS.CAN.NL.Transportation Personal</v>
          </cell>
          <cell r="H504">
            <v>13259867.586661</v>
          </cell>
          <cell r="I504">
            <v>14266150.349459019</v>
          </cell>
          <cell r="J504">
            <v>17111879.75400421</v>
          </cell>
          <cell r="K504">
            <v>19637263.524205998</v>
          </cell>
          <cell r="L504">
            <v>22098532.24495643</v>
          </cell>
          <cell r="M504">
            <v>23454956.512494914</v>
          </cell>
          <cell r="N504">
            <v>25041512.141392242</v>
          </cell>
          <cell r="O504">
            <v>26738308.445894621</v>
          </cell>
          <cell r="P504">
            <v>28628210.563137937</v>
          </cell>
          <cell r="Q504">
            <v>30727862.494674671</v>
          </cell>
          <cell r="R504">
            <v>33055676.984707642</v>
          </cell>
        </row>
        <row r="505">
          <cell r="A505" t="str">
            <v>CIMS.CAN.NL.Transportation PersonalService requestedCIMS.CAN.NL.Transportation Personal.Mode</v>
          </cell>
          <cell r="H505">
            <v>1</v>
          </cell>
          <cell r="I505">
            <v>1</v>
          </cell>
          <cell r="J505">
            <v>1</v>
          </cell>
          <cell r="K505">
            <v>1</v>
          </cell>
          <cell r="L505">
            <v>1</v>
          </cell>
          <cell r="M505">
            <v>1</v>
          </cell>
          <cell r="N505">
            <v>1</v>
          </cell>
          <cell r="O505">
            <v>1</v>
          </cell>
          <cell r="P505">
            <v>1</v>
          </cell>
          <cell r="Q505">
            <v>1</v>
          </cell>
          <cell r="R505">
            <v>1</v>
          </cell>
        </row>
        <row r="506">
          <cell r="A506" t="str">
            <v>CIMS.CAN.NL.Transportation Personal.ModeService requestedCIMS.CAN.NL.Transportation Personal.Mode.Urban</v>
          </cell>
          <cell r="H506">
            <v>0.40492692853874673</v>
          </cell>
          <cell r="I506">
            <v>0.38443545411033281</v>
          </cell>
          <cell r="J506">
            <v>0.36995149391902482</v>
          </cell>
          <cell r="K506">
            <v>0.39895995945563295</v>
          </cell>
          <cell r="L506">
            <v>0.33343542385524921</v>
          </cell>
          <cell r="M506">
            <v>0.32468729135396213</v>
          </cell>
          <cell r="N506">
            <v>0.31522130252921315</v>
          </cell>
          <cell r="O506">
            <v>0.3069799892369014</v>
          </cell>
          <cell r="P506">
            <v>0.29904530425751558</v>
          </cell>
          <cell r="Q506">
            <v>0.29142660817378957</v>
          </cell>
          <cell r="R506">
            <v>0.28412578295782398</v>
          </cell>
        </row>
        <row r="507">
          <cell r="A507" t="str">
            <v>CIMS.CAN.NL.Transportation Personal.ModeService requestedCIMS.CAN.NL.Transportation Personal.Mode.Intercity Land</v>
          </cell>
          <cell r="H507">
            <v>0.2644884331586867</v>
          </cell>
          <cell r="I507">
            <v>0.25183193223419725</v>
          </cell>
          <cell r="J507">
            <v>0.24117033998234116</v>
          </cell>
          <cell r="K507">
            <v>0.27737680553351118</v>
          </cell>
          <cell r="L507">
            <v>0.22759237650792385</v>
          </cell>
          <cell r="M507">
            <v>0.21868036138362915</v>
          </cell>
          <cell r="N507">
            <v>0.20975349441499766</v>
          </cell>
          <cell r="O507">
            <v>0.20200504477992046</v>
          </cell>
          <cell r="P507">
            <v>0.19477876499664862</v>
          </cell>
          <cell r="Q507">
            <v>0.1880455866628522</v>
          </cell>
          <cell r="R507">
            <v>0.18177415527357735</v>
          </cell>
        </row>
        <row r="508">
          <cell r="A508" t="str">
            <v>CIMS.CAN.NL.Transportation Personal.ModeService requestedCIMS.CAN.NL.Transportation Personal.Mode.Intercity Air</v>
          </cell>
          <cell r="H508">
            <v>0.33058463830256651</v>
          </cell>
          <cell r="I508">
            <v>0.36373261365547016</v>
          </cell>
          <cell r="J508">
            <v>0.3888781660986339</v>
          </cell>
          <cell r="K508">
            <v>0.32366323501085592</v>
          </cell>
          <cell r="L508">
            <v>0.43897219963682677</v>
          </cell>
          <cell r="M508">
            <v>0.4566323472624087</v>
          </cell>
          <cell r="N508">
            <v>0.47221699546087403</v>
          </cell>
          <cell r="O508">
            <v>0.48828017766035492</v>
          </cell>
          <cell r="P508">
            <v>0.50351183003975564</v>
          </cell>
          <cell r="Q508">
            <v>0.51793157702817971</v>
          </cell>
          <cell r="R508">
            <v>0.53156887439258249</v>
          </cell>
        </row>
        <row r="509">
          <cell r="A509" t="str">
            <v>CIMS.CAN.NL.Transportation Personal.Mode.UrbanWalk Cycle UrbanMarket share</v>
          </cell>
          <cell r="H509">
            <v>8.9086859688195987E-3</v>
          </cell>
          <cell r="I509">
            <v>8.9086859688195987E-3</v>
          </cell>
          <cell r="J509">
            <v>8.9086859688195987E-3</v>
          </cell>
          <cell r="K509">
            <v>8.9086859688195987E-3</v>
          </cell>
          <cell r="L509">
            <v>8.9086859688195987E-3</v>
          </cell>
          <cell r="M509">
            <v>8.9086859688195987E-3</v>
          </cell>
          <cell r="N509">
            <v>8.9086859688195987E-3</v>
          </cell>
          <cell r="O509">
            <v>8.9086859688195987E-3</v>
          </cell>
          <cell r="P509">
            <v>8.9086859688195987E-3</v>
          </cell>
          <cell r="Q509">
            <v>8.9086859688195987E-3</v>
          </cell>
          <cell r="R509">
            <v>8.9086859688195987E-3</v>
          </cell>
        </row>
        <row r="510">
          <cell r="A510" t="str">
            <v>CIMS.CAN.NL.Transportation Personal.Mode.UrbanPassenger Vehicle Urban 1 PassengerMarket share</v>
          </cell>
          <cell r="H510">
            <v>0.30793719816216969</v>
          </cell>
          <cell r="I510">
            <v>0.3139368948462572</v>
          </cell>
          <cell r="J510">
            <v>0.32761304635651045</v>
          </cell>
          <cell r="K510">
            <v>0.34867296349226251</v>
          </cell>
          <cell r="L510">
            <v>0.33890863118870723</v>
          </cell>
          <cell r="M510">
            <v>0.33415734542232944</v>
          </cell>
          <cell r="N510">
            <v>0.32950855805833845</v>
          </cell>
          <cell r="O510">
            <v>0.32506623169549353</v>
          </cell>
          <cell r="P510">
            <v>0.32084724684653748</v>
          </cell>
          <cell r="Q510">
            <v>0.31686353911878534</v>
          </cell>
          <cell r="R510">
            <v>0.31312234623572355</v>
          </cell>
        </row>
        <row r="511">
          <cell r="A511" t="str">
            <v>CIMS.CAN.NL.Transportation Personal.Mode.UrbanPassenger Vehicle Urban 3 PassengerMarket share</v>
          </cell>
          <cell r="H511">
            <v>0.41317521792029782</v>
          </cell>
          <cell r="I511">
            <v>0.42387129430790704</v>
          </cell>
          <cell r="J511">
            <v>0.44438351813699861</v>
          </cell>
          <cell r="K511">
            <v>0.48471271011909062</v>
          </cell>
          <cell r="L511">
            <v>0.48235306548496543</v>
          </cell>
          <cell r="M511">
            <v>0.47991537481154284</v>
          </cell>
          <cell r="N511">
            <v>0.47760178340520693</v>
          </cell>
          <cell r="O511">
            <v>0.47541966680213238</v>
          </cell>
          <cell r="P511">
            <v>0.47337465150333496</v>
          </cell>
          <cell r="Q511">
            <v>0.47146972703619489</v>
          </cell>
          <cell r="R511">
            <v>0.46970546745583114</v>
          </cell>
        </row>
        <row r="512">
          <cell r="A512" t="str">
            <v>CIMS.CAN.NL.Transportation Personal.Mode.UrbanPublic Transit UrbanMarket share</v>
          </cell>
          <cell r="H512">
            <v>0.27240567455948789</v>
          </cell>
          <cell r="I512">
            <v>0.2555598271231016</v>
          </cell>
          <cell r="J512">
            <v>0.22106414054475157</v>
          </cell>
          <cell r="K512">
            <v>0.15912321921011779</v>
          </cell>
          <cell r="L512">
            <v>0.17135617571577755</v>
          </cell>
          <cell r="M512">
            <v>0.17860977216851986</v>
          </cell>
          <cell r="N512">
            <v>0.18563473411880493</v>
          </cell>
          <cell r="O512">
            <v>0.19231872263947405</v>
          </cell>
          <cell r="P512">
            <v>0.19863902840653319</v>
          </cell>
          <cell r="Q512">
            <v>0.20458059212677288</v>
          </cell>
          <cell r="R512">
            <v>0.21013553180335279</v>
          </cell>
        </row>
        <row r="513">
          <cell r="A513" t="str">
            <v>CIMS.CAN.NL.Transportation Personal.Mode.UrbanPassenger Vehicle Urban 1 PassengerService requestedCIMS.CAN.NL.Transportation Personal.Passenger Vehicles</v>
          </cell>
          <cell r="H513">
            <v>1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CIMS.CAN.NL.Transportation Personal.Mode.UrbanPassenger Vehicle Urban 3 PassengerService requestedCIMS.CAN.NL.Transportation Personal.Passenger Vehicles</v>
          </cell>
          <cell r="H514">
            <v>0.33333299999999999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CIMS.CAN.NL.Transportation Personal.Mode.Intercity LandBus IntercityMarket share</v>
          </cell>
          <cell r="H515">
            <v>0.10053973246879079</v>
          </cell>
          <cell r="I515">
            <v>8.4616576574678845E-2</v>
          </cell>
          <cell r="J515">
            <v>4.2138583690443904E-2</v>
          </cell>
          <cell r="K515">
            <v>3.1185919480410714E-2</v>
          </cell>
          <cell r="L515">
            <v>2.7623001447370635E-2</v>
          </cell>
          <cell r="M515">
            <v>2.325981534522667E-2</v>
          </cell>
          <cell r="N515">
            <v>1.9504714325727646E-2</v>
          </cell>
          <cell r="O515">
            <v>1.6288154342611209E-2</v>
          </cell>
          <cell r="P515">
            <v>1.3548489557580791E-2</v>
          </cell>
          <cell r="Q515">
            <v>1.1227675881843384E-2</v>
          </cell>
          <cell r="R515">
            <v>9.2718381763753927E-3</v>
          </cell>
        </row>
        <row r="516">
          <cell r="A516" t="str">
            <v>CIMS.CAN.NL.Transportation Personal.Mode.Intercity LandRail IntercityMarket share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A517" t="str">
            <v>CIMS.CAN.NL.Transportation Personal.Mode.Intercity LandPassenger Vehicle IntercityMarket share</v>
          </cell>
          <cell r="H517">
            <v>0.89946026753120922</v>
          </cell>
          <cell r="I517">
            <v>0.91538342342532109</v>
          </cell>
          <cell r="J517">
            <v>0.95786141630955601</v>
          </cell>
          <cell r="K517">
            <v>0.96881408051958939</v>
          </cell>
          <cell r="L517">
            <v>0.97237699855262938</v>
          </cell>
          <cell r="M517">
            <v>0.97674018465477319</v>
          </cell>
          <cell r="N517">
            <v>0.98049528567427235</v>
          </cell>
          <cell r="O517">
            <v>0.98371184565738878</v>
          </cell>
          <cell r="P517">
            <v>0.98645151044241919</v>
          </cell>
          <cell r="Q517">
            <v>0.98877232411815663</v>
          </cell>
          <cell r="R517">
            <v>0.99072816182362455</v>
          </cell>
        </row>
        <row r="518">
          <cell r="A518" t="str">
            <v>CIMS.CAN.NL.Transportation Personal.Mode.Intercity LandPassenger Vehicle IntercityService requestedCIMS.CAN.NL.Transportation Personal.Passenger Vehicles</v>
          </cell>
          <cell r="H518">
            <v>0.78760008310395246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CIMS.CAN.NL.Transportation Personal.Passenger VehiclesCar_smallOutput</v>
          </cell>
          <cell r="H519">
            <v>18.484377649999999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CIMS.CAN.NL.Transportation Personal.Passenger VehiclesCar_largeOutput</v>
          </cell>
          <cell r="H520">
            <v>18.484377649999999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CIMS.CAN.NL.Transportation Personal.Passenger VehiclesLight Truck_smallOutput</v>
          </cell>
          <cell r="H521">
            <v>18.213782906100001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CIMS.CAN.NL.Transportation Personal.Passenger VehiclesLight Truck_largeOutput</v>
          </cell>
          <cell r="H522">
            <v>18.213782906100001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CIMS.CAN.NL.Transportation Personal.Passenger VehiclesCar_smallService requestedCIMS.CAN.NL.Transportation Personal.Passenger Vehicle Motors</v>
          </cell>
          <cell r="H523">
            <v>8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CIMS.CAN.NL.Transportation Personal.Passenger VehiclesCar_largeService requestedCIMS.CAN.NL.Transportation Personal.Passenger Vehicle Motors</v>
          </cell>
          <cell r="H524">
            <v>11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CIMS.CAN.NL.Transportation Personal.Passenger VehiclesLight Truck_smallService requestedCIMS.CAN.NL.Transportation Personal.Passenger Vehicle Motors</v>
          </cell>
          <cell r="H525">
            <v>6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CIMS.CAN.NL.Transportation Personal.Passenger VehiclesLight Truck_largeService requestedCIMS.CAN.NL.Transportation Personal.Passenger Vehicle Motors</v>
          </cell>
          <cell r="H526">
            <v>12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CIMS.CAN.NL.Transportation Personal.Passenger VehiclesCar_smallMarket share</v>
          </cell>
          <cell r="H527">
            <v>0.22153763413917429</v>
          </cell>
          <cell r="I527">
            <v>0.21122630311457624</v>
          </cell>
          <cell r="J527">
            <v>0.19643481064907431</v>
          </cell>
          <cell r="K527">
            <v>0.16947735243642104</v>
          </cell>
          <cell r="L527">
            <v>0.14491397953993873</v>
          </cell>
          <cell r="M527">
            <v>0.13486836827394549</v>
          </cell>
          <cell r="N527">
            <v>0.12504864364742668</v>
          </cell>
          <cell r="O527">
            <v>0.11552061738679402</v>
          </cell>
          <cell r="P527">
            <v>0.10634188802180264</v>
          </cell>
          <cell r="Q527">
            <v>9.7560719787776834E-2</v>
          </cell>
          <cell r="R527">
            <v>8.9215417342761255E-2</v>
          </cell>
        </row>
        <row r="528">
          <cell r="A528" t="str">
            <v>CIMS.CAN.NL.Transportation Personal.Passenger VehiclesCar_largeMarket share</v>
          </cell>
          <cell r="H528">
            <v>0.44978852991892965</v>
          </cell>
          <cell r="I528">
            <v>0.42885340329323057</v>
          </cell>
          <cell r="J528">
            <v>0.39882219131781754</v>
          </cell>
          <cell r="K528">
            <v>0.34409038221940025</v>
          </cell>
          <cell r="L528">
            <v>0.29421929179320899</v>
          </cell>
          <cell r="M528">
            <v>0.27382365679861659</v>
          </cell>
          <cell r="N528">
            <v>0.25388664013265422</v>
          </cell>
          <cell r="O528">
            <v>0.23454185954288484</v>
          </cell>
          <cell r="P528">
            <v>0.21590625749881143</v>
          </cell>
          <cell r="Q528">
            <v>0.19807782502366811</v>
          </cell>
          <cell r="R528">
            <v>0.1811343321807577</v>
          </cell>
        </row>
        <row r="529">
          <cell r="A529" t="str">
            <v>CIMS.CAN.NL.Transportation Personal.Passenger VehiclesLight Truck_smallMarket share</v>
          </cell>
          <cell r="H529">
            <v>0.10846236586082571</v>
          </cell>
          <cell r="I529">
            <v>0.11877369688542377</v>
          </cell>
          <cell r="J529">
            <v>0.13356518935092568</v>
          </cell>
          <cell r="K529">
            <v>0.16052264756357901</v>
          </cell>
          <cell r="L529">
            <v>0.18508602046006128</v>
          </cell>
          <cell r="M529">
            <v>0.19513163172605452</v>
          </cell>
          <cell r="N529">
            <v>0.20495135635257336</v>
          </cell>
          <cell r="O529">
            <v>0.21447938261320598</v>
          </cell>
          <cell r="P529">
            <v>0.22365811197819735</v>
          </cell>
          <cell r="Q529">
            <v>0.23243928021222318</v>
          </cell>
          <cell r="R529">
            <v>0.24078458265723876</v>
          </cell>
        </row>
        <row r="530">
          <cell r="A530" t="str">
            <v>CIMS.CAN.NL.Transportation Personal.Passenger VehiclesLight Truck_largeMarket share</v>
          </cell>
          <cell r="H530">
            <v>0.22021147008107037</v>
          </cell>
          <cell r="I530">
            <v>0.24114659670676947</v>
          </cell>
          <cell r="J530">
            <v>0.2711778086821825</v>
          </cell>
          <cell r="K530">
            <v>0.32590961778059979</v>
          </cell>
          <cell r="L530">
            <v>0.3757807082067911</v>
          </cell>
          <cell r="M530">
            <v>0.39617634320138345</v>
          </cell>
          <cell r="N530">
            <v>0.41611335986734593</v>
          </cell>
          <cell r="O530">
            <v>0.43545814045711523</v>
          </cell>
          <cell r="P530">
            <v>0.45409374250118861</v>
          </cell>
          <cell r="Q530">
            <v>0.47192217497633188</v>
          </cell>
          <cell r="R530">
            <v>0.4888656678192424</v>
          </cell>
        </row>
        <row r="531">
          <cell r="A531" t="str">
            <v>CIMS.CAN.NL.Transportation Personal.Passenger Vehicle MotorsOutput</v>
          </cell>
          <cell r="H531">
            <v>184.04678069647278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CIMS.CAN.NL.Transportation Personal.Passenger Vehicle MotorsGasoline ExistingService requestedCIMS.CAN.NL.Transportation Personal.Gasoline Blend</v>
          </cell>
          <cell r="H532">
            <v>0.36371245577719807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CIMS.CAN.NL.Transportation Personal.Passenger Vehicle MotorsGasoline StandardService requestedCIMS.CAN.NL.Transportation Personal.Gasoline Blend</v>
          </cell>
          <cell r="H533">
            <v>0.34165790799288098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CIMS.CAN.NL.Transportation Personal.Passenger Vehicle MotorsGasoline EfficientService requestedCIMS.CAN.NL.Transportation Personal.Gasoline Blend</v>
          </cell>
          <cell r="H534">
            <v>0.33474794873222258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A535" t="str">
            <v>CIMS.CAN.NL.Transportation Personal.Passenger Vehicle MotorsGasoline ExistingMarket share</v>
          </cell>
          <cell r="H535">
            <v>1</v>
          </cell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CIMS.CAN.NL.Transportation Personal.TransitService requestedCIMS.CAN.NL.Transportation Personal.Transit.Public Bus</v>
          </cell>
          <cell r="H536">
            <v>1</v>
          </cell>
          <cell r="I536">
            <v>1</v>
          </cell>
          <cell r="J536">
            <v>1</v>
          </cell>
          <cell r="K536">
            <v>1</v>
          </cell>
          <cell r="L536">
            <v>1</v>
          </cell>
          <cell r="M536">
            <v>1</v>
          </cell>
          <cell r="N536">
            <v>1</v>
          </cell>
          <cell r="O536">
            <v>1</v>
          </cell>
          <cell r="P536">
            <v>1</v>
          </cell>
          <cell r="Q536">
            <v>1</v>
          </cell>
          <cell r="R536">
            <v>1</v>
          </cell>
        </row>
        <row r="537">
          <cell r="A537" t="str">
            <v>CIMS.CAN.NL.Transportation Personal.TransitService requestedCIMS.CAN.NL.Transportation Personal.Transit.Rapid Transit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</row>
        <row r="538">
          <cell r="A538" t="str">
            <v>CIMS.CAN.NL.Transportation Personal.Transit.Public BusOutput</v>
          </cell>
          <cell r="H538">
            <v>778.19774759284121</v>
          </cell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</row>
        <row r="539">
          <cell r="A539" t="str">
            <v>CIMS.CAN.NL.Transportation Personal.Transit.Public BusBus Urban DieselMarket share</v>
          </cell>
          <cell r="H539">
            <v>1</v>
          </cell>
          <cell r="I539"/>
          <cell r="J539"/>
          <cell r="K539"/>
          <cell r="L539"/>
          <cell r="M539"/>
          <cell r="N539"/>
          <cell r="O539"/>
          <cell r="P539"/>
          <cell r="Q539"/>
          <cell r="R539"/>
        </row>
        <row r="540">
          <cell r="A540" t="str">
            <v>CIMS.CAN.NL.Transportation Personal.Transit.Public BusBus Urban NGMarket share</v>
          </cell>
          <cell r="H540">
            <v>0</v>
          </cell>
          <cell r="I540"/>
          <cell r="J540"/>
          <cell r="K540"/>
          <cell r="L540"/>
          <cell r="M540"/>
          <cell r="N540"/>
          <cell r="O540"/>
          <cell r="P540"/>
          <cell r="Q540"/>
          <cell r="R540"/>
        </row>
        <row r="541">
          <cell r="A541" t="str">
            <v>CIMS.CAN.NL.Transportation Personal.Transit.Public BusBus Urban ElectricMarket share</v>
          </cell>
          <cell r="H541">
            <v>0</v>
          </cell>
          <cell r="I541"/>
          <cell r="J541"/>
          <cell r="K541"/>
          <cell r="L541"/>
          <cell r="M541"/>
          <cell r="N541"/>
          <cell r="O541"/>
          <cell r="P541"/>
          <cell r="Q541"/>
          <cell r="R541"/>
        </row>
        <row r="542">
          <cell r="A542" t="str">
            <v>CIMS.CAN.NL.Transportation Personal.Transit.Public BusBus Urban DieselService requestedCIMS.CAN.NL.Transportation Personal.Diesel Blend</v>
          </cell>
          <cell r="H542">
            <v>3.0385380582048676</v>
          </cell>
          <cell r="I542">
            <v>3.0111723132635309</v>
          </cell>
          <cell r="J542">
            <v>2.9838065683221924</v>
          </cell>
          <cell r="K542">
            <v>2.9564408233808557</v>
          </cell>
          <cell r="L542">
            <v>2.9345482274277863</v>
          </cell>
          <cell r="M542">
            <v>2.9345482274277863</v>
          </cell>
          <cell r="N542">
            <v>2.9345482274277863</v>
          </cell>
          <cell r="O542">
            <v>2.9345482274277863</v>
          </cell>
          <cell r="P542">
            <v>2.9345482274277863</v>
          </cell>
          <cell r="Q542">
            <v>2.9345482274277863</v>
          </cell>
          <cell r="R542">
            <v>2.9345482274277863</v>
          </cell>
        </row>
        <row r="543">
          <cell r="A543" t="str">
            <v>CIMS.CAN.NL.Transportation Personal.Transit.Rapid TransitLight RailService requestedCIMS.CAN.NL.Electricity</v>
          </cell>
          <cell r="H543">
            <v>0.26333333333333331</v>
          </cell>
          <cell r="I543"/>
          <cell r="J543"/>
          <cell r="K543"/>
          <cell r="L543"/>
          <cell r="M543"/>
          <cell r="N543"/>
          <cell r="O543"/>
          <cell r="P543"/>
          <cell r="Q543"/>
          <cell r="R543"/>
        </row>
        <row r="544">
          <cell r="A544" t="str">
            <v>CIMS.CAN.NL.Transportation Personal.Intercity BusOutput</v>
          </cell>
          <cell r="H544">
            <v>956.73357798106247</v>
          </cell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</row>
        <row r="545">
          <cell r="A545" t="str">
            <v>CIMS.CAN.NL.Transportation Personal.Intercity BusBus Intercity DieselMarket share</v>
          </cell>
          <cell r="H545">
            <v>0.95914574549294074</v>
          </cell>
          <cell r="I545"/>
          <cell r="J545"/>
          <cell r="K545"/>
          <cell r="L545"/>
          <cell r="M545"/>
          <cell r="N545"/>
          <cell r="O545"/>
          <cell r="P545"/>
          <cell r="Q545"/>
          <cell r="R545"/>
        </row>
        <row r="546">
          <cell r="A546" t="str">
            <v>CIMS.CAN.NL.Transportation Personal.Intercity BusBus Intercity GasolineMarket share</v>
          </cell>
          <cell r="H546">
            <v>4.0854254507059339E-2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CIMS.CAN.NL.Transportation Personal.Intercity BusBus Intercity DieselService requestedCIMS.CAN.NL.Transportation Personal.Diesel Blend</v>
          </cell>
          <cell r="H547">
            <v>0.8474884506411513</v>
          </cell>
          <cell r="I547">
            <v>0.78582670755650952</v>
          </cell>
          <cell r="J547">
            <v>0.72416496447186773</v>
          </cell>
          <cell r="K547">
            <v>0.6625032213872224</v>
          </cell>
          <cell r="L547">
            <v>0.61317382691950684</v>
          </cell>
          <cell r="M547">
            <v>0.61317382691950684</v>
          </cell>
          <cell r="N547">
            <v>0.61317382691950684</v>
          </cell>
          <cell r="O547">
            <v>0.61317382691950684</v>
          </cell>
          <cell r="P547">
            <v>0.61317382691950684</v>
          </cell>
          <cell r="Q547">
            <v>0.61317382691950684</v>
          </cell>
          <cell r="R547">
            <v>0.61317382691950684</v>
          </cell>
        </row>
        <row r="548">
          <cell r="A548" t="str">
            <v>CIMS.CAN.NL.Transportation Personal.Intercity BusBus Intercity GasolineService requestedCIMS.CAN.NL.Transportation Personal.Gasoline Blend</v>
          </cell>
          <cell r="H548">
            <v>0.8474884506411513</v>
          </cell>
          <cell r="I548">
            <v>0.78582670755650952</v>
          </cell>
          <cell r="J548">
            <v>0.72416496447186773</v>
          </cell>
          <cell r="K548">
            <v>0.6625032213872224</v>
          </cell>
          <cell r="L548">
            <v>0.61317382691950684</v>
          </cell>
          <cell r="M548">
            <v>0.61317382691950684</v>
          </cell>
          <cell r="N548">
            <v>0.61317382691950684</v>
          </cell>
          <cell r="O548">
            <v>0.61317382691950684</v>
          </cell>
          <cell r="P548">
            <v>0.61317382691950684</v>
          </cell>
          <cell r="Q548">
            <v>0.61317382691950684</v>
          </cell>
          <cell r="R548">
            <v>0.61317382691950684</v>
          </cell>
        </row>
        <row r="549">
          <cell r="A549" t="str">
            <v>CIMS.CAN.NL.Transportation Personal.Intercity RailRail Intercity DieselMarket share</v>
          </cell>
          <cell r="H549">
            <v>0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CIMS.CAN.NL.Transportation Personal.Intercity RailRail Intercity DieselService requestedCIMS.CAN.NL.Transportation Personal.Diesel Blend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</row>
        <row r="551">
          <cell r="A551" t="str">
            <v>CIMS.CAN.NL.Transportation Personal.Mode.Intercity AirAir IntercityMarket share</v>
          </cell>
          <cell r="H551">
            <v>1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CIMS.CAN.NL.Transportation Personal.Mode.Intercity AirAir IntercityService requestedCIMS.Generic Fuels.Jet Fuel</v>
          </cell>
          <cell r="H552">
            <v>2.3231044630016697</v>
          </cell>
          <cell r="I552">
            <v>2.0637162772815856</v>
          </cell>
          <cell r="J552">
            <v>1.8043280915615014</v>
          </cell>
          <cell r="K552">
            <v>1.5449399058414173</v>
          </cell>
          <cell r="L552">
            <v>1.3374293572653499</v>
          </cell>
          <cell r="M552">
            <v>1.3374293572653499</v>
          </cell>
          <cell r="N552">
            <v>1.3374293572653499</v>
          </cell>
          <cell r="O552">
            <v>1.3374293572653499</v>
          </cell>
          <cell r="P552">
            <v>1.3374293572653499</v>
          </cell>
          <cell r="Q552">
            <v>1.3374293572653499</v>
          </cell>
          <cell r="R552">
            <v>1.3374293572653499</v>
          </cell>
        </row>
        <row r="553">
          <cell r="H553"/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CIMS.CAN.YTService requestedCIMS.CAN.YT.Transportation Personal</v>
          </cell>
          <cell r="H554">
            <v>91844390.623928756</v>
          </cell>
          <cell r="I554">
            <v>89157100.531171724</v>
          </cell>
          <cell r="J554">
            <v>100898407.50610207</v>
          </cell>
          <cell r="K554">
            <v>96735596.281145588</v>
          </cell>
          <cell r="L554">
            <v>128825633.2292309</v>
          </cell>
          <cell r="M554">
            <v>136206151.28872359</v>
          </cell>
          <cell r="N554">
            <v>144938232.614187</v>
          </cell>
          <cell r="O554">
            <v>154286627.35002515</v>
          </cell>
          <cell r="P554">
            <v>164735658.4862912</v>
          </cell>
          <cell r="Q554">
            <v>176379194.07259238</v>
          </cell>
          <cell r="R554">
            <v>189321164.96363488</v>
          </cell>
        </row>
        <row r="555">
          <cell r="A555" t="str">
            <v>CIMS.CAN.YT.Transportation PersonalService requestedCIMS.CAN.YT.Transportation Personal.Mode</v>
          </cell>
          <cell r="H555">
            <v>1</v>
          </cell>
          <cell r="I555">
            <v>1</v>
          </cell>
          <cell r="J555">
            <v>1</v>
          </cell>
          <cell r="K555">
            <v>1</v>
          </cell>
          <cell r="L555">
            <v>1</v>
          </cell>
          <cell r="M555">
            <v>1</v>
          </cell>
          <cell r="N555">
            <v>1</v>
          </cell>
          <cell r="O555">
            <v>1</v>
          </cell>
          <cell r="P555">
            <v>1</v>
          </cell>
          <cell r="Q555">
            <v>1</v>
          </cell>
          <cell r="R555">
            <v>1</v>
          </cell>
        </row>
        <row r="556">
          <cell r="A556" t="str">
            <v>CIMS.CAN.YT.Transportation Personal.ModeService requestedCIMS.CAN.YT.Transportation Personal.Mode.Urban</v>
          </cell>
          <cell r="H556">
            <v>0.40544445555844866</v>
          </cell>
          <cell r="I556">
            <v>0.42418102274967456</v>
          </cell>
          <cell r="J556">
            <v>0.36761640481276642</v>
          </cell>
          <cell r="K556">
            <v>0.39751449437047265</v>
          </cell>
          <cell r="L556">
            <v>0.33885418418846724</v>
          </cell>
          <cell r="M556">
            <v>0.32939141767497615</v>
          </cell>
          <cell r="N556">
            <v>0.3193221671055293</v>
          </cell>
          <cell r="O556">
            <v>0.31050990976745957</v>
          </cell>
          <cell r="P556">
            <v>0.3020172635287659</v>
          </cell>
          <cell r="Q556">
            <v>0.29386019612441344</v>
          </cell>
          <cell r="R556">
            <v>0.2860457836294491</v>
          </cell>
        </row>
        <row r="557">
          <cell r="A557" t="str">
            <v>CIMS.CAN.YT.Transportation Personal.ModeService requestedCIMS.CAN.YT.Transportation Personal.Mode.Intercity Land</v>
          </cell>
          <cell r="H557">
            <v>0.28614113693240878</v>
          </cell>
          <cell r="I557">
            <v>0.28664220578211352</v>
          </cell>
          <cell r="J557">
            <v>0.24222659625863957</v>
          </cell>
          <cell r="K557">
            <v>0.27072276855870064</v>
          </cell>
          <cell r="L557">
            <v>0.22942824780684259</v>
          </cell>
          <cell r="M557">
            <v>0.21978549884995982</v>
          </cell>
          <cell r="N557">
            <v>0.2100755871520032</v>
          </cell>
          <cell r="O557">
            <v>0.20157356133753462</v>
          </cell>
          <cell r="P557">
            <v>0.19362251079578086</v>
          </cell>
          <cell r="Q557">
            <v>0.18620227798400049</v>
          </cell>
          <cell r="R557">
            <v>0.17928787243343713</v>
          </cell>
        </row>
        <row r="558">
          <cell r="A558" t="str">
            <v>CIMS.CAN.YT.Transportation Personal.ModeService requestedCIMS.CAN.YT.Transportation Personal.Mode.Intercity Air</v>
          </cell>
          <cell r="H558">
            <v>0.30841440750914245</v>
          </cell>
          <cell r="I558">
            <v>0.28917677146821197</v>
          </cell>
          <cell r="J558">
            <v>0.39015699892859396</v>
          </cell>
          <cell r="K558">
            <v>0.33176273707082665</v>
          </cell>
          <cell r="L558">
            <v>0.43171756800469024</v>
          </cell>
          <cell r="M558">
            <v>0.45082308347506411</v>
          </cell>
          <cell r="N558">
            <v>0.46775750483284145</v>
          </cell>
          <cell r="O558">
            <v>0.48515029361868101</v>
          </cell>
          <cell r="P558">
            <v>0.50166964871751318</v>
          </cell>
          <cell r="Q558">
            <v>0.51731961768557799</v>
          </cell>
          <cell r="R558">
            <v>0.53211805187805405</v>
          </cell>
        </row>
        <row r="559">
          <cell r="A559" t="str">
            <v>CIMS.CAN.YT.Transportation Personal.Mode.UrbanWalk Cycle UrbanMarket share</v>
          </cell>
          <cell r="H559">
            <v>8.9086859688195987E-3</v>
          </cell>
          <cell r="I559">
            <v>8.9086859688195987E-3</v>
          </cell>
          <cell r="J559">
            <v>8.9086859688195987E-3</v>
          </cell>
          <cell r="K559">
            <v>8.9086859688195987E-3</v>
          </cell>
          <cell r="L559">
            <v>8.9086859688195987E-3</v>
          </cell>
          <cell r="M559">
            <v>8.9086859688195987E-3</v>
          </cell>
          <cell r="N559">
            <v>8.9086859688195987E-3</v>
          </cell>
          <cell r="O559">
            <v>8.9086859688195987E-3</v>
          </cell>
          <cell r="P559">
            <v>8.9086859688195987E-3</v>
          </cell>
          <cell r="Q559">
            <v>8.9086859688195987E-3</v>
          </cell>
          <cell r="R559">
            <v>8.9086859688195987E-3</v>
          </cell>
        </row>
        <row r="560">
          <cell r="A560" t="str">
            <v>CIMS.CAN.YT.Transportation Personal.Mode.UrbanPassenger Vehicle Urban 1 PassengerMarket share</v>
          </cell>
          <cell r="H560">
            <v>0.34635748768813929</v>
          </cell>
          <cell r="I560">
            <v>0.33145959543956577</v>
          </cell>
          <cell r="J560">
            <v>0.32973526430212707</v>
          </cell>
          <cell r="K560">
            <v>0.33983657069092077</v>
          </cell>
          <cell r="L560">
            <v>0.33566507135843454</v>
          </cell>
          <cell r="M560">
            <v>0.32991023979707745</v>
          </cell>
          <cell r="N560">
            <v>0.32463504367303309</v>
          </cell>
          <cell r="O560">
            <v>0.31955562861488229</v>
          </cell>
          <cell r="P560">
            <v>0.31469716784453744</v>
          </cell>
          <cell r="Q560">
            <v>0.31007937873823049</v>
          </cell>
          <cell r="R560">
            <v>0.30571652406528332</v>
          </cell>
        </row>
        <row r="561">
          <cell r="A561" t="str">
            <v>CIMS.CAN.YT.Transportation Personal.Mode.UrbanPassenger Vehicle Urban 3 PassengerMarket share</v>
          </cell>
          <cell r="H561">
            <v>0.46274003461481517</v>
          </cell>
          <cell r="I561">
            <v>0.44745140852906867</v>
          </cell>
          <cell r="J561">
            <v>0.4488590543055222</v>
          </cell>
          <cell r="K561">
            <v>0.46943260952755439</v>
          </cell>
          <cell r="L561">
            <v>0.4724050818327522</v>
          </cell>
          <cell r="M561">
            <v>0.46934174176811733</v>
          </cell>
          <cell r="N561">
            <v>0.46611757673613952</v>
          </cell>
          <cell r="O561">
            <v>0.46303699703820306</v>
          </cell>
          <cell r="P561">
            <v>0.46011337737958469</v>
          </cell>
          <cell r="Q561">
            <v>0.45735653834709322</v>
          </cell>
          <cell r="R561">
            <v>0.45477283068444679</v>
          </cell>
        </row>
        <row r="562">
          <cell r="A562" t="str">
            <v>CIMS.CAN.YT.Transportation Personal.Mode.UrbanPublic Transit UrbanMarket share</v>
          </cell>
          <cell r="H562">
            <v>0.18362969097971563</v>
          </cell>
          <cell r="I562">
            <v>0.21408754880468128</v>
          </cell>
          <cell r="J562">
            <v>0.21440708077565288</v>
          </cell>
          <cell r="K562">
            <v>0.18345649007169582</v>
          </cell>
          <cell r="L562">
            <v>0.18466629487001607</v>
          </cell>
          <cell r="M562">
            <v>0.19356373096006196</v>
          </cell>
          <cell r="N562">
            <v>0.20213949086804842</v>
          </cell>
          <cell r="O562">
            <v>0.21037283389160602</v>
          </cell>
          <cell r="P562">
            <v>0.21822486560532406</v>
          </cell>
          <cell r="Q562">
            <v>0.22566578253638125</v>
          </cell>
          <cell r="R562">
            <v>0.23267478588173318</v>
          </cell>
        </row>
        <row r="563">
          <cell r="A563" t="str">
            <v>CIMS.CAN.YT.Transportation Personal.Mode.UrbanPassenger Vehicle Urban 1 PassengerService requestedCIMS.CAN.YT.Transportation Personal.Passenger Vehicles</v>
          </cell>
          <cell r="H563">
            <v>1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CIMS.CAN.YT.Transportation Personal.Mode.UrbanPassenger Vehicle Urban 3 PassengerService requestedCIMS.CAN.YT.Transportation Personal.Passenger Vehicles</v>
          </cell>
          <cell r="H564">
            <v>0.33333299999999999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CIMS.CAN.YT.Transportation Personal.Mode.Intercity LandBus IntercityMarket share</v>
          </cell>
          <cell r="H565">
            <v>5.9552970725187962E-2</v>
          </cell>
          <cell r="I565">
            <v>6.1821724454134405E-2</v>
          </cell>
          <cell r="J565">
            <v>3.7627388233622348E-2</v>
          </cell>
          <cell r="K565">
            <v>3.2495822086337833E-2</v>
          </cell>
          <cell r="L565">
            <v>2.5891849268061325E-2</v>
          </cell>
          <cell r="M565">
            <v>2.1952053844228367E-2</v>
          </cell>
          <cell r="N565">
            <v>1.8534080273563475E-2</v>
          </cell>
          <cell r="O565">
            <v>1.5582114948044415E-2</v>
          </cell>
          <cell r="P565">
            <v>1.3046783804577133E-2</v>
          </cell>
          <cell r="Q565">
            <v>1.0881111416717529E-2</v>
          </cell>
          <cell r="R565">
            <v>9.0409525618156995E-3</v>
          </cell>
        </row>
        <row r="566">
          <cell r="A566" t="str">
            <v>CIMS.CAN.YT.Transportation Personal.Mode.Intercity LandRail IntercityMarket share</v>
          </cell>
          <cell r="H566">
            <v>1.1427363768489518E-2</v>
          </cell>
          <cell r="I566">
            <v>3.7955889629585344E-3</v>
          </cell>
          <cell r="J566">
            <v>4.4876914612042573E-3</v>
          </cell>
          <cell r="K566">
            <v>4.8163676108961611E-3</v>
          </cell>
          <cell r="L566">
            <v>7.4807224142241346E-3</v>
          </cell>
          <cell r="M566">
            <v>7.38579004125536E-3</v>
          </cell>
          <cell r="N566">
            <v>7.2616308370740219E-3</v>
          </cell>
          <cell r="O566">
            <v>7.1093657805651293E-3</v>
          </cell>
          <cell r="P566">
            <v>6.9318514983333921E-3</v>
          </cell>
          <cell r="Q566">
            <v>6.7322520974800399E-3</v>
          </cell>
          <cell r="R566">
            <v>6.5139231748893092E-3</v>
          </cell>
        </row>
        <row r="567">
          <cell r="A567" t="str">
            <v>CIMS.CAN.YT.Transportation Personal.Mode.Intercity LandPassenger Vehicle IntercityMarket share</v>
          </cell>
          <cell r="H567">
            <v>0.92901966550632242</v>
          </cell>
          <cell r="I567">
            <v>0.93438268658290702</v>
          </cell>
          <cell r="J567">
            <v>0.95788492030517336</v>
          </cell>
          <cell r="K567">
            <v>0.96268781030276607</v>
          </cell>
          <cell r="L567">
            <v>0.96662742831771453</v>
          </cell>
          <cell r="M567">
            <v>0.97066215611451623</v>
          </cell>
          <cell r="N567">
            <v>0.9742042888893625</v>
          </cell>
          <cell r="O567">
            <v>0.9773085192713904</v>
          </cell>
          <cell r="P567">
            <v>0.98002136469708956</v>
          </cell>
          <cell r="Q567">
            <v>0.98238663648580238</v>
          </cell>
          <cell r="R567">
            <v>0.984445124263295</v>
          </cell>
        </row>
        <row r="568">
          <cell r="A568" t="str">
            <v>CIMS.CAN.YT.Transportation Personal.Mode.Intercity LandPassenger Vehicle IntercityService requestedCIMS.CAN.YT.Transportation Personal.Passenger Vehicles</v>
          </cell>
          <cell r="H568">
            <v>0.78808545895363147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CIMS.CAN.YT.Transportation Personal.Passenger VehiclesCar_smallOutput</v>
          </cell>
          <cell r="H569">
            <v>13.590817250000002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CIMS.CAN.YT.Transportation Personal.Passenger VehiclesCar_largeOutput</v>
          </cell>
          <cell r="H570">
            <v>13.590817250000002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CIMS.CAN.YT.Transportation Personal.Passenger VehiclesLight Truck_smallOutput</v>
          </cell>
          <cell r="H571">
            <v>15.063131511599998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CIMS.CAN.YT.Transportation Personal.Passenger VehiclesLight Truck_largeOutput</v>
          </cell>
          <cell r="H572">
            <v>15.063131511599998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A573" t="str">
            <v>CIMS.CAN.YT.Transportation Personal.Passenger VehiclesCar_smallService requestedCIMS.CAN.YT.Transportation Personal.Passenger Vehicle Motors</v>
          </cell>
          <cell r="H573">
            <v>8</v>
          </cell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CIMS.CAN.YT.Transportation Personal.Passenger VehiclesCar_largeService requestedCIMS.CAN.YT.Transportation Personal.Passenger Vehicle Motors</v>
          </cell>
          <cell r="H574">
            <v>11</v>
          </cell>
          <cell r="I574"/>
          <cell r="J574"/>
          <cell r="K574"/>
          <cell r="L574"/>
          <cell r="M574"/>
          <cell r="N574"/>
          <cell r="O574"/>
          <cell r="P574"/>
          <cell r="Q574"/>
          <cell r="R574"/>
        </row>
        <row r="575">
          <cell r="A575" t="str">
            <v>CIMS.CAN.YT.Transportation Personal.Passenger VehiclesLight Truck_smallService requestedCIMS.CAN.YT.Transportation Personal.Passenger Vehicle Motors</v>
          </cell>
          <cell r="H575">
            <v>6</v>
          </cell>
          <cell r="I575"/>
          <cell r="J575"/>
          <cell r="K575"/>
          <cell r="L575"/>
          <cell r="M575"/>
          <cell r="N575"/>
          <cell r="O575"/>
          <cell r="P575"/>
          <cell r="Q575"/>
          <cell r="R575"/>
        </row>
        <row r="576">
          <cell r="A576" t="str">
            <v>CIMS.CAN.YT.Transportation Personal.Passenger VehiclesLight Truck_largeService requestedCIMS.CAN.YT.Transportation Personal.Passenger Vehicle Motors</v>
          </cell>
          <cell r="H576">
            <v>12</v>
          </cell>
          <cell r="I576"/>
          <cell r="J576"/>
          <cell r="K576"/>
          <cell r="L576"/>
          <cell r="M576"/>
          <cell r="N576"/>
          <cell r="O576"/>
          <cell r="P576"/>
          <cell r="Q576"/>
          <cell r="R576"/>
        </row>
        <row r="577">
          <cell r="A577" t="str">
            <v>CIMS.CAN.YT.Transportation Personal.Passenger VehiclesCar_smallMarket share</v>
          </cell>
          <cell r="H577">
            <v>0.21186439370208571</v>
          </cell>
          <cell r="I577">
            <v>0.20437753482382706</v>
          </cell>
          <cell r="J577">
            <v>0.19836968930607843</v>
          </cell>
          <cell r="K577">
            <v>0.18345947873000013</v>
          </cell>
          <cell r="L577">
            <v>0.1641275961464172</v>
          </cell>
          <cell r="M577">
            <v>0.15385725730201621</v>
          </cell>
          <cell r="N577">
            <v>0.14367292994930977</v>
          </cell>
          <cell r="O577">
            <v>0.13365122642794894</v>
          </cell>
          <cell r="P577">
            <v>0.12386386830995889</v>
          </cell>
          <cell r="Q577">
            <v>0.11437573723399685</v>
          </cell>
          <cell r="R577">
            <v>0.10524333799759421</v>
          </cell>
        </row>
        <row r="578">
          <cell r="A578" t="str">
            <v>CIMS.CAN.YT.Transportation Personal.Passenger VehiclesCar_largeMarket share</v>
          </cell>
          <cell r="H578">
            <v>0.43014892054665882</v>
          </cell>
          <cell r="I578">
            <v>0.41494832827867917</v>
          </cell>
          <cell r="J578">
            <v>0.40275058131840175</v>
          </cell>
          <cell r="K578">
            <v>0.37247833560333365</v>
          </cell>
          <cell r="L578">
            <v>0.33322875581242278</v>
          </cell>
          <cell r="M578">
            <v>0.31237685573439655</v>
          </cell>
          <cell r="N578">
            <v>0.29169958504859861</v>
          </cell>
          <cell r="O578">
            <v>0.2713524900203812</v>
          </cell>
          <cell r="P578">
            <v>0.25148118717476503</v>
          </cell>
          <cell r="Q578">
            <v>0.23221740589932693</v>
          </cell>
          <cell r="R578">
            <v>0.21367586805572159</v>
          </cell>
        </row>
        <row r="579">
          <cell r="A579" t="str">
            <v>CIMS.CAN.YT.Transportation Personal.Passenger VehiclesLight Truck_smallMarket share</v>
          </cell>
          <cell r="H579">
            <v>0.11813560629791432</v>
          </cell>
          <cell r="I579">
            <v>0.12562246517617295</v>
          </cell>
          <cell r="J579">
            <v>0.13163031069392156</v>
          </cell>
          <cell r="K579">
            <v>0.14654052126999983</v>
          </cell>
          <cell r="L579">
            <v>0.16587240385358284</v>
          </cell>
          <cell r="M579">
            <v>0.17614274269798377</v>
          </cell>
          <cell r="N579">
            <v>0.18632707005069027</v>
          </cell>
          <cell r="O579">
            <v>0.19634877357205111</v>
          </cell>
          <cell r="P579">
            <v>0.20613613169004111</v>
          </cell>
          <cell r="Q579">
            <v>0.21562426276600316</v>
          </cell>
          <cell r="R579">
            <v>0.22475666200240582</v>
          </cell>
        </row>
        <row r="580">
          <cell r="A580" t="str">
            <v>CIMS.CAN.YT.Transportation Personal.Passenger VehiclesLight Truck_largeMarket share</v>
          </cell>
          <cell r="H580">
            <v>0.23985107945334119</v>
          </cell>
          <cell r="I580">
            <v>0.25505167172132087</v>
          </cell>
          <cell r="J580">
            <v>0.26724941868159835</v>
          </cell>
          <cell r="K580">
            <v>0.29752166439666633</v>
          </cell>
          <cell r="L580">
            <v>0.33677124418757731</v>
          </cell>
          <cell r="M580">
            <v>0.35762314426560343</v>
          </cell>
          <cell r="N580">
            <v>0.37830041495140149</v>
          </cell>
          <cell r="O580">
            <v>0.3986475099796189</v>
          </cell>
          <cell r="P580">
            <v>0.41851881282523501</v>
          </cell>
          <cell r="Q580">
            <v>0.43778259410067311</v>
          </cell>
          <cell r="R580">
            <v>0.45632413194427845</v>
          </cell>
        </row>
        <row r="581">
          <cell r="A581" t="str">
            <v>CIMS.CAN.YT.Transportation Personal.Passenger Vehicle MotorsOutput</v>
          </cell>
          <cell r="H581">
            <v>141.58048556610754</v>
          </cell>
          <cell r="I581"/>
          <cell r="J581"/>
          <cell r="K581"/>
          <cell r="L581"/>
          <cell r="M581"/>
          <cell r="N581"/>
          <cell r="O581"/>
          <cell r="P581"/>
          <cell r="Q581"/>
          <cell r="R581"/>
        </row>
        <row r="582">
          <cell r="A582" t="str">
            <v>CIMS.CAN.YT.Transportation Personal.Passenger Vehicle MotorsGasoline ExistingService requestedCIMS.CAN.YT.Transportation Personal.Gasoline Blend</v>
          </cell>
          <cell r="H582">
            <v>0.36480298785886822</v>
          </cell>
          <cell r="I582"/>
          <cell r="J582"/>
          <cell r="K582"/>
          <cell r="L582"/>
          <cell r="M582"/>
          <cell r="N582"/>
          <cell r="O582"/>
          <cell r="P582"/>
          <cell r="Q582"/>
          <cell r="R582"/>
        </row>
        <row r="583">
          <cell r="A583" t="str">
            <v>CIMS.CAN.YT.Transportation Personal.Passenger Vehicle MotorsGasoline StandardService requestedCIMS.CAN.YT.Transportation Personal.Gasoline Blend</v>
          </cell>
          <cell r="H583">
            <v>0.34398085611684259</v>
          </cell>
          <cell r="I583"/>
          <cell r="J583"/>
          <cell r="K583"/>
          <cell r="L583"/>
          <cell r="M583"/>
          <cell r="N583"/>
          <cell r="O583"/>
          <cell r="P583"/>
          <cell r="Q583"/>
          <cell r="R583"/>
        </row>
        <row r="584">
          <cell r="A584" t="str">
            <v>CIMS.CAN.YT.Transportation Personal.Passenger Vehicle MotorsGasoline EfficientService requestedCIMS.CAN.YT.Transportation Personal.Gasoline Blend</v>
          </cell>
          <cell r="H584">
            <v>0.32942286129374937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CIMS.CAN.YT.Transportation Personal.Passenger Vehicle MotorsGasoline ExistingMarket share</v>
          </cell>
          <cell r="H585">
            <v>1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CIMS.CAN.YT.Transportation Personal.TransitService requestedCIMS.CAN.YT.Transportation Personal.Transit.Public Bus</v>
          </cell>
          <cell r="H586">
            <v>1</v>
          </cell>
          <cell r="I586">
            <v>1</v>
          </cell>
          <cell r="J586">
            <v>1</v>
          </cell>
          <cell r="K586">
            <v>1</v>
          </cell>
          <cell r="L586">
            <v>1</v>
          </cell>
          <cell r="M586">
            <v>1</v>
          </cell>
          <cell r="N586">
            <v>1</v>
          </cell>
          <cell r="O586">
            <v>1</v>
          </cell>
          <cell r="P586">
            <v>1</v>
          </cell>
          <cell r="Q586">
            <v>1</v>
          </cell>
          <cell r="R586">
            <v>1</v>
          </cell>
        </row>
        <row r="587">
          <cell r="A587" t="str">
            <v>CIMS.CAN.YT.Transportation Personal.TransitService requestedCIMS.CAN.YT.Transportation Personal.Transit.Rapid Transit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</row>
        <row r="588">
          <cell r="A588" t="str">
            <v>CIMS.CAN.YT.Transportation Personal.Transit.Public BusOutput</v>
          </cell>
          <cell r="H588">
            <v>778.19774759284121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CIMS.CAN.YT.Transportation Personal.Transit.Public BusBus Urban DieselMarket share</v>
          </cell>
          <cell r="H589">
            <v>0.94115592839945783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CIMS.CAN.YT.Transportation Personal.Transit.Public BusBus Urban NGMarket share</v>
          </cell>
          <cell r="H590">
            <v>5.8844071600542169E-2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CIMS.CAN.YT.Transportation Personal.Transit.Public BusBus Urban ElectricMarket share</v>
          </cell>
          <cell r="H591">
            <v>0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CIMS.CAN.YT.Transportation Personal.Transit.Public BusBus Urban DieselService requestedCIMS.CAN.YT.Transportation Personal.Diesel Blend</v>
          </cell>
          <cell r="H592">
            <v>3.0385380582048676</v>
          </cell>
          <cell r="I592">
            <v>3.0111723132635309</v>
          </cell>
          <cell r="J592">
            <v>2.9838065683221924</v>
          </cell>
          <cell r="K592">
            <v>2.9564408233808557</v>
          </cell>
          <cell r="L592">
            <v>2.9345482274277863</v>
          </cell>
          <cell r="M592">
            <v>2.9345482274277863</v>
          </cell>
          <cell r="N592">
            <v>2.9345482274277863</v>
          </cell>
          <cell r="O592">
            <v>2.9345482274277863</v>
          </cell>
          <cell r="P592">
            <v>2.9345482274277863</v>
          </cell>
          <cell r="Q592">
            <v>2.9345482274277863</v>
          </cell>
          <cell r="R592">
            <v>2.9345482274277863</v>
          </cell>
        </row>
        <row r="593">
          <cell r="A593" t="str">
            <v>CIMS.CAN.YT.Transportation Personal.Transit.Rapid TransitLight RailService requestedCIMS.CAN.YT.Electricity</v>
          </cell>
          <cell r="H593">
            <v>0.26333333333333331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CIMS.CAN.YT.Transportation Personal.Intercity BusOutput</v>
          </cell>
          <cell r="H594">
            <v>956.73357798106247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CIMS.CAN.YT.Transportation Personal.Intercity BusBus Intercity DieselMarket share</v>
          </cell>
          <cell r="H595">
            <v>0.91447177025956228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CIMS.CAN.YT.Transportation Personal.Intercity BusBus Intercity GasolineMarket share</v>
          </cell>
          <cell r="H596">
            <v>8.5528229740437806E-2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CIMS.CAN.YT.Transportation Personal.Intercity BusBus Intercity DieselService requestedCIMS.CAN.YT.Transportation Personal.Diesel Blend</v>
          </cell>
          <cell r="H597">
            <v>0.84748827491499767</v>
          </cell>
          <cell r="I597">
            <v>0.7858271198561475</v>
          </cell>
          <cell r="J597">
            <v>0.72416596479729733</v>
          </cell>
          <cell r="K597">
            <v>0.66250480973845072</v>
          </cell>
          <cell r="L597">
            <v>0.61317588569136916</v>
          </cell>
          <cell r="M597">
            <v>0.61317588569136916</v>
          </cell>
          <cell r="N597">
            <v>0.61317588569136916</v>
          </cell>
          <cell r="O597">
            <v>0.61317588569136916</v>
          </cell>
          <cell r="P597">
            <v>0.61317588569136916</v>
          </cell>
          <cell r="Q597">
            <v>0.61317588569136916</v>
          </cell>
          <cell r="R597">
            <v>0.61317588569136916</v>
          </cell>
        </row>
        <row r="598">
          <cell r="A598" t="str">
            <v>CIMS.CAN.YT.Transportation Personal.Intercity BusBus Intercity GasolineService requestedCIMS.CAN.YT.Transportation Personal.Gasoline Blend</v>
          </cell>
          <cell r="H598">
            <v>0.84748827491499767</v>
          </cell>
          <cell r="I598">
            <v>0.7858271198561475</v>
          </cell>
          <cell r="J598">
            <v>0.72416596479729733</v>
          </cell>
          <cell r="K598">
            <v>0.66250480973845072</v>
          </cell>
          <cell r="L598">
            <v>0.61317588569136916</v>
          </cell>
          <cell r="M598">
            <v>0.61317588569136916</v>
          </cell>
          <cell r="N598">
            <v>0.61317588569136916</v>
          </cell>
          <cell r="O598">
            <v>0.61317588569136916</v>
          </cell>
          <cell r="P598">
            <v>0.61317588569136916</v>
          </cell>
          <cell r="Q598">
            <v>0.61317588569136916</v>
          </cell>
          <cell r="R598">
            <v>0.61317588569136916</v>
          </cell>
        </row>
        <row r="599">
          <cell r="A599" t="str">
            <v>CIMS.CAN.YT.Transportation Personal.Intercity RailRail Intercity DieselMarket share</v>
          </cell>
          <cell r="H599">
            <v>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CIMS.CAN.YT.Transportation Personal.Intercity RailRail Intercity DieselService requestedCIMS.CAN.YT.Transportation Personal.Diesel Blend</v>
          </cell>
          <cell r="H600">
            <v>1.9938942624324696</v>
          </cell>
          <cell r="I600">
            <v>1.8539965299869507</v>
          </cell>
          <cell r="J600">
            <v>1.7140987975414319</v>
          </cell>
          <cell r="K600">
            <v>1.5742010650959131</v>
          </cell>
          <cell r="L600">
            <v>1.4622828791394937</v>
          </cell>
          <cell r="M600">
            <v>1.4622828791394937</v>
          </cell>
          <cell r="N600">
            <v>1.4622828791394937</v>
          </cell>
          <cell r="O600">
            <v>1.4622828791394937</v>
          </cell>
          <cell r="P600">
            <v>1.4622828791394937</v>
          </cell>
          <cell r="Q600">
            <v>1.4622828791394937</v>
          </cell>
          <cell r="R600">
            <v>1.4622828791394937</v>
          </cell>
        </row>
        <row r="601">
          <cell r="A601" t="str">
            <v>CIMS.CAN.YT.Transportation Personal.Mode.Intercity AirAir IntercityMarket share</v>
          </cell>
          <cell r="H601">
            <v>1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CIMS.CAN.YT.Transportation Personal.Mode.Intercity AirAir IntercityService requestedCIMS.Generic Fuels.Jet Fuel</v>
          </cell>
          <cell r="H602">
            <v>2.3231044630016697</v>
          </cell>
          <cell r="I602">
            <v>2.0637162772815856</v>
          </cell>
          <cell r="J602">
            <v>1.8043280915615014</v>
          </cell>
          <cell r="K602">
            <v>1.5449399058414173</v>
          </cell>
          <cell r="L602">
            <v>1.3374293572653499</v>
          </cell>
          <cell r="M602">
            <v>1.3374293572653499</v>
          </cell>
          <cell r="N602">
            <v>1.3374293572653499</v>
          </cell>
          <cell r="O602">
            <v>1.3374293572653499</v>
          </cell>
          <cell r="P602">
            <v>1.3374293572653499</v>
          </cell>
          <cell r="Q602">
            <v>1.3374293572653499</v>
          </cell>
          <cell r="R602">
            <v>1.3374293572653499</v>
          </cell>
        </row>
        <row r="603"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CIMS.CAN.NTService requestedCIMS.CAN.NT.Transportation Personal</v>
          </cell>
          <cell r="H604">
            <v>91844390.623928756</v>
          </cell>
          <cell r="I604">
            <v>89157100.531171724</v>
          </cell>
          <cell r="J604">
            <v>100898407.50610207</v>
          </cell>
          <cell r="K604">
            <v>96735596.281145588</v>
          </cell>
          <cell r="L604">
            <v>128825633.2292309</v>
          </cell>
          <cell r="M604">
            <v>136206151.28872359</v>
          </cell>
          <cell r="N604">
            <v>144938232.614187</v>
          </cell>
          <cell r="O604">
            <v>154286627.35002515</v>
          </cell>
          <cell r="P604">
            <v>164735658.4862912</v>
          </cell>
          <cell r="Q604">
            <v>176379194.07259238</v>
          </cell>
          <cell r="R604">
            <v>189321164.96363488</v>
          </cell>
        </row>
        <row r="605">
          <cell r="A605" t="str">
            <v>CIMS.CAN.NT.Transportation PersonalService requestedCIMS.CAN.NT.Transportation Personal.Mode</v>
          </cell>
          <cell r="H605">
            <v>1</v>
          </cell>
          <cell r="I605">
            <v>1</v>
          </cell>
          <cell r="J605">
            <v>1</v>
          </cell>
          <cell r="K605">
            <v>1</v>
          </cell>
          <cell r="L605">
            <v>1</v>
          </cell>
          <cell r="M605">
            <v>1</v>
          </cell>
          <cell r="N605">
            <v>1</v>
          </cell>
          <cell r="O605">
            <v>1</v>
          </cell>
          <cell r="P605">
            <v>1</v>
          </cell>
          <cell r="Q605">
            <v>1</v>
          </cell>
          <cell r="R605">
            <v>1</v>
          </cell>
        </row>
        <row r="606">
          <cell r="A606" t="str">
            <v>CIMS.CAN.NT.Transportation Personal.ModeService requestedCIMS.CAN.NT.Transportation Personal.Mode.Urban</v>
          </cell>
          <cell r="H606">
            <v>0.40544445555844866</v>
          </cell>
          <cell r="I606">
            <v>0.42418102274967456</v>
          </cell>
          <cell r="J606">
            <v>0.36761640481276642</v>
          </cell>
          <cell r="K606">
            <v>0.39751449437047265</v>
          </cell>
          <cell r="L606">
            <v>0.33885418418846724</v>
          </cell>
          <cell r="M606">
            <v>0.32939141767497615</v>
          </cell>
          <cell r="N606">
            <v>0.3193221671055293</v>
          </cell>
          <cell r="O606">
            <v>0.31050990976745957</v>
          </cell>
          <cell r="P606">
            <v>0.3020172635287659</v>
          </cell>
          <cell r="Q606">
            <v>0.29386019612441344</v>
          </cell>
          <cell r="R606">
            <v>0.2860457836294491</v>
          </cell>
        </row>
        <row r="607">
          <cell r="A607" t="str">
            <v>CIMS.CAN.NT.Transportation Personal.ModeService requestedCIMS.CAN.NT.Transportation Personal.Mode.Intercity Land</v>
          </cell>
          <cell r="H607">
            <v>0.28614113693240878</v>
          </cell>
          <cell r="I607">
            <v>0.28664220578211352</v>
          </cell>
          <cell r="J607">
            <v>0.24222659625863957</v>
          </cell>
          <cell r="K607">
            <v>0.27072276855870064</v>
          </cell>
          <cell r="L607">
            <v>0.22942824780684259</v>
          </cell>
          <cell r="M607">
            <v>0.21978549884995982</v>
          </cell>
          <cell r="N607">
            <v>0.2100755871520032</v>
          </cell>
          <cell r="O607">
            <v>0.20157356133753462</v>
          </cell>
          <cell r="P607">
            <v>0.19362251079578086</v>
          </cell>
          <cell r="Q607">
            <v>0.18620227798400049</v>
          </cell>
          <cell r="R607">
            <v>0.17928787243343713</v>
          </cell>
        </row>
        <row r="608">
          <cell r="A608" t="str">
            <v>CIMS.CAN.NT.Transportation Personal.ModeService requestedCIMS.CAN.NT.Transportation Personal.Mode.Intercity Air</v>
          </cell>
          <cell r="H608">
            <v>0.30841440750914245</v>
          </cell>
          <cell r="I608">
            <v>0.28917677146821197</v>
          </cell>
          <cell r="J608">
            <v>0.39015699892859396</v>
          </cell>
          <cell r="K608">
            <v>0.33176273707082665</v>
          </cell>
          <cell r="L608">
            <v>0.43171756800469024</v>
          </cell>
          <cell r="M608">
            <v>0.45082308347506411</v>
          </cell>
          <cell r="N608">
            <v>0.46775750483284145</v>
          </cell>
          <cell r="O608">
            <v>0.48515029361868101</v>
          </cell>
          <cell r="P608">
            <v>0.50166964871751318</v>
          </cell>
          <cell r="Q608">
            <v>0.51731961768557799</v>
          </cell>
          <cell r="R608">
            <v>0.53211805187805405</v>
          </cell>
        </row>
        <row r="609">
          <cell r="A609" t="str">
            <v>CIMS.CAN.NT.Transportation Personal.Mode.UrbanWalk Cycle UrbanMarket share</v>
          </cell>
          <cell r="H609">
            <v>8.9086859688195987E-3</v>
          </cell>
          <cell r="I609">
            <v>8.9086859688195987E-3</v>
          </cell>
          <cell r="J609">
            <v>8.9086859688195987E-3</v>
          </cell>
          <cell r="K609">
            <v>8.9086859688195987E-3</v>
          </cell>
          <cell r="L609">
            <v>8.9086859688195987E-3</v>
          </cell>
          <cell r="M609">
            <v>8.9086859688195987E-3</v>
          </cell>
          <cell r="N609">
            <v>8.9086859688195987E-3</v>
          </cell>
          <cell r="O609">
            <v>8.9086859688195987E-3</v>
          </cell>
          <cell r="P609">
            <v>8.9086859688195987E-3</v>
          </cell>
          <cell r="Q609">
            <v>8.9086859688195987E-3</v>
          </cell>
          <cell r="R609">
            <v>8.9086859688195987E-3</v>
          </cell>
        </row>
        <row r="610">
          <cell r="A610" t="str">
            <v>CIMS.CAN.NT.Transportation Personal.Mode.UrbanPassenger Vehicle Urban 1 PassengerMarket share</v>
          </cell>
          <cell r="H610">
            <v>0.34635748768813929</v>
          </cell>
          <cell r="I610">
            <v>0.33145959543956577</v>
          </cell>
          <cell r="J610">
            <v>0.32973526430212707</v>
          </cell>
          <cell r="K610">
            <v>0.33983657069092077</v>
          </cell>
          <cell r="L610">
            <v>0.33566507135843454</v>
          </cell>
          <cell r="M610">
            <v>0.32991023979707745</v>
          </cell>
          <cell r="N610">
            <v>0.32463504367303309</v>
          </cell>
          <cell r="O610">
            <v>0.31955562861488229</v>
          </cell>
          <cell r="P610">
            <v>0.31469716784453744</v>
          </cell>
          <cell r="Q610">
            <v>0.31007937873823049</v>
          </cell>
          <cell r="R610">
            <v>0.30571652406528332</v>
          </cell>
        </row>
        <row r="611">
          <cell r="A611" t="str">
            <v>CIMS.CAN.NT.Transportation Personal.Mode.UrbanPassenger Vehicle Urban 3 PassengerMarket share</v>
          </cell>
          <cell r="H611">
            <v>0.46274003461481517</v>
          </cell>
          <cell r="I611">
            <v>0.44745140852906867</v>
          </cell>
          <cell r="J611">
            <v>0.4488590543055222</v>
          </cell>
          <cell r="K611">
            <v>0.46943260952755439</v>
          </cell>
          <cell r="L611">
            <v>0.4724050818327522</v>
          </cell>
          <cell r="M611">
            <v>0.46934174176811733</v>
          </cell>
          <cell r="N611">
            <v>0.46611757673613952</v>
          </cell>
          <cell r="O611">
            <v>0.46303699703820306</v>
          </cell>
          <cell r="P611">
            <v>0.46011337737958469</v>
          </cell>
          <cell r="Q611">
            <v>0.45735653834709322</v>
          </cell>
          <cell r="R611">
            <v>0.45477283068444679</v>
          </cell>
        </row>
        <row r="612">
          <cell r="A612" t="str">
            <v>CIMS.CAN.NT.Transportation Personal.Mode.UrbanPublic Transit UrbanMarket share</v>
          </cell>
          <cell r="H612">
            <v>0.18362969097971563</v>
          </cell>
          <cell r="I612">
            <v>0.21408754880468128</v>
          </cell>
          <cell r="J612">
            <v>0.21440708077565288</v>
          </cell>
          <cell r="K612">
            <v>0.18345649007169582</v>
          </cell>
          <cell r="L612">
            <v>0.18466629487001607</v>
          </cell>
          <cell r="M612">
            <v>0.19356373096006196</v>
          </cell>
          <cell r="N612">
            <v>0.20213949086804842</v>
          </cell>
          <cell r="O612">
            <v>0.21037283389160602</v>
          </cell>
          <cell r="P612">
            <v>0.21822486560532406</v>
          </cell>
          <cell r="Q612">
            <v>0.22566578253638125</v>
          </cell>
          <cell r="R612">
            <v>0.23267478588173318</v>
          </cell>
        </row>
        <row r="613">
          <cell r="A613" t="str">
            <v>CIMS.CAN.NT.Transportation Personal.Mode.UrbanPassenger Vehicle Urban 1 PassengerService requestedCIMS.CAN.NT.Transportation Personal.Passenger Vehicles</v>
          </cell>
          <cell r="H613">
            <v>1</v>
          </cell>
          <cell r="I613"/>
          <cell r="J613"/>
          <cell r="K613"/>
          <cell r="L613"/>
          <cell r="M613"/>
          <cell r="N613"/>
          <cell r="O613"/>
          <cell r="P613"/>
          <cell r="Q613"/>
          <cell r="R613"/>
        </row>
        <row r="614">
          <cell r="A614" t="str">
            <v>CIMS.CAN.NT.Transportation Personal.Mode.UrbanPassenger Vehicle Urban 3 PassengerService requestedCIMS.CAN.NT.Transportation Personal.Passenger Vehicles</v>
          </cell>
          <cell r="H614">
            <v>0.33333299999999999</v>
          </cell>
          <cell r="I614"/>
          <cell r="J614"/>
          <cell r="K614"/>
          <cell r="L614"/>
          <cell r="M614"/>
          <cell r="N614"/>
          <cell r="O614"/>
          <cell r="P614"/>
          <cell r="Q614"/>
          <cell r="R614"/>
        </row>
        <row r="615">
          <cell r="A615" t="str">
            <v>CIMS.CAN.NT.Transportation Personal.Mode.Intercity LandBus IntercityMarket share</v>
          </cell>
          <cell r="H615">
            <v>5.9552970725187962E-2</v>
          </cell>
          <cell r="I615">
            <v>6.1821724454134405E-2</v>
          </cell>
          <cell r="J615">
            <v>3.7627388233622348E-2</v>
          </cell>
          <cell r="K615">
            <v>3.2495822086337833E-2</v>
          </cell>
          <cell r="L615">
            <v>2.5891849268061325E-2</v>
          </cell>
          <cell r="M615">
            <v>2.1952053844228367E-2</v>
          </cell>
          <cell r="N615">
            <v>1.8534080273563475E-2</v>
          </cell>
          <cell r="O615">
            <v>1.5582114948044415E-2</v>
          </cell>
          <cell r="P615">
            <v>1.3046783804577133E-2</v>
          </cell>
          <cell r="Q615">
            <v>1.0881111416717529E-2</v>
          </cell>
          <cell r="R615">
            <v>9.0409525618156995E-3</v>
          </cell>
        </row>
        <row r="616">
          <cell r="A616" t="str">
            <v>CIMS.CAN.NT.Transportation Personal.Mode.Intercity LandRail IntercityMarket share</v>
          </cell>
          <cell r="H616">
            <v>1.1427363768489518E-2</v>
          </cell>
          <cell r="I616">
            <v>3.7955889629585344E-3</v>
          </cell>
          <cell r="J616">
            <v>4.4876914612042573E-3</v>
          </cell>
          <cell r="K616">
            <v>4.8163676108961611E-3</v>
          </cell>
          <cell r="L616">
            <v>7.4807224142241346E-3</v>
          </cell>
          <cell r="M616">
            <v>7.38579004125536E-3</v>
          </cell>
          <cell r="N616">
            <v>7.2616308370740219E-3</v>
          </cell>
          <cell r="O616">
            <v>7.1093657805651293E-3</v>
          </cell>
          <cell r="P616">
            <v>6.9318514983333921E-3</v>
          </cell>
          <cell r="Q616">
            <v>6.7322520974800399E-3</v>
          </cell>
          <cell r="R616">
            <v>6.5139231748893092E-3</v>
          </cell>
        </row>
        <row r="617">
          <cell r="A617" t="str">
            <v>CIMS.CAN.NT.Transportation Personal.Mode.Intercity LandPassenger Vehicle IntercityMarket share</v>
          </cell>
          <cell r="H617">
            <v>0.92901966550632242</v>
          </cell>
          <cell r="I617">
            <v>0.93438268658290702</v>
          </cell>
          <cell r="J617">
            <v>0.95788492030517336</v>
          </cell>
          <cell r="K617">
            <v>0.96268781030276607</v>
          </cell>
          <cell r="L617">
            <v>0.96662742831771453</v>
          </cell>
          <cell r="M617">
            <v>0.97066215611451623</v>
          </cell>
          <cell r="N617">
            <v>0.9742042888893625</v>
          </cell>
          <cell r="O617">
            <v>0.9773085192713904</v>
          </cell>
          <cell r="P617">
            <v>0.98002136469708956</v>
          </cell>
          <cell r="Q617">
            <v>0.98238663648580238</v>
          </cell>
          <cell r="R617">
            <v>0.984445124263295</v>
          </cell>
        </row>
        <row r="618">
          <cell r="A618" t="str">
            <v>CIMS.CAN.NT.Transportation Personal.Mode.Intercity LandPassenger Vehicle IntercityService requestedCIMS.CAN.NT.Transportation Personal.Passenger Vehicles</v>
          </cell>
          <cell r="H618">
            <v>0.78808545895363147</v>
          </cell>
          <cell r="I618"/>
          <cell r="J618"/>
          <cell r="K618"/>
          <cell r="L618"/>
          <cell r="M618"/>
          <cell r="N618"/>
          <cell r="O618"/>
          <cell r="P618"/>
          <cell r="Q618"/>
          <cell r="R618"/>
        </row>
        <row r="619">
          <cell r="A619" t="str">
            <v>CIMS.CAN.NT.Transportation Personal.Passenger VehiclesCar_smallOutput</v>
          </cell>
          <cell r="H619">
            <v>13.590817250000002</v>
          </cell>
          <cell r="I619"/>
          <cell r="J619"/>
          <cell r="K619"/>
          <cell r="L619"/>
          <cell r="M619"/>
          <cell r="N619"/>
          <cell r="O619"/>
          <cell r="P619"/>
          <cell r="Q619"/>
          <cell r="R619"/>
        </row>
        <row r="620">
          <cell r="A620" t="str">
            <v>CIMS.CAN.NT.Transportation Personal.Passenger VehiclesCar_largeOutput</v>
          </cell>
          <cell r="H620">
            <v>13.590817250000002</v>
          </cell>
          <cell r="I620"/>
          <cell r="J620"/>
          <cell r="K620"/>
          <cell r="L620"/>
          <cell r="M620"/>
          <cell r="N620"/>
          <cell r="O620"/>
          <cell r="P620"/>
          <cell r="Q620"/>
          <cell r="R620"/>
        </row>
        <row r="621">
          <cell r="A621" t="str">
            <v>CIMS.CAN.NT.Transportation Personal.Passenger VehiclesLight Truck_smallOutput</v>
          </cell>
          <cell r="H621">
            <v>15.063131511599998</v>
          </cell>
          <cell r="I621"/>
          <cell r="J621"/>
          <cell r="K621"/>
          <cell r="L621"/>
          <cell r="M621"/>
          <cell r="N621"/>
          <cell r="O621"/>
          <cell r="P621"/>
          <cell r="Q621"/>
          <cell r="R621"/>
        </row>
        <row r="622">
          <cell r="A622" t="str">
            <v>CIMS.CAN.NT.Transportation Personal.Passenger VehiclesLight Truck_largeOutput</v>
          </cell>
          <cell r="H622">
            <v>15.063131511599998</v>
          </cell>
          <cell r="I622"/>
          <cell r="J622"/>
          <cell r="K622"/>
          <cell r="L622"/>
          <cell r="M622"/>
          <cell r="N622"/>
          <cell r="O622"/>
          <cell r="P622"/>
          <cell r="Q622"/>
          <cell r="R622"/>
        </row>
        <row r="623">
          <cell r="A623" t="str">
            <v>CIMS.CAN.NT.Transportation Personal.Passenger VehiclesCar_smallService requestedCIMS.CAN.NT.Transportation Personal.Passenger Vehicle Motors</v>
          </cell>
          <cell r="H623">
            <v>8</v>
          </cell>
          <cell r="I623"/>
          <cell r="J623"/>
          <cell r="K623"/>
          <cell r="L623"/>
          <cell r="M623"/>
          <cell r="N623"/>
          <cell r="O623"/>
          <cell r="P623"/>
          <cell r="Q623"/>
          <cell r="R623"/>
        </row>
        <row r="624">
          <cell r="A624" t="str">
            <v>CIMS.CAN.NT.Transportation Personal.Passenger VehiclesCar_largeService requestedCIMS.CAN.NT.Transportation Personal.Passenger Vehicle Motors</v>
          </cell>
          <cell r="H624">
            <v>11</v>
          </cell>
          <cell r="I624"/>
          <cell r="J624"/>
          <cell r="K624"/>
          <cell r="L624"/>
          <cell r="M624"/>
          <cell r="N624"/>
          <cell r="O624"/>
          <cell r="P624"/>
          <cell r="Q624"/>
          <cell r="R624"/>
        </row>
        <row r="625">
          <cell r="A625" t="str">
            <v>CIMS.CAN.NT.Transportation Personal.Passenger VehiclesLight Truck_smallService requestedCIMS.CAN.NT.Transportation Personal.Passenger Vehicle Motors</v>
          </cell>
          <cell r="H625">
            <v>6</v>
          </cell>
          <cell r="I625"/>
          <cell r="J625"/>
          <cell r="K625"/>
          <cell r="L625"/>
          <cell r="M625"/>
          <cell r="N625"/>
          <cell r="O625"/>
          <cell r="P625"/>
          <cell r="Q625"/>
          <cell r="R625"/>
        </row>
        <row r="626">
          <cell r="A626" t="str">
            <v>CIMS.CAN.NT.Transportation Personal.Passenger VehiclesLight Truck_largeService requestedCIMS.CAN.NT.Transportation Personal.Passenger Vehicle Motors</v>
          </cell>
          <cell r="H626">
            <v>12</v>
          </cell>
          <cell r="I626"/>
          <cell r="J626"/>
          <cell r="K626"/>
          <cell r="L626"/>
          <cell r="M626"/>
          <cell r="N626"/>
          <cell r="O626"/>
          <cell r="P626"/>
          <cell r="Q626"/>
          <cell r="R626"/>
        </row>
        <row r="627">
          <cell r="A627" t="str">
            <v>CIMS.CAN.NT.Transportation Personal.Passenger VehiclesCar_smallMarket share</v>
          </cell>
          <cell r="H627">
            <v>0.21186439370208571</v>
          </cell>
          <cell r="I627">
            <v>0.20437753482382706</v>
          </cell>
          <cell r="J627">
            <v>0.19836968930607843</v>
          </cell>
          <cell r="K627">
            <v>0.18345947873000013</v>
          </cell>
          <cell r="L627">
            <v>0.1641275961464172</v>
          </cell>
          <cell r="M627">
            <v>0.15385725730201621</v>
          </cell>
          <cell r="N627">
            <v>0.14367292994930977</v>
          </cell>
          <cell r="O627">
            <v>0.13365122642794894</v>
          </cell>
          <cell r="P627">
            <v>0.12386386830995889</v>
          </cell>
          <cell r="Q627">
            <v>0.11437573723399685</v>
          </cell>
          <cell r="R627">
            <v>0.10524333799759421</v>
          </cell>
        </row>
        <row r="628">
          <cell r="A628" t="str">
            <v>CIMS.CAN.NT.Transportation Personal.Passenger VehiclesCar_largeMarket share</v>
          </cell>
          <cell r="H628">
            <v>0.43014892054665882</v>
          </cell>
          <cell r="I628">
            <v>0.41494832827867917</v>
          </cell>
          <cell r="J628">
            <v>0.40275058131840175</v>
          </cell>
          <cell r="K628">
            <v>0.37247833560333365</v>
          </cell>
          <cell r="L628">
            <v>0.33322875581242278</v>
          </cell>
          <cell r="M628">
            <v>0.31237685573439655</v>
          </cell>
          <cell r="N628">
            <v>0.29169958504859861</v>
          </cell>
          <cell r="O628">
            <v>0.2713524900203812</v>
          </cell>
          <cell r="P628">
            <v>0.25148118717476503</v>
          </cell>
          <cell r="Q628">
            <v>0.23221740589932693</v>
          </cell>
          <cell r="R628">
            <v>0.21367586805572159</v>
          </cell>
        </row>
        <row r="629">
          <cell r="A629" t="str">
            <v>CIMS.CAN.NT.Transportation Personal.Passenger VehiclesLight Truck_smallMarket share</v>
          </cell>
          <cell r="H629">
            <v>0.11813560629791432</v>
          </cell>
          <cell r="I629">
            <v>0.12562246517617295</v>
          </cell>
          <cell r="J629">
            <v>0.13163031069392156</v>
          </cell>
          <cell r="K629">
            <v>0.14654052126999983</v>
          </cell>
          <cell r="L629">
            <v>0.16587240385358284</v>
          </cell>
          <cell r="M629">
            <v>0.17614274269798377</v>
          </cell>
          <cell r="N629">
            <v>0.18632707005069027</v>
          </cell>
          <cell r="O629">
            <v>0.19634877357205111</v>
          </cell>
          <cell r="P629">
            <v>0.20613613169004111</v>
          </cell>
          <cell r="Q629">
            <v>0.21562426276600316</v>
          </cell>
          <cell r="R629">
            <v>0.22475666200240582</v>
          </cell>
        </row>
        <row r="630">
          <cell r="A630" t="str">
            <v>CIMS.CAN.NT.Transportation Personal.Passenger VehiclesLight Truck_largeMarket share</v>
          </cell>
          <cell r="H630">
            <v>0.23985107945334119</v>
          </cell>
          <cell r="I630">
            <v>0.25505167172132087</v>
          </cell>
          <cell r="J630">
            <v>0.26724941868159835</v>
          </cell>
          <cell r="K630">
            <v>0.29752166439666633</v>
          </cell>
          <cell r="L630">
            <v>0.33677124418757731</v>
          </cell>
          <cell r="M630">
            <v>0.35762314426560343</v>
          </cell>
          <cell r="N630">
            <v>0.37830041495140149</v>
          </cell>
          <cell r="O630">
            <v>0.3986475099796189</v>
          </cell>
          <cell r="P630">
            <v>0.41851881282523501</v>
          </cell>
          <cell r="Q630">
            <v>0.43778259410067311</v>
          </cell>
          <cell r="R630">
            <v>0.45632413194427845</v>
          </cell>
        </row>
        <row r="631">
          <cell r="A631" t="str">
            <v>CIMS.CAN.NT.Transportation Personal.Passenger Vehicle MotorsOutput</v>
          </cell>
          <cell r="H631">
            <v>141.58048556610754</v>
          </cell>
          <cell r="I631"/>
          <cell r="J631"/>
          <cell r="K631"/>
          <cell r="L631"/>
          <cell r="M631"/>
          <cell r="N631"/>
          <cell r="O631"/>
          <cell r="P631"/>
          <cell r="Q631"/>
          <cell r="R631"/>
        </row>
        <row r="632">
          <cell r="A632" t="str">
            <v>CIMS.CAN.NT.Transportation Personal.Passenger Vehicle MotorsGasoline ExistingService requestedCIMS.CAN.NT.Transportation Personal.Gasoline Blend</v>
          </cell>
          <cell r="H632">
            <v>0.36480298785886822</v>
          </cell>
          <cell r="I632"/>
          <cell r="J632"/>
          <cell r="K632"/>
          <cell r="L632"/>
          <cell r="M632"/>
          <cell r="N632"/>
          <cell r="O632"/>
          <cell r="P632"/>
          <cell r="Q632"/>
          <cell r="R632"/>
        </row>
        <row r="633">
          <cell r="A633" t="str">
            <v>CIMS.CAN.NT.Transportation Personal.Passenger Vehicle MotorsGasoline StandardService requestedCIMS.CAN.NT.Transportation Personal.Gasoline Blend</v>
          </cell>
          <cell r="H633">
            <v>0.34398085611684259</v>
          </cell>
          <cell r="I633"/>
          <cell r="J633"/>
          <cell r="K633"/>
          <cell r="L633"/>
          <cell r="M633"/>
          <cell r="N633"/>
          <cell r="O633"/>
          <cell r="P633"/>
          <cell r="Q633"/>
          <cell r="R633"/>
        </row>
        <row r="634">
          <cell r="A634" t="str">
            <v>CIMS.CAN.NT.Transportation Personal.Passenger Vehicle MotorsGasoline EfficientService requestedCIMS.CAN.NT.Transportation Personal.Gasoline Blend</v>
          </cell>
          <cell r="H634">
            <v>0.32942286129374937</v>
          </cell>
          <cell r="I634"/>
          <cell r="J634"/>
          <cell r="K634"/>
          <cell r="L634"/>
          <cell r="M634"/>
          <cell r="N634"/>
          <cell r="O634"/>
          <cell r="P634"/>
          <cell r="Q634"/>
          <cell r="R634"/>
        </row>
        <row r="635">
          <cell r="A635" t="str">
            <v>CIMS.CAN.NT.Transportation Personal.Passenger Vehicle MotorsGasoline ExistingMarket share</v>
          </cell>
          <cell r="H635">
            <v>1</v>
          </cell>
          <cell r="I635"/>
          <cell r="J635"/>
          <cell r="K635"/>
          <cell r="L635"/>
          <cell r="M635"/>
          <cell r="N635"/>
          <cell r="O635"/>
          <cell r="P635"/>
          <cell r="Q635"/>
          <cell r="R635"/>
        </row>
        <row r="636">
          <cell r="A636" t="str">
            <v>CIMS.CAN.NT.Transportation Personal.TransitService requestedCIMS.CAN.NT.Transportation Personal.Transit.Public Bus</v>
          </cell>
          <cell r="H636">
            <v>1</v>
          </cell>
          <cell r="I636">
            <v>1</v>
          </cell>
          <cell r="J636">
            <v>1</v>
          </cell>
          <cell r="K636">
            <v>1</v>
          </cell>
          <cell r="L636">
            <v>1</v>
          </cell>
          <cell r="M636">
            <v>1</v>
          </cell>
          <cell r="N636">
            <v>1</v>
          </cell>
          <cell r="O636">
            <v>1</v>
          </cell>
          <cell r="P636">
            <v>1</v>
          </cell>
          <cell r="Q636">
            <v>1</v>
          </cell>
          <cell r="R636">
            <v>1</v>
          </cell>
        </row>
        <row r="637">
          <cell r="A637" t="str">
            <v>CIMS.CAN.NT.Transportation Personal.TransitService requestedCIMS.CAN.NT.Transportation Personal.Transit.Rapid Transit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CIMS.CAN.NT.Transportation Personal.Transit.Public BusOutput</v>
          </cell>
          <cell r="H638">
            <v>778.19774759284121</v>
          </cell>
          <cell r="I638"/>
          <cell r="J638"/>
          <cell r="K638"/>
          <cell r="L638"/>
          <cell r="M638"/>
          <cell r="N638"/>
          <cell r="O638"/>
          <cell r="P638"/>
          <cell r="Q638"/>
          <cell r="R638"/>
        </row>
        <row r="639">
          <cell r="A639" t="str">
            <v>CIMS.CAN.NT.Transportation Personal.Transit.Public BusBus Urban DieselMarket share</v>
          </cell>
          <cell r="H639">
            <v>0.94115592839945783</v>
          </cell>
          <cell r="I639"/>
          <cell r="J639"/>
          <cell r="K639"/>
          <cell r="L639"/>
          <cell r="M639"/>
          <cell r="N639"/>
          <cell r="O639"/>
          <cell r="P639"/>
          <cell r="Q639"/>
          <cell r="R639"/>
        </row>
        <row r="640">
          <cell r="A640" t="str">
            <v>CIMS.CAN.NT.Transportation Personal.Transit.Public BusBus Urban NGMarket share</v>
          </cell>
          <cell r="H640">
            <v>5.8844071600542169E-2</v>
          </cell>
          <cell r="I640"/>
          <cell r="J640"/>
          <cell r="K640"/>
          <cell r="L640"/>
          <cell r="M640"/>
          <cell r="N640"/>
          <cell r="O640"/>
          <cell r="P640"/>
          <cell r="Q640"/>
          <cell r="R640"/>
        </row>
        <row r="641">
          <cell r="A641" t="str">
            <v>CIMS.CAN.NT.Transportation Personal.Transit.Public BusBus Urban ElectricMarket share</v>
          </cell>
          <cell r="H641">
            <v>0</v>
          </cell>
          <cell r="I641"/>
          <cell r="J641"/>
          <cell r="K641"/>
          <cell r="L641"/>
          <cell r="M641"/>
          <cell r="N641"/>
          <cell r="O641"/>
          <cell r="P641"/>
          <cell r="Q641"/>
          <cell r="R641"/>
        </row>
        <row r="642">
          <cell r="A642" t="str">
            <v>CIMS.CAN.NT.Transportation Personal.Transit.Public BusBus Urban DieselService requestedCIMS.CAN.NT.Transportation Personal.Diesel Blend</v>
          </cell>
          <cell r="H642">
            <v>3.0385380582048676</v>
          </cell>
          <cell r="I642">
            <v>3.0111723132635309</v>
          </cell>
          <cell r="J642">
            <v>2.9838065683221924</v>
          </cell>
          <cell r="K642">
            <v>2.9564408233808557</v>
          </cell>
          <cell r="L642">
            <v>2.9345482274277863</v>
          </cell>
          <cell r="M642">
            <v>2.9345482274277863</v>
          </cell>
          <cell r="N642">
            <v>2.9345482274277863</v>
          </cell>
          <cell r="O642">
            <v>2.9345482274277863</v>
          </cell>
          <cell r="P642">
            <v>2.9345482274277863</v>
          </cell>
          <cell r="Q642">
            <v>2.9345482274277863</v>
          </cell>
          <cell r="R642">
            <v>2.9345482274277863</v>
          </cell>
        </row>
        <row r="643">
          <cell r="A643" t="str">
            <v>CIMS.CAN.NT.Transportation Personal.Transit.Rapid TransitLight RailService requestedCIMS.CAN.NT.Electricity</v>
          </cell>
          <cell r="H643">
            <v>0.26333333333333331</v>
          </cell>
          <cell r="I643"/>
          <cell r="J643"/>
          <cell r="K643"/>
          <cell r="L643"/>
          <cell r="M643"/>
          <cell r="N643"/>
          <cell r="O643"/>
          <cell r="P643"/>
          <cell r="Q643"/>
          <cell r="R643"/>
        </row>
        <row r="644">
          <cell r="A644" t="str">
            <v>CIMS.CAN.NT.Transportation Personal.Intercity BusOutput</v>
          </cell>
          <cell r="H644">
            <v>956.73357798106247</v>
          </cell>
          <cell r="I644"/>
          <cell r="J644"/>
          <cell r="K644"/>
          <cell r="L644"/>
          <cell r="M644"/>
          <cell r="N644"/>
          <cell r="O644"/>
          <cell r="P644"/>
          <cell r="Q644"/>
          <cell r="R644"/>
        </row>
        <row r="645">
          <cell r="A645" t="str">
            <v>CIMS.CAN.NT.Transportation Personal.Intercity BusBus Intercity DieselMarket share</v>
          </cell>
          <cell r="H645">
            <v>0.91447177025956228</v>
          </cell>
          <cell r="I645"/>
          <cell r="J645"/>
          <cell r="K645"/>
          <cell r="L645"/>
          <cell r="M645"/>
          <cell r="N645"/>
          <cell r="O645"/>
          <cell r="P645"/>
          <cell r="Q645"/>
          <cell r="R645"/>
        </row>
        <row r="646">
          <cell r="A646" t="str">
            <v>CIMS.CAN.NT.Transportation Personal.Intercity BusBus Intercity GasolineMarket share</v>
          </cell>
          <cell r="H646">
            <v>8.5528229740437806E-2</v>
          </cell>
          <cell r="I646"/>
          <cell r="J646"/>
          <cell r="K646"/>
          <cell r="L646"/>
          <cell r="M646"/>
          <cell r="N646"/>
          <cell r="O646"/>
          <cell r="P646"/>
          <cell r="Q646"/>
          <cell r="R646"/>
        </row>
        <row r="647">
          <cell r="A647" t="str">
            <v>CIMS.CAN.NT.Transportation Personal.Intercity BusBus Intercity DieselService requestedCIMS.CAN.NT.Transportation Personal.Diesel Blend</v>
          </cell>
          <cell r="H647">
            <v>0.84748827491499767</v>
          </cell>
          <cell r="I647">
            <v>0.7858271198561475</v>
          </cell>
          <cell r="J647">
            <v>0.72416596479729733</v>
          </cell>
          <cell r="K647">
            <v>0.66250480973845072</v>
          </cell>
          <cell r="L647">
            <v>0.61317588569136916</v>
          </cell>
          <cell r="M647">
            <v>0.61317588569136916</v>
          </cell>
          <cell r="N647">
            <v>0.61317588569136916</v>
          </cell>
          <cell r="O647">
            <v>0.61317588569136916</v>
          </cell>
          <cell r="P647">
            <v>0.61317588569136916</v>
          </cell>
          <cell r="Q647">
            <v>0.61317588569136916</v>
          </cell>
          <cell r="R647">
            <v>0.61317588569136916</v>
          </cell>
        </row>
        <row r="648">
          <cell r="A648" t="str">
            <v>CIMS.CAN.NT.Transportation Personal.Intercity BusBus Intercity GasolineService requestedCIMS.CAN.NT.Transportation Personal.Gasoline Blend</v>
          </cell>
          <cell r="H648">
            <v>0.84748827491499767</v>
          </cell>
          <cell r="I648">
            <v>0.7858271198561475</v>
          </cell>
          <cell r="J648">
            <v>0.72416596479729733</v>
          </cell>
          <cell r="K648">
            <v>0.66250480973845072</v>
          </cell>
          <cell r="L648">
            <v>0.61317588569136916</v>
          </cell>
          <cell r="M648">
            <v>0.61317588569136916</v>
          </cell>
          <cell r="N648">
            <v>0.61317588569136916</v>
          </cell>
          <cell r="O648">
            <v>0.61317588569136916</v>
          </cell>
          <cell r="P648">
            <v>0.61317588569136916</v>
          </cell>
          <cell r="Q648">
            <v>0.61317588569136916</v>
          </cell>
          <cell r="R648">
            <v>0.61317588569136916</v>
          </cell>
        </row>
        <row r="649">
          <cell r="A649" t="str">
            <v>CIMS.CAN.NT.Transportation Personal.Intercity RailRail Intercity DieselMarket share</v>
          </cell>
          <cell r="H649">
            <v>1</v>
          </cell>
          <cell r="I649"/>
          <cell r="J649"/>
          <cell r="K649"/>
          <cell r="L649"/>
          <cell r="M649"/>
          <cell r="N649"/>
          <cell r="O649"/>
          <cell r="P649"/>
          <cell r="Q649"/>
          <cell r="R649"/>
        </row>
        <row r="650">
          <cell r="A650" t="str">
            <v>CIMS.CAN.NT.Transportation Personal.Intercity RailRail Intercity DieselService requestedCIMS.CAN.NT.Transportation Personal.Diesel Blend</v>
          </cell>
          <cell r="H650">
            <v>1.9938942624324696</v>
          </cell>
          <cell r="I650">
            <v>1.8539965299869507</v>
          </cell>
          <cell r="J650">
            <v>1.7140987975414319</v>
          </cell>
          <cell r="K650">
            <v>1.5742010650959131</v>
          </cell>
          <cell r="L650">
            <v>1.4622828791394937</v>
          </cell>
          <cell r="M650">
            <v>1.4622828791394937</v>
          </cell>
          <cell r="N650">
            <v>1.4622828791394937</v>
          </cell>
          <cell r="O650">
            <v>1.4622828791394937</v>
          </cell>
          <cell r="P650">
            <v>1.4622828791394937</v>
          </cell>
          <cell r="Q650">
            <v>1.4622828791394937</v>
          </cell>
          <cell r="R650">
            <v>1.4622828791394937</v>
          </cell>
        </row>
        <row r="651">
          <cell r="A651" t="str">
            <v>CIMS.CAN.NT.Transportation Personal.Mode.Intercity AirAir IntercityMarket share</v>
          </cell>
          <cell r="H651">
            <v>1</v>
          </cell>
          <cell r="I651"/>
          <cell r="J651"/>
          <cell r="K651"/>
          <cell r="L651"/>
          <cell r="M651"/>
          <cell r="N651"/>
          <cell r="O651"/>
          <cell r="P651"/>
          <cell r="Q651"/>
          <cell r="R651"/>
        </row>
        <row r="652">
          <cell r="A652" t="str">
            <v>CIMS.CAN.NT.Transportation Personal.Mode.Intercity AirAir IntercityService requestedCIMS.Generic Fuels.Jet Fuel</v>
          </cell>
          <cell r="H652">
            <v>2.3231044630016697</v>
          </cell>
          <cell r="I652">
            <v>2.0637162772815856</v>
          </cell>
          <cell r="J652">
            <v>1.8043280915615014</v>
          </cell>
          <cell r="K652">
            <v>1.5449399058414173</v>
          </cell>
          <cell r="L652">
            <v>1.3374293572653499</v>
          </cell>
          <cell r="M652">
            <v>1.3374293572653499</v>
          </cell>
          <cell r="N652">
            <v>1.3374293572653499</v>
          </cell>
          <cell r="O652">
            <v>1.3374293572653499</v>
          </cell>
          <cell r="P652">
            <v>1.3374293572653499</v>
          </cell>
          <cell r="Q652">
            <v>1.3374293572653499</v>
          </cell>
          <cell r="R652">
            <v>1.3374293572653499</v>
          </cell>
        </row>
        <row r="653"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  <cell r="R653"/>
        </row>
        <row r="654">
          <cell r="A654" t="str">
            <v>CIMS.CAN.NUService requestedCIMS.CAN.NU.Transportation Personal</v>
          </cell>
          <cell r="H654">
            <v>91844390.623928756</v>
          </cell>
          <cell r="I654">
            <v>89157100.531171724</v>
          </cell>
          <cell r="J654">
            <v>100898407.50610207</v>
          </cell>
          <cell r="K654">
            <v>96735596.281145588</v>
          </cell>
          <cell r="L654">
            <v>128825633.2292309</v>
          </cell>
          <cell r="M654">
            <v>136206151.28872359</v>
          </cell>
          <cell r="N654">
            <v>144938232.614187</v>
          </cell>
          <cell r="O654">
            <v>154286627.35002515</v>
          </cell>
          <cell r="P654">
            <v>164735658.4862912</v>
          </cell>
          <cell r="Q654">
            <v>176379194.07259238</v>
          </cell>
          <cell r="R654">
            <v>189321164.96363488</v>
          </cell>
        </row>
        <row r="655">
          <cell r="A655" t="str">
            <v>CIMS.CAN.NU.Transportation PersonalService requestedCIMS.CAN.NU.Transportation Personal.Mode</v>
          </cell>
          <cell r="H655">
            <v>1</v>
          </cell>
          <cell r="I655">
            <v>1</v>
          </cell>
          <cell r="J655">
            <v>1</v>
          </cell>
          <cell r="K655">
            <v>1</v>
          </cell>
          <cell r="L655">
            <v>1</v>
          </cell>
          <cell r="M655">
            <v>1</v>
          </cell>
          <cell r="N655">
            <v>1</v>
          </cell>
          <cell r="O655">
            <v>1</v>
          </cell>
          <cell r="P655">
            <v>1</v>
          </cell>
          <cell r="Q655">
            <v>1</v>
          </cell>
          <cell r="R655">
            <v>1</v>
          </cell>
        </row>
        <row r="656">
          <cell r="A656" t="str">
            <v>CIMS.CAN.NU.Transportation Personal.ModeService requestedCIMS.CAN.NU.Transportation Personal.Mode.Urban</v>
          </cell>
          <cell r="H656">
            <v>0.40544445555844866</v>
          </cell>
          <cell r="I656">
            <v>0.42418102274967456</v>
          </cell>
          <cell r="J656">
            <v>0.36761640481276642</v>
          </cell>
          <cell r="K656">
            <v>0.39751449437047265</v>
          </cell>
          <cell r="L656">
            <v>0.33885418418846724</v>
          </cell>
          <cell r="M656">
            <v>0.32939141767497615</v>
          </cell>
          <cell r="N656">
            <v>0.3193221671055293</v>
          </cell>
          <cell r="O656">
            <v>0.31050990976745957</v>
          </cell>
          <cell r="P656">
            <v>0.3020172635287659</v>
          </cell>
          <cell r="Q656">
            <v>0.29386019612441344</v>
          </cell>
          <cell r="R656">
            <v>0.2860457836294491</v>
          </cell>
        </row>
        <row r="657">
          <cell r="A657" t="str">
            <v>CIMS.CAN.NU.Transportation Personal.ModeService requestedCIMS.CAN.NU.Transportation Personal.Mode.Intercity Land</v>
          </cell>
          <cell r="H657">
            <v>0.28614113693240878</v>
          </cell>
          <cell r="I657">
            <v>0.28664220578211352</v>
          </cell>
          <cell r="J657">
            <v>0.24222659625863957</v>
          </cell>
          <cell r="K657">
            <v>0.27072276855870064</v>
          </cell>
          <cell r="L657">
            <v>0.22942824780684259</v>
          </cell>
          <cell r="M657">
            <v>0.21978549884995982</v>
          </cell>
          <cell r="N657">
            <v>0.2100755871520032</v>
          </cell>
          <cell r="O657">
            <v>0.20157356133753462</v>
          </cell>
          <cell r="P657">
            <v>0.19362251079578086</v>
          </cell>
          <cell r="Q657">
            <v>0.18620227798400049</v>
          </cell>
          <cell r="R657">
            <v>0.17928787243343713</v>
          </cell>
        </row>
        <row r="658">
          <cell r="A658" t="str">
            <v>CIMS.CAN.NU.Transportation Personal.ModeService requestedCIMS.CAN.NU.Transportation Personal.Mode.Intercity Air</v>
          </cell>
          <cell r="H658">
            <v>0.30841440750914245</v>
          </cell>
          <cell r="I658">
            <v>0.28917677146821197</v>
          </cell>
          <cell r="J658">
            <v>0.39015699892859396</v>
          </cell>
          <cell r="K658">
            <v>0.33176273707082665</v>
          </cell>
          <cell r="L658">
            <v>0.43171756800469024</v>
          </cell>
          <cell r="M658">
            <v>0.45082308347506411</v>
          </cell>
          <cell r="N658">
            <v>0.46775750483284145</v>
          </cell>
          <cell r="O658">
            <v>0.48515029361868101</v>
          </cell>
          <cell r="P658">
            <v>0.50166964871751318</v>
          </cell>
          <cell r="Q658">
            <v>0.51731961768557799</v>
          </cell>
          <cell r="R658">
            <v>0.53211805187805405</v>
          </cell>
        </row>
        <row r="659">
          <cell r="A659" t="str">
            <v>CIMS.CAN.NU.Transportation Personal.Mode.UrbanWalk Cycle UrbanMarket share</v>
          </cell>
          <cell r="H659">
            <v>8.9086859688195987E-3</v>
          </cell>
          <cell r="I659">
            <v>8.9086859688195987E-3</v>
          </cell>
          <cell r="J659">
            <v>8.9086859688195987E-3</v>
          </cell>
          <cell r="K659">
            <v>8.9086859688195987E-3</v>
          </cell>
          <cell r="L659">
            <v>8.9086859688195987E-3</v>
          </cell>
          <cell r="M659">
            <v>8.9086859688195987E-3</v>
          </cell>
          <cell r="N659">
            <v>8.9086859688195987E-3</v>
          </cell>
          <cell r="O659">
            <v>8.9086859688195987E-3</v>
          </cell>
          <cell r="P659">
            <v>8.9086859688195987E-3</v>
          </cell>
          <cell r="Q659">
            <v>8.9086859688195987E-3</v>
          </cell>
          <cell r="R659">
            <v>8.9086859688195987E-3</v>
          </cell>
        </row>
        <row r="660">
          <cell r="A660" t="str">
            <v>CIMS.CAN.NU.Transportation Personal.Mode.UrbanPassenger Vehicle Urban 1 PassengerMarket share</v>
          </cell>
          <cell r="H660">
            <v>0.34635748768813929</v>
          </cell>
          <cell r="I660">
            <v>0.33145959543956577</v>
          </cell>
          <cell r="J660">
            <v>0.32973526430212707</v>
          </cell>
          <cell r="K660">
            <v>0.33983657069092077</v>
          </cell>
          <cell r="L660">
            <v>0.33566507135843454</v>
          </cell>
          <cell r="M660">
            <v>0.32991023979707745</v>
          </cell>
          <cell r="N660">
            <v>0.32463504367303309</v>
          </cell>
          <cell r="O660">
            <v>0.31955562861488229</v>
          </cell>
          <cell r="P660">
            <v>0.31469716784453744</v>
          </cell>
          <cell r="Q660">
            <v>0.31007937873823049</v>
          </cell>
          <cell r="R660">
            <v>0.30571652406528332</v>
          </cell>
        </row>
        <row r="661">
          <cell r="A661" t="str">
            <v>CIMS.CAN.NU.Transportation Personal.Mode.UrbanPassenger Vehicle Urban 3 PassengerMarket share</v>
          </cell>
          <cell r="H661">
            <v>0.46274003461481517</v>
          </cell>
          <cell r="I661">
            <v>0.44745140852906867</v>
          </cell>
          <cell r="J661">
            <v>0.4488590543055222</v>
          </cell>
          <cell r="K661">
            <v>0.46943260952755439</v>
          </cell>
          <cell r="L661">
            <v>0.4724050818327522</v>
          </cell>
          <cell r="M661">
            <v>0.46934174176811733</v>
          </cell>
          <cell r="N661">
            <v>0.46611757673613952</v>
          </cell>
          <cell r="O661">
            <v>0.46303699703820306</v>
          </cell>
          <cell r="P661">
            <v>0.46011337737958469</v>
          </cell>
          <cell r="Q661">
            <v>0.45735653834709322</v>
          </cell>
          <cell r="R661">
            <v>0.45477283068444679</v>
          </cell>
        </row>
        <row r="662">
          <cell r="A662" t="str">
            <v>CIMS.CAN.NU.Transportation Personal.Mode.UrbanPublic Transit UrbanMarket share</v>
          </cell>
          <cell r="H662">
            <v>0.18362969097971563</v>
          </cell>
          <cell r="I662">
            <v>0.21408754880468128</v>
          </cell>
          <cell r="J662">
            <v>0.21440708077565288</v>
          </cell>
          <cell r="K662">
            <v>0.18345649007169582</v>
          </cell>
          <cell r="L662">
            <v>0.18466629487001607</v>
          </cell>
          <cell r="M662">
            <v>0.19356373096006196</v>
          </cell>
          <cell r="N662">
            <v>0.20213949086804842</v>
          </cell>
          <cell r="O662">
            <v>0.21037283389160602</v>
          </cell>
          <cell r="P662">
            <v>0.21822486560532406</v>
          </cell>
          <cell r="Q662">
            <v>0.22566578253638125</v>
          </cell>
          <cell r="R662">
            <v>0.23267478588173318</v>
          </cell>
        </row>
        <row r="663">
          <cell r="A663" t="str">
            <v>CIMS.CAN.NU.Transportation Personal.Mode.UrbanPassenger Vehicle Urban 1 PassengerService requestedCIMS.CAN.NU.Transportation Personal.Passenger Vehicles</v>
          </cell>
          <cell r="H663">
            <v>1</v>
          </cell>
          <cell r="I663"/>
          <cell r="J663"/>
          <cell r="K663"/>
          <cell r="L663"/>
          <cell r="M663"/>
          <cell r="N663"/>
          <cell r="O663"/>
          <cell r="P663"/>
          <cell r="Q663"/>
          <cell r="R663"/>
        </row>
        <row r="664">
          <cell r="A664" t="str">
            <v>CIMS.CAN.NU.Transportation Personal.Mode.UrbanPassenger Vehicle Urban 3 PassengerService requestedCIMS.CAN.NU.Transportation Personal.Passenger Vehicles</v>
          </cell>
          <cell r="H664">
            <v>0.33333299999999999</v>
          </cell>
          <cell r="I664"/>
          <cell r="J664"/>
          <cell r="K664"/>
          <cell r="L664"/>
          <cell r="M664"/>
          <cell r="N664"/>
          <cell r="O664"/>
          <cell r="P664"/>
          <cell r="Q664"/>
          <cell r="R664"/>
        </row>
        <row r="665">
          <cell r="A665" t="str">
            <v>CIMS.CAN.NU.Transportation Personal.Mode.Intercity LandBus IntercityMarket share</v>
          </cell>
          <cell r="H665">
            <v>5.9552970725187962E-2</v>
          </cell>
          <cell r="I665">
            <v>6.1821724454134405E-2</v>
          </cell>
          <cell r="J665">
            <v>3.7627388233622348E-2</v>
          </cell>
          <cell r="K665">
            <v>3.2495822086337833E-2</v>
          </cell>
          <cell r="L665">
            <v>2.5891849268061325E-2</v>
          </cell>
          <cell r="M665">
            <v>2.1952053844228367E-2</v>
          </cell>
          <cell r="N665">
            <v>1.8534080273563475E-2</v>
          </cell>
          <cell r="O665">
            <v>1.5582114948044415E-2</v>
          </cell>
          <cell r="P665">
            <v>1.3046783804577133E-2</v>
          </cell>
          <cell r="Q665">
            <v>1.0881111416717529E-2</v>
          </cell>
          <cell r="R665">
            <v>9.0409525618156995E-3</v>
          </cell>
        </row>
        <row r="666">
          <cell r="A666" t="str">
            <v>CIMS.CAN.NU.Transportation Personal.Mode.Intercity LandRail IntercityMarket share</v>
          </cell>
          <cell r="H666">
            <v>1.1427363768489518E-2</v>
          </cell>
          <cell r="I666">
            <v>3.7955889629585344E-3</v>
          </cell>
          <cell r="J666">
            <v>4.4876914612042573E-3</v>
          </cell>
          <cell r="K666">
            <v>4.8163676108961611E-3</v>
          </cell>
          <cell r="L666">
            <v>7.4807224142241346E-3</v>
          </cell>
          <cell r="M666">
            <v>7.38579004125536E-3</v>
          </cell>
          <cell r="N666">
            <v>7.2616308370740219E-3</v>
          </cell>
          <cell r="O666">
            <v>7.1093657805651293E-3</v>
          </cell>
          <cell r="P666">
            <v>6.9318514983333921E-3</v>
          </cell>
          <cell r="Q666">
            <v>6.7322520974800399E-3</v>
          </cell>
          <cell r="R666">
            <v>6.5139231748893092E-3</v>
          </cell>
        </row>
        <row r="667">
          <cell r="A667" t="str">
            <v>CIMS.CAN.NU.Transportation Personal.Mode.Intercity LandPassenger Vehicle IntercityMarket share</v>
          </cell>
          <cell r="H667">
            <v>0.92901966550632242</v>
          </cell>
          <cell r="I667">
            <v>0.93438268658290702</v>
          </cell>
          <cell r="J667">
            <v>0.95788492030517336</v>
          </cell>
          <cell r="K667">
            <v>0.96268781030276607</v>
          </cell>
          <cell r="L667">
            <v>0.96662742831771453</v>
          </cell>
          <cell r="M667">
            <v>0.97066215611451623</v>
          </cell>
          <cell r="N667">
            <v>0.9742042888893625</v>
          </cell>
          <cell r="O667">
            <v>0.9773085192713904</v>
          </cell>
          <cell r="P667">
            <v>0.98002136469708956</v>
          </cell>
          <cell r="Q667">
            <v>0.98238663648580238</v>
          </cell>
          <cell r="R667">
            <v>0.984445124263295</v>
          </cell>
        </row>
        <row r="668">
          <cell r="A668" t="str">
            <v>CIMS.CAN.NU.Transportation Personal.Mode.Intercity LandPassenger Vehicle IntercityService requestedCIMS.CAN.NU.Transportation Personal.Passenger Vehicles</v>
          </cell>
          <cell r="H668">
            <v>0.78808545895363147</v>
          </cell>
          <cell r="I668"/>
          <cell r="J668"/>
          <cell r="K668"/>
          <cell r="L668"/>
          <cell r="M668"/>
          <cell r="N668"/>
          <cell r="O668"/>
          <cell r="P668"/>
          <cell r="Q668"/>
          <cell r="R668"/>
        </row>
        <row r="669">
          <cell r="A669" t="str">
            <v>CIMS.CAN.NU.Transportation Personal.Passenger VehiclesCar_smallOutput</v>
          </cell>
          <cell r="H669">
            <v>13.590817250000002</v>
          </cell>
          <cell r="I669"/>
          <cell r="J669"/>
          <cell r="K669"/>
          <cell r="L669"/>
          <cell r="M669"/>
          <cell r="N669"/>
          <cell r="O669"/>
          <cell r="P669"/>
          <cell r="Q669"/>
          <cell r="R669"/>
        </row>
        <row r="670">
          <cell r="A670" t="str">
            <v>CIMS.CAN.NU.Transportation Personal.Passenger VehiclesCar_largeOutput</v>
          </cell>
          <cell r="H670">
            <v>13.590817250000002</v>
          </cell>
          <cell r="I670"/>
          <cell r="J670"/>
          <cell r="K670"/>
          <cell r="L670"/>
          <cell r="M670"/>
          <cell r="N670"/>
          <cell r="O670"/>
          <cell r="P670"/>
          <cell r="Q670"/>
          <cell r="R670"/>
        </row>
        <row r="671">
          <cell r="A671" t="str">
            <v>CIMS.CAN.NU.Transportation Personal.Passenger VehiclesLight Truck_smallOutput</v>
          </cell>
          <cell r="H671">
            <v>15.063131511599998</v>
          </cell>
          <cell r="I671"/>
          <cell r="J671"/>
          <cell r="K671"/>
          <cell r="L671"/>
          <cell r="M671"/>
          <cell r="N671"/>
          <cell r="O671"/>
          <cell r="P671"/>
          <cell r="Q671"/>
          <cell r="R671"/>
        </row>
        <row r="672">
          <cell r="A672" t="str">
            <v>CIMS.CAN.NU.Transportation Personal.Passenger VehiclesLight Truck_largeOutput</v>
          </cell>
          <cell r="H672">
            <v>15.063131511599998</v>
          </cell>
          <cell r="I672"/>
          <cell r="J672"/>
          <cell r="K672"/>
          <cell r="L672"/>
          <cell r="M672"/>
          <cell r="N672"/>
          <cell r="O672"/>
          <cell r="P672"/>
          <cell r="Q672"/>
          <cell r="R672"/>
        </row>
        <row r="673">
          <cell r="A673" t="str">
            <v>CIMS.CAN.NU.Transportation Personal.Passenger VehiclesCar_smallService requestedCIMS.CAN.NU.Transportation Personal.Passenger Vehicle Motors</v>
          </cell>
          <cell r="H673">
            <v>8</v>
          </cell>
          <cell r="I673"/>
          <cell r="J673"/>
          <cell r="K673"/>
          <cell r="L673"/>
          <cell r="M673"/>
          <cell r="N673"/>
          <cell r="O673"/>
          <cell r="P673"/>
          <cell r="Q673"/>
          <cell r="R673"/>
        </row>
        <row r="674">
          <cell r="A674" t="str">
            <v>CIMS.CAN.NU.Transportation Personal.Passenger VehiclesCar_largeService requestedCIMS.CAN.NU.Transportation Personal.Passenger Vehicle Motors</v>
          </cell>
          <cell r="H674">
            <v>11</v>
          </cell>
          <cell r="I674"/>
          <cell r="J674"/>
          <cell r="K674"/>
          <cell r="L674"/>
          <cell r="M674"/>
          <cell r="N674"/>
          <cell r="O674"/>
          <cell r="P674"/>
          <cell r="Q674"/>
          <cell r="R674"/>
        </row>
        <row r="675">
          <cell r="A675" t="str">
            <v>CIMS.CAN.NU.Transportation Personal.Passenger VehiclesLight Truck_smallService requestedCIMS.CAN.NU.Transportation Personal.Passenger Vehicle Motors</v>
          </cell>
          <cell r="H675">
            <v>6</v>
          </cell>
          <cell r="I675"/>
          <cell r="J675"/>
          <cell r="K675"/>
          <cell r="L675"/>
          <cell r="M675"/>
          <cell r="N675"/>
          <cell r="O675"/>
          <cell r="P675"/>
          <cell r="Q675"/>
          <cell r="R675"/>
        </row>
        <row r="676">
          <cell r="A676" t="str">
            <v>CIMS.CAN.NU.Transportation Personal.Passenger VehiclesLight Truck_largeService requestedCIMS.CAN.NU.Transportation Personal.Passenger Vehicle Motors</v>
          </cell>
          <cell r="H676">
            <v>12</v>
          </cell>
          <cell r="I676"/>
          <cell r="J676"/>
          <cell r="K676"/>
          <cell r="L676"/>
          <cell r="M676"/>
          <cell r="N676"/>
          <cell r="O676"/>
          <cell r="P676"/>
          <cell r="Q676"/>
          <cell r="R676"/>
        </row>
        <row r="677">
          <cell r="A677" t="str">
            <v>CIMS.CAN.NU.Transportation Personal.Passenger VehiclesCar_smallMarket share</v>
          </cell>
          <cell r="H677">
            <v>0.21186439370208571</v>
          </cell>
          <cell r="I677">
            <v>0.20437753482382706</v>
          </cell>
          <cell r="J677">
            <v>0.19836968930607843</v>
          </cell>
          <cell r="K677">
            <v>0.18345947873000013</v>
          </cell>
          <cell r="L677">
            <v>0.1641275961464172</v>
          </cell>
          <cell r="M677">
            <v>0.15385725730201621</v>
          </cell>
          <cell r="N677">
            <v>0.14367292994930977</v>
          </cell>
          <cell r="O677">
            <v>0.13365122642794894</v>
          </cell>
          <cell r="P677">
            <v>0.12386386830995889</v>
          </cell>
          <cell r="Q677">
            <v>0.11437573723399685</v>
          </cell>
          <cell r="R677">
            <v>0.10524333799759421</v>
          </cell>
        </row>
        <row r="678">
          <cell r="A678" t="str">
            <v>CIMS.CAN.NU.Transportation Personal.Passenger VehiclesCar_largeMarket share</v>
          </cell>
          <cell r="H678">
            <v>0.43014892054665882</v>
          </cell>
          <cell r="I678">
            <v>0.41494832827867917</v>
          </cell>
          <cell r="J678">
            <v>0.40275058131840175</v>
          </cell>
          <cell r="K678">
            <v>0.37247833560333365</v>
          </cell>
          <cell r="L678">
            <v>0.33322875581242278</v>
          </cell>
          <cell r="M678">
            <v>0.31237685573439655</v>
          </cell>
          <cell r="N678">
            <v>0.29169958504859861</v>
          </cell>
          <cell r="O678">
            <v>0.2713524900203812</v>
          </cell>
          <cell r="P678">
            <v>0.25148118717476503</v>
          </cell>
          <cell r="Q678">
            <v>0.23221740589932693</v>
          </cell>
          <cell r="R678">
            <v>0.21367586805572159</v>
          </cell>
        </row>
        <row r="679">
          <cell r="A679" t="str">
            <v>CIMS.CAN.NU.Transportation Personal.Passenger VehiclesLight Truck_smallMarket share</v>
          </cell>
          <cell r="H679">
            <v>0.11813560629791432</v>
          </cell>
          <cell r="I679">
            <v>0.12562246517617295</v>
          </cell>
          <cell r="J679">
            <v>0.13163031069392156</v>
          </cell>
          <cell r="K679">
            <v>0.14654052126999983</v>
          </cell>
          <cell r="L679">
            <v>0.16587240385358284</v>
          </cell>
          <cell r="M679">
            <v>0.17614274269798377</v>
          </cell>
          <cell r="N679">
            <v>0.18632707005069027</v>
          </cell>
          <cell r="O679">
            <v>0.19634877357205111</v>
          </cell>
          <cell r="P679">
            <v>0.20613613169004111</v>
          </cell>
          <cell r="Q679">
            <v>0.21562426276600316</v>
          </cell>
          <cell r="R679">
            <v>0.22475666200240582</v>
          </cell>
        </row>
        <row r="680">
          <cell r="A680" t="str">
            <v>CIMS.CAN.NU.Transportation Personal.Passenger VehiclesLight Truck_largeMarket share</v>
          </cell>
          <cell r="H680">
            <v>0.23985107945334119</v>
          </cell>
          <cell r="I680">
            <v>0.25505167172132087</v>
          </cell>
          <cell r="J680">
            <v>0.26724941868159835</v>
          </cell>
          <cell r="K680">
            <v>0.29752166439666633</v>
          </cell>
          <cell r="L680">
            <v>0.33677124418757731</v>
          </cell>
          <cell r="M680">
            <v>0.35762314426560343</v>
          </cell>
          <cell r="N680">
            <v>0.37830041495140149</v>
          </cell>
          <cell r="O680">
            <v>0.3986475099796189</v>
          </cell>
          <cell r="P680">
            <v>0.41851881282523501</v>
          </cell>
          <cell r="Q680">
            <v>0.43778259410067311</v>
          </cell>
          <cell r="R680">
            <v>0.45632413194427845</v>
          </cell>
        </row>
        <row r="681">
          <cell r="A681" t="str">
            <v>CIMS.CAN.NU.Transportation Personal.Passenger Vehicle MotorsOutput</v>
          </cell>
          <cell r="H681">
            <v>141.58048556610754</v>
          </cell>
          <cell r="I681"/>
          <cell r="J681"/>
          <cell r="K681"/>
          <cell r="L681"/>
          <cell r="M681"/>
          <cell r="N681"/>
          <cell r="O681"/>
          <cell r="P681"/>
          <cell r="Q681"/>
          <cell r="R681"/>
        </row>
        <row r="682">
          <cell r="A682" t="str">
            <v>CIMS.CAN.NU.Transportation Personal.Passenger Vehicle MotorsGasoline ExistingService requestedCIMS.CAN.NU.Transportation Personal.Gasoline Blend</v>
          </cell>
          <cell r="H682">
            <v>0.36480298785886822</v>
          </cell>
          <cell r="I682"/>
          <cell r="J682"/>
          <cell r="K682"/>
          <cell r="L682"/>
          <cell r="M682"/>
          <cell r="N682"/>
          <cell r="O682"/>
          <cell r="P682"/>
          <cell r="Q682"/>
          <cell r="R682"/>
        </row>
        <row r="683">
          <cell r="A683" t="str">
            <v>CIMS.CAN.NU.Transportation Personal.Passenger Vehicle MotorsGasoline StandardService requestedCIMS.CAN.NU.Transportation Personal.Gasoline Blend</v>
          </cell>
          <cell r="H683">
            <v>0.34398085611684259</v>
          </cell>
          <cell r="I683"/>
          <cell r="J683"/>
          <cell r="K683"/>
          <cell r="L683"/>
          <cell r="M683"/>
          <cell r="N683"/>
          <cell r="O683"/>
          <cell r="P683"/>
          <cell r="Q683"/>
          <cell r="R683"/>
        </row>
        <row r="684">
          <cell r="A684" t="str">
            <v>CIMS.CAN.NU.Transportation Personal.Passenger Vehicle MotorsGasoline EfficientService requestedCIMS.CAN.NU.Transportation Personal.Gasoline Blend</v>
          </cell>
          <cell r="H684">
            <v>0.32942286129374937</v>
          </cell>
          <cell r="I684"/>
          <cell r="J684"/>
          <cell r="K684"/>
          <cell r="L684"/>
          <cell r="M684"/>
          <cell r="N684"/>
          <cell r="O684"/>
          <cell r="P684"/>
          <cell r="Q684"/>
          <cell r="R684"/>
        </row>
        <row r="685">
          <cell r="A685" t="str">
            <v>CIMS.CAN.NU.Transportation Personal.Passenger Vehicle MotorsGasoline ExistingMarket share</v>
          </cell>
          <cell r="H685">
            <v>1</v>
          </cell>
          <cell r="I685"/>
          <cell r="J685"/>
          <cell r="K685"/>
          <cell r="L685"/>
          <cell r="M685"/>
          <cell r="N685"/>
          <cell r="O685"/>
          <cell r="P685"/>
          <cell r="Q685"/>
          <cell r="R685"/>
        </row>
        <row r="686">
          <cell r="A686" t="str">
            <v>CIMS.CAN.NU.Transportation Personal.TransitService requestedCIMS.CAN.NU.Transportation Personal.Transit.Public Bus</v>
          </cell>
          <cell r="H686">
            <v>1</v>
          </cell>
          <cell r="I686">
            <v>1</v>
          </cell>
          <cell r="J686">
            <v>1</v>
          </cell>
          <cell r="K686">
            <v>1</v>
          </cell>
          <cell r="L686">
            <v>1</v>
          </cell>
          <cell r="M686">
            <v>1</v>
          </cell>
          <cell r="N686">
            <v>1</v>
          </cell>
          <cell r="O686">
            <v>1</v>
          </cell>
          <cell r="P686">
            <v>1</v>
          </cell>
          <cell r="Q686">
            <v>1</v>
          </cell>
          <cell r="R686">
            <v>1</v>
          </cell>
        </row>
        <row r="687">
          <cell r="A687" t="str">
            <v>CIMS.CAN.NU.Transportation Personal.TransitService requestedCIMS.CAN.NU.Transportation Personal.Transit.Rapid Transit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A688" t="str">
            <v>CIMS.CAN.NU.Transportation Personal.Transit.Public BusOutput</v>
          </cell>
          <cell r="H688">
            <v>778.19774759284121</v>
          </cell>
          <cell r="I688"/>
          <cell r="J688"/>
          <cell r="K688"/>
          <cell r="L688"/>
          <cell r="M688"/>
          <cell r="N688"/>
          <cell r="O688"/>
          <cell r="P688"/>
          <cell r="Q688"/>
          <cell r="R688"/>
        </row>
        <row r="689">
          <cell r="A689" t="str">
            <v>CIMS.CAN.NU.Transportation Personal.Transit.Public BusBus Urban DieselMarket share</v>
          </cell>
          <cell r="H689">
            <v>0.94115592839945783</v>
          </cell>
          <cell r="I689"/>
          <cell r="J689"/>
          <cell r="K689"/>
          <cell r="L689"/>
          <cell r="M689"/>
          <cell r="N689"/>
          <cell r="O689"/>
          <cell r="P689"/>
          <cell r="Q689"/>
          <cell r="R689"/>
        </row>
        <row r="690">
          <cell r="A690" t="str">
            <v>CIMS.CAN.NU.Transportation Personal.Transit.Public BusBus Urban NGMarket share</v>
          </cell>
          <cell r="H690">
            <v>5.8844071600542169E-2</v>
          </cell>
          <cell r="I690"/>
          <cell r="J690"/>
          <cell r="K690"/>
          <cell r="L690"/>
          <cell r="M690"/>
          <cell r="N690"/>
          <cell r="O690"/>
          <cell r="P690"/>
          <cell r="Q690"/>
          <cell r="R690"/>
        </row>
        <row r="691">
          <cell r="A691" t="str">
            <v>CIMS.CAN.NU.Transportation Personal.Transit.Public BusBus Urban ElectricMarket share</v>
          </cell>
          <cell r="H691">
            <v>0</v>
          </cell>
          <cell r="I691"/>
          <cell r="J691"/>
          <cell r="K691"/>
          <cell r="L691"/>
          <cell r="M691"/>
          <cell r="N691"/>
          <cell r="O691"/>
          <cell r="P691"/>
          <cell r="Q691"/>
          <cell r="R691"/>
        </row>
        <row r="692">
          <cell r="A692" t="str">
            <v>CIMS.CAN.NU.Transportation Personal.Transit.Public BusBus Urban DieselService requestedCIMS.CAN.NU.Transportation Personal.Diesel Blend</v>
          </cell>
          <cell r="H692">
            <v>3.0385380582048676</v>
          </cell>
          <cell r="I692">
            <v>3.0111723132635309</v>
          </cell>
          <cell r="J692">
            <v>2.9838065683221924</v>
          </cell>
          <cell r="K692">
            <v>2.9564408233808557</v>
          </cell>
          <cell r="L692">
            <v>2.9345482274277863</v>
          </cell>
          <cell r="M692">
            <v>2.9345482274277863</v>
          </cell>
          <cell r="N692">
            <v>2.9345482274277863</v>
          </cell>
          <cell r="O692">
            <v>2.9345482274277863</v>
          </cell>
          <cell r="P692">
            <v>2.9345482274277863</v>
          </cell>
          <cell r="Q692">
            <v>2.9345482274277863</v>
          </cell>
          <cell r="R692">
            <v>2.9345482274277863</v>
          </cell>
        </row>
        <row r="693">
          <cell r="A693" t="str">
            <v>CIMS.CAN.NU.Transportation Personal.Transit.Rapid TransitLight RailService requestedCIMS.CAN.NU.Electricity</v>
          </cell>
          <cell r="H693">
            <v>0.26333333333333331</v>
          </cell>
          <cell r="I693"/>
          <cell r="J693"/>
          <cell r="K693"/>
          <cell r="L693"/>
          <cell r="M693"/>
          <cell r="N693"/>
          <cell r="O693"/>
          <cell r="P693"/>
          <cell r="Q693"/>
          <cell r="R693"/>
        </row>
        <row r="694">
          <cell r="A694" t="str">
            <v>CIMS.CAN.NU.Transportation Personal.Intercity BusOutput</v>
          </cell>
          <cell r="H694">
            <v>956.73357798106247</v>
          </cell>
          <cell r="I694"/>
          <cell r="J694"/>
          <cell r="K694"/>
          <cell r="L694"/>
          <cell r="M694"/>
          <cell r="N694"/>
          <cell r="O694"/>
          <cell r="P694"/>
          <cell r="Q694"/>
          <cell r="R694"/>
        </row>
        <row r="695">
          <cell r="A695" t="str">
            <v>CIMS.CAN.NU.Transportation Personal.Intercity BusBus Intercity DieselMarket share</v>
          </cell>
          <cell r="H695">
            <v>0.91447177025956228</v>
          </cell>
          <cell r="I695"/>
          <cell r="J695"/>
          <cell r="K695"/>
          <cell r="L695"/>
          <cell r="M695"/>
          <cell r="N695"/>
          <cell r="O695"/>
          <cell r="P695"/>
          <cell r="Q695"/>
          <cell r="R695"/>
        </row>
        <row r="696">
          <cell r="A696" t="str">
            <v>CIMS.CAN.NU.Transportation Personal.Intercity BusBus Intercity GasolineMarket share</v>
          </cell>
          <cell r="H696">
            <v>8.5528229740437806E-2</v>
          </cell>
          <cell r="I696"/>
          <cell r="J696"/>
          <cell r="K696"/>
          <cell r="L696"/>
          <cell r="M696"/>
          <cell r="N696"/>
          <cell r="O696"/>
          <cell r="P696"/>
          <cell r="Q696"/>
          <cell r="R696"/>
        </row>
        <row r="697">
          <cell r="A697" t="str">
            <v>CIMS.CAN.NU.Transportation Personal.Intercity BusBus Intercity DieselService requestedCIMS.CAN.NU.Transportation Personal.Diesel Blend</v>
          </cell>
          <cell r="H697">
            <v>0.84748827491499767</v>
          </cell>
          <cell r="I697">
            <v>0.7858271198561475</v>
          </cell>
          <cell r="J697">
            <v>0.72416596479729733</v>
          </cell>
          <cell r="K697">
            <v>0.66250480973845072</v>
          </cell>
          <cell r="L697">
            <v>0.61317588569136916</v>
          </cell>
          <cell r="M697">
            <v>0.61317588569136916</v>
          </cell>
          <cell r="N697">
            <v>0.61317588569136916</v>
          </cell>
          <cell r="O697">
            <v>0.61317588569136916</v>
          </cell>
          <cell r="P697">
            <v>0.61317588569136916</v>
          </cell>
          <cell r="Q697">
            <v>0.61317588569136916</v>
          </cell>
          <cell r="R697">
            <v>0.61317588569136916</v>
          </cell>
        </row>
        <row r="698">
          <cell r="A698" t="str">
            <v>CIMS.CAN.NU.Transportation Personal.Intercity BusBus Intercity GasolineService requestedCIMS.CAN.NU.Transportation Personal.Gasoline Blend</v>
          </cell>
          <cell r="H698">
            <v>0.84748827491499767</v>
          </cell>
          <cell r="I698">
            <v>0.7858271198561475</v>
          </cell>
          <cell r="J698">
            <v>0.72416596479729733</v>
          </cell>
          <cell r="K698">
            <v>0.66250480973845072</v>
          </cell>
          <cell r="L698">
            <v>0.61317588569136916</v>
          </cell>
          <cell r="M698">
            <v>0.61317588569136916</v>
          </cell>
          <cell r="N698">
            <v>0.61317588569136916</v>
          </cell>
          <cell r="O698">
            <v>0.61317588569136916</v>
          </cell>
          <cell r="P698">
            <v>0.61317588569136916</v>
          </cell>
          <cell r="Q698">
            <v>0.61317588569136916</v>
          </cell>
          <cell r="R698">
            <v>0.61317588569136916</v>
          </cell>
        </row>
        <row r="699">
          <cell r="A699" t="str">
            <v>CIMS.CAN.NU.Transportation Personal.Intercity RailRail Intercity DieselMarket share</v>
          </cell>
          <cell r="H699">
            <v>1</v>
          </cell>
          <cell r="I699"/>
          <cell r="J699"/>
          <cell r="K699"/>
          <cell r="L699"/>
          <cell r="M699"/>
          <cell r="N699"/>
          <cell r="O699"/>
          <cell r="P699"/>
          <cell r="Q699"/>
          <cell r="R699"/>
        </row>
        <row r="700">
          <cell r="A700" t="str">
            <v>CIMS.CAN.NU.Transportation Personal.Intercity RailRail Intercity DieselService requestedCIMS.CAN.NU.Transportation Personal.Diesel Blend</v>
          </cell>
          <cell r="H700">
            <v>1.9938942624324696</v>
          </cell>
          <cell r="I700">
            <v>1.8539965299869507</v>
          </cell>
          <cell r="J700">
            <v>1.7140987975414319</v>
          </cell>
          <cell r="K700">
            <v>1.5742010650959131</v>
          </cell>
          <cell r="L700">
            <v>1.4622828791394937</v>
          </cell>
          <cell r="M700">
            <v>1.4622828791394937</v>
          </cell>
          <cell r="N700">
            <v>1.4622828791394937</v>
          </cell>
          <cell r="O700">
            <v>1.4622828791394937</v>
          </cell>
          <cell r="P700">
            <v>1.4622828791394937</v>
          </cell>
          <cell r="Q700">
            <v>1.4622828791394937</v>
          </cell>
          <cell r="R700">
            <v>1.4622828791394937</v>
          </cell>
        </row>
        <row r="701">
          <cell r="A701" t="str">
            <v>CIMS.CAN.NU.Transportation Personal.Mode.Intercity AirAir IntercityMarket share</v>
          </cell>
          <cell r="H701">
            <v>1</v>
          </cell>
          <cell r="I701"/>
          <cell r="J701"/>
          <cell r="K701"/>
          <cell r="L701"/>
          <cell r="M701"/>
          <cell r="N701"/>
          <cell r="O701"/>
          <cell r="P701"/>
          <cell r="Q701"/>
          <cell r="R701"/>
        </row>
        <row r="702">
          <cell r="A702" t="str">
            <v>CIMS.CAN.NU.Transportation Personal.Mode.Intercity AirAir IntercityService requestedCIMS.Generic Fuels.Jet Fuel</v>
          </cell>
          <cell r="H702">
            <v>2.3231044630016697</v>
          </cell>
          <cell r="I702">
            <v>2.0637162772815856</v>
          </cell>
          <cell r="J702">
            <v>1.8043280915615014</v>
          </cell>
          <cell r="K702">
            <v>1.5449399058414173</v>
          </cell>
          <cell r="L702">
            <v>1.3374293572653499</v>
          </cell>
          <cell r="M702">
            <v>1.3374293572653499</v>
          </cell>
          <cell r="N702">
            <v>1.3374293572653499</v>
          </cell>
          <cell r="O702">
            <v>1.3374293572653499</v>
          </cell>
          <cell r="P702">
            <v>1.3374293572653499</v>
          </cell>
          <cell r="Q702">
            <v>1.3374293572653499</v>
          </cell>
          <cell r="R702">
            <v>1.3374293572653499</v>
          </cell>
        </row>
        <row r="703">
          <cell r="H703"/>
          <cell r="I703"/>
          <cell r="J703"/>
          <cell r="K703"/>
          <cell r="L703"/>
          <cell r="M703"/>
          <cell r="N703"/>
          <cell r="O703"/>
          <cell r="P703"/>
          <cell r="Q703"/>
          <cell r="R703"/>
        </row>
        <row r="704">
          <cell r="A704" t="str">
            <v>CIMS.CAN.ATService requestedCIMS.CAN.AT.Transportation Personal</v>
          </cell>
          <cell r="H704">
            <v>55406902.701742522</v>
          </cell>
          <cell r="I704">
            <v>60708690.961232163</v>
          </cell>
          <cell r="J704">
            <v>61856078.756530382</v>
          </cell>
          <cell r="K704">
            <v>67392831.988450125</v>
          </cell>
          <cell r="L704">
            <v>70118897.614132717</v>
          </cell>
          <cell r="M704">
            <v>72760986.509449959</v>
          </cell>
          <cell r="N704">
            <v>76139199.553636193</v>
          </cell>
          <cell r="O704">
            <v>79666261.86152564</v>
          </cell>
          <cell r="P704">
            <v>83665150.738865584</v>
          </cell>
          <cell r="Q704">
            <v>88169596.801862419</v>
          </cell>
          <cell r="R704">
            <v>93217061.173650965</v>
          </cell>
        </row>
        <row r="705">
          <cell r="A705" t="str">
            <v>CIMS.CAN.AT.Transportation PersonalService requestedCIMS.CAN.AT.Transportation Personal.Mode</v>
          </cell>
          <cell r="H705">
            <v>1</v>
          </cell>
          <cell r="I705">
            <v>1</v>
          </cell>
          <cell r="J705">
            <v>1</v>
          </cell>
          <cell r="K705">
            <v>1</v>
          </cell>
          <cell r="L705">
            <v>1</v>
          </cell>
          <cell r="M705">
            <v>1</v>
          </cell>
          <cell r="N705">
            <v>1</v>
          </cell>
          <cell r="O705">
            <v>1</v>
          </cell>
          <cell r="P705">
            <v>1</v>
          </cell>
          <cell r="Q705">
            <v>1</v>
          </cell>
          <cell r="R705">
            <v>1</v>
          </cell>
        </row>
        <row r="706">
          <cell r="A706" t="str">
            <v>CIMS.CAN.AT.Transportation Personal.ModeService requestedCIMS.CAN.AT.Transportation Personal.Mode.Urban</v>
          </cell>
          <cell r="H706">
            <v>0.4929549332138855</v>
          </cell>
          <cell r="I706">
            <v>0.48553715108053813</v>
          </cell>
          <cell r="J706">
            <v>0.48472867586389012</v>
          </cell>
          <cell r="K706">
            <v>0.48129267936681136</v>
          </cell>
          <cell r="L706">
            <v>0.45780320587481466</v>
          </cell>
          <cell r="M706">
            <v>0.45156990214761272</v>
          </cell>
          <cell r="N706">
            <v>0.44367518241974419</v>
          </cell>
          <cell r="O706">
            <v>0.43751211969075565</v>
          </cell>
          <cell r="P706">
            <v>0.43131512371427772</v>
          </cell>
          <cell r="Q706">
            <v>0.42512222219214663</v>
          </cell>
          <cell r="R706">
            <v>0.41896551351471883</v>
          </cell>
        </row>
        <row r="707">
          <cell r="A707" t="str">
            <v>CIMS.CAN.AT.Transportation Personal.ModeService requestedCIMS.CAN.AT.Transportation Personal.Mode.Intercity Land</v>
          </cell>
          <cell r="H707">
            <v>0.34854874822796517</v>
          </cell>
          <cell r="I707">
            <v>0.33604007291752802</v>
          </cell>
          <cell r="J707">
            <v>0.3251513972784047</v>
          </cell>
          <cell r="K707">
            <v>0.33668161898372007</v>
          </cell>
          <cell r="L707">
            <v>0.32074591075026615</v>
          </cell>
          <cell r="M707">
            <v>0.31280867361412551</v>
          </cell>
          <cell r="N707">
            <v>0.30376951667940949</v>
          </cell>
          <cell r="O707">
            <v>0.29626464713017947</v>
          </cell>
          <cell r="P707">
            <v>0.2890569852627356</v>
          </cell>
          <cell r="Q707">
            <v>0.28215697247624272</v>
          </cell>
          <cell r="R707">
            <v>0.27556944904974773</v>
          </cell>
        </row>
        <row r="708">
          <cell r="A708" t="str">
            <v>CIMS.CAN.AT.Transportation Personal.ModeService requestedCIMS.CAN.AT.Transportation Personal.Mode.Intercity Air</v>
          </cell>
          <cell r="H708">
            <v>0.15849631855814952</v>
          </cell>
          <cell r="I708">
            <v>0.17842277600193396</v>
          </cell>
          <cell r="J708">
            <v>0.19011992685770512</v>
          </cell>
          <cell r="K708">
            <v>0.18202570164946832</v>
          </cell>
          <cell r="L708">
            <v>0.22145088337491911</v>
          </cell>
          <cell r="M708">
            <v>0.23562142423826191</v>
          </cell>
          <cell r="N708">
            <v>0.24860273802850993</v>
          </cell>
          <cell r="O708">
            <v>0.26232557509718729</v>
          </cell>
          <cell r="P708">
            <v>0.27578544003221378</v>
          </cell>
          <cell r="Q708">
            <v>0.28893352495573393</v>
          </cell>
          <cell r="R708">
            <v>0.30173260524386553</v>
          </cell>
        </row>
        <row r="709">
          <cell r="A709" t="str">
            <v>CIMS.CAN.AT.Transportation Personal.Mode.UrbanWalk Cycle UrbanMarket share</v>
          </cell>
          <cell r="H709">
            <v>8.9086859688195987E-3</v>
          </cell>
          <cell r="I709">
            <v>8.9086859688195987E-3</v>
          </cell>
          <cell r="J709">
            <v>8.9086859688195987E-3</v>
          </cell>
          <cell r="K709">
            <v>8.9086859688195987E-3</v>
          </cell>
          <cell r="L709">
            <v>8.9086859688195987E-3</v>
          </cell>
          <cell r="M709">
            <v>8.9086859688195987E-3</v>
          </cell>
          <cell r="N709">
            <v>8.9086859688195987E-3</v>
          </cell>
          <cell r="O709">
            <v>8.9086859688195987E-3</v>
          </cell>
          <cell r="P709">
            <v>8.9086859688195987E-3</v>
          </cell>
          <cell r="Q709">
            <v>8.9086859688195987E-3</v>
          </cell>
          <cell r="R709">
            <v>8.9086859688195987E-3</v>
          </cell>
        </row>
        <row r="710">
          <cell r="A710" t="str">
            <v>CIMS.CAN.AT.Transportation Personal.Mode.UrbanPassenger Vehicle Urban 1 PassengerMarket share</v>
          </cell>
          <cell r="H710">
            <v>0.34803440810975</v>
          </cell>
          <cell r="I710">
            <v>0.34167261241542074</v>
          </cell>
          <cell r="J710">
            <v>0.33954844528275302</v>
          </cell>
          <cell r="K710">
            <v>0.35365009120682961</v>
          </cell>
          <cell r="L710">
            <v>0.35239793402695169</v>
          </cell>
          <cell r="M710">
            <v>0.34662202259348762</v>
          </cell>
          <cell r="N710">
            <v>0.3417045396109214</v>
          </cell>
          <cell r="O710">
            <v>0.33693484724936007</v>
          </cell>
          <cell r="P710">
            <v>0.33234041308499418</v>
          </cell>
          <cell r="Q710">
            <v>0.32794402019346419</v>
          </cell>
          <cell r="R710">
            <v>0.3237635445114927</v>
          </cell>
        </row>
        <row r="711">
          <cell r="A711" t="str">
            <v>CIMS.CAN.AT.Transportation Personal.Mode.UrbanPassenger Vehicle Urban 3 PassengerMarket share</v>
          </cell>
          <cell r="H711">
            <v>0.46380338871804155</v>
          </cell>
          <cell r="I711">
            <v>0.45543581510940923</v>
          </cell>
          <cell r="J711">
            <v>0.45495988256907721</v>
          </cell>
          <cell r="K711">
            <v>0.48339598397740324</v>
          </cell>
          <cell r="L711">
            <v>0.49217942267590514</v>
          </cell>
          <cell r="M711">
            <v>0.49026390189215185</v>
          </cell>
          <cell r="N711">
            <v>0.48780964537928134</v>
          </cell>
          <cell r="O711">
            <v>0.48545493955912733</v>
          </cell>
          <cell r="P711">
            <v>0.48321155795801746</v>
          </cell>
          <cell r="Q711">
            <v>0.48108865045166721</v>
          </cell>
          <cell r="R711">
            <v>0.47909272010275761</v>
          </cell>
        </row>
        <row r="712">
          <cell r="A712" t="str">
            <v>CIMS.CAN.AT.Transportation Personal.Mode.UrbanPublic Transit UrbanMarket share</v>
          </cell>
          <cell r="H712">
            <v>0.18086478477375656</v>
          </cell>
          <cell r="I712">
            <v>0.19572655290191304</v>
          </cell>
          <cell r="J712">
            <v>0.19835002425736689</v>
          </cell>
          <cell r="K712">
            <v>0.15542991515118978</v>
          </cell>
          <cell r="L712">
            <v>0.14783093672003897</v>
          </cell>
          <cell r="M712">
            <v>0.15559150540662442</v>
          </cell>
          <cell r="N712">
            <v>0.16302950772898653</v>
          </cell>
          <cell r="O712">
            <v>0.17021794544491958</v>
          </cell>
          <cell r="P712">
            <v>0.1771172247228939</v>
          </cell>
          <cell r="Q712">
            <v>0.18369512557378898</v>
          </cell>
          <cell r="R712">
            <v>0.18992704986112727</v>
          </cell>
        </row>
        <row r="713">
          <cell r="A713" t="str">
            <v>CIMS.CAN.AT.Transportation Personal.Mode.UrbanPassenger Vehicle Urban 1 PassengerService requestedCIMS.CAN.AT.Transportation Personal.Passenger Vehicles</v>
          </cell>
          <cell r="H713">
            <v>1</v>
          </cell>
          <cell r="I713"/>
          <cell r="J713"/>
          <cell r="K713"/>
          <cell r="L713"/>
          <cell r="M713"/>
          <cell r="N713"/>
          <cell r="O713"/>
          <cell r="P713"/>
          <cell r="Q713"/>
          <cell r="R713"/>
        </row>
        <row r="714">
          <cell r="A714" t="str">
            <v>CIMS.CAN.AT.Transportation Personal.Mode.UrbanPassenger Vehicle Urban 3 PassengerService requestedCIMS.CAN.AT.Transportation Personal.Passenger Vehicles</v>
          </cell>
          <cell r="H714">
            <v>0.33333299999999999</v>
          </cell>
          <cell r="I714"/>
          <cell r="J714"/>
          <cell r="K714"/>
          <cell r="L714"/>
          <cell r="M714"/>
          <cell r="N714"/>
          <cell r="O714"/>
          <cell r="P714"/>
          <cell r="Q714"/>
          <cell r="R714"/>
        </row>
        <row r="715">
          <cell r="A715" t="str">
            <v>CIMS.CAN.AT.Transportation Personal.Mode.Intercity LandBus IntercityMarket share</v>
          </cell>
          <cell r="H715">
            <v>6.2078545439651904E-2</v>
          </cell>
          <cell r="I715">
            <v>6.1283367065589248E-2</v>
          </cell>
          <cell r="J715">
            <v>3.677093233143458E-2</v>
          </cell>
          <cell r="K715">
            <v>2.9208508126345543E-2</v>
          </cell>
          <cell r="L715">
            <v>2.225292123994697E-2</v>
          </cell>
          <cell r="M715">
            <v>1.8882719619007806E-2</v>
          </cell>
          <cell r="N715">
            <v>1.5956883868462859E-2</v>
          </cell>
          <cell r="O715">
            <v>1.3427803659343299E-2</v>
          </cell>
          <cell r="P715">
            <v>1.125355809467558E-2</v>
          </cell>
          <cell r="Q715">
            <v>9.3943547022617823E-3</v>
          </cell>
          <cell r="R715">
            <v>7.8128375052771808E-3</v>
          </cell>
        </row>
        <row r="716">
          <cell r="A716" t="str">
            <v>CIMS.CAN.AT.Transportation Personal.Mode.Intercity LandRail IntercityMarket share</v>
          </cell>
          <cell r="H716">
            <v>3.7291763331709351E-3</v>
          </cell>
          <cell r="I716">
            <v>4.3970597994327683E-3</v>
          </cell>
          <cell r="J716">
            <v>4.7304497742002233E-3</v>
          </cell>
          <cell r="K716">
            <v>2.4302164584377069E-3</v>
          </cell>
          <cell r="L716">
            <v>3.1009198413125185E-3</v>
          </cell>
          <cell r="M716">
            <v>3.0641454892517237E-3</v>
          </cell>
          <cell r="N716">
            <v>3.0153258489402134E-3</v>
          </cell>
          <cell r="O716">
            <v>2.9548298485902518E-3</v>
          </cell>
          <cell r="P716">
            <v>2.8837571278340743E-3</v>
          </cell>
          <cell r="Q716">
            <v>2.8033485999960973E-3</v>
          </cell>
          <cell r="R716">
            <v>2.7149402292936872E-3</v>
          </cell>
        </row>
        <row r="717">
          <cell r="A717" t="str">
            <v>CIMS.CAN.AT.Transportation Personal.Mode.Intercity LandPassenger Vehicle IntercityMarket share</v>
          </cell>
          <cell r="H717">
            <v>0.93419227822717721</v>
          </cell>
          <cell r="I717">
            <v>0.93431957313497793</v>
          </cell>
          <cell r="J717">
            <v>0.95849861789436519</v>
          </cell>
          <cell r="K717">
            <v>0.96836127541521666</v>
          </cell>
          <cell r="L717">
            <v>0.97464615891874062</v>
          </cell>
          <cell r="M717">
            <v>0.97805313489174051</v>
          </cell>
          <cell r="N717">
            <v>0.9810277902825969</v>
          </cell>
          <cell r="O717">
            <v>0.98361736649206644</v>
          </cell>
          <cell r="P717">
            <v>0.98586268477749028</v>
          </cell>
          <cell r="Q717">
            <v>0.98780229669774211</v>
          </cell>
          <cell r="R717">
            <v>0.98947222226542908</v>
          </cell>
        </row>
        <row r="718">
          <cell r="A718" t="str">
            <v>CIMS.CAN.AT.Transportation Personal.Mode.Intercity LandPassenger Vehicle IntercityService requestedCIMS.CAN.AT.Transportation Personal.Passenger Vehicles</v>
          </cell>
          <cell r="H718">
            <v>0.78959732806046967</v>
          </cell>
          <cell r="I718"/>
          <cell r="J718"/>
          <cell r="K718"/>
          <cell r="L718"/>
          <cell r="M718"/>
          <cell r="N718"/>
          <cell r="O718"/>
          <cell r="P718"/>
          <cell r="Q718"/>
          <cell r="R718"/>
        </row>
        <row r="719">
          <cell r="A719" t="str">
            <v>CIMS.CAN.AT.Transportation Personal.Passenger VehiclesCar_smallOutput</v>
          </cell>
          <cell r="H719">
            <v>19.745559499999995</v>
          </cell>
          <cell r="I719"/>
          <cell r="J719"/>
          <cell r="K719"/>
          <cell r="L719"/>
          <cell r="M719"/>
          <cell r="N719"/>
          <cell r="O719"/>
          <cell r="P719"/>
          <cell r="Q719"/>
          <cell r="R719"/>
        </row>
        <row r="720">
          <cell r="A720" t="str">
            <v>CIMS.CAN.AT.Transportation Personal.Passenger VehiclesCar_largeOutput</v>
          </cell>
          <cell r="H720">
            <v>19.745559499999995</v>
          </cell>
          <cell r="I720"/>
          <cell r="J720"/>
          <cell r="K720"/>
          <cell r="L720"/>
          <cell r="M720"/>
          <cell r="N720"/>
          <cell r="O720"/>
          <cell r="P720"/>
          <cell r="Q720"/>
          <cell r="R720"/>
        </row>
        <row r="721">
          <cell r="A721" t="str">
            <v>CIMS.CAN.AT.Transportation Personal.Passenger VehiclesLight Truck_smallOutput</v>
          </cell>
          <cell r="H721">
            <v>19.357985104000001</v>
          </cell>
          <cell r="I721"/>
          <cell r="J721"/>
          <cell r="K721"/>
          <cell r="L721"/>
          <cell r="M721"/>
          <cell r="N721"/>
          <cell r="O721"/>
          <cell r="P721"/>
          <cell r="Q721"/>
          <cell r="R721"/>
        </row>
        <row r="722">
          <cell r="A722" t="str">
            <v>CIMS.CAN.AT.Transportation Personal.Passenger VehiclesLight Truck_largeOutput</v>
          </cell>
          <cell r="H722">
            <v>19.357985104000001</v>
          </cell>
          <cell r="I722"/>
          <cell r="J722"/>
          <cell r="K722"/>
          <cell r="L722"/>
          <cell r="M722"/>
          <cell r="N722"/>
          <cell r="O722"/>
          <cell r="P722"/>
          <cell r="Q722"/>
          <cell r="R722"/>
        </row>
        <row r="723">
          <cell r="A723" t="str">
            <v>CIMS.CAN.AT.Transportation Personal.Passenger VehiclesCar_smallService requestedCIMS.CAN.AT.Transportation Personal.Passenger Vehicle Motors</v>
          </cell>
          <cell r="H723">
            <v>8</v>
          </cell>
          <cell r="I723"/>
          <cell r="J723"/>
          <cell r="K723"/>
          <cell r="L723"/>
          <cell r="M723"/>
          <cell r="N723"/>
          <cell r="O723"/>
          <cell r="P723"/>
          <cell r="Q723"/>
          <cell r="R723"/>
        </row>
        <row r="724">
          <cell r="A724" t="str">
            <v>CIMS.CAN.AT.Transportation Personal.Passenger VehiclesCar_largeService requestedCIMS.CAN.AT.Transportation Personal.Passenger Vehicle Motors</v>
          </cell>
          <cell r="H724">
            <v>11</v>
          </cell>
          <cell r="I724"/>
          <cell r="J724"/>
          <cell r="K724"/>
          <cell r="L724"/>
          <cell r="M724"/>
          <cell r="N724"/>
          <cell r="O724"/>
          <cell r="P724"/>
          <cell r="Q724"/>
          <cell r="R724"/>
        </row>
        <row r="725">
          <cell r="A725" t="str">
            <v>CIMS.CAN.AT.Transportation Personal.Passenger VehiclesLight Truck_smallService requestedCIMS.CAN.AT.Transportation Personal.Passenger Vehicle Motors</v>
          </cell>
          <cell r="H725">
            <v>6</v>
          </cell>
          <cell r="I725"/>
          <cell r="J725"/>
          <cell r="K725"/>
          <cell r="L725"/>
          <cell r="M725"/>
          <cell r="N725"/>
          <cell r="O725"/>
          <cell r="P725"/>
          <cell r="Q725"/>
          <cell r="R725"/>
        </row>
        <row r="726">
          <cell r="A726" t="str">
            <v>CIMS.CAN.AT.Transportation Personal.Passenger VehiclesLight Truck_largeService requestedCIMS.CAN.AT.Transportation Personal.Passenger Vehicle Motors</v>
          </cell>
          <cell r="H726">
            <v>12</v>
          </cell>
          <cell r="I726"/>
          <cell r="J726"/>
          <cell r="K726"/>
          <cell r="L726"/>
          <cell r="M726"/>
          <cell r="N726"/>
          <cell r="O726"/>
          <cell r="P726"/>
          <cell r="Q726"/>
          <cell r="R726"/>
        </row>
        <row r="727">
          <cell r="A727" t="str">
            <v>CIMS.CAN.AT.Transportation Personal.Passenger VehiclesCar_smallMarket share</v>
          </cell>
          <cell r="H727">
            <v>0.22578751773285094</v>
          </cell>
          <cell r="I727">
            <v>0.22110099866280378</v>
          </cell>
          <cell r="J727">
            <v>0.21201423393341104</v>
          </cell>
          <cell r="K727">
            <v>0.19270702727079023</v>
          </cell>
          <cell r="L727">
            <v>0.16815635394086906</v>
          </cell>
          <cell r="M727">
            <v>0.15787385852257707</v>
          </cell>
          <cell r="N727">
            <v>0.14764651857502004</v>
          </cell>
          <cell r="O727">
            <v>0.13755225975401902</v>
          </cell>
          <cell r="P727">
            <v>0.12766497107415944</v>
          </cell>
          <cell r="Q727">
            <v>0.11805242087735193</v>
          </cell>
          <cell r="R727">
            <v>0.10877454844386586</v>
          </cell>
        </row>
        <row r="728">
          <cell r="A728" t="str">
            <v>CIMS.CAN.AT.Transportation Personal.Passenger VehiclesCar_largeMarket share</v>
          </cell>
          <cell r="H728">
            <v>0.4584170814576064</v>
          </cell>
          <cell r="I728">
            <v>0.44890202758811681</v>
          </cell>
          <cell r="J728">
            <v>0.43045314162238002</v>
          </cell>
          <cell r="K728">
            <v>0.39125366142857415</v>
          </cell>
          <cell r="L728">
            <v>0.34140835497085537</v>
          </cell>
          <cell r="M728">
            <v>0.32053177336402017</v>
          </cell>
          <cell r="N728">
            <v>0.29976717407655579</v>
          </cell>
          <cell r="O728">
            <v>0.27927276980361432</v>
          </cell>
          <cell r="P728">
            <v>0.2591985776354146</v>
          </cell>
          <cell r="Q728">
            <v>0.23968218784189635</v>
          </cell>
          <cell r="R728">
            <v>0.22084529532542463</v>
          </cell>
        </row>
        <row r="729">
          <cell r="A729" t="str">
            <v>CIMS.CAN.AT.Transportation Personal.Passenger VehiclesLight Truck_smallMarket share</v>
          </cell>
          <cell r="H729">
            <v>0.10421248226714908</v>
          </cell>
          <cell r="I729">
            <v>0.10889900133719621</v>
          </cell>
          <cell r="J729">
            <v>0.11798576606658893</v>
          </cell>
          <cell r="K729">
            <v>0.13729297272920979</v>
          </cell>
          <cell r="L729">
            <v>0.16184364605913099</v>
          </cell>
          <cell r="M729">
            <v>0.17212614147742294</v>
          </cell>
          <cell r="N729">
            <v>0.18235348142498001</v>
          </cell>
          <cell r="O729">
            <v>0.19244774024598105</v>
          </cell>
          <cell r="P729">
            <v>0.2023350289258406</v>
          </cell>
          <cell r="Q729">
            <v>0.21194757912264808</v>
          </cell>
          <cell r="R729">
            <v>0.22122545155613418</v>
          </cell>
        </row>
        <row r="730">
          <cell r="A730" t="str">
            <v>CIMS.CAN.AT.Transportation Personal.Passenger VehiclesLight Truck_largeMarket share</v>
          </cell>
          <cell r="H730">
            <v>0.21158291854239358</v>
          </cell>
          <cell r="I730">
            <v>0.22109797241188323</v>
          </cell>
          <cell r="J730">
            <v>0.23954685837761996</v>
          </cell>
          <cell r="K730">
            <v>0.27874633857142594</v>
          </cell>
          <cell r="L730">
            <v>0.32859164502914473</v>
          </cell>
          <cell r="M730">
            <v>0.34946822663597987</v>
          </cell>
          <cell r="N730">
            <v>0.37023282592344425</v>
          </cell>
          <cell r="O730">
            <v>0.39072723019638572</v>
          </cell>
          <cell r="P730">
            <v>0.41080142236458539</v>
          </cell>
          <cell r="Q730">
            <v>0.43031781215810366</v>
          </cell>
          <cell r="R730">
            <v>0.44915470467457547</v>
          </cell>
        </row>
        <row r="731">
          <cell r="A731" t="str">
            <v>CIMS.CAN.AT.Transportation Personal.Passenger Vehicle MotorsOutput</v>
          </cell>
          <cell r="H731">
            <v>196.28468115385797</v>
          </cell>
          <cell r="I731"/>
          <cell r="J731"/>
          <cell r="K731"/>
          <cell r="L731"/>
          <cell r="M731"/>
          <cell r="N731"/>
          <cell r="O731"/>
          <cell r="P731"/>
          <cell r="Q731"/>
          <cell r="R731"/>
        </row>
        <row r="732">
          <cell r="A732" t="str">
            <v>CIMS.CAN.AT.Transportation Personal.Passenger Vehicle MotorsGasoline ExistingService requestedCIMS.CAN.AT.Transportation Personal.Gasoline Blend</v>
          </cell>
          <cell r="H732">
            <v>0.33330326569367147</v>
          </cell>
          <cell r="I732"/>
          <cell r="J732"/>
          <cell r="K732"/>
          <cell r="L732"/>
          <cell r="M732"/>
          <cell r="N732"/>
          <cell r="O732"/>
          <cell r="P732"/>
          <cell r="Q732"/>
          <cell r="R732"/>
        </row>
        <row r="733">
          <cell r="A733" t="str">
            <v>CIMS.CAN.AT.Transportation Personal.Passenger Vehicle MotorsGasoline StandardService requestedCIMS.CAN.AT.Transportation Personal.Gasoline Blend</v>
          </cell>
          <cell r="H733">
            <v>0.31320945728041477</v>
          </cell>
          <cell r="I733"/>
          <cell r="J733"/>
          <cell r="K733"/>
          <cell r="L733"/>
          <cell r="M733"/>
          <cell r="N733"/>
          <cell r="O733"/>
          <cell r="P733"/>
          <cell r="Q733"/>
          <cell r="R733"/>
        </row>
        <row r="734">
          <cell r="A734" t="str">
            <v>CIMS.CAN.AT.Transportation Personal.Passenger Vehicle MotorsGasoline EfficientService requestedCIMS.CAN.AT.Transportation Personal.Gasoline Blend</v>
          </cell>
          <cell r="H734">
            <v>0.30402160587693677</v>
          </cell>
          <cell r="I734"/>
          <cell r="J734"/>
          <cell r="K734"/>
          <cell r="L734"/>
          <cell r="M734"/>
          <cell r="N734"/>
          <cell r="O734"/>
          <cell r="P734"/>
          <cell r="Q734"/>
          <cell r="R734"/>
        </row>
        <row r="735">
          <cell r="A735" t="str">
            <v>CIMS.CAN.AT.Transportation Personal.Passenger Vehicle MotorsGasoline ExistingMarket share</v>
          </cell>
          <cell r="H735">
            <v>1</v>
          </cell>
          <cell r="I735"/>
          <cell r="J735"/>
          <cell r="K735"/>
          <cell r="L735"/>
          <cell r="M735"/>
          <cell r="N735"/>
          <cell r="O735"/>
          <cell r="P735"/>
          <cell r="Q735"/>
          <cell r="R735"/>
        </row>
        <row r="736">
          <cell r="A736" t="str">
            <v>CIMS.CAN.AT.Transportation Personal.TransitService requestedCIMS.CAN.AT.Transportation Personal.Transit.Public Bus</v>
          </cell>
          <cell r="H736">
            <v>1</v>
          </cell>
          <cell r="I736">
            <v>1</v>
          </cell>
          <cell r="J736">
            <v>1</v>
          </cell>
          <cell r="K736">
            <v>1</v>
          </cell>
          <cell r="L736">
            <v>1</v>
          </cell>
          <cell r="M736">
            <v>1</v>
          </cell>
          <cell r="N736">
            <v>1</v>
          </cell>
          <cell r="O736">
            <v>1</v>
          </cell>
          <cell r="P736">
            <v>1</v>
          </cell>
          <cell r="Q736">
            <v>1</v>
          </cell>
          <cell r="R736">
            <v>1</v>
          </cell>
        </row>
        <row r="737">
          <cell r="A737" t="str">
            <v>CIMS.CAN.AT.Transportation Personal.TransitService requestedCIMS.CAN.AT.Transportation Personal.Transit.Rapid Transit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CIMS.CAN.AT.Transportation Personal.Transit.Public BusOutput</v>
          </cell>
          <cell r="H738">
            <v>778.19774759284121</v>
          </cell>
          <cell r="I738"/>
          <cell r="J738"/>
          <cell r="K738"/>
          <cell r="L738"/>
          <cell r="M738"/>
          <cell r="N738"/>
          <cell r="O738"/>
          <cell r="P738"/>
          <cell r="Q738"/>
          <cell r="R738"/>
        </row>
        <row r="739">
          <cell r="A739" t="str">
            <v>CIMS.CAN.AT.Transportation Personal.Transit.Public BusBus Urban DieselMarket share</v>
          </cell>
          <cell r="H739">
            <v>1</v>
          </cell>
          <cell r="I739"/>
          <cell r="J739"/>
          <cell r="K739"/>
          <cell r="L739"/>
          <cell r="M739"/>
          <cell r="N739"/>
          <cell r="O739"/>
          <cell r="P739"/>
          <cell r="Q739"/>
          <cell r="R739"/>
        </row>
        <row r="740">
          <cell r="A740" t="str">
            <v>CIMS.CAN.AT.Transportation Personal.Transit.Public BusBus Urban NGMarket share</v>
          </cell>
          <cell r="H740">
            <v>0</v>
          </cell>
          <cell r="I740"/>
          <cell r="J740"/>
          <cell r="K740"/>
          <cell r="L740"/>
          <cell r="M740"/>
          <cell r="N740"/>
          <cell r="O740"/>
          <cell r="P740"/>
          <cell r="Q740"/>
          <cell r="R740"/>
        </row>
        <row r="741">
          <cell r="A741" t="str">
            <v>CIMS.CAN.AT.Transportation Personal.Transit.Public BusBus Urban ElectricMarket share</v>
          </cell>
          <cell r="H741">
            <v>0</v>
          </cell>
          <cell r="I741"/>
          <cell r="J741"/>
          <cell r="K741"/>
          <cell r="L741"/>
          <cell r="M741"/>
          <cell r="N741"/>
          <cell r="O741"/>
          <cell r="P741"/>
          <cell r="Q741"/>
          <cell r="R741"/>
        </row>
        <row r="742">
          <cell r="A742" t="str">
            <v>CIMS.CAN.AT.Transportation Personal.Transit.Public BusBus Urban DieselService requestedCIMS.CAN.AT.Transportation Personal.Diesel Blend</v>
          </cell>
          <cell r="H742">
            <v>3.0385380582048676</v>
          </cell>
          <cell r="I742">
            <v>3.0111723132635309</v>
          </cell>
          <cell r="J742">
            <v>2.9838065683221924</v>
          </cell>
          <cell r="K742">
            <v>2.9564408233808557</v>
          </cell>
          <cell r="L742">
            <v>2.9345482274277863</v>
          </cell>
          <cell r="M742">
            <v>2.9345482274277863</v>
          </cell>
          <cell r="N742">
            <v>2.9345482274277863</v>
          </cell>
          <cell r="O742">
            <v>2.9345482274277863</v>
          </cell>
          <cell r="P742">
            <v>2.9345482274277863</v>
          </cell>
          <cell r="Q742">
            <v>2.9345482274277863</v>
          </cell>
          <cell r="R742">
            <v>2.9345482274277863</v>
          </cell>
        </row>
        <row r="743">
          <cell r="A743" t="str">
            <v>CIMS.CAN.AT.Transportation Personal.Transit.Rapid TransitLight RailService requestedCIMS.CAN.AT.Electricity</v>
          </cell>
          <cell r="H743">
            <v>0.26333333333333331</v>
          </cell>
          <cell r="I743"/>
          <cell r="J743"/>
          <cell r="K743"/>
          <cell r="L743"/>
          <cell r="M743"/>
          <cell r="N743"/>
          <cell r="O743"/>
          <cell r="P743"/>
          <cell r="Q743"/>
          <cell r="R743"/>
        </row>
        <row r="744">
          <cell r="A744" t="str">
            <v>CIMS.CAN.AT.Transportation Personal.Intercity BusOutput</v>
          </cell>
          <cell r="H744">
            <v>956.73357798106247</v>
          </cell>
          <cell r="I744"/>
          <cell r="J744"/>
          <cell r="K744"/>
          <cell r="L744"/>
          <cell r="M744"/>
          <cell r="N744"/>
          <cell r="O744"/>
          <cell r="P744"/>
          <cell r="Q744"/>
          <cell r="R744"/>
        </row>
        <row r="745">
          <cell r="A745" t="str">
            <v>CIMS.CAN.AT.Transportation Personal.Intercity BusBus Intercity DieselMarket share</v>
          </cell>
          <cell r="H745">
            <v>0.93766432148994616</v>
          </cell>
          <cell r="I745"/>
          <cell r="J745"/>
          <cell r="K745"/>
          <cell r="L745"/>
          <cell r="M745"/>
          <cell r="N745"/>
          <cell r="O745"/>
          <cell r="P745"/>
          <cell r="Q745"/>
          <cell r="R745"/>
        </row>
        <row r="746">
          <cell r="A746" t="str">
            <v>CIMS.CAN.AT.Transportation Personal.Intercity BusBus Intercity GasolineMarket share</v>
          </cell>
          <cell r="H746">
            <v>6.23356785100539E-2</v>
          </cell>
          <cell r="I746"/>
          <cell r="J746"/>
          <cell r="K746"/>
          <cell r="L746"/>
          <cell r="M746"/>
          <cell r="N746"/>
          <cell r="O746"/>
          <cell r="P746"/>
          <cell r="Q746"/>
          <cell r="R746"/>
        </row>
        <row r="747">
          <cell r="A747" t="str">
            <v>CIMS.CAN.AT.Transportation Personal.Intercity BusBus Intercity DieselService requestedCIMS.CAN.AT.Transportation Personal.Diesel Blend</v>
          </cell>
          <cell r="H747">
            <v>0.84748782752748397</v>
          </cell>
          <cell r="I747">
            <v>0.78582696133009122</v>
          </cell>
          <cell r="J747">
            <v>0.72416609513269847</v>
          </cell>
          <cell r="K747">
            <v>0.66250522893530572</v>
          </cell>
          <cell r="L747">
            <v>0.61317653597739152</v>
          </cell>
          <cell r="M747">
            <v>0.61317653597739152</v>
          </cell>
          <cell r="N747">
            <v>0.61317653597739152</v>
          </cell>
          <cell r="O747">
            <v>0.61317653597739152</v>
          </cell>
          <cell r="P747">
            <v>0.61317653597739152</v>
          </cell>
          <cell r="Q747">
            <v>0.61317653597739152</v>
          </cell>
          <cell r="R747">
            <v>0.61317653597739152</v>
          </cell>
        </row>
        <row r="748">
          <cell r="A748" t="str">
            <v>CIMS.CAN.AT.Transportation Personal.Intercity BusBus Intercity GasolineService requestedCIMS.CAN.AT.Transportation Personal.Gasoline Blend</v>
          </cell>
          <cell r="H748">
            <v>0.84748782752748397</v>
          </cell>
          <cell r="I748">
            <v>0.78582696133009122</v>
          </cell>
          <cell r="J748">
            <v>0.72416609513269847</v>
          </cell>
          <cell r="K748">
            <v>0.66250522893530572</v>
          </cell>
          <cell r="L748">
            <v>0.61317653597739152</v>
          </cell>
          <cell r="M748">
            <v>0.61317653597739152</v>
          </cell>
          <cell r="N748">
            <v>0.61317653597739152</v>
          </cell>
          <cell r="O748">
            <v>0.61317653597739152</v>
          </cell>
          <cell r="P748">
            <v>0.61317653597739152</v>
          </cell>
          <cell r="Q748">
            <v>0.61317653597739152</v>
          </cell>
          <cell r="R748">
            <v>0.61317653597739152</v>
          </cell>
        </row>
        <row r="749">
          <cell r="A749" t="str">
            <v>CIMS.CAN.AT.Transportation Personal.Intercity RailRail Intercity DieselMarket share</v>
          </cell>
          <cell r="H749">
            <v>1</v>
          </cell>
          <cell r="I749"/>
          <cell r="J749"/>
          <cell r="K749"/>
          <cell r="L749"/>
          <cell r="M749"/>
          <cell r="N749"/>
          <cell r="O749"/>
          <cell r="P749"/>
          <cell r="Q749"/>
          <cell r="R749"/>
        </row>
        <row r="750">
          <cell r="A750" t="str">
            <v>CIMS.CAN.AT.Transportation Personal.Intercity RailRail Intercity DieselService requestedCIMS.CAN.AT.Transportation Personal.Diesel Blend</v>
          </cell>
          <cell r="H750">
            <v>1.9938942624324696</v>
          </cell>
          <cell r="I750">
            <v>1.8539965299869507</v>
          </cell>
          <cell r="J750">
            <v>1.7140987975414319</v>
          </cell>
          <cell r="K750">
            <v>1.5742010650959131</v>
          </cell>
          <cell r="L750">
            <v>1.4622828791394937</v>
          </cell>
          <cell r="M750">
            <v>1.4622828791394937</v>
          </cell>
          <cell r="N750">
            <v>1.4622828791394937</v>
          </cell>
          <cell r="O750">
            <v>1.4622828791394937</v>
          </cell>
          <cell r="P750">
            <v>1.4622828791394937</v>
          </cell>
          <cell r="Q750">
            <v>1.4622828791394937</v>
          </cell>
          <cell r="R750">
            <v>1.4622828791394937</v>
          </cell>
        </row>
        <row r="751">
          <cell r="A751" t="str">
            <v>CIMS.CAN.AT.Transportation Personal.Mode.Intercity AirAir IntercityMarket share</v>
          </cell>
          <cell r="H751">
            <v>1</v>
          </cell>
          <cell r="I751"/>
          <cell r="J751"/>
          <cell r="K751"/>
          <cell r="L751"/>
          <cell r="M751"/>
          <cell r="N751"/>
          <cell r="O751"/>
          <cell r="P751"/>
          <cell r="Q751"/>
          <cell r="R751"/>
        </row>
        <row r="752">
          <cell r="A752" t="str">
            <v>CIMS.CAN.AT.Transportation Personal.Mode.Intercity AirAir IntercityService requestedCIMS.Generic Fuels.Jet Fuel</v>
          </cell>
          <cell r="H752">
            <v>2.3231044630016697</v>
          </cell>
          <cell r="I752">
            <v>2.0637162772815856</v>
          </cell>
          <cell r="J752">
            <v>1.8043280915615014</v>
          </cell>
          <cell r="K752">
            <v>1.5449399058414173</v>
          </cell>
          <cell r="L752">
            <v>1.3374293572653499</v>
          </cell>
          <cell r="M752">
            <v>1.3374293572653499</v>
          </cell>
          <cell r="N752">
            <v>1.3374293572653499</v>
          </cell>
          <cell r="O752">
            <v>1.3374293572653499</v>
          </cell>
          <cell r="P752">
            <v>1.3374293572653499</v>
          </cell>
          <cell r="Q752">
            <v>1.3374293572653499</v>
          </cell>
          <cell r="R752">
            <v>1.3374293572653499</v>
          </cell>
        </row>
        <row r="753">
          <cell r="H753"/>
          <cell r="I753"/>
          <cell r="J753"/>
          <cell r="K753"/>
          <cell r="L753"/>
          <cell r="M753"/>
          <cell r="N753"/>
          <cell r="O753"/>
          <cell r="P753"/>
          <cell r="Q753"/>
          <cell r="R753"/>
        </row>
        <row r="754">
          <cell r="A754" t="str">
            <v>CIMS.CAN.TRService requestedCIMS.CAN.TR.Transportation Personal</v>
          </cell>
          <cell r="H754">
            <v>91844390.623928756</v>
          </cell>
          <cell r="I754">
            <v>89157100.531171724</v>
          </cell>
          <cell r="J754">
            <v>100898407.50610207</v>
          </cell>
          <cell r="K754">
            <v>96735596.281145588</v>
          </cell>
          <cell r="L754">
            <v>128825633.2292309</v>
          </cell>
          <cell r="M754">
            <v>136206151.28872359</v>
          </cell>
          <cell r="N754">
            <v>144938232.614187</v>
          </cell>
          <cell r="O754">
            <v>154286627.35002515</v>
          </cell>
          <cell r="P754">
            <v>164735658.4862912</v>
          </cell>
          <cell r="Q754">
            <v>176379194.07259238</v>
          </cell>
          <cell r="R754">
            <v>189321164.96363488</v>
          </cell>
        </row>
        <row r="755">
          <cell r="A755" t="str">
            <v>CIMS.CAN.TR.Transportation PersonalService requestedCIMS.CAN.TR.Transportation Personal.Mode</v>
          </cell>
          <cell r="H755">
            <v>1</v>
          </cell>
          <cell r="I755">
            <v>1</v>
          </cell>
          <cell r="J755">
            <v>1</v>
          </cell>
          <cell r="K755">
            <v>1</v>
          </cell>
          <cell r="L755">
            <v>1</v>
          </cell>
          <cell r="M755">
            <v>1</v>
          </cell>
          <cell r="N755">
            <v>1</v>
          </cell>
          <cell r="O755">
            <v>1</v>
          </cell>
          <cell r="P755">
            <v>1</v>
          </cell>
          <cell r="Q755">
            <v>1</v>
          </cell>
          <cell r="R755">
            <v>1</v>
          </cell>
        </row>
        <row r="756">
          <cell r="A756" t="str">
            <v>CIMS.CAN.TR.Transportation Personal.ModeService requestedCIMS.CAN.TR.Transportation Personal.Mode.Urban</v>
          </cell>
          <cell r="H756">
            <v>0.40544445555844866</v>
          </cell>
          <cell r="I756">
            <v>0.42418102274967456</v>
          </cell>
          <cell r="J756">
            <v>0.36761640481276642</v>
          </cell>
          <cell r="K756">
            <v>0.39751449437047265</v>
          </cell>
          <cell r="L756">
            <v>0.33885418418846724</v>
          </cell>
          <cell r="M756">
            <v>0.32939141767497615</v>
          </cell>
          <cell r="N756">
            <v>0.3193221671055293</v>
          </cell>
          <cell r="O756">
            <v>0.31050990976745957</v>
          </cell>
          <cell r="P756">
            <v>0.3020172635287659</v>
          </cell>
          <cell r="Q756">
            <v>0.29386019612441344</v>
          </cell>
          <cell r="R756">
            <v>0.2860457836294491</v>
          </cell>
        </row>
        <row r="757">
          <cell r="A757" t="str">
            <v>CIMS.CAN.TR.Transportation Personal.ModeService requestedCIMS.CAN.TR.Transportation Personal.Mode.Intercity Land</v>
          </cell>
          <cell r="H757">
            <v>0.28614113693240878</v>
          </cell>
          <cell r="I757">
            <v>0.28664220578211352</v>
          </cell>
          <cell r="J757">
            <v>0.24222659625863957</v>
          </cell>
          <cell r="K757">
            <v>0.27072276855870064</v>
          </cell>
          <cell r="L757">
            <v>0.22942824780684259</v>
          </cell>
          <cell r="M757">
            <v>0.21978549884995982</v>
          </cell>
          <cell r="N757">
            <v>0.2100755871520032</v>
          </cell>
          <cell r="O757">
            <v>0.20157356133753462</v>
          </cell>
          <cell r="P757">
            <v>0.19362251079578086</v>
          </cell>
          <cell r="Q757">
            <v>0.18620227798400049</v>
          </cell>
          <cell r="R757">
            <v>0.17928787243343713</v>
          </cell>
        </row>
        <row r="758">
          <cell r="A758" t="str">
            <v>CIMS.CAN.TR.Transportation Personal.ModeService requestedCIMS.CAN.TR.Transportation Personal.Mode.Intercity Air</v>
          </cell>
          <cell r="H758">
            <v>0.30841440750914245</v>
          </cell>
          <cell r="I758">
            <v>0.28917677146821197</v>
          </cell>
          <cell r="J758">
            <v>0.39015699892859396</v>
          </cell>
          <cell r="K758">
            <v>0.33176273707082665</v>
          </cell>
          <cell r="L758">
            <v>0.43171756800469024</v>
          </cell>
          <cell r="M758">
            <v>0.45082308347506411</v>
          </cell>
          <cell r="N758">
            <v>0.46775750483284145</v>
          </cell>
          <cell r="O758">
            <v>0.48515029361868101</v>
          </cell>
          <cell r="P758">
            <v>0.50166964871751318</v>
          </cell>
          <cell r="Q758">
            <v>0.51731961768557799</v>
          </cell>
          <cell r="R758">
            <v>0.53211805187805405</v>
          </cell>
        </row>
        <row r="759">
          <cell r="A759" t="str">
            <v>CIMS.CAN.TR.Transportation Personal.Mode.UrbanWalk Cycle UrbanMarket share</v>
          </cell>
          <cell r="H759">
            <v>8.9086859688195987E-3</v>
          </cell>
          <cell r="I759">
            <v>8.9086859688195987E-3</v>
          </cell>
          <cell r="J759">
            <v>8.9086859688195987E-3</v>
          </cell>
          <cell r="K759">
            <v>8.9086859688195987E-3</v>
          </cell>
          <cell r="L759">
            <v>8.9086859688195987E-3</v>
          </cell>
          <cell r="M759">
            <v>8.9086859688195987E-3</v>
          </cell>
          <cell r="N759">
            <v>8.9086859688195987E-3</v>
          </cell>
          <cell r="O759">
            <v>8.9086859688195987E-3</v>
          </cell>
          <cell r="P759">
            <v>8.9086859688195987E-3</v>
          </cell>
          <cell r="Q759">
            <v>8.9086859688195987E-3</v>
          </cell>
          <cell r="R759">
            <v>8.9086859688195987E-3</v>
          </cell>
        </row>
        <row r="760">
          <cell r="A760" t="str">
            <v>CIMS.CAN.TR.Transportation Personal.Mode.UrbanPassenger Vehicle Urban 1 PassengerMarket share</v>
          </cell>
          <cell r="H760">
            <v>0.34635748768813929</v>
          </cell>
          <cell r="I760">
            <v>0.33145959543956577</v>
          </cell>
          <cell r="J760">
            <v>0.32973526430212707</v>
          </cell>
          <cell r="K760">
            <v>0.33983657069092077</v>
          </cell>
          <cell r="L760">
            <v>0.33566507135843454</v>
          </cell>
          <cell r="M760">
            <v>0.32991023979707745</v>
          </cell>
          <cell r="N760">
            <v>0.32463504367303309</v>
          </cell>
          <cell r="O760">
            <v>0.31955562861488229</v>
          </cell>
          <cell r="P760">
            <v>0.31469716784453744</v>
          </cell>
          <cell r="Q760">
            <v>0.31007937873823049</v>
          </cell>
          <cell r="R760">
            <v>0.30571652406528332</v>
          </cell>
        </row>
        <row r="761">
          <cell r="A761" t="str">
            <v>CIMS.CAN.TR.Transportation Personal.Mode.UrbanPassenger Vehicle Urban 3 PassengerMarket share</v>
          </cell>
          <cell r="H761">
            <v>0.46274003461481517</v>
          </cell>
          <cell r="I761">
            <v>0.44745140852906867</v>
          </cell>
          <cell r="J761">
            <v>0.4488590543055222</v>
          </cell>
          <cell r="K761">
            <v>0.46943260952755439</v>
          </cell>
          <cell r="L761">
            <v>0.4724050818327522</v>
          </cell>
          <cell r="M761">
            <v>0.46934174176811733</v>
          </cell>
          <cell r="N761">
            <v>0.46611757673613952</v>
          </cell>
          <cell r="O761">
            <v>0.46303699703820306</v>
          </cell>
          <cell r="P761">
            <v>0.46011337737958469</v>
          </cell>
          <cell r="Q761">
            <v>0.45735653834709322</v>
          </cell>
          <cell r="R761">
            <v>0.45477283068444679</v>
          </cell>
        </row>
        <row r="762">
          <cell r="A762" t="str">
            <v>CIMS.CAN.TR.Transportation Personal.Mode.UrbanPublic Transit UrbanMarket share</v>
          </cell>
          <cell r="H762">
            <v>0.18362969097971563</v>
          </cell>
          <cell r="I762">
            <v>0.21408754880468128</v>
          </cell>
          <cell r="J762">
            <v>0.21440708077565288</v>
          </cell>
          <cell r="K762">
            <v>0.18345649007169582</v>
          </cell>
          <cell r="L762">
            <v>0.18466629487001607</v>
          </cell>
          <cell r="M762">
            <v>0.19356373096006196</v>
          </cell>
          <cell r="N762">
            <v>0.20213949086804842</v>
          </cell>
          <cell r="O762">
            <v>0.21037283389160602</v>
          </cell>
          <cell r="P762">
            <v>0.21822486560532406</v>
          </cell>
          <cell r="Q762">
            <v>0.22566578253638125</v>
          </cell>
          <cell r="R762">
            <v>0.23267478588173318</v>
          </cell>
        </row>
        <row r="763">
          <cell r="A763" t="str">
            <v>CIMS.CAN.TR.Transportation Personal.Mode.UrbanPassenger Vehicle Urban 1 PassengerService requestedCIMS.CAN.TR.Transportation Personal.Passenger Vehicles</v>
          </cell>
          <cell r="H763">
            <v>1</v>
          </cell>
          <cell r="I763"/>
          <cell r="J763"/>
          <cell r="K763"/>
          <cell r="L763"/>
          <cell r="M763"/>
          <cell r="N763"/>
          <cell r="O763"/>
          <cell r="P763"/>
          <cell r="Q763"/>
          <cell r="R763"/>
        </row>
        <row r="764">
          <cell r="A764" t="str">
            <v>CIMS.CAN.TR.Transportation Personal.Mode.UrbanPassenger Vehicle Urban 3 PassengerService requestedCIMS.CAN.TR.Transportation Personal.Passenger Vehicles</v>
          </cell>
          <cell r="H764">
            <v>0.33333299999999999</v>
          </cell>
          <cell r="I764"/>
          <cell r="J764"/>
          <cell r="K764"/>
          <cell r="L764"/>
          <cell r="M764"/>
          <cell r="N764"/>
          <cell r="O764"/>
          <cell r="P764"/>
          <cell r="Q764"/>
          <cell r="R764"/>
        </row>
        <row r="765">
          <cell r="A765" t="str">
            <v>CIMS.CAN.TR.Transportation Personal.Mode.Intercity LandBus IntercityMarket share</v>
          </cell>
          <cell r="H765">
            <v>5.9552970725187962E-2</v>
          </cell>
          <cell r="I765">
            <v>6.1821724454134405E-2</v>
          </cell>
          <cell r="J765">
            <v>3.7627388233622348E-2</v>
          </cell>
          <cell r="K765">
            <v>3.2495822086337833E-2</v>
          </cell>
          <cell r="L765">
            <v>2.5891849268061325E-2</v>
          </cell>
          <cell r="M765">
            <v>2.1952053844228367E-2</v>
          </cell>
          <cell r="N765">
            <v>1.8534080273563475E-2</v>
          </cell>
          <cell r="O765">
            <v>1.5582114948044415E-2</v>
          </cell>
          <cell r="P765">
            <v>1.3046783804577133E-2</v>
          </cell>
          <cell r="Q765">
            <v>1.0881111416717529E-2</v>
          </cell>
          <cell r="R765">
            <v>9.0409525618156995E-3</v>
          </cell>
        </row>
        <row r="766">
          <cell r="A766" t="str">
            <v>CIMS.CAN.TR.Transportation Personal.Mode.Intercity LandRail IntercityMarket share</v>
          </cell>
          <cell r="H766">
            <v>1.1427363768489518E-2</v>
          </cell>
          <cell r="I766">
            <v>3.7955889629585344E-3</v>
          </cell>
          <cell r="J766">
            <v>4.4876914612042573E-3</v>
          </cell>
          <cell r="K766">
            <v>4.8163676108961611E-3</v>
          </cell>
          <cell r="L766">
            <v>7.4807224142241346E-3</v>
          </cell>
          <cell r="M766">
            <v>7.38579004125536E-3</v>
          </cell>
          <cell r="N766">
            <v>7.2616308370740219E-3</v>
          </cell>
          <cell r="O766">
            <v>7.1093657805651293E-3</v>
          </cell>
          <cell r="P766">
            <v>6.9318514983333921E-3</v>
          </cell>
          <cell r="Q766">
            <v>6.7322520974800399E-3</v>
          </cell>
          <cell r="R766">
            <v>6.5139231748893092E-3</v>
          </cell>
        </row>
        <row r="767">
          <cell r="A767" t="str">
            <v>CIMS.CAN.TR.Transportation Personal.Mode.Intercity LandPassenger Vehicle IntercityMarket share</v>
          </cell>
          <cell r="H767">
            <v>0.92901966550632242</v>
          </cell>
          <cell r="I767">
            <v>0.93438268658290702</v>
          </cell>
          <cell r="J767">
            <v>0.95788492030517336</v>
          </cell>
          <cell r="K767">
            <v>0.96268781030276607</v>
          </cell>
          <cell r="L767">
            <v>0.96662742831771453</v>
          </cell>
          <cell r="M767">
            <v>0.97066215611451623</v>
          </cell>
          <cell r="N767">
            <v>0.9742042888893625</v>
          </cell>
          <cell r="O767">
            <v>0.9773085192713904</v>
          </cell>
          <cell r="P767">
            <v>0.98002136469708956</v>
          </cell>
          <cell r="Q767">
            <v>0.98238663648580238</v>
          </cell>
          <cell r="R767">
            <v>0.984445124263295</v>
          </cell>
        </row>
        <row r="768">
          <cell r="A768" t="str">
            <v>CIMS.CAN.TR.Transportation Personal.Mode.Intercity LandPassenger Vehicle IntercityService requestedCIMS.CAN.TR.Transportation Personal.Passenger Vehicles</v>
          </cell>
          <cell r="H768">
            <v>0.78808545895363147</v>
          </cell>
          <cell r="I768"/>
          <cell r="J768"/>
          <cell r="K768"/>
          <cell r="L768"/>
          <cell r="M768"/>
          <cell r="N768"/>
          <cell r="O768"/>
          <cell r="P768"/>
          <cell r="Q768"/>
          <cell r="R768"/>
        </row>
        <row r="769">
          <cell r="A769" t="str">
            <v>CIMS.CAN.TR.Transportation Personal.Passenger VehiclesCar_smallOutput</v>
          </cell>
          <cell r="H769">
            <v>13.590817250000002</v>
          </cell>
          <cell r="I769"/>
          <cell r="J769"/>
          <cell r="K769"/>
          <cell r="L769"/>
          <cell r="M769"/>
          <cell r="N769"/>
          <cell r="O769"/>
          <cell r="P769"/>
          <cell r="Q769"/>
          <cell r="R769"/>
        </row>
        <row r="770">
          <cell r="A770" t="str">
            <v>CIMS.CAN.TR.Transportation Personal.Passenger VehiclesCar_largeOutput</v>
          </cell>
          <cell r="H770">
            <v>13.590817250000002</v>
          </cell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</row>
        <row r="771">
          <cell r="A771" t="str">
            <v>CIMS.CAN.TR.Transportation Personal.Passenger VehiclesLight Truck_smallOutput</v>
          </cell>
          <cell r="H771">
            <v>15.063131511599998</v>
          </cell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</row>
        <row r="772">
          <cell r="A772" t="str">
            <v>CIMS.CAN.TR.Transportation Personal.Passenger VehiclesLight Truck_largeOutput</v>
          </cell>
          <cell r="H772">
            <v>15.063131511599998</v>
          </cell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</row>
        <row r="773">
          <cell r="A773" t="str">
            <v>CIMS.CAN.TR.Transportation Personal.Passenger VehiclesCar_smallService requestedCIMS.CAN.TR.Transportation Personal.Passenger Vehicle Motors</v>
          </cell>
          <cell r="H773">
            <v>8</v>
          </cell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</row>
        <row r="774">
          <cell r="A774" t="str">
            <v>CIMS.CAN.TR.Transportation Personal.Passenger VehiclesCar_largeService requestedCIMS.CAN.TR.Transportation Personal.Passenger Vehicle Motors</v>
          </cell>
          <cell r="H774">
            <v>11</v>
          </cell>
          <cell r="I774"/>
          <cell r="J774"/>
          <cell r="K774"/>
          <cell r="L774"/>
          <cell r="M774"/>
          <cell r="N774"/>
          <cell r="O774"/>
          <cell r="P774"/>
          <cell r="Q774"/>
          <cell r="R774"/>
        </row>
        <row r="775">
          <cell r="A775" t="str">
            <v>CIMS.CAN.TR.Transportation Personal.Passenger VehiclesLight Truck_smallService requestedCIMS.CAN.TR.Transportation Personal.Passenger Vehicle Motors</v>
          </cell>
          <cell r="H775">
            <v>6</v>
          </cell>
          <cell r="I775"/>
          <cell r="J775"/>
          <cell r="K775"/>
          <cell r="L775"/>
          <cell r="M775"/>
          <cell r="N775"/>
          <cell r="O775"/>
          <cell r="P775"/>
          <cell r="Q775"/>
          <cell r="R775"/>
        </row>
        <row r="776">
          <cell r="A776" t="str">
            <v>CIMS.CAN.TR.Transportation Personal.Passenger VehiclesLight Truck_largeService requestedCIMS.CAN.TR.Transportation Personal.Passenger Vehicle Motors</v>
          </cell>
          <cell r="H776">
            <v>12</v>
          </cell>
          <cell r="I776"/>
          <cell r="J776"/>
          <cell r="K776"/>
          <cell r="L776"/>
          <cell r="M776"/>
          <cell r="N776"/>
          <cell r="O776"/>
          <cell r="P776"/>
          <cell r="Q776"/>
          <cell r="R776"/>
        </row>
        <row r="777">
          <cell r="A777" t="str">
            <v>CIMS.CAN.TR.Transportation Personal.Passenger VehiclesCar_smallMarket share</v>
          </cell>
          <cell r="H777">
            <v>0.21186439370208571</v>
          </cell>
          <cell r="I777">
            <v>0.20437753482382706</v>
          </cell>
          <cell r="J777">
            <v>0.19836968930607843</v>
          </cell>
          <cell r="K777">
            <v>0.18345947873000013</v>
          </cell>
          <cell r="L777">
            <v>0.1641275961464172</v>
          </cell>
          <cell r="M777">
            <v>0.15385725730201621</v>
          </cell>
          <cell r="N777">
            <v>0.14367292994930977</v>
          </cell>
          <cell r="O777">
            <v>0.13365122642794894</v>
          </cell>
          <cell r="P777">
            <v>0.12386386830995889</v>
          </cell>
          <cell r="Q777">
            <v>0.11437573723399685</v>
          </cell>
          <cell r="R777">
            <v>0.10524333799759421</v>
          </cell>
        </row>
        <row r="778">
          <cell r="A778" t="str">
            <v>CIMS.CAN.TR.Transportation Personal.Passenger VehiclesCar_largeMarket share</v>
          </cell>
          <cell r="H778">
            <v>0.43014892054665882</v>
          </cell>
          <cell r="I778">
            <v>0.41494832827867917</v>
          </cell>
          <cell r="J778">
            <v>0.40275058131840175</v>
          </cell>
          <cell r="K778">
            <v>0.37247833560333365</v>
          </cell>
          <cell r="L778">
            <v>0.33322875581242278</v>
          </cell>
          <cell r="M778">
            <v>0.31237685573439655</v>
          </cell>
          <cell r="N778">
            <v>0.29169958504859861</v>
          </cell>
          <cell r="O778">
            <v>0.2713524900203812</v>
          </cell>
          <cell r="P778">
            <v>0.25148118717476503</v>
          </cell>
          <cell r="Q778">
            <v>0.23221740589932693</v>
          </cell>
          <cell r="R778">
            <v>0.21367586805572159</v>
          </cell>
        </row>
        <row r="779">
          <cell r="A779" t="str">
            <v>CIMS.CAN.TR.Transportation Personal.Passenger VehiclesLight Truck_smallMarket share</v>
          </cell>
          <cell r="H779">
            <v>0.11813560629791432</v>
          </cell>
          <cell r="I779">
            <v>0.12562246517617295</v>
          </cell>
          <cell r="J779">
            <v>0.13163031069392156</v>
          </cell>
          <cell r="K779">
            <v>0.14654052126999983</v>
          </cell>
          <cell r="L779">
            <v>0.16587240385358284</v>
          </cell>
          <cell r="M779">
            <v>0.17614274269798377</v>
          </cell>
          <cell r="N779">
            <v>0.18632707005069027</v>
          </cell>
          <cell r="O779">
            <v>0.19634877357205111</v>
          </cell>
          <cell r="P779">
            <v>0.20613613169004111</v>
          </cell>
          <cell r="Q779">
            <v>0.21562426276600316</v>
          </cell>
          <cell r="R779">
            <v>0.22475666200240582</v>
          </cell>
        </row>
        <row r="780">
          <cell r="A780" t="str">
            <v>CIMS.CAN.TR.Transportation Personal.Passenger VehiclesLight Truck_largeMarket share</v>
          </cell>
          <cell r="H780">
            <v>0.23985107945334119</v>
          </cell>
          <cell r="I780">
            <v>0.25505167172132087</v>
          </cell>
          <cell r="J780">
            <v>0.26724941868159835</v>
          </cell>
          <cell r="K780">
            <v>0.29752166439666633</v>
          </cell>
          <cell r="L780">
            <v>0.33677124418757731</v>
          </cell>
          <cell r="M780">
            <v>0.35762314426560343</v>
          </cell>
          <cell r="N780">
            <v>0.37830041495140149</v>
          </cell>
          <cell r="O780">
            <v>0.3986475099796189</v>
          </cell>
          <cell r="P780">
            <v>0.41851881282523501</v>
          </cell>
          <cell r="Q780">
            <v>0.43778259410067311</v>
          </cell>
          <cell r="R780">
            <v>0.45632413194427845</v>
          </cell>
        </row>
        <row r="781">
          <cell r="A781" t="str">
            <v>CIMS.CAN.TR.Transportation Personal.Passenger Vehicle MotorsOutput</v>
          </cell>
          <cell r="H781">
            <v>141.58048556610754</v>
          </cell>
          <cell r="I781"/>
          <cell r="J781"/>
          <cell r="K781"/>
          <cell r="L781"/>
          <cell r="M781"/>
          <cell r="N781"/>
          <cell r="O781"/>
          <cell r="P781"/>
          <cell r="Q781"/>
          <cell r="R781"/>
        </row>
        <row r="782">
          <cell r="A782" t="str">
            <v>CIMS.CAN.TR.Transportation Personal.Passenger Vehicle MotorsGasoline ExistingService requestedCIMS.CAN.TR.Transportation Personal.Gasoline Blend</v>
          </cell>
          <cell r="H782">
            <v>0.36480298785886822</v>
          </cell>
          <cell r="I782"/>
          <cell r="J782"/>
          <cell r="K782"/>
          <cell r="L782"/>
          <cell r="M782"/>
          <cell r="N782"/>
          <cell r="O782"/>
          <cell r="P782"/>
          <cell r="Q782"/>
          <cell r="R782"/>
        </row>
        <row r="783">
          <cell r="A783" t="str">
            <v>CIMS.CAN.TR.Transportation Personal.Passenger Vehicle MotorsGasoline StandardService requestedCIMS.CAN.TR.Transportation Personal.Gasoline Blend</v>
          </cell>
          <cell r="H783">
            <v>0.34398085611684259</v>
          </cell>
          <cell r="I783"/>
          <cell r="J783"/>
          <cell r="K783"/>
          <cell r="L783"/>
          <cell r="M783"/>
          <cell r="N783"/>
          <cell r="O783"/>
          <cell r="P783"/>
          <cell r="Q783"/>
          <cell r="R783"/>
        </row>
        <row r="784">
          <cell r="A784" t="str">
            <v>CIMS.CAN.TR.Transportation Personal.Passenger Vehicle MotorsGasoline EfficientService requestedCIMS.CAN.TR.Transportation Personal.Gasoline Blend</v>
          </cell>
          <cell r="H784">
            <v>0.32942286129374937</v>
          </cell>
          <cell r="I784"/>
          <cell r="J784"/>
          <cell r="K784"/>
          <cell r="L784"/>
          <cell r="M784"/>
          <cell r="N784"/>
          <cell r="O784"/>
          <cell r="P784"/>
          <cell r="Q784"/>
          <cell r="R784"/>
        </row>
        <row r="785">
          <cell r="A785" t="str">
            <v>CIMS.CAN.TR.Transportation Personal.Passenger Vehicle MotorsGasoline ExistingMarket share</v>
          </cell>
          <cell r="H785">
            <v>1</v>
          </cell>
          <cell r="I785"/>
          <cell r="J785"/>
          <cell r="K785"/>
          <cell r="L785"/>
          <cell r="M785"/>
          <cell r="N785"/>
          <cell r="O785"/>
          <cell r="P785"/>
          <cell r="Q785"/>
          <cell r="R785"/>
        </row>
        <row r="786">
          <cell r="A786" t="str">
            <v>CIMS.CAN.TR.Transportation Personal.TransitService requestedCIMS.CAN.TR.Transportation Personal.Transit.Public Bus</v>
          </cell>
          <cell r="H786">
            <v>1</v>
          </cell>
          <cell r="I786">
            <v>1</v>
          </cell>
          <cell r="J786">
            <v>1</v>
          </cell>
          <cell r="K786">
            <v>1</v>
          </cell>
          <cell r="L786">
            <v>1</v>
          </cell>
          <cell r="M786">
            <v>1</v>
          </cell>
          <cell r="N786">
            <v>1</v>
          </cell>
          <cell r="O786">
            <v>1</v>
          </cell>
          <cell r="P786">
            <v>1</v>
          </cell>
          <cell r="Q786">
            <v>1</v>
          </cell>
          <cell r="R786">
            <v>1</v>
          </cell>
        </row>
        <row r="787">
          <cell r="A787" t="str">
            <v>CIMS.CAN.TR.Transportation Personal.TransitService requestedCIMS.CAN.TR.Transportation Personal.Transit.Rapid Transit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A788" t="str">
            <v>CIMS.CAN.TR.Transportation Personal.Transit.Public BusOutput</v>
          </cell>
          <cell r="H788">
            <v>778.19774759284121</v>
          </cell>
          <cell r="I788"/>
          <cell r="J788"/>
          <cell r="K788"/>
          <cell r="L788"/>
          <cell r="M788"/>
          <cell r="N788"/>
          <cell r="O788"/>
          <cell r="P788"/>
          <cell r="Q788"/>
          <cell r="R788"/>
        </row>
        <row r="789">
          <cell r="A789" t="str">
            <v>CIMS.CAN.TR.Transportation Personal.Transit.Public BusBus Urban DieselMarket share</v>
          </cell>
          <cell r="H789">
            <v>0.94115592839945783</v>
          </cell>
          <cell r="I789"/>
          <cell r="J789"/>
          <cell r="K789"/>
          <cell r="L789"/>
          <cell r="M789"/>
          <cell r="N789"/>
          <cell r="O789"/>
          <cell r="P789"/>
          <cell r="Q789"/>
          <cell r="R789"/>
        </row>
        <row r="790">
          <cell r="A790" t="str">
            <v>CIMS.CAN.TR.Transportation Personal.Transit.Public BusBus Urban NGMarket share</v>
          </cell>
          <cell r="H790">
            <v>5.8844071600542169E-2</v>
          </cell>
          <cell r="I790"/>
          <cell r="J790"/>
          <cell r="K790"/>
          <cell r="L790"/>
          <cell r="M790"/>
          <cell r="N790"/>
          <cell r="O790"/>
          <cell r="P790"/>
          <cell r="Q790"/>
          <cell r="R790"/>
        </row>
        <row r="791">
          <cell r="A791" t="str">
            <v>CIMS.CAN.TR.Transportation Personal.Transit.Public BusBus Urban ElectricMarket share</v>
          </cell>
          <cell r="H791">
            <v>0</v>
          </cell>
          <cell r="I791"/>
          <cell r="J791"/>
          <cell r="K791"/>
          <cell r="L791"/>
          <cell r="M791"/>
          <cell r="N791"/>
          <cell r="O791"/>
          <cell r="P791"/>
          <cell r="Q791"/>
          <cell r="R791"/>
        </row>
        <row r="792">
          <cell r="A792" t="str">
            <v>CIMS.CAN.TR.Transportation Personal.Transit.Public BusBus Urban DieselService requestedCIMS.CAN.TR.Transportation Personal.Diesel Blend</v>
          </cell>
          <cell r="H792">
            <v>3.0385380582048676</v>
          </cell>
          <cell r="I792">
            <v>3.0111723132635309</v>
          </cell>
          <cell r="J792">
            <v>2.9838065683221924</v>
          </cell>
          <cell r="K792">
            <v>2.9564408233808557</v>
          </cell>
          <cell r="L792">
            <v>2.9345482274277863</v>
          </cell>
          <cell r="M792">
            <v>2.9345482274277863</v>
          </cell>
          <cell r="N792">
            <v>2.9345482274277863</v>
          </cell>
          <cell r="O792">
            <v>2.9345482274277863</v>
          </cell>
          <cell r="P792">
            <v>2.9345482274277863</v>
          </cell>
          <cell r="Q792">
            <v>2.9345482274277863</v>
          </cell>
          <cell r="R792">
            <v>2.9345482274277863</v>
          </cell>
        </row>
        <row r="793">
          <cell r="A793" t="str">
            <v>CIMS.CAN.TR.Transportation Personal.Transit.Rapid TransitLight RailService requestedCIMS.CAN.TR.Electricity</v>
          </cell>
          <cell r="H793">
            <v>0.26333333333333331</v>
          </cell>
          <cell r="I793"/>
          <cell r="J793"/>
          <cell r="K793"/>
          <cell r="L793"/>
          <cell r="M793"/>
          <cell r="N793"/>
          <cell r="O793"/>
          <cell r="P793"/>
          <cell r="Q793"/>
          <cell r="R793"/>
        </row>
        <row r="794">
          <cell r="A794" t="str">
            <v>CIMS.CAN.TR.Transportation Personal.Intercity BusOutput</v>
          </cell>
          <cell r="H794">
            <v>956.73357798106247</v>
          </cell>
          <cell r="I794"/>
          <cell r="J794"/>
          <cell r="K794"/>
          <cell r="L794"/>
          <cell r="M794"/>
          <cell r="N794"/>
          <cell r="O794"/>
          <cell r="P794"/>
          <cell r="Q794"/>
          <cell r="R794"/>
        </row>
        <row r="795">
          <cell r="A795" t="str">
            <v>CIMS.CAN.TR.Transportation Personal.Intercity BusBus Intercity DieselMarket share</v>
          </cell>
          <cell r="H795">
            <v>0.91447177025956228</v>
          </cell>
          <cell r="I795"/>
          <cell r="J795"/>
          <cell r="K795"/>
          <cell r="L795"/>
          <cell r="M795"/>
          <cell r="N795"/>
          <cell r="O795"/>
          <cell r="P795"/>
          <cell r="Q795"/>
          <cell r="R795"/>
        </row>
        <row r="796">
          <cell r="A796" t="str">
            <v>CIMS.CAN.TR.Transportation Personal.Intercity BusBus Intercity GasolineMarket share</v>
          </cell>
          <cell r="H796">
            <v>8.5528229740437806E-2</v>
          </cell>
          <cell r="I796"/>
          <cell r="J796"/>
          <cell r="K796"/>
          <cell r="L796"/>
          <cell r="M796"/>
          <cell r="N796"/>
          <cell r="O796"/>
          <cell r="P796"/>
          <cell r="Q796"/>
          <cell r="R796"/>
        </row>
        <row r="797">
          <cell r="A797" t="str">
            <v>CIMS.CAN.TR.Transportation Personal.Intercity BusBus Intercity DieselService requestedCIMS.CAN.TR.Transportation Personal.Diesel Blend</v>
          </cell>
          <cell r="H797">
            <v>0.84748827491499767</v>
          </cell>
          <cell r="I797">
            <v>0.7858271198561475</v>
          </cell>
          <cell r="J797">
            <v>0.72416596479729733</v>
          </cell>
          <cell r="K797">
            <v>0.66250480973845072</v>
          </cell>
          <cell r="L797">
            <v>0.61317588569136916</v>
          </cell>
          <cell r="M797">
            <v>0.61317588569136916</v>
          </cell>
          <cell r="N797">
            <v>0.61317588569136916</v>
          </cell>
          <cell r="O797">
            <v>0.61317588569136916</v>
          </cell>
          <cell r="P797">
            <v>0.61317588569136916</v>
          </cell>
          <cell r="Q797">
            <v>0.61317588569136916</v>
          </cell>
          <cell r="R797">
            <v>0.61317588569136916</v>
          </cell>
        </row>
        <row r="798">
          <cell r="A798" t="str">
            <v>CIMS.CAN.TR.Transportation Personal.Intercity BusBus Intercity GasolineService requestedCIMS.CAN.TR.Transportation Personal.Gasoline Blend</v>
          </cell>
          <cell r="H798">
            <v>0.84748827491499767</v>
          </cell>
          <cell r="I798">
            <v>0.7858271198561475</v>
          </cell>
          <cell r="J798">
            <v>0.72416596479729733</v>
          </cell>
          <cell r="K798">
            <v>0.66250480973845072</v>
          </cell>
          <cell r="L798">
            <v>0.61317588569136916</v>
          </cell>
          <cell r="M798">
            <v>0.61317588569136916</v>
          </cell>
          <cell r="N798">
            <v>0.61317588569136916</v>
          </cell>
          <cell r="O798">
            <v>0.61317588569136916</v>
          </cell>
          <cell r="P798">
            <v>0.61317588569136916</v>
          </cell>
          <cell r="Q798">
            <v>0.61317588569136916</v>
          </cell>
          <cell r="R798">
            <v>0.61317588569136916</v>
          </cell>
        </row>
        <row r="799">
          <cell r="A799" t="str">
            <v>CIMS.CAN.TR.Transportation Personal.Intercity RailRail Intercity DieselMarket share</v>
          </cell>
          <cell r="H799">
            <v>1</v>
          </cell>
          <cell r="I799"/>
          <cell r="J799"/>
          <cell r="K799"/>
          <cell r="L799"/>
          <cell r="M799"/>
          <cell r="N799"/>
          <cell r="O799"/>
          <cell r="P799"/>
          <cell r="Q799"/>
          <cell r="R799"/>
        </row>
        <row r="800">
          <cell r="A800" t="str">
            <v>CIMS.CAN.TR.Transportation Personal.Intercity RailRail Intercity DieselService requestedCIMS.CAN.TR.Transportation Personal.Diesel Blend</v>
          </cell>
          <cell r="H800">
            <v>1.9938942624324696</v>
          </cell>
          <cell r="I800">
            <v>1.8539965299869507</v>
          </cell>
          <cell r="J800">
            <v>1.7140987975414319</v>
          </cell>
          <cell r="K800">
            <v>1.5742010650959131</v>
          </cell>
          <cell r="L800">
            <v>1.4622828791394937</v>
          </cell>
          <cell r="M800">
            <v>1.4622828791394937</v>
          </cell>
          <cell r="N800">
            <v>1.4622828791394937</v>
          </cell>
          <cell r="O800">
            <v>1.4622828791394937</v>
          </cell>
          <cell r="P800">
            <v>1.4622828791394937</v>
          </cell>
          <cell r="Q800">
            <v>1.4622828791394937</v>
          </cell>
          <cell r="R800">
            <v>1.4622828791394937</v>
          </cell>
        </row>
        <row r="801">
          <cell r="A801" t="str">
            <v>CIMS.CAN.TR.Transportation Personal.Mode.Intercity AirAir IntercityMarket share</v>
          </cell>
          <cell r="H801">
            <v>1</v>
          </cell>
          <cell r="I801"/>
          <cell r="J801"/>
          <cell r="K801"/>
          <cell r="L801"/>
          <cell r="M801"/>
          <cell r="N801"/>
          <cell r="O801"/>
          <cell r="P801"/>
          <cell r="Q801"/>
          <cell r="R801"/>
        </row>
        <row r="802">
          <cell r="A802" t="str">
            <v>CIMS.CAN.TR.Transportation Personal.Mode.Intercity AirAir IntercityService requestedCIMS.Generic Fuels.Jet Fuel</v>
          </cell>
          <cell r="H802">
            <v>2.3231044630016697</v>
          </cell>
          <cell r="I802">
            <v>2.0637162772815856</v>
          </cell>
          <cell r="J802">
            <v>1.8043280915615014</v>
          </cell>
          <cell r="K802">
            <v>1.5449399058414173</v>
          </cell>
          <cell r="L802">
            <v>1.3374293572653499</v>
          </cell>
          <cell r="M802">
            <v>1.3374293572653499</v>
          </cell>
          <cell r="N802">
            <v>1.3374293572653499</v>
          </cell>
          <cell r="O802">
            <v>1.3374293572653499</v>
          </cell>
          <cell r="P802">
            <v>1.3374293572653499</v>
          </cell>
          <cell r="Q802">
            <v>1.3374293572653499</v>
          </cell>
          <cell r="R802">
            <v>1.3374293572653499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DADC-C48F-4938-B5B0-C36FE68B6891}">
  <sheetPr codeName="Sheet1"/>
  <dimension ref="A1:X478"/>
  <sheetViews>
    <sheetView tabSelected="1" workbookViewId="0">
      <selection sqref="A1:X47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INDEX([1]!passenger_data,MATCH($A3&amp;$F3&amp;$G3&amp;$J3,[1]!passenger_index,0),MATCH(M$2,[1]!passenger_year,0))</f>
        <v>236247758.43911409</v>
      </c>
      <c r="N3">
        <f>INDEX([1]!passenger_data,MATCH($A3&amp;$F3&amp;$G3&amp;$J3,[1]!passenger_index,0),MATCH(N$2,[1]!passenger_year,0))</f>
        <v>271516773.32028484</v>
      </c>
      <c r="O3">
        <f>INDEX([1]!passenger_data,MATCH($A3&amp;$F3&amp;$G3&amp;$J3,[1]!passenger_index,0),MATCH(O$2,[1]!passenger_year,0))</f>
        <v>287162258.94690955</v>
      </c>
      <c r="P3">
        <f>INDEX([1]!passenger_data,MATCH($A3&amp;$F3&amp;$G3&amp;$J3,[1]!passenger_index,0),MATCH(P$2,[1]!passenger_year,0))</f>
        <v>294862688.01152515</v>
      </c>
      <c r="Q3">
        <f>INDEX([1]!passenger_data,MATCH($A3&amp;$F3&amp;$G3&amp;$J3,[1]!passenger_index,0),MATCH(Q$2,[1]!passenger_year,0))</f>
        <v>330379522.26151043</v>
      </c>
      <c r="R3">
        <f>INDEX([1]!passenger_data,MATCH($A3&amp;$F3&amp;$G3&amp;$J3,[1]!passenger_index,0),MATCH(R$2,[1]!passenger_year,0))</f>
        <v>341737723.69663393</v>
      </c>
      <c r="S3">
        <f>INDEX([1]!passenger_data,MATCH($A3&amp;$F3&amp;$G3&amp;$J3,[1]!passenger_index,0),MATCH(S$2,[1]!passenger_year,0))</f>
        <v>356489721.06692469</v>
      </c>
      <c r="T3">
        <f>INDEX([1]!passenger_data,MATCH($A3&amp;$F3&amp;$G3&amp;$J3,[1]!passenger_index,0),MATCH(T$2,[1]!passenger_year,0))</f>
        <v>371848377.53942978</v>
      </c>
      <c r="U3">
        <f>INDEX([1]!passenger_data,MATCH($A3&amp;$F3&amp;$G3&amp;$J3,[1]!passenger_index,0),MATCH(U$2,[1]!passenger_year,0))</f>
        <v>389340767.94209027</v>
      </c>
      <c r="V3">
        <f>INDEX([1]!passenger_data,MATCH($A3&amp;$F3&amp;$G3&amp;$J3,[1]!passenger_index,0),MATCH(V$2,[1]!passenger_year,0))</f>
        <v>409115766.68249893</v>
      </c>
      <c r="W3">
        <f>INDEX([1]!passenger_data,MATCH($A3&amp;$F3&amp;$G3&amp;$J3,[1]!passenger_index,0),MATCH(W$2,[1]!passenger_year,0))</f>
        <v>431338623.80595982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1.2014072853525235</v>
      </c>
      <c r="N6">
        <f>IFERROR(INDEX([2]!FuelMult_JCIMS,MATCH($C6&amp;$D6&amp;$J6,[2]!FuelMult_JCIMS_Index,0),MATCH(N$2,$M$2:$W$2,0)),1)</f>
        <v>1.4625870515976731</v>
      </c>
      <c r="O6">
        <f>IFERROR(INDEX([2]!FuelMult_JCIMS,MATCH($C6&amp;$D6&amp;$J6,[2]!FuelMult_JCIMS_Index,0),MATCH(O$2,$M$2:$W$2,0)),1)</f>
        <v>1.8756593798603747</v>
      </c>
      <c r="P6">
        <f>IFERROR(INDEX([2]!FuelMult_JCIMS,MATCH($C6&amp;$D6&amp;$J6,[2]!FuelMult_JCIMS_Index,0),MATCH(P$2,$M$2:$W$2,0)),1)</f>
        <v>2.0658229677869957</v>
      </c>
      <c r="Q6">
        <f>IFERROR(INDEX([2]!FuelMult_JCIMS,MATCH($C6&amp;$D6&amp;$J6,[2]!FuelMult_JCIMS_Index,0),MATCH(Q$2,$M$2:$W$2,0)),1)</f>
        <v>2.172338167860862</v>
      </c>
      <c r="R6">
        <f>IFERROR(INDEX([2]!FuelMult_JCIMS,MATCH($C6&amp;$D6&amp;$J6,[2]!FuelMult_JCIMS_Index,0),MATCH(R$2,$M$2:$W$2,0)),1)</f>
        <v>2.8222630529449542</v>
      </c>
      <c r="S6">
        <f>IFERROR(INDEX([2]!FuelMult_JCIMS,MATCH($C6&amp;$D6&amp;$J6,[2]!FuelMult_JCIMS_Index,0),MATCH(S$2,$M$2:$W$2,0)),1)</f>
        <v>2.7005718553511984</v>
      </c>
      <c r="T6">
        <f>IFERROR(INDEX([2]!FuelMult_JCIMS,MATCH($C6&amp;$D6&amp;$J6,[2]!FuelMult_JCIMS_Index,0),MATCH(T$2,$M$2:$W$2,0)),1)</f>
        <v>2.6016775089512025</v>
      </c>
      <c r="U6">
        <f>IFERROR(INDEX([2]!FuelMult_JCIMS,MATCH($C6&amp;$D6&amp;$J6,[2]!FuelMult_JCIMS_Index,0),MATCH(U$2,$M$2:$W$2,0)),1)</f>
        <v>2.5050661881433012</v>
      </c>
      <c r="V6">
        <f>IFERROR(INDEX([2]!FuelMult_JCIMS,MATCH($C6&amp;$D6&amp;$J6,[2]!FuelMult_JCIMS_Index,0),MATCH(V$2,$M$2:$W$2,0)),1)</f>
        <v>2.5036340177528924</v>
      </c>
      <c r="W6">
        <f>IFERROR(INDEX([2]!FuelMult_JCIMS,MATCH($C6&amp;$D6&amp;$J6,[2]!FuelMult_JCIMS_Index,0),MATCH(W$2,$M$2:$W$2,0)),1)</f>
        <v>2.5038754146788205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30</v>
      </c>
      <c r="M11">
        <f>INDEX([2]!CER_prices,MATCH($C11&amp;INDEX([2]!sector_CER,MATCH($D11,[2]!sector_CIMS,0))&amp;$J11,[2]!CER_prices_index,0),MATCH(M$2,[2]!CER_year,0))/ROUND(INDEX([2]Prices!K$29:K$210,MATCH("CAN"&amp;"Transportation"&amp;$J11,[2]Prices!$CJ$29:$CJ$210,0)),2)</f>
        <v>0.95398155394259854</v>
      </c>
      <c r="N11">
        <f>INDEX([2]!CER_prices,MATCH($C11&amp;INDEX([2]!sector_CER,MATCH($D11,[2]!sector_CIMS,0))&amp;$J11,[2]!CER_prices_index,0),MATCH(N$2,[2]!CER_year,0))/ROUND(INDEX([2]Prices!L$29:L$210,MATCH("CAN"&amp;"Transportation"&amp;$J11,[2]Prices!$CJ$29:$CJ$210,0)),2)</f>
        <v>0.95398155394259854</v>
      </c>
      <c r="O11">
        <f>INDEX([2]!CER_prices,MATCH($C11&amp;INDEX([2]!sector_CER,MATCH($D11,[2]!sector_CIMS,0))&amp;$J11,[2]!CER_prices_index,0),MATCH(O$2,[2]!CER_year,0))/ROUND(INDEX([2]Prices!M$29:M$210,MATCH("CAN"&amp;"Transportation"&amp;$J11,[2]Prices!$CJ$29:$CJ$210,0)),2)</f>
        <v>0.98994343024448206</v>
      </c>
      <c r="P11">
        <f>INDEX([2]!CER_prices,MATCH($C11&amp;INDEX([2]!sector_CER,MATCH($D11,[2]!sector_CIMS,0))&amp;$J11,[2]!CER_prices_index,0),MATCH(P$2,[2]!CER_year,0))/ROUND(INDEX([2]Prices!N$29:N$210,MATCH("CAN"&amp;"Transportation"&amp;$J11,[2]Prices!$CJ$29:$CJ$210,0)),2)</f>
        <v>0.97246283085654439</v>
      </c>
      <c r="Q11">
        <f>INDEX([2]!CER_prices,MATCH($C11&amp;INDEX([2]!sector_CER,MATCH($D11,[2]!sector_CIMS,0))&amp;$J11,[2]!CER_prices_index,0),MATCH(Q$2,[2]!CER_year,0))/ROUND(INDEX([2]Prices!O$29:O$210,MATCH("CAN"&amp;"Transportation"&amp;$J11,[2]Prices!$CJ$29:$CJ$210,0)),2)</f>
        <v>0.98182666513417205</v>
      </c>
      <c r="R11">
        <f>INDEX([2]!CER_prices,MATCH($C11&amp;INDEX([2]!sector_CER,MATCH($D11,[2]!sector_CIMS,0))&amp;$J11,[2]!CER_prices_index,0),MATCH(R$2,[2]!CER_year,0))/ROUND(INDEX([2]Prices!P$29:P$210,MATCH("CAN"&amp;"Transportation"&amp;$J11,[2]Prices!$CJ$29:$CJ$210,0)),2)</f>
        <v>0.98488180413750293</v>
      </c>
      <c r="S11">
        <f>INDEX([2]!CER_prices,MATCH($C11&amp;INDEX([2]!sector_CER,MATCH($D11,[2]!sector_CIMS,0))&amp;$J11,[2]!CER_prices_index,0),MATCH(S$2,[2]!CER_year,0))/ROUND(INDEX([2]Prices!Q$29:Q$210,MATCH("CAN"&amp;"Transportation"&amp;$J11,[2]Prices!$CJ$29:$CJ$210,0)),2)</f>
        <v>0.98927749890135364</v>
      </c>
      <c r="T11">
        <f>INDEX([2]!CER_prices,MATCH($C11&amp;INDEX([2]!sector_CER,MATCH($D11,[2]!sector_CIMS,0))&amp;$J11,[2]!CER_prices_index,0),MATCH(T$2,[2]!CER_year,0))/ROUND(INDEX([2]Prices!R$29:R$210,MATCH("CAN"&amp;"Transportation"&amp;$J11,[2]Prices!$CJ$29:$CJ$210,0)),2)</f>
        <v>0.98806334430302856</v>
      </c>
      <c r="U11">
        <f>INDEX([2]!CER_prices,MATCH($C11&amp;INDEX([2]!sector_CER,MATCH($D11,[2]!sector_CIMS,0))&amp;$J11,[2]!CER_prices_index,0),MATCH(U$2,[2]!CER_year,0))/ROUND(INDEX([2]Prices!S$29:S$210,MATCH("CAN"&amp;"Transportation"&amp;$J11,[2]Prices!$CJ$29:$CJ$210,0)),2)</f>
        <v>0.98741002378760923</v>
      </c>
      <c r="V11">
        <f>INDEX([2]!CER_prices,MATCH($C11&amp;INDEX([2]!sector_CER,MATCH($D11,[2]!sector_CIMS,0))&amp;$J11,[2]!CER_prices_index,0),MATCH(V$2,[2]!CER_year,0))/ROUND(INDEX([2]Prices!T$29:T$210,MATCH("CAN"&amp;"Transportation"&amp;$J11,[2]Prices!$CJ$29:$CJ$210,0)),2)</f>
        <v>0.98681583262792849</v>
      </c>
      <c r="W11">
        <f>INDEX([2]!CER_prices,MATCH($C11&amp;INDEX([2]!sector_CER,MATCH($D11,[2]!sector_CIMS,0))&amp;$J11,[2]!CER_prices_index,0),MATCH(W$2,[2]!CER_year,0))/ROUND(INDEX([2]Prices!U$29:U$210,MATCH("CAN"&amp;"Transportation"&amp;$J11,[2]Prices!$CJ$29:$CJ$210,0)),2)</f>
        <v>0.98676357067762543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31</v>
      </c>
      <c r="K12" t="s">
        <v>32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34</v>
      </c>
      <c r="K13" t="s">
        <v>24</v>
      </c>
      <c r="M13">
        <f>IFERROR(INDEX([2]!FuelMult_JCIMS,MATCH($C13&amp;$D13&amp;$J13,[2]!FuelMult_JCIMS_Index,0),MATCH(M$2,$M$2:$W$2,0)),1)</f>
        <v>1.4200596277018083</v>
      </c>
      <c r="N13">
        <f>IFERROR(INDEX([2]!FuelMult_JCIMS,MATCH($C13&amp;$D13&amp;$J13,[2]!FuelMult_JCIMS_Index,0),MATCH(N$2,$M$2:$W$2,0)),1)</f>
        <v>1.4774959966114798</v>
      </c>
      <c r="O13">
        <f>IFERROR(INDEX([2]!FuelMult_JCIMS,MATCH($C13&amp;$D13&amp;$J13,[2]!FuelMult_JCIMS_Index,0),MATCH(O$2,$M$2:$W$2,0)),1)</f>
        <v>1.4610642131418299</v>
      </c>
      <c r="P13">
        <f>IFERROR(INDEX([2]!FuelMult_JCIMS,MATCH($C13&amp;$D13&amp;$J13,[2]!FuelMult_JCIMS_Index,0),MATCH(P$2,$M$2:$W$2,0)),1)</f>
        <v>1.5916760223807722</v>
      </c>
      <c r="Q13">
        <f>IFERROR(INDEX([2]!FuelMult_JCIMS,MATCH($C13&amp;$D13&amp;$J13,[2]!FuelMult_JCIMS_Index,0),MATCH(Q$2,$M$2:$W$2,0)),1)</f>
        <v>1.497028796514372</v>
      </c>
      <c r="R13">
        <f>IFERROR(INDEX([2]!FuelMult_JCIMS,MATCH($C13&amp;$D13&amp;$J13,[2]!FuelMult_JCIMS_Index,0),MATCH(R$2,$M$2:$W$2,0)),1)</f>
        <v>1.6870883254838942</v>
      </c>
      <c r="S13">
        <f>IFERROR(INDEX([2]!FuelMult_JCIMS,MATCH($C13&amp;$D13&amp;$J13,[2]!FuelMult_JCIMS_Index,0),MATCH(S$2,$M$2:$W$2,0)),1)</f>
        <v>1.8849237393705525</v>
      </c>
      <c r="T13">
        <f>IFERROR(INDEX([2]!FuelMult_JCIMS,MATCH($C13&amp;$D13&amp;$J13,[2]!FuelMult_JCIMS_Index,0),MATCH(T$2,$M$2:$W$2,0)),1)</f>
        <v>2.0950304943587312</v>
      </c>
      <c r="U13">
        <f>IFERROR(INDEX([2]!FuelMult_JCIMS,MATCH($C13&amp;$D13&amp;$J13,[2]!FuelMult_JCIMS_Index,0),MATCH(U$2,$M$2:$W$2,0)),1)</f>
        <v>1.9842038439466212</v>
      </c>
      <c r="V13">
        <f>IFERROR(INDEX([2]!FuelMult_JCIMS,MATCH($C13&amp;$D13&amp;$J13,[2]!FuelMult_JCIMS_Index,0),MATCH(V$2,$M$2:$W$2,0)),1)</f>
        <v>1.9842841733602912</v>
      </c>
      <c r="W13">
        <f>IFERROR(INDEX([2]!FuelMult_JCIMS,MATCH($C13&amp;$D13&amp;$J13,[2]!FuelMult_JCIMS_Index,0),MATCH(W$2,$M$2:$W$2,0)),1)</f>
        <v>1.9843960136326679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35</v>
      </c>
      <c r="K14" t="s">
        <v>24</v>
      </c>
      <c r="M14">
        <f>IFERROR(INDEX([2]!FuelMult_JCIMS,MATCH($C14&amp;$D14&amp;$J14,[2]!FuelMult_JCIMS_Index,0),MATCH(M$2,$M$2:$W$2,0)),1)</f>
        <v>1</v>
      </c>
      <c r="N14">
        <f>IFERROR(INDEX([2]!FuelMult_JCIMS,MATCH($C14&amp;$D14&amp;$J14,[2]!FuelMult_JCIMS_Index,0),MATCH(N$2,$M$2:$W$2,0)),1)</f>
        <v>1</v>
      </c>
      <c r="O14">
        <f>IFERROR(INDEX([2]!FuelMult_JCIMS,MATCH($C14&amp;$D14&amp;$J14,[2]!FuelMult_JCIMS_Index,0),MATCH(O$2,$M$2:$W$2,0)),1)</f>
        <v>1</v>
      </c>
      <c r="P14">
        <f>IFERROR(INDEX([2]!FuelMult_JCIMS,MATCH($C14&amp;$D14&amp;$J14,[2]!FuelMult_JCIMS_Index,0),MATCH(P$2,$M$2:$W$2,0)),1)</f>
        <v>1</v>
      </c>
      <c r="Q14">
        <f>IFERROR(INDEX([2]!FuelMult_JCIMS,MATCH($C14&amp;$D14&amp;$J14,[2]!FuelMult_JCIMS_Index,0),MATCH(Q$2,$M$2:$W$2,0)),1)</f>
        <v>1</v>
      </c>
      <c r="R14">
        <f>IFERROR(INDEX([2]!FuelMult_JCIMS,MATCH($C14&amp;$D14&amp;$J14,[2]!FuelMult_JCIMS_Index,0),MATCH(R$2,$M$2:$W$2,0)),1)</f>
        <v>1</v>
      </c>
      <c r="S14">
        <f>IFERROR(INDEX([2]!FuelMult_JCIMS,MATCH($C14&amp;$D14&amp;$J14,[2]!FuelMult_JCIMS_Index,0),MATCH(S$2,$M$2:$W$2,0)),1)</f>
        <v>1</v>
      </c>
      <c r="T14">
        <f>IFERROR(INDEX([2]!FuelMult_JCIMS,MATCH($C14&amp;$D14&amp;$J14,[2]!FuelMult_JCIMS_Index,0),MATCH(T$2,$M$2:$W$2,0)),1)</f>
        <v>1</v>
      </c>
      <c r="U14">
        <f>IFERROR(INDEX([2]!FuelMult_JCIMS,MATCH($C14&amp;$D14&amp;$J14,[2]!FuelMult_JCIMS_Index,0),MATCH(U$2,$M$2:$W$2,0)),1)</f>
        <v>1</v>
      </c>
      <c r="V14">
        <f>IFERROR(INDEX([2]!FuelMult_JCIMS,MATCH($C14&amp;$D14&amp;$J14,[2]!FuelMult_JCIMS_Index,0),MATCH(V$2,$M$2:$W$2,0)),1)</f>
        <v>1</v>
      </c>
      <c r="W14">
        <f>IFERROR(INDEX([2]!FuelMult_JCIMS,MATCH($C14&amp;$D14&amp;$J14,[2]!FuelMult_JCIMS_Index,0),MATCH(W$2,$M$2:$W$2,0)),1)</f>
        <v>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36</v>
      </c>
      <c r="K15" t="s">
        <v>30</v>
      </c>
      <c r="M15">
        <f>INDEX([2]!CER_prices,MATCH($C15&amp;INDEX([2]!sector_CER,MATCH($D15,[2]!sector_CIMS,0))&amp;$J15,[2]!CER_prices_index,0),MATCH(M$2,[2]!CER_year,0))/ROUND(INDEX([2]Prices!K$29:K$210,MATCH("CAN"&amp;"Transportation"&amp;$J15,[2]Prices!$CJ$29:$CJ$210,0)),2)</f>
        <v>0.96886582600025029</v>
      </c>
      <c r="N15">
        <f>INDEX([2]!CER_prices,MATCH($C15&amp;INDEX([2]!sector_CER,MATCH($D15,[2]!sector_CIMS,0))&amp;$J15,[2]!CER_prices_index,0),MATCH(N$2,[2]!CER_year,0))/ROUND(INDEX([2]Prices!L$29:L$210,MATCH("CAN"&amp;"Transportation"&amp;$J15,[2]Prices!$CJ$29:$CJ$210,0)),2)</f>
        <v>0.96886582600025029</v>
      </c>
      <c r="O15">
        <f>INDEX([2]!CER_prices,MATCH($C15&amp;INDEX([2]!sector_CER,MATCH($D15,[2]!sector_CIMS,0))&amp;$J15,[2]!CER_prices_index,0),MATCH(O$2,[2]!CER_year,0))/ROUND(INDEX([2]Prices!M$29:M$210,MATCH("CAN"&amp;"Transportation"&amp;$J15,[2]Prices!$CJ$29:$CJ$210,0)),2)</f>
        <v>0.9791652413745694</v>
      </c>
      <c r="P15">
        <f>INDEX([2]!CER_prices,MATCH($C15&amp;INDEX([2]!sector_CER,MATCH($D15,[2]!sector_CIMS,0))&amp;$J15,[2]!CER_prices_index,0),MATCH(P$2,[2]!CER_year,0))/ROUND(INDEX([2]Prices!N$29:N$210,MATCH("CAN"&amp;"Transportation"&amp;$J15,[2]Prices!$CJ$29:$CJ$210,0)),2)</f>
        <v>0.96820262843413019</v>
      </c>
      <c r="Q15">
        <f>INDEX([2]!CER_prices,MATCH($C15&amp;INDEX([2]!sector_CER,MATCH($D15,[2]!sector_CIMS,0))&amp;$J15,[2]!CER_prices_index,0),MATCH(Q$2,[2]!CER_year,0))/ROUND(INDEX([2]Prices!O$29:O$210,MATCH("CAN"&amp;"Transportation"&amp;$J15,[2]Prices!$CJ$29:$CJ$210,0)),2)</f>
        <v>0.97632192051870659</v>
      </c>
      <c r="R15">
        <f>INDEX([2]!CER_prices,MATCH($C15&amp;INDEX([2]!sector_CER,MATCH($D15,[2]!sector_CIMS,0))&amp;$J15,[2]!CER_prices_index,0),MATCH(R$2,[2]!CER_year,0))/ROUND(INDEX([2]Prices!P$29:P$210,MATCH("CAN"&amp;"Transportation"&amp;$J15,[2]Prices!$CJ$29:$CJ$210,0)),2)</f>
        <v>0.97533820768951651</v>
      </c>
      <c r="S15">
        <f>INDEX([2]!CER_prices,MATCH($C15&amp;INDEX([2]!sector_CER,MATCH($D15,[2]!sector_CIMS,0))&amp;$J15,[2]!CER_prices_index,0),MATCH(S$2,[2]!CER_year,0))/ROUND(INDEX([2]Prices!Q$29:Q$210,MATCH("CAN"&amp;"Transportation"&amp;$J15,[2]Prices!$CJ$29:$CJ$210,0)),2)</f>
        <v>0.98118453136472616</v>
      </c>
      <c r="T15">
        <f>INDEX([2]!CER_prices,MATCH($C15&amp;INDEX([2]!sector_CER,MATCH($D15,[2]!sector_CIMS,0))&amp;$J15,[2]!CER_prices_index,0),MATCH(T$2,[2]!CER_year,0))/ROUND(INDEX([2]Prices!R$29:R$210,MATCH("CAN"&amp;"Transportation"&amp;$J15,[2]Prices!$CJ$29:$CJ$210,0)),2)</f>
        <v>0.98225983534345707</v>
      </c>
      <c r="U15">
        <f>INDEX([2]!CER_prices,MATCH($C15&amp;INDEX([2]!sector_CER,MATCH($D15,[2]!sector_CIMS,0))&amp;$J15,[2]!CER_prices_index,0),MATCH(U$2,[2]!CER_year,0))/ROUND(INDEX([2]Prices!S$29:S$210,MATCH("CAN"&amp;"Transportation"&amp;$J15,[2]Prices!$CJ$29:$CJ$210,0)),2)</f>
        <v>0.98486718576854382</v>
      </c>
      <c r="V15">
        <f>INDEX([2]!CER_prices,MATCH($C15&amp;INDEX([2]!sector_CER,MATCH($D15,[2]!sector_CIMS,0))&amp;$J15,[2]!CER_prices_index,0),MATCH(V$2,[2]!CER_year,0))/ROUND(INDEX([2]Prices!T$29:T$210,MATCH("CAN"&amp;"Transportation"&amp;$J15,[2]Prices!$CJ$29:$CJ$210,0)),2)</f>
        <v>0.98664477364856362</v>
      </c>
      <c r="W15">
        <f>INDEX([2]!CER_prices,MATCH($C15&amp;INDEX([2]!sector_CER,MATCH($D15,[2]!sector_CIMS,0))&amp;$J15,[2]!CER_prices_index,0),MATCH(W$2,[2]!CER_year,0))/ROUND(INDEX([2]Prices!U$29:U$210,MATCH("CAN"&amp;"Transportation"&amp;$J15,[2]Prices!$CJ$29:$CJ$210,0)),2)</f>
        <v>0.98785788974124422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37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38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39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40</v>
      </c>
      <c r="K19" t="s">
        <v>24</v>
      </c>
      <c r="M19">
        <f>IFERROR(INDEX([2]!FuelMult_JCIMS,MATCH($C19&amp;$D19&amp;$J19,[2]!FuelMult_JCIMS_Index,0),MATCH(M$2,$M$2:$W$2,0)),1)</f>
        <v>1.2328043211420403</v>
      </c>
      <c r="N19">
        <f>IFERROR(INDEX([2]!FuelMult_JCIMS,MATCH($C19&amp;$D19&amp;$J19,[2]!FuelMult_JCIMS_Index,0),MATCH(N$2,$M$2:$W$2,0)),1)</f>
        <v>1.0374677935394834</v>
      </c>
      <c r="O19">
        <f>IFERROR(INDEX([2]!FuelMult_JCIMS,MATCH($C19&amp;$D19&amp;$J19,[2]!FuelMult_JCIMS_Index,0),MATCH(O$2,$M$2:$W$2,0)),1)</f>
        <v>2.3441271629992957</v>
      </c>
      <c r="P19">
        <f>IFERROR(INDEX([2]!FuelMult_JCIMS,MATCH($C19&amp;$D19&amp;$J19,[2]!FuelMult_JCIMS_Index,0),MATCH(P$2,$M$2:$W$2,0)),1)</f>
        <v>2.126374825585827</v>
      </c>
      <c r="Q19">
        <f>IFERROR(INDEX([2]!FuelMult_JCIMS,MATCH($C19&amp;$D19&amp;$J19,[2]!FuelMult_JCIMS_Index,0),MATCH(Q$2,$M$2:$W$2,0)),1)</f>
        <v>6.4105264368914527</v>
      </c>
      <c r="R19">
        <f>IFERROR(INDEX([2]!FuelMult_JCIMS,MATCH($C19&amp;$D19&amp;$J19,[2]!FuelMult_JCIMS_Index,0),MATCH(R$2,$M$2:$W$2,0)),1)</f>
        <v>6.2414520106010825</v>
      </c>
      <c r="S19">
        <f>IFERROR(INDEX([2]!FuelMult_JCIMS,MATCH($C19&amp;$D19&amp;$J19,[2]!FuelMult_JCIMS_Index,0),MATCH(S$2,$M$2:$W$2,0)),1)</f>
        <v>6.6195934618355912</v>
      </c>
      <c r="T19">
        <f>IFERROR(INDEX([2]!FuelMult_JCIMS,MATCH($C19&amp;$D19&amp;$J19,[2]!FuelMult_JCIMS_Index,0),MATCH(T$2,$M$2:$W$2,0)),1)</f>
        <v>6.0924014654503909</v>
      </c>
      <c r="U19">
        <f>IFERROR(INDEX([2]!FuelMult_JCIMS,MATCH($C19&amp;$D19&amp;$J19,[2]!FuelMult_JCIMS_Index,0),MATCH(U$2,$M$2:$W$2,0)),1)</f>
        <v>5.2690874938843972</v>
      </c>
      <c r="V19">
        <f>IFERROR(INDEX([2]!FuelMult_JCIMS,MATCH($C19&amp;$D19&amp;$J19,[2]!FuelMult_JCIMS_Index,0),MATCH(V$2,$M$2:$W$2,0)),1)</f>
        <v>4.4871027774775261</v>
      </c>
      <c r="W19">
        <f>IFERROR(INDEX([2]!FuelMult_JCIMS,MATCH($C19&amp;$D19&amp;$J19,[2]!FuelMult_JCIMS_Index,0),MATCH(W$2,$M$2:$W$2,0)),1)</f>
        <v>3.9807212728092161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41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42</v>
      </c>
      <c r="K21" t="s">
        <v>24</v>
      </c>
      <c r="M21">
        <f>IFERROR(INDEX([2]!FuelMult_JCIMS,MATCH($C21&amp;$D21&amp;$J21,[2]!FuelMult_JCIMS_Index,0),MATCH(M$2,$M$2:$W$2,0)),1)</f>
        <v>1.8000309949847764</v>
      </c>
      <c r="N21">
        <f>IFERROR(INDEX([2]!FuelMult_JCIMS,MATCH($C21&amp;$D21&amp;$J21,[2]!FuelMult_JCIMS_Index,0),MATCH(N$2,$M$2:$W$2,0)),1)</f>
        <v>0.99901402519827598</v>
      </c>
      <c r="O21">
        <f>IFERROR(INDEX([2]!FuelMult_JCIMS,MATCH($C21&amp;$D21&amp;$J21,[2]!FuelMult_JCIMS_Index,0),MATCH(O$2,$M$2:$W$2,0)),1)</f>
        <v>0.79338826629707682</v>
      </c>
      <c r="P21">
        <f>IFERROR(INDEX([2]!FuelMult_JCIMS,MATCH($C21&amp;$D21&amp;$J21,[2]!FuelMult_JCIMS_Index,0),MATCH(P$2,$M$2:$W$2,0)),1)</f>
        <v>0.64482686397599465</v>
      </c>
      <c r="Q21">
        <f>IFERROR(INDEX([2]!FuelMult_JCIMS,MATCH($C21&amp;$D21&amp;$J21,[2]!FuelMult_JCIMS_Index,0),MATCH(Q$2,$M$2:$W$2,0)),1)</f>
        <v>0.66321372325180417</v>
      </c>
      <c r="R21">
        <f>IFERROR(INDEX([2]!FuelMult_JCIMS,MATCH($C21&amp;$D21&amp;$J21,[2]!FuelMult_JCIMS_Index,0),MATCH(R$2,$M$2:$W$2,0)),1)</f>
        <v>0.66832870556356561</v>
      </c>
      <c r="S21">
        <f>IFERROR(INDEX([2]!FuelMult_JCIMS,MATCH($C21&amp;$D21&amp;$J21,[2]!FuelMult_JCIMS_Index,0),MATCH(S$2,$M$2:$W$2,0)),1)</f>
        <v>0.66934599934946115</v>
      </c>
      <c r="T21">
        <f>IFERROR(INDEX([2]!FuelMult_JCIMS,MATCH($C21&amp;$D21&amp;$J21,[2]!FuelMult_JCIMS_Index,0),MATCH(T$2,$M$2:$W$2,0)),1)</f>
        <v>0.66769717604098744</v>
      </c>
      <c r="U21">
        <f>IFERROR(INDEX([2]!FuelMult_JCIMS,MATCH($C21&amp;$D21&amp;$J21,[2]!FuelMult_JCIMS_Index,0),MATCH(U$2,$M$2:$W$2,0)),1)</f>
        <v>0.6725639744322599</v>
      </c>
      <c r="V21">
        <f>IFERROR(INDEX([2]!FuelMult_JCIMS,MATCH($C21&amp;$D21&amp;$J21,[2]!FuelMult_JCIMS_Index,0),MATCH(V$2,$M$2:$W$2,0)),1)</f>
        <v>0.6725639744322599</v>
      </c>
      <c r="W21">
        <f>IFERROR(INDEX([2]!FuelMult_JCIMS,MATCH($C21&amp;$D21&amp;$J21,[2]!FuelMult_JCIMS_Index,0),MATCH(W$2,$M$2:$W$2,0)),1)</f>
        <v>0.6725639744322599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43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44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45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46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19</v>
      </c>
      <c r="M26">
        <f>INDEX([1]!passenger_data,MATCH($A26&amp;$F26&amp;$G26&amp;$J26,[1]!passenger_index,0),MATCH(M$2,[1]!passenger_year,0))</f>
        <v>1</v>
      </c>
      <c r="N26">
        <f>INDEX([1]!passenger_data,MATCH($A26&amp;$F26&amp;$G26&amp;$J26,[1]!passenger_index,0),MATCH(N$2,[1]!passenger_year,0))</f>
        <v>1</v>
      </c>
      <c r="O26">
        <f>INDEX([1]!passenger_data,MATCH($A26&amp;$F26&amp;$G26&amp;$J26,[1]!passenger_index,0),MATCH(O$2,[1]!passenger_year,0))</f>
        <v>1</v>
      </c>
      <c r="P26">
        <f>INDEX([1]!passenger_data,MATCH($A26&amp;$F26&amp;$G26&amp;$J26,[1]!passenger_index,0),MATCH(P$2,[1]!passenger_year,0))</f>
        <v>1</v>
      </c>
      <c r="Q26">
        <f>INDEX([1]!passenger_data,MATCH($A26&amp;$F26&amp;$G26&amp;$J26,[1]!passenger_index,0),MATCH(Q$2,[1]!passenger_year,0))</f>
        <v>1</v>
      </c>
      <c r="R26">
        <f>INDEX([1]!passenger_data,MATCH($A26&amp;$F26&amp;$G26&amp;$J26,[1]!passenger_index,0),MATCH(R$2,[1]!passenger_year,0))</f>
        <v>1</v>
      </c>
      <c r="S26">
        <f>INDEX([1]!passenger_data,MATCH($A26&amp;$F26&amp;$G26&amp;$J26,[1]!passenger_index,0),MATCH(S$2,[1]!passenger_year,0))</f>
        <v>1</v>
      </c>
      <c r="T26">
        <f>INDEX([1]!passenger_data,MATCH($A26&amp;$F26&amp;$G26&amp;$J26,[1]!passenger_index,0),MATCH(T$2,[1]!passenger_year,0))</f>
        <v>1</v>
      </c>
      <c r="U26">
        <f>INDEX([1]!passenger_data,MATCH($A26&amp;$F26&amp;$G26&amp;$J26,[1]!passenger_index,0),MATCH(U$2,[1]!passenger_year,0))</f>
        <v>1</v>
      </c>
      <c r="V26">
        <f>INDEX([1]!passenger_data,MATCH($A26&amp;$F26&amp;$G26&amp;$J26,[1]!passenger_index,0),MATCH(V$2,[1]!passenger_year,0))</f>
        <v>1</v>
      </c>
      <c r="W26">
        <f>INDEX([1]!passenger_data,MATCH($A26&amp;$F26&amp;$G26&amp;$J26,[1]!passenger_index,0),MATCH(W$2,[1]!passenger_year,0))</f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20</v>
      </c>
      <c r="L27" t="s">
        <v>19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21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19</v>
      </c>
      <c r="M29">
        <f>INDEX([1]!passenger_data,MATCH($A29&amp;$F29&amp;$G29&amp;$J29,[1]!passenger_index,0),MATCH(M$2,[1]!passenger_year,0))</f>
        <v>0.49792780522580982</v>
      </c>
      <c r="N29">
        <f>INDEX([1]!passenger_data,MATCH($A29&amp;$F29&amp;$G29&amp;$J29,[1]!passenger_index,0),MATCH(N$2,[1]!passenger_year,0))</f>
        <v>0.49774265945261725</v>
      </c>
      <c r="O29">
        <f>INDEX([1]!passenger_data,MATCH($A29&amp;$F29&amp;$G29&amp;$J29,[1]!passenger_index,0),MATCH(O$2,[1]!passenger_year,0))</f>
        <v>0.51169060342025141</v>
      </c>
      <c r="P29">
        <f>INDEX([1]!passenger_data,MATCH($A29&amp;$F29&amp;$G29&amp;$J29,[1]!passenger_index,0),MATCH(P$2,[1]!passenger_year,0))</f>
        <v>0.48574997692439981</v>
      </c>
      <c r="Q29">
        <f>INDEX([1]!passenger_data,MATCH($A29&amp;$F29&amp;$G29&amp;$J29,[1]!passenger_index,0),MATCH(Q$2,[1]!passenger_year,0))</f>
        <v>0.46381334102557636</v>
      </c>
      <c r="R29">
        <f>INDEX([1]!passenger_data,MATCH($A29&amp;$F29&amp;$G29&amp;$J29,[1]!passenger_index,0),MATCH(R$2,[1]!passenger_year,0))</f>
        <v>0.45768529638580652</v>
      </c>
      <c r="S29">
        <f>INDEX([1]!passenger_data,MATCH($A29&amp;$F29&amp;$G29&amp;$J29,[1]!passenger_index,0),MATCH(S$2,[1]!passenger_year,0))</f>
        <v>0.44983456855668608</v>
      </c>
      <c r="T29">
        <f>INDEX([1]!passenger_data,MATCH($A29&amp;$F29&amp;$G29&amp;$J29,[1]!passenger_index,0),MATCH(T$2,[1]!passenger_year,0))</f>
        <v>0.44376858727135199</v>
      </c>
      <c r="U29">
        <f>INDEX([1]!passenger_data,MATCH($A29&amp;$F29&amp;$G29&amp;$J29,[1]!passenger_index,0),MATCH(U$2,[1]!passenger_year,0))</f>
        <v>0.43767003785987957</v>
      </c>
      <c r="V29">
        <f>INDEX([1]!passenger_data,MATCH($A29&amp;$F29&amp;$G29&amp;$J29,[1]!passenger_index,0),MATCH(V$2,[1]!passenger_year,0))</f>
        <v>0.43157535609691161</v>
      </c>
      <c r="W29">
        <f>INDEX([1]!passenger_data,MATCH($A29&amp;$F29&amp;$G29&amp;$J29,[1]!passenger_index,0),MATCH(W$2,[1]!passenger_year,0))</f>
        <v>0.42551576682674774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19</v>
      </c>
      <c r="M30">
        <f>INDEX([1]!passenger_data,MATCH($A30&amp;$F30&amp;$G30&amp;$J30,[1]!passenger_index,0),MATCH(M$2,[1]!passenger_year,0))</f>
        <v>0.37243138701552669</v>
      </c>
      <c r="N30">
        <f>INDEX([1]!passenger_data,MATCH($A30&amp;$F30&amp;$G30&amp;$J30,[1]!passenger_index,0),MATCH(N$2,[1]!passenger_year,0))</f>
        <v>0.36515208379476227</v>
      </c>
      <c r="O30">
        <f>INDEX([1]!passenger_data,MATCH($A30&amp;$F30&amp;$G30&amp;$J30,[1]!passenger_index,0),MATCH(O$2,[1]!passenger_year,0))</f>
        <v>0.36319214223866858</v>
      </c>
      <c r="P30">
        <f>INDEX([1]!passenger_data,MATCH($A30&amp;$F30&amp;$G30&amp;$J30,[1]!passenger_index,0),MATCH(P$2,[1]!passenger_year,0))</f>
        <v>0.35149678613014512</v>
      </c>
      <c r="Q30">
        <f>INDEX([1]!passenger_data,MATCH($A30&amp;$F30&amp;$G30&amp;$J30,[1]!passenger_index,0),MATCH(Q$2,[1]!passenger_year,0))</f>
        <v>0.33767735307943841</v>
      </c>
      <c r="R30">
        <f>INDEX([1]!passenger_data,MATCH($A30&amp;$F30&amp;$G30&amp;$J30,[1]!passenger_index,0),MATCH(R$2,[1]!passenger_year,0))</f>
        <v>0.33042886667661364</v>
      </c>
      <c r="S30">
        <f>INDEX([1]!passenger_data,MATCH($A30&amp;$F30&amp;$G30&amp;$J30,[1]!passenger_index,0),MATCH(S$2,[1]!passenger_year,0))</f>
        <v>0.32189960792337269</v>
      </c>
      <c r="T30">
        <f>INDEX([1]!passenger_data,MATCH($A30&amp;$F30&amp;$G30&amp;$J30,[1]!passenger_index,0),MATCH(T$2,[1]!passenger_year,0))</f>
        <v>0.31490536831403249</v>
      </c>
      <c r="U30">
        <f>INDEX([1]!passenger_data,MATCH($A30&amp;$F30&amp;$G30&amp;$J30,[1]!passenger_index,0),MATCH(U$2,[1]!passenger_year,0))</f>
        <v>0.30812703795545282</v>
      </c>
      <c r="V30">
        <f>INDEX([1]!passenger_data,MATCH($A30&amp;$F30&amp;$G30&amp;$J30,[1]!passenger_index,0),MATCH(V$2,[1]!passenger_year,0))</f>
        <v>0.3015821028888479</v>
      </c>
      <c r="W30">
        <f>INDEX([1]!passenger_data,MATCH($A30&amp;$F30&amp;$G30&amp;$J30,[1]!passenger_index,0),MATCH(W$2,[1]!passenger_year,0))</f>
        <v>0.29528275502043377</v>
      </c>
    </row>
    <row r="31" spans="1:23" x14ac:dyDescent="0.25">
      <c r="A31" t="s">
        <v>47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19</v>
      </c>
      <c r="M31">
        <f>INDEX([1]!passenger_data,MATCH($A31&amp;$F31&amp;$G31&amp;$J31,[1]!passenger_index,0),MATCH(M$2,[1]!passenger_year,0))</f>
        <v>0.12964080775866366</v>
      </c>
      <c r="N31">
        <f>INDEX([1]!passenger_data,MATCH($A31&amp;$F31&amp;$G31&amp;$J31,[1]!passenger_index,0),MATCH(N$2,[1]!passenger_year,0))</f>
        <v>0.13710525675262039</v>
      </c>
      <c r="O31">
        <f>INDEX([1]!passenger_data,MATCH($A31&amp;$F31&amp;$G31&amp;$J31,[1]!passenger_index,0),MATCH(O$2,[1]!passenger_year,0))</f>
        <v>0.12511725434108001</v>
      </c>
      <c r="P31">
        <f>INDEX([1]!passenger_data,MATCH($A31&amp;$F31&amp;$G31&amp;$J31,[1]!passenger_index,0),MATCH(P$2,[1]!passenger_year,0))</f>
        <v>0.16275323694545524</v>
      </c>
      <c r="Q31">
        <f>INDEX([1]!passenger_data,MATCH($A31&amp;$F31&amp;$G31&amp;$J31,[1]!passenger_index,0),MATCH(Q$2,[1]!passenger_year,0))</f>
        <v>0.19850930589498519</v>
      </c>
      <c r="R31">
        <f>INDEX([1]!passenger_data,MATCH($A31&amp;$F31&amp;$G31&amp;$J31,[1]!passenger_index,0),MATCH(R$2,[1]!passenger_year,0))</f>
        <v>0.21188583693757981</v>
      </c>
      <c r="S31">
        <f>INDEX([1]!passenger_data,MATCH($A31&amp;$F31&amp;$G31&amp;$J31,[1]!passenger_index,0),MATCH(S$2,[1]!passenger_year,0))</f>
        <v>0.22425838861075026</v>
      </c>
      <c r="T31">
        <f>INDEX([1]!passenger_data,MATCH($A31&amp;$F31&amp;$G31&amp;$J31,[1]!passenger_index,0),MATCH(T$2,[1]!passenger_year,0))</f>
        <v>0.23737264942778846</v>
      </c>
      <c r="U31">
        <f>INDEX([1]!passenger_data,MATCH($A31&amp;$F31&amp;$G31&amp;$J31,[1]!passenger_index,0),MATCH(U$2,[1]!passenger_year,0))</f>
        <v>0.25030385925941256</v>
      </c>
      <c r="V31">
        <f>INDEX([1]!passenger_data,MATCH($A31&amp;$F31&amp;$G31&amp;$J31,[1]!passenger_index,0),MATCH(V$2,[1]!passenger_year,0))</f>
        <v>0.26299777169489158</v>
      </c>
      <c r="W31">
        <f>INDEX([1]!passenger_data,MATCH($A31&amp;$F31&amp;$G31&amp;$J31,[1]!passenger_index,0),MATCH(W$2,[1]!passenger_year,0))</f>
        <v>0.27541069181137762</v>
      </c>
    </row>
    <row r="32" spans="1:23" x14ac:dyDescent="0.25">
      <c r="A32" t="s">
        <v>50</v>
      </c>
      <c r="B32" t="s">
        <v>5</v>
      </c>
      <c r="C32" t="s">
        <v>15</v>
      </c>
      <c r="D32" t="s">
        <v>16</v>
      </c>
      <c r="E32" t="s">
        <v>53</v>
      </c>
      <c r="G32" t="s">
        <v>20</v>
      </c>
      <c r="L32" t="s">
        <v>19</v>
      </c>
    </row>
    <row r="33" spans="1:24" x14ac:dyDescent="0.25">
      <c r="A33" t="s">
        <v>50</v>
      </c>
      <c r="B33" t="s">
        <v>5</v>
      </c>
      <c r="C33" t="s">
        <v>15</v>
      </c>
      <c r="D33" t="s">
        <v>16</v>
      </c>
      <c r="E33" t="s">
        <v>53</v>
      </c>
      <c r="G33" t="s">
        <v>21</v>
      </c>
      <c r="H33" t="s">
        <v>54</v>
      </c>
    </row>
    <row r="34" spans="1:24" x14ac:dyDescent="0.25">
      <c r="A34" t="s">
        <v>50</v>
      </c>
      <c r="B34" t="s">
        <v>5</v>
      </c>
      <c r="C34" t="s">
        <v>15</v>
      </c>
      <c r="D34" t="s">
        <v>16</v>
      </c>
      <c r="E34" t="s">
        <v>53</v>
      </c>
      <c r="G34" t="s">
        <v>55</v>
      </c>
      <c r="L34" t="s">
        <v>56</v>
      </c>
      <c r="M34">
        <v>0.08</v>
      </c>
      <c r="N34">
        <f t="shared" ref="N34:W35" si="0">M34</f>
        <v>0.08</v>
      </c>
      <c r="O34">
        <f t="shared" si="0"/>
        <v>0.08</v>
      </c>
      <c r="P34">
        <f t="shared" si="0"/>
        <v>0.08</v>
      </c>
      <c r="Q34">
        <f t="shared" si="0"/>
        <v>0.08</v>
      </c>
      <c r="R34">
        <f t="shared" si="0"/>
        <v>0.08</v>
      </c>
      <c r="S34">
        <f t="shared" si="0"/>
        <v>0.08</v>
      </c>
      <c r="T34">
        <f t="shared" si="0"/>
        <v>0.08</v>
      </c>
      <c r="U34">
        <f t="shared" si="0"/>
        <v>0.08</v>
      </c>
      <c r="V34">
        <f t="shared" si="0"/>
        <v>0.08</v>
      </c>
      <c r="W34">
        <f t="shared" si="0"/>
        <v>0.08</v>
      </c>
    </row>
    <row r="35" spans="1:24" x14ac:dyDescent="0.25">
      <c r="A35" t="s">
        <v>50</v>
      </c>
      <c r="B35" t="s">
        <v>5</v>
      </c>
      <c r="C35" t="s">
        <v>15</v>
      </c>
      <c r="D35" t="s">
        <v>16</v>
      </c>
      <c r="E35" t="s">
        <v>53</v>
      </c>
      <c r="G35" t="s">
        <v>57</v>
      </c>
      <c r="M35">
        <v>6</v>
      </c>
      <c r="N35">
        <f t="shared" si="0"/>
        <v>6</v>
      </c>
      <c r="O35">
        <f t="shared" si="0"/>
        <v>6</v>
      </c>
      <c r="P35">
        <f t="shared" si="0"/>
        <v>6</v>
      </c>
      <c r="Q35">
        <f t="shared" si="0"/>
        <v>6</v>
      </c>
      <c r="R35">
        <f t="shared" si="0"/>
        <v>6</v>
      </c>
      <c r="S35">
        <f t="shared" si="0"/>
        <v>6</v>
      </c>
      <c r="T35">
        <f t="shared" si="0"/>
        <v>6</v>
      </c>
      <c r="U35">
        <f t="shared" si="0"/>
        <v>6</v>
      </c>
      <c r="V35">
        <f t="shared" si="0"/>
        <v>6</v>
      </c>
      <c r="W35">
        <f t="shared" si="0"/>
        <v>6</v>
      </c>
    </row>
    <row r="36" spans="1:24" x14ac:dyDescent="0.25">
      <c r="A36" t="s">
        <v>50</v>
      </c>
      <c r="B36" t="s">
        <v>5</v>
      </c>
      <c r="C36" t="s">
        <v>15</v>
      </c>
      <c r="D36" t="s">
        <v>16</v>
      </c>
      <c r="E36" t="s">
        <v>53</v>
      </c>
      <c r="F36" t="s">
        <v>58</v>
      </c>
      <c r="G36" t="s">
        <v>6</v>
      </c>
    </row>
    <row r="37" spans="1:24" x14ac:dyDescent="0.25">
      <c r="A37" t="s">
        <v>50</v>
      </c>
      <c r="B37" t="s">
        <v>5</v>
      </c>
      <c r="C37" t="s">
        <v>15</v>
      </c>
      <c r="D37" t="s">
        <v>16</v>
      </c>
      <c r="E37" t="s">
        <v>53</v>
      </c>
      <c r="F37" t="s">
        <v>58</v>
      </c>
      <c r="G37" t="s">
        <v>59</v>
      </c>
      <c r="L37" t="s">
        <v>60</v>
      </c>
      <c r="M37">
        <v>1950</v>
      </c>
      <c r="N37">
        <f t="shared" ref="N37:W39" si="1">M37</f>
        <v>1950</v>
      </c>
      <c r="O37">
        <f t="shared" si="1"/>
        <v>1950</v>
      </c>
      <c r="P37">
        <f t="shared" si="1"/>
        <v>1950</v>
      </c>
      <c r="Q37">
        <f t="shared" si="1"/>
        <v>1950</v>
      </c>
      <c r="R37">
        <f t="shared" si="1"/>
        <v>1950</v>
      </c>
      <c r="S37">
        <f t="shared" si="1"/>
        <v>1950</v>
      </c>
      <c r="T37">
        <f t="shared" si="1"/>
        <v>1950</v>
      </c>
      <c r="U37">
        <f t="shared" si="1"/>
        <v>1950</v>
      </c>
      <c r="V37">
        <f t="shared" si="1"/>
        <v>1950</v>
      </c>
      <c r="W37">
        <f t="shared" si="1"/>
        <v>1950</v>
      </c>
    </row>
    <row r="38" spans="1:24" x14ac:dyDescent="0.25">
      <c r="A38" t="s">
        <v>50</v>
      </c>
      <c r="B38" t="s">
        <v>5</v>
      </c>
      <c r="C38" t="s">
        <v>15</v>
      </c>
      <c r="D38" t="s">
        <v>16</v>
      </c>
      <c r="E38" t="s">
        <v>53</v>
      </c>
      <c r="F38" t="s">
        <v>58</v>
      </c>
      <c r="G38" t="s">
        <v>61</v>
      </c>
      <c r="L38" t="s">
        <v>60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4" x14ac:dyDescent="0.25">
      <c r="A39" t="s">
        <v>50</v>
      </c>
      <c r="B39" t="s">
        <v>5</v>
      </c>
      <c r="C39" t="s">
        <v>15</v>
      </c>
      <c r="D39" t="s">
        <v>16</v>
      </c>
      <c r="E39" t="s">
        <v>53</v>
      </c>
      <c r="F39" t="s">
        <v>58</v>
      </c>
      <c r="G39" t="s">
        <v>62</v>
      </c>
      <c r="L39" t="s">
        <v>63</v>
      </c>
      <c r="M39">
        <v>5</v>
      </c>
      <c r="N39">
        <f t="shared" si="1"/>
        <v>5</v>
      </c>
      <c r="O39">
        <f t="shared" si="1"/>
        <v>5</v>
      </c>
      <c r="P39">
        <f t="shared" si="1"/>
        <v>5</v>
      </c>
      <c r="Q39">
        <f t="shared" si="1"/>
        <v>5</v>
      </c>
      <c r="R39">
        <f t="shared" si="1"/>
        <v>5</v>
      </c>
      <c r="S39">
        <f t="shared" si="1"/>
        <v>5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5</v>
      </c>
    </row>
    <row r="40" spans="1:24" x14ac:dyDescent="0.25">
      <c r="A40" t="s">
        <v>50</v>
      </c>
      <c r="B40" t="s">
        <v>5</v>
      </c>
      <c r="C40" t="s">
        <v>15</v>
      </c>
      <c r="D40" t="s">
        <v>16</v>
      </c>
      <c r="E40" t="s">
        <v>53</v>
      </c>
      <c r="F40" t="s">
        <v>58</v>
      </c>
      <c r="G40" t="s">
        <v>64</v>
      </c>
      <c r="L40" t="s">
        <v>56</v>
      </c>
      <c r="M40">
        <f>INDEX([1]!passenger_data,MATCH($A40&amp;$F40&amp;$G40&amp;$J40,[1]!passenger_index,0),MATCH(M$2,[1]!passenger_year,0))</f>
        <v>8.9086859688195987E-3</v>
      </c>
    </row>
    <row r="41" spans="1:24" x14ac:dyDescent="0.25">
      <c r="A41" t="s">
        <v>50</v>
      </c>
      <c r="B41" t="s">
        <v>5</v>
      </c>
      <c r="C41" t="s">
        <v>15</v>
      </c>
      <c r="D41" t="s">
        <v>16</v>
      </c>
      <c r="E41" t="s">
        <v>53</v>
      </c>
      <c r="F41" t="s">
        <v>65</v>
      </c>
      <c r="G41" t="s">
        <v>6</v>
      </c>
    </row>
    <row r="42" spans="1:24" x14ac:dyDescent="0.25">
      <c r="A42" t="s">
        <v>50</v>
      </c>
      <c r="B42" t="s">
        <v>5</v>
      </c>
      <c r="C42" t="s">
        <v>15</v>
      </c>
      <c r="D42" t="s">
        <v>16</v>
      </c>
      <c r="E42" t="s">
        <v>53</v>
      </c>
      <c r="F42" t="s">
        <v>65</v>
      </c>
      <c r="G42" t="s">
        <v>59</v>
      </c>
      <c r="L42" t="s">
        <v>60</v>
      </c>
      <c r="M42">
        <v>1950</v>
      </c>
      <c r="N42">
        <f t="shared" ref="N42:W44" si="2">M42</f>
        <v>1950</v>
      </c>
      <c r="O42">
        <f t="shared" si="2"/>
        <v>1950</v>
      </c>
      <c r="P42">
        <f t="shared" si="2"/>
        <v>1950</v>
      </c>
      <c r="Q42">
        <f t="shared" si="2"/>
        <v>1950</v>
      </c>
      <c r="R42">
        <f t="shared" si="2"/>
        <v>1950</v>
      </c>
      <c r="S42">
        <f t="shared" si="2"/>
        <v>1950</v>
      </c>
      <c r="T42">
        <f t="shared" si="2"/>
        <v>1950</v>
      </c>
      <c r="U42">
        <f t="shared" si="2"/>
        <v>1950</v>
      </c>
      <c r="V42">
        <f t="shared" si="2"/>
        <v>1950</v>
      </c>
      <c r="W42">
        <f t="shared" si="2"/>
        <v>1950</v>
      </c>
    </row>
    <row r="43" spans="1:24" x14ac:dyDescent="0.25">
      <c r="A43" t="s">
        <v>50</v>
      </c>
      <c r="B43" t="s">
        <v>5</v>
      </c>
      <c r="C43" t="s">
        <v>15</v>
      </c>
      <c r="D43" t="s">
        <v>16</v>
      </c>
      <c r="E43" t="s">
        <v>53</v>
      </c>
      <c r="F43" t="s">
        <v>65</v>
      </c>
      <c r="G43" t="s">
        <v>61</v>
      </c>
      <c r="L43" t="s">
        <v>60</v>
      </c>
      <c r="M43">
        <v>2101</v>
      </c>
      <c r="N43">
        <f t="shared" si="2"/>
        <v>2101</v>
      </c>
      <c r="O43">
        <f t="shared" si="2"/>
        <v>2101</v>
      </c>
      <c r="P43">
        <f t="shared" si="2"/>
        <v>2101</v>
      </c>
      <c r="Q43">
        <f t="shared" si="2"/>
        <v>2101</v>
      </c>
      <c r="R43">
        <f t="shared" si="2"/>
        <v>2101</v>
      </c>
      <c r="S43">
        <f t="shared" si="2"/>
        <v>2101</v>
      </c>
      <c r="T43">
        <f t="shared" si="2"/>
        <v>2101</v>
      </c>
      <c r="U43">
        <f t="shared" si="2"/>
        <v>2101</v>
      </c>
      <c r="V43">
        <f t="shared" si="2"/>
        <v>2101</v>
      </c>
      <c r="W43">
        <f t="shared" si="2"/>
        <v>2101</v>
      </c>
    </row>
    <row r="44" spans="1:24" x14ac:dyDescent="0.25">
      <c r="A44" t="s">
        <v>50</v>
      </c>
      <c r="B44" t="s">
        <v>5</v>
      </c>
      <c r="C44" t="s">
        <v>15</v>
      </c>
      <c r="D44" t="s">
        <v>16</v>
      </c>
      <c r="E44" t="s">
        <v>53</v>
      </c>
      <c r="F44" t="s">
        <v>65</v>
      </c>
      <c r="G44" t="s">
        <v>62</v>
      </c>
      <c r="L44" t="s">
        <v>63</v>
      </c>
      <c r="M44">
        <v>5</v>
      </c>
      <c r="N44">
        <f t="shared" si="2"/>
        <v>5</v>
      </c>
      <c r="O44">
        <f t="shared" si="2"/>
        <v>5</v>
      </c>
      <c r="P44">
        <f t="shared" si="2"/>
        <v>5</v>
      </c>
      <c r="Q44">
        <f t="shared" si="2"/>
        <v>5</v>
      </c>
      <c r="R44">
        <f t="shared" si="2"/>
        <v>5</v>
      </c>
      <c r="S44">
        <f t="shared" si="2"/>
        <v>5</v>
      </c>
      <c r="T44">
        <f t="shared" si="2"/>
        <v>5</v>
      </c>
      <c r="U44">
        <f t="shared" si="2"/>
        <v>5</v>
      </c>
      <c r="V44">
        <f t="shared" si="2"/>
        <v>5</v>
      </c>
      <c r="W44">
        <f t="shared" si="2"/>
        <v>5</v>
      </c>
      <c r="X44" t="s">
        <v>66</v>
      </c>
    </row>
    <row r="45" spans="1:24" x14ac:dyDescent="0.25">
      <c r="A45" t="s">
        <v>50</v>
      </c>
      <c r="B45" t="s">
        <v>5</v>
      </c>
      <c r="C45" t="s">
        <v>15</v>
      </c>
      <c r="D45" t="s">
        <v>16</v>
      </c>
      <c r="E45" t="s">
        <v>53</v>
      </c>
      <c r="F45" t="s">
        <v>65</v>
      </c>
      <c r="G45" t="s">
        <v>64</v>
      </c>
      <c r="L45" t="s">
        <v>56</v>
      </c>
      <c r="M45">
        <f>INDEX([1]!passenger_data,MATCH($A45&amp;$F45&amp;$G45&amp;$J45,[1]!passenger_index,0),MATCH(M$2,[1]!passenger_year,0))</f>
        <v>0.38066683719633759</v>
      </c>
    </row>
    <row r="46" spans="1:24" x14ac:dyDescent="0.25">
      <c r="A46" t="s">
        <v>50</v>
      </c>
      <c r="B46" t="s">
        <v>5</v>
      </c>
      <c r="C46" t="s">
        <v>15</v>
      </c>
      <c r="D46" t="s">
        <v>16</v>
      </c>
      <c r="E46" t="s">
        <v>53</v>
      </c>
      <c r="F46" t="s">
        <v>65</v>
      </c>
      <c r="G46" t="s">
        <v>67</v>
      </c>
      <c r="L46" t="s">
        <v>19</v>
      </c>
      <c r="M46">
        <v>20683</v>
      </c>
      <c r="N46">
        <f t="shared" ref="N46:W47" si="3">M46</f>
        <v>20683</v>
      </c>
      <c r="O46">
        <f t="shared" si="3"/>
        <v>20683</v>
      </c>
      <c r="P46">
        <f t="shared" si="3"/>
        <v>20683</v>
      </c>
      <c r="Q46">
        <f t="shared" si="3"/>
        <v>20683</v>
      </c>
      <c r="R46">
        <f t="shared" si="3"/>
        <v>20683</v>
      </c>
      <c r="S46">
        <f t="shared" si="3"/>
        <v>20683</v>
      </c>
      <c r="T46">
        <f t="shared" si="3"/>
        <v>20683</v>
      </c>
      <c r="U46">
        <f t="shared" si="3"/>
        <v>20683</v>
      </c>
      <c r="V46">
        <f t="shared" si="3"/>
        <v>20683</v>
      </c>
      <c r="W46">
        <f t="shared" si="3"/>
        <v>20683</v>
      </c>
    </row>
    <row r="47" spans="1:24" x14ac:dyDescent="0.25">
      <c r="A47" t="s">
        <v>50</v>
      </c>
      <c r="B47" t="s">
        <v>5</v>
      </c>
      <c r="C47" t="s">
        <v>15</v>
      </c>
      <c r="D47" t="s">
        <v>16</v>
      </c>
      <c r="E47" t="s">
        <v>53</v>
      </c>
      <c r="F47" t="s">
        <v>65</v>
      </c>
      <c r="G47" t="s">
        <v>17</v>
      </c>
      <c r="J47" t="s">
        <v>68</v>
      </c>
      <c r="L47" t="s">
        <v>69</v>
      </c>
      <c r="M47">
        <v>1</v>
      </c>
      <c r="N47">
        <f t="shared" si="3"/>
        <v>1</v>
      </c>
      <c r="O47">
        <f t="shared" si="3"/>
        <v>1</v>
      </c>
      <c r="P47">
        <f t="shared" si="3"/>
        <v>1</v>
      </c>
      <c r="Q47">
        <f t="shared" si="3"/>
        <v>1</v>
      </c>
      <c r="R47">
        <f t="shared" si="3"/>
        <v>1</v>
      </c>
      <c r="S47">
        <f t="shared" si="3"/>
        <v>1</v>
      </c>
      <c r="T47">
        <f t="shared" si="3"/>
        <v>1</v>
      </c>
      <c r="U47">
        <f t="shared" si="3"/>
        <v>1</v>
      </c>
      <c r="V47">
        <f t="shared" si="3"/>
        <v>1</v>
      </c>
      <c r="W47">
        <f t="shared" si="3"/>
        <v>1</v>
      </c>
    </row>
    <row r="48" spans="1:24" x14ac:dyDescent="0.25">
      <c r="A48" t="s">
        <v>50</v>
      </c>
      <c r="B48" t="s">
        <v>5</v>
      </c>
      <c r="C48" t="s">
        <v>15</v>
      </c>
      <c r="D48" t="s">
        <v>16</v>
      </c>
      <c r="E48" t="s">
        <v>53</v>
      </c>
      <c r="F48" t="s">
        <v>70</v>
      </c>
      <c r="G48" t="s">
        <v>6</v>
      </c>
    </row>
    <row r="49" spans="1:23" x14ac:dyDescent="0.25">
      <c r="A49" t="s">
        <v>50</v>
      </c>
      <c r="B49" t="s">
        <v>5</v>
      </c>
      <c r="C49" t="s">
        <v>15</v>
      </c>
      <c r="D49" t="s">
        <v>16</v>
      </c>
      <c r="E49" t="s">
        <v>53</v>
      </c>
      <c r="F49" t="s">
        <v>70</v>
      </c>
      <c r="G49" t="s">
        <v>59</v>
      </c>
      <c r="L49" t="s">
        <v>60</v>
      </c>
      <c r="M49">
        <v>1950</v>
      </c>
      <c r="N49">
        <f t="shared" ref="N49:W51" si="4">M49</f>
        <v>1950</v>
      </c>
      <c r="O49">
        <f t="shared" si="4"/>
        <v>1950</v>
      </c>
      <c r="P49">
        <f t="shared" si="4"/>
        <v>1950</v>
      </c>
      <c r="Q49">
        <f t="shared" si="4"/>
        <v>1950</v>
      </c>
      <c r="R49">
        <f t="shared" si="4"/>
        <v>1950</v>
      </c>
      <c r="S49">
        <f t="shared" si="4"/>
        <v>1950</v>
      </c>
      <c r="T49">
        <f t="shared" si="4"/>
        <v>1950</v>
      </c>
      <c r="U49">
        <f t="shared" si="4"/>
        <v>1950</v>
      </c>
      <c r="V49">
        <f t="shared" si="4"/>
        <v>1950</v>
      </c>
      <c r="W49">
        <f t="shared" si="4"/>
        <v>1950</v>
      </c>
    </row>
    <row r="50" spans="1:23" x14ac:dyDescent="0.25">
      <c r="A50" t="s">
        <v>50</v>
      </c>
      <c r="B50" t="s">
        <v>5</v>
      </c>
      <c r="C50" t="s">
        <v>15</v>
      </c>
      <c r="D50" t="s">
        <v>16</v>
      </c>
      <c r="E50" t="s">
        <v>53</v>
      </c>
      <c r="F50" t="s">
        <v>70</v>
      </c>
      <c r="G50" t="s">
        <v>61</v>
      </c>
      <c r="L50" t="s">
        <v>60</v>
      </c>
      <c r="M50">
        <v>2101</v>
      </c>
      <c r="N50">
        <f t="shared" si="4"/>
        <v>2101</v>
      </c>
      <c r="O50">
        <f t="shared" si="4"/>
        <v>2101</v>
      </c>
      <c r="P50">
        <f t="shared" si="4"/>
        <v>2101</v>
      </c>
      <c r="Q50">
        <f t="shared" si="4"/>
        <v>2101</v>
      </c>
      <c r="R50">
        <f t="shared" si="4"/>
        <v>2101</v>
      </c>
      <c r="S50">
        <f t="shared" si="4"/>
        <v>2101</v>
      </c>
      <c r="T50">
        <f t="shared" si="4"/>
        <v>2101</v>
      </c>
      <c r="U50">
        <f t="shared" si="4"/>
        <v>2101</v>
      </c>
      <c r="V50">
        <f t="shared" si="4"/>
        <v>2101</v>
      </c>
      <c r="W50">
        <f t="shared" si="4"/>
        <v>2101</v>
      </c>
    </row>
    <row r="51" spans="1:23" x14ac:dyDescent="0.25">
      <c r="A51" t="s">
        <v>50</v>
      </c>
      <c r="B51" t="s">
        <v>5</v>
      </c>
      <c r="C51" t="s">
        <v>15</v>
      </c>
      <c r="D51" t="s">
        <v>16</v>
      </c>
      <c r="E51" t="s">
        <v>53</v>
      </c>
      <c r="F51" t="s">
        <v>70</v>
      </c>
      <c r="G51" t="s">
        <v>62</v>
      </c>
      <c r="L51" t="s">
        <v>63</v>
      </c>
      <c r="M51">
        <v>5</v>
      </c>
      <c r="N51">
        <f t="shared" si="4"/>
        <v>5</v>
      </c>
      <c r="O51">
        <f t="shared" si="4"/>
        <v>5</v>
      </c>
      <c r="P51">
        <f t="shared" si="4"/>
        <v>5</v>
      </c>
      <c r="Q51">
        <f t="shared" si="4"/>
        <v>5</v>
      </c>
      <c r="R51">
        <f t="shared" si="4"/>
        <v>5</v>
      </c>
      <c r="S51">
        <f t="shared" si="4"/>
        <v>5</v>
      </c>
      <c r="T51">
        <f t="shared" si="4"/>
        <v>5</v>
      </c>
      <c r="U51">
        <f t="shared" si="4"/>
        <v>5</v>
      </c>
      <c r="V51">
        <f t="shared" si="4"/>
        <v>5</v>
      </c>
      <c r="W51">
        <f t="shared" si="4"/>
        <v>5</v>
      </c>
    </row>
    <row r="52" spans="1:23" x14ac:dyDescent="0.25">
      <c r="A52" t="s">
        <v>50</v>
      </c>
      <c r="B52" t="s">
        <v>5</v>
      </c>
      <c r="C52" t="s">
        <v>15</v>
      </c>
      <c r="D52" t="s">
        <v>16</v>
      </c>
      <c r="E52" t="s">
        <v>53</v>
      </c>
      <c r="F52" t="s">
        <v>70</v>
      </c>
      <c r="G52" t="s">
        <v>64</v>
      </c>
      <c r="L52" t="s">
        <v>56</v>
      </c>
      <c r="M52">
        <f>INDEX([1]!passenger_data,MATCH($A52&amp;$F52&amp;$G52&amp;$J52,[1]!passenger_index,0),MATCH(M$2,[1]!passenger_year,0))</f>
        <v>0.50421725890415414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53</v>
      </c>
      <c r="F53" t="s">
        <v>70</v>
      </c>
      <c r="G53" t="s">
        <v>67</v>
      </c>
      <c r="L53" t="s">
        <v>19</v>
      </c>
      <c r="M53">
        <v>20683</v>
      </c>
      <c r="N53">
        <f t="shared" ref="N53:W54" si="5">M53</f>
        <v>20683</v>
      </c>
      <c r="O53">
        <f t="shared" si="5"/>
        <v>20683</v>
      </c>
      <c r="P53">
        <f t="shared" si="5"/>
        <v>20683</v>
      </c>
      <c r="Q53">
        <f t="shared" si="5"/>
        <v>20683</v>
      </c>
      <c r="R53">
        <f t="shared" si="5"/>
        <v>20683</v>
      </c>
      <c r="S53">
        <f t="shared" si="5"/>
        <v>20683</v>
      </c>
      <c r="T53">
        <f t="shared" si="5"/>
        <v>20683</v>
      </c>
      <c r="U53">
        <f t="shared" si="5"/>
        <v>20683</v>
      </c>
      <c r="V53">
        <f t="shared" si="5"/>
        <v>20683</v>
      </c>
      <c r="W53">
        <f t="shared" si="5"/>
        <v>20683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53</v>
      </c>
      <c r="F54" t="s">
        <v>70</v>
      </c>
      <c r="G54" t="s">
        <v>17</v>
      </c>
      <c r="J54" t="s">
        <v>68</v>
      </c>
      <c r="L54" t="s">
        <v>69</v>
      </c>
      <c r="M54">
        <v>0.33333333333333298</v>
      </c>
      <c r="N54">
        <f t="shared" si="5"/>
        <v>0.33333333333333298</v>
      </c>
      <c r="O54">
        <f t="shared" si="5"/>
        <v>0.33333333333333298</v>
      </c>
      <c r="P54">
        <f t="shared" si="5"/>
        <v>0.33333333333333298</v>
      </c>
      <c r="Q54">
        <f t="shared" si="5"/>
        <v>0.33333333333333298</v>
      </c>
      <c r="R54">
        <f t="shared" si="5"/>
        <v>0.33333333333333298</v>
      </c>
      <c r="S54">
        <f t="shared" si="5"/>
        <v>0.33333333333333298</v>
      </c>
      <c r="T54">
        <f t="shared" si="5"/>
        <v>0.33333333333333298</v>
      </c>
      <c r="U54">
        <f t="shared" si="5"/>
        <v>0.33333333333333298</v>
      </c>
      <c r="V54">
        <f t="shared" si="5"/>
        <v>0.33333333333333298</v>
      </c>
      <c r="W54">
        <f t="shared" si="5"/>
        <v>0.33333333333333298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53</v>
      </c>
      <c r="F55" t="s">
        <v>71</v>
      </c>
      <c r="G55" t="s">
        <v>6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53</v>
      </c>
      <c r="F56" t="s">
        <v>71</v>
      </c>
      <c r="G56" t="s">
        <v>59</v>
      </c>
      <c r="L56" t="s">
        <v>60</v>
      </c>
      <c r="M56">
        <v>1950</v>
      </c>
      <c r="N56">
        <f t="shared" ref="N56:W58" si="6">M56</f>
        <v>1950</v>
      </c>
      <c r="O56">
        <f t="shared" si="6"/>
        <v>1950</v>
      </c>
      <c r="P56">
        <f t="shared" si="6"/>
        <v>1950</v>
      </c>
      <c r="Q56">
        <f t="shared" si="6"/>
        <v>1950</v>
      </c>
      <c r="R56">
        <f t="shared" si="6"/>
        <v>1950</v>
      </c>
      <c r="S56">
        <f t="shared" si="6"/>
        <v>1950</v>
      </c>
      <c r="T56">
        <f t="shared" si="6"/>
        <v>1950</v>
      </c>
      <c r="U56">
        <f t="shared" si="6"/>
        <v>1950</v>
      </c>
      <c r="V56">
        <f t="shared" si="6"/>
        <v>1950</v>
      </c>
      <c r="W56">
        <f t="shared" si="6"/>
        <v>1950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53</v>
      </c>
      <c r="F57" t="s">
        <v>71</v>
      </c>
      <c r="G57" t="s">
        <v>61</v>
      </c>
      <c r="L57" t="s">
        <v>60</v>
      </c>
      <c r="M57">
        <v>2101</v>
      </c>
      <c r="N57">
        <f t="shared" si="6"/>
        <v>2101</v>
      </c>
      <c r="O57">
        <f t="shared" si="6"/>
        <v>2101</v>
      </c>
      <c r="P57">
        <f t="shared" si="6"/>
        <v>2101</v>
      </c>
      <c r="Q57">
        <f t="shared" si="6"/>
        <v>2101</v>
      </c>
      <c r="R57">
        <f t="shared" si="6"/>
        <v>2101</v>
      </c>
      <c r="S57">
        <f t="shared" si="6"/>
        <v>2101</v>
      </c>
      <c r="T57">
        <f t="shared" si="6"/>
        <v>2101</v>
      </c>
      <c r="U57">
        <f t="shared" si="6"/>
        <v>2101</v>
      </c>
      <c r="V57">
        <f t="shared" si="6"/>
        <v>2101</v>
      </c>
      <c r="W57">
        <f t="shared" si="6"/>
        <v>2101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53</v>
      </c>
      <c r="F58" t="s">
        <v>71</v>
      </c>
      <c r="G58" t="s">
        <v>62</v>
      </c>
      <c r="L58" t="s">
        <v>63</v>
      </c>
      <c r="M58">
        <v>5</v>
      </c>
      <c r="N58">
        <f t="shared" si="6"/>
        <v>5</v>
      </c>
      <c r="O58">
        <f t="shared" si="6"/>
        <v>5</v>
      </c>
      <c r="P58">
        <f t="shared" si="6"/>
        <v>5</v>
      </c>
      <c r="Q58">
        <f t="shared" si="6"/>
        <v>5</v>
      </c>
      <c r="R58">
        <f t="shared" si="6"/>
        <v>5</v>
      </c>
      <c r="S58">
        <f t="shared" si="6"/>
        <v>5</v>
      </c>
      <c r="T58">
        <f t="shared" si="6"/>
        <v>5</v>
      </c>
      <c r="U58">
        <f t="shared" si="6"/>
        <v>5</v>
      </c>
      <c r="V58">
        <f t="shared" si="6"/>
        <v>5</v>
      </c>
      <c r="W58">
        <f t="shared" si="6"/>
        <v>5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53</v>
      </c>
      <c r="F59" t="s">
        <v>71</v>
      </c>
      <c r="G59" t="s">
        <v>64</v>
      </c>
      <c r="L59" t="s">
        <v>56</v>
      </c>
      <c r="M59">
        <f>INDEX([1]!passenger_data,MATCH($A59&amp;$F59&amp;$G59&amp;$J59,[1]!passenger_index,0),MATCH(M$2,[1]!passenger_year,0))</f>
        <v>0.10716188955253743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53</v>
      </c>
      <c r="F60" t="s">
        <v>71</v>
      </c>
      <c r="G60" t="s">
        <v>67</v>
      </c>
      <c r="L60" t="s">
        <v>19</v>
      </c>
      <c r="M60">
        <v>20683</v>
      </c>
      <c r="N60">
        <f t="shared" ref="N60:W62" si="7">M60</f>
        <v>20683</v>
      </c>
      <c r="O60">
        <f t="shared" si="7"/>
        <v>20683</v>
      </c>
      <c r="P60">
        <f t="shared" si="7"/>
        <v>20683</v>
      </c>
      <c r="Q60">
        <f t="shared" si="7"/>
        <v>20683</v>
      </c>
      <c r="R60">
        <f t="shared" si="7"/>
        <v>20683</v>
      </c>
      <c r="S60">
        <f t="shared" si="7"/>
        <v>20683</v>
      </c>
      <c r="T60">
        <f t="shared" si="7"/>
        <v>20683</v>
      </c>
      <c r="U60">
        <f t="shared" si="7"/>
        <v>20683</v>
      </c>
      <c r="V60">
        <f t="shared" si="7"/>
        <v>20683</v>
      </c>
      <c r="W60">
        <f t="shared" si="7"/>
        <v>20683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53</v>
      </c>
      <c r="F61" t="s">
        <v>71</v>
      </c>
      <c r="G61" t="s">
        <v>72</v>
      </c>
      <c r="L61" t="s">
        <v>73</v>
      </c>
      <c r="M61">
        <v>1564.2187023516999</v>
      </c>
      <c r="N61">
        <f t="shared" si="7"/>
        <v>1564.2187023516999</v>
      </c>
      <c r="O61">
        <f t="shared" si="7"/>
        <v>1564.2187023516999</v>
      </c>
      <c r="P61">
        <f t="shared" si="7"/>
        <v>1564.2187023516999</v>
      </c>
      <c r="Q61">
        <f t="shared" si="7"/>
        <v>1564.2187023516999</v>
      </c>
      <c r="R61">
        <f t="shared" si="7"/>
        <v>1564.2187023516999</v>
      </c>
      <c r="S61">
        <f t="shared" si="7"/>
        <v>1564.2187023516999</v>
      </c>
      <c r="T61">
        <f t="shared" si="7"/>
        <v>1564.2187023516999</v>
      </c>
      <c r="U61">
        <f t="shared" si="7"/>
        <v>1564.2187023516999</v>
      </c>
      <c r="V61">
        <f t="shared" si="7"/>
        <v>1564.2187023516999</v>
      </c>
      <c r="W61">
        <f t="shared" si="7"/>
        <v>1564.2187023516999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53</v>
      </c>
      <c r="F62" t="s">
        <v>71</v>
      </c>
      <c r="G62" t="s">
        <v>17</v>
      </c>
      <c r="J62" t="s">
        <v>74</v>
      </c>
      <c r="L62" t="s">
        <v>19</v>
      </c>
      <c r="M62">
        <v>1</v>
      </c>
      <c r="N62">
        <f t="shared" si="7"/>
        <v>1</v>
      </c>
      <c r="O62">
        <f t="shared" si="7"/>
        <v>1</v>
      </c>
      <c r="P62">
        <f t="shared" si="7"/>
        <v>1</v>
      </c>
      <c r="Q62">
        <f t="shared" si="7"/>
        <v>1</v>
      </c>
      <c r="R62">
        <f t="shared" si="7"/>
        <v>1</v>
      </c>
      <c r="S62">
        <f t="shared" si="7"/>
        <v>1</v>
      </c>
      <c r="T62">
        <f t="shared" si="7"/>
        <v>1</v>
      </c>
      <c r="U62">
        <f t="shared" si="7"/>
        <v>1</v>
      </c>
      <c r="V62">
        <f t="shared" si="7"/>
        <v>1</v>
      </c>
      <c r="W62">
        <f t="shared" si="7"/>
        <v>1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75</v>
      </c>
      <c r="G63" t="s">
        <v>20</v>
      </c>
      <c r="L63" t="s">
        <v>19</v>
      </c>
    </row>
    <row r="64" spans="1:23" x14ac:dyDescent="0.25">
      <c r="A64" t="s">
        <v>51</v>
      </c>
      <c r="B64" t="s">
        <v>5</v>
      </c>
      <c r="C64" t="s">
        <v>15</v>
      </c>
      <c r="D64" t="s">
        <v>16</v>
      </c>
      <c r="E64" t="s">
        <v>75</v>
      </c>
      <c r="G64" t="s">
        <v>21</v>
      </c>
      <c r="H64" t="s">
        <v>54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75</v>
      </c>
      <c r="G65" t="s">
        <v>55</v>
      </c>
      <c r="L65" t="s">
        <v>56</v>
      </c>
      <c r="M65">
        <v>0.08</v>
      </c>
      <c r="N65">
        <f t="shared" ref="N65:W66" si="8">M65</f>
        <v>0.08</v>
      </c>
      <c r="O65">
        <f t="shared" si="8"/>
        <v>0.08</v>
      </c>
      <c r="P65">
        <f t="shared" si="8"/>
        <v>0.08</v>
      </c>
      <c r="Q65">
        <f t="shared" si="8"/>
        <v>0.08</v>
      </c>
      <c r="R65">
        <f t="shared" si="8"/>
        <v>0.08</v>
      </c>
      <c r="S65">
        <f t="shared" si="8"/>
        <v>0.08</v>
      </c>
      <c r="T65">
        <f t="shared" si="8"/>
        <v>0.08</v>
      </c>
      <c r="U65">
        <f t="shared" si="8"/>
        <v>0.08</v>
      </c>
      <c r="V65">
        <f t="shared" si="8"/>
        <v>0.08</v>
      </c>
      <c r="W65">
        <f t="shared" si="8"/>
        <v>0.08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75</v>
      </c>
      <c r="G66" t="s">
        <v>57</v>
      </c>
      <c r="M66">
        <v>10</v>
      </c>
      <c r="N66">
        <f t="shared" si="8"/>
        <v>10</v>
      </c>
      <c r="O66">
        <f t="shared" si="8"/>
        <v>10</v>
      </c>
      <c r="P66">
        <f t="shared" si="8"/>
        <v>10</v>
      </c>
      <c r="Q66">
        <f t="shared" si="8"/>
        <v>10</v>
      </c>
      <c r="R66">
        <f t="shared" si="8"/>
        <v>10</v>
      </c>
      <c r="S66">
        <f t="shared" si="8"/>
        <v>10</v>
      </c>
      <c r="T66">
        <f t="shared" si="8"/>
        <v>10</v>
      </c>
      <c r="U66">
        <f t="shared" si="8"/>
        <v>10</v>
      </c>
      <c r="V66">
        <f t="shared" si="8"/>
        <v>10</v>
      </c>
      <c r="W66">
        <f t="shared" si="8"/>
        <v>10</v>
      </c>
    </row>
    <row r="67" spans="1:23" x14ac:dyDescent="0.25">
      <c r="A67" t="s">
        <v>51</v>
      </c>
      <c r="B67" t="s">
        <v>5</v>
      </c>
      <c r="C67" t="s">
        <v>15</v>
      </c>
      <c r="D67" t="s">
        <v>16</v>
      </c>
      <c r="E67" t="s">
        <v>75</v>
      </c>
      <c r="F67" t="s">
        <v>76</v>
      </c>
      <c r="G67" t="s">
        <v>6</v>
      </c>
    </row>
    <row r="68" spans="1:23" x14ac:dyDescent="0.25">
      <c r="A68" t="s">
        <v>51</v>
      </c>
      <c r="B68" t="s">
        <v>5</v>
      </c>
      <c r="C68" t="s">
        <v>15</v>
      </c>
      <c r="D68" t="s">
        <v>16</v>
      </c>
      <c r="E68" t="s">
        <v>75</v>
      </c>
      <c r="F68" t="s">
        <v>76</v>
      </c>
      <c r="G68" t="s">
        <v>59</v>
      </c>
      <c r="L68" t="s">
        <v>60</v>
      </c>
      <c r="M68">
        <v>1950</v>
      </c>
      <c r="N68">
        <f t="shared" ref="N68:W70" si="9">M68</f>
        <v>1950</v>
      </c>
      <c r="O68">
        <f t="shared" si="9"/>
        <v>1950</v>
      </c>
      <c r="P68">
        <f t="shared" si="9"/>
        <v>1950</v>
      </c>
      <c r="Q68">
        <f t="shared" si="9"/>
        <v>1950</v>
      </c>
      <c r="R68">
        <f t="shared" si="9"/>
        <v>1950</v>
      </c>
      <c r="S68">
        <f t="shared" si="9"/>
        <v>1950</v>
      </c>
      <c r="T68">
        <f t="shared" si="9"/>
        <v>1950</v>
      </c>
      <c r="U68">
        <f t="shared" si="9"/>
        <v>1950</v>
      </c>
      <c r="V68">
        <f t="shared" si="9"/>
        <v>1950</v>
      </c>
      <c r="W68">
        <f t="shared" si="9"/>
        <v>1950</v>
      </c>
    </row>
    <row r="69" spans="1:23" x14ac:dyDescent="0.25">
      <c r="A69" t="s">
        <v>51</v>
      </c>
      <c r="B69" t="s">
        <v>5</v>
      </c>
      <c r="C69" t="s">
        <v>15</v>
      </c>
      <c r="D69" t="s">
        <v>16</v>
      </c>
      <c r="E69" t="s">
        <v>75</v>
      </c>
      <c r="F69" t="s">
        <v>76</v>
      </c>
      <c r="G69" t="s">
        <v>61</v>
      </c>
      <c r="L69" t="s">
        <v>60</v>
      </c>
      <c r="M69">
        <v>2101</v>
      </c>
      <c r="N69">
        <f t="shared" si="9"/>
        <v>2101</v>
      </c>
      <c r="O69">
        <f t="shared" si="9"/>
        <v>2101</v>
      </c>
      <c r="P69">
        <f t="shared" si="9"/>
        <v>2101</v>
      </c>
      <c r="Q69">
        <f t="shared" si="9"/>
        <v>2101</v>
      </c>
      <c r="R69">
        <f t="shared" si="9"/>
        <v>2101</v>
      </c>
      <c r="S69">
        <f t="shared" si="9"/>
        <v>2101</v>
      </c>
      <c r="T69">
        <f t="shared" si="9"/>
        <v>2101</v>
      </c>
      <c r="U69">
        <f t="shared" si="9"/>
        <v>2101</v>
      </c>
      <c r="V69">
        <f t="shared" si="9"/>
        <v>2101</v>
      </c>
      <c r="W69">
        <f t="shared" si="9"/>
        <v>2101</v>
      </c>
    </row>
    <row r="70" spans="1:23" x14ac:dyDescent="0.25">
      <c r="A70" t="s">
        <v>51</v>
      </c>
      <c r="B70" t="s">
        <v>5</v>
      </c>
      <c r="C70" t="s">
        <v>15</v>
      </c>
      <c r="D70" t="s">
        <v>16</v>
      </c>
      <c r="E70" t="s">
        <v>75</v>
      </c>
      <c r="F70" t="s">
        <v>76</v>
      </c>
      <c r="G70" t="s">
        <v>62</v>
      </c>
      <c r="L70" t="s">
        <v>63</v>
      </c>
      <c r="M70">
        <v>5</v>
      </c>
      <c r="N70">
        <f t="shared" si="9"/>
        <v>5</v>
      </c>
      <c r="O70">
        <f t="shared" si="9"/>
        <v>5</v>
      </c>
      <c r="P70">
        <f t="shared" si="9"/>
        <v>5</v>
      </c>
      <c r="Q70">
        <f t="shared" si="9"/>
        <v>5</v>
      </c>
      <c r="R70">
        <f t="shared" si="9"/>
        <v>5</v>
      </c>
      <c r="S70">
        <f t="shared" si="9"/>
        <v>5</v>
      </c>
      <c r="T70">
        <f t="shared" si="9"/>
        <v>5</v>
      </c>
      <c r="U70">
        <f t="shared" si="9"/>
        <v>5</v>
      </c>
      <c r="V70">
        <f t="shared" si="9"/>
        <v>5</v>
      </c>
      <c r="W70">
        <f t="shared" si="9"/>
        <v>5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75</v>
      </c>
      <c r="F71" t="s">
        <v>76</v>
      </c>
      <c r="G71" t="s">
        <v>64</v>
      </c>
      <c r="L71" t="s">
        <v>56</v>
      </c>
      <c r="M71">
        <f>INDEX([1]!passenger_data,MATCH($A71&amp;$F71&amp;$G71&amp;$J71,[1]!passenger_index,0),MATCH(M$2,[1]!passenger_year,0))</f>
        <v>3.1973185527259383E-2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75</v>
      </c>
      <c r="F72" t="s">
        <v>76</v>
      </c>
      <c r="G72" t="s">
        <v>17</v>
      </c>
      <c r="J72" t="s">
        <v>77</v>
      </c>
      <c r="L72" t="s">
        <v>19</v>
      </c>
      <c r="M72">
        <v>1</v>
      </c>
      <c r="N72">
        <f t="shared" ref="N72:W72" si="10">M72</f>
        <v>1</v>
      </c>
      <c r="O72">
        <f t="shared" si="10"/>
        <v>1</v>
      </c>
      <c r="P72">
        <f t="shared" si="10"/>
        <v>1</v>
      </c>
      <c r="Q72">
        <f t="shared" si="10"/>
        <v>1</v>
      </c>
      <c r="R72">
        <f t="shared" si="10"/>
        <v>1</v>
      </c>
      <c r="S72">
        <f t="shared" si="10"/>
        <v>1</v>
      </c>
      <c r="T72">
        <f t="shared" si="10"/>
        <v>1</v>
      </c>
      <c r="U72">
        <f t="shared" si="10"/>
        <v>1</v>
      </c>
      <c r="V72">
        <f t="shared" si="10"/>
        <v>1</v>
      </c>
      <c r="W72">
        <f t="shared" si="10"/>
        <v>1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75</v>
      </c>
      <c r="F73" t="s">
        <v>78</v>
      </c>
      <c r="G73" t="s">
        <v>6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75</v>
      </c>
      <c r="F74" t="s">
        <v>78</v>
      </c>
      <c r="G74" t="s">
        <v>59</v>
      </c>
      <c r="L74" t="s">
        <v>60</v>
      </c>
      <c r="M74">
        <v>1950</v>
      </c>
      <c r="N74">
        <f t="shared" ref="N74:W76" si="11">M74</f>
        <v>1950</v>
      </c>
      <c r="O74">
        <f t="shared" si="11"/>
        <v>1950</v>
      </c>
      <c r="P74">
        <f t="shared" si="11"/>
        <v>1950</v>
      </c>
      <c r="Q74">
        <f t="shared" si="11"/>
        <v>1950</v>
      </c>
      <c r="R74">
        <f t="shared" si="11"/>
        <v>1950</v>
      </c>
      <c r="S74">
        <f t="shared" si="11"/>
        <v>1950</v>
      </c>
      <c r="T74">
        <f t="shared" si="11"/>
        <v>1950</v>
      </c>
      <c r="U74">
        <f t="shared" si="11"/>
        <v>1950</v>
      </c>
      <c r="V74">
        <f t="shared" si="11"/>
        <v>1950</v>
      </c>
      <c r="W74">
        <f t="shared" si="11"/>
        <v>1950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75</v>
      </c>
      <c r="F75" t="s">
        <v>78</v>
      </c>
      <c r="G75" t="s">
        <v>61</v>
      </c>
      <c r="L75" t="s">
        <v>60</v>
      </c>
      <c r="M75">
        <v>2101</v>
      </c>
      <c r="N75">
        <f t="shared" si="11"/>
        <v>2101</v>
      </c>
      <c r="O75">
        <f t="shared" si="11"/>
        <v>2101</v>
      </c>
      <c r="P75">
        <f t="shared" si="11"/>
        <v>2101</v>
      </c>
      <c r="Q75">
        <f t="shared" si="11"/>
        <v>2101</v>
      </c>
      <c r="R75">
        <f t="shared" si="11"/>
        <v>2101</v>
      </c>
      <c r="S75">
        <f t="shared" si="11"/>
        <v>2101</v>
      </c>
      <c r="T75">
        <f t="shared" si="11"/>
        <v>2101</v>
      </c>
      <c r="U75">
        <f t="shared" si="11"/>
        <v>2101</v>
      </c>
      <c r="V75">
        <f t="shared" si="11"/>
        <v>2101</v>
      </c>
      <c r="W75">
        <f t="shared" si="11"/>
        <v>2101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75</v>
      </c>
      <c r="F76" t="s">
        <v>78</v>
      </c>
      <c r="G76" t="s">
        <v>62</v>
      </c>
      <c r="L76" t="s">
        <v>63</v>
      </c>
      <c r="M76">
        <v>5</v>
      </c>
      <c r="N76">
        <f t="shared" si="11"/>
        <v>5</v>
      </c>
      <c r="O76">
        <f t="shared" si="11"/>
        <v>5</v>
      </c>
      <c r="P76">
        <f t="shared" si="11"/>
        <v>5</v>
      </c>
      <c r="Q76">
        <f t="shared" si="11"/>
        <v>5</v>
      </c>
      <c r="R76">
        <f t="shared" si="11"/>
        <v>5</v>
      </c>
      <c r="S76">
        <f t="shared" si="11"/>
        <v>5</v>
      </c>
      <c r="T76">
        <f t="shared" si="11"/>
        <v>5</v>
      </c>
      <c r="U76">
        <f t="shared" si="11"/>
        <v>5</v>
      </c>
      <c r="V76">
        <f t="shared" si="11"/>
        <v>5</v>
      </c>
      <c r="W76">
        <f t="shared" si="11"/>
        <v>5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75</v>
      </c>
      <c r="F77" t="s">
        <v>78</v>
      </c>
      <c r="G77" t="s">
        <v>64</v>
      </c>
      <c r="L77" t="s">
        <v>56</v>
      </c>
      <c r="M77">
        <f>INDEX([1]!passenger_data,MATCH($A77&amp;$F77&amp;$G77&amp;$J77,[1]!passenger_index,0),MATCH(M$2,[1]!passenger_year,0))</f>
        <v>4.4542397563836463E-3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75</v>
      </c>
      <c r="F78" t="s">
        <v>78</v>
      </c>
      <c r="G78" t="s">
        <v>17</v>
      </c>
      <c r="J78" t="s">
        <v>79</v>
      </c>
      <c r="L78" t="s">
        <v>19</v>
      </c>
      <c r="M78">
        <v>1</v>
      </c>
      <c r="N78">
        <f t="shared" ref="N78:W78" si="12">M78</f>
        <v>1</v>
      </c>
      <c r="O78">
        <f t="shared" si="12"/>
        <v>1</v>
      </c>
      <c r="P78">
        <f t="shared" si="12"/>
        <v>1</v>
      </c>
      <c r="Q78">
        <f t="shared" si="12"/>
        <v>1</v>
      </c>
      <c r="R78">
        <f t="shared" si="12"/>
        <v>1</v>
      </c>
      <c r="S78">
        <f t="shared" si="12"/>
        <v>1</v>
      </c>
      <c r="T78">
        <f t="shared" si="12"/>
        <v>1</v>
      </c>
      <c r="U78">
        <f t="shared" si="12"/>
        <v>1</v>
      </c>
      <c r="V78">
        <f t="shared" si="12"/>
        <v>1</v>
      </c>
      <c r="W78">
        <f t="shared" si="12"/>
        <v>1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75</v>
      </c>
      <c r="F79" t="s">
        <v>80</v>
      </c>
      <c r="G79" t="s">
        <v>6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75</v>
      </c>
      <c r="F80" t="s">
        <v>80</v>
      </c>
      <c r="G80" t="s">
        <v>59</v>
      </c>
      <c r="L80" t="s">
        <v>60</v>
      </c>
      <c r="M80">
        <v>1950</v>
      </c>
      <c r="N80">
        <f t="shared" ref="N80:W82" si="13">M80</f>
        <v>1950</v>
      </c>
      <c r="O80">
        <f t="shared" si="13"/>
        <v>1950</v>
      </c>
      <c r="P80">
        <f t="shared" si="13"/>
        <v>1950</v>
      </c>
      <c r="Q80">
        <f t="shared" si="13"/>
        <v>1950</v>
      </c>
      <c r="R80">
        <f t="shared" si="13"/>
        <v>1950</v>
      </c>
      <c r="S80">
        <f t="shared" si="13"/>
        <v>1950</v>
      </c>
      <c r="T80">
        <f t="shared" si="13"/>
        <v>1950</v>
      </c>
      <c r="U80">
        <f t="shared" si="13"/>
        <v>1950</v>
      </c>
      <c r="V80">
        <f t="shared" si="13"/>
        <v>1950</v>
      </c>
      <c r="W80">
        <f t="shared" si="13"/>
        <v>1950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75</v>
      </c>
      <c r="F81" t="s">
        <v>80</v>
      </c>
      <c r="G81" t="s">
        <v>61</v>
      </c>
      <c r="L81" t="s">
        <v>60</v>
      </c>
      <c r="M81">
        <v>2101</v>
      </c>
      <c r="N81">
        <f t="shared" si="13"/>
        <v>2101</v>
      </c>
      <c r="O81">
        <f t="shared" si="13"/>
        <v>2101</v>
      </c>
      <c r="P81">
        <f t="shared" si="13"/>
        <v>2101</v>
      </c>
      <c r="Q81">
        <f t="shared" si="13"/>
        <v>2101</v>
      </c>
      <c r="R81">
        <f t="shared" si="13"/>
        <v>2101</v>
      </c>
      <c r="S81">
        <f t="shared" si="13"/>
        <v>2101</v>
      </c>
      <c r="T81">
        <f t="shared" si="13"/>
        <v>2101</v>
      </c>
      <c r="U81">
        <f t="shared" si="13"/>
        <v>2101</v>
      </c>
      <c r="V81">
        <f t="shared" si="13"/>
        <v>2101</v>
      </c>
      <c r="W81">
        <f t="shared" si="13"/>
        <v>2101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75</v>
      </c>
      <c r="F82" t="s">
        <v>80</v>
      </c>
      <c r="G82" t="s">
        <v>62</v>
      </c>
      <c r="L82" t="s">
        <v>63</v>
      </c>
      <c r="M82">
        <v>5</v>
      </c>
      <c r="N82">
        <f t="shared" si="13"/>
        <v>5</v>
      </c>
      <c r="O82">
        <f t="shared" si="13"/>
        <v>5</v>
      </c>
      <c r="P82">
        <f t="shared" si="13"/>
        <v>5</v>
      </c>
      <c r="Q82">
        <f t="shared" si="13"/>
        <v>5</v>
      </c>
      <c r="R82">
        <f t="shared" si="13"/>
        <v>5</v>
      </c>
      <c r="S82">
        <f t="shared" si="13"/>
        <v>5</v>
      </c>
      <c r="T82">
        <f t="shared" si="13"/>
        <v>5</v>
      </c>
      <c r="U82">
        <f t="shared" si="13"/>
        <v>5</v>
      </c>
      <c r="V82">
        <f t="shared" si="13"/>
        <v>5</v>
      </c>
      <c r="W82">
        <f t="shared" si="13"/>
        <v>5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75</v>
      </c>
      <c r="F83" t="s">
        <v>80</v>
      </c>
      <c r="G83" t="s">
        <v>64</v>
      </c>
      <c r="L83" t="s">
        <v>56</v>
      </c>
      <c r="M83">
        <f>INDEX([1]!passenger_data,MATCH($A83&amp;$F83&amp;$G83&amp;$J83,[1]!passenger_index,0),MATCH(M$2,[1]!passenger_year,0))</f>
        <v>0.96357257471635693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75</v>
      </c>
      <c r="F84" t="s">
        <v>80</v>
      </c>
      <c r="G84" t="s">
        <v>17</v>
      </c>
      <c r="J84" t="s">
        <v>68</v>
      </c>
      <c r="L84" t="s">
        <v>69</v>
      </c>
      <c r="M84">
        <f>INDEX([1]!passenger_data,MATCH($A84&amp;$F84&amp;$G84&amp;$J84,[1]!passenger_index,0),MATCH(M$2,[1]!passenger_year,0))</f>
        <v>0.78970096918207167</v>
      </c>
      <c r="N84">
        <f t="shared" ref="N84:W84" si="14">M84</f>
        <v>0.78970096918207167</v>
      </c>
      <c r="O84">
        <f t="shared" si="14"/>
        <v>0.78970096918207167</v>
      </c>
      <c r="P84">
        <f t="shared" si="14"/>
        <v>0.78970096918207167</v>
      </c>
      <c r="Q84">
        <f t="shared" si="14"/>
        <v>0.78970096918207167</v>
      </c>
      <c r="R84">
        <f t="shared" si="14"/>
        <v>0.78970096918207167</v>
      </c>
      <c r="S84">
        <f t="shared" si="14"/>
        <v>0.78970096918207167</v>
      </c>
      <c r="T84">
        <f t="shared" si="14"/>
        <v>0.78970096918207167</v>
      </c>
      <c r="U84">
        <f t="shared" si="14"/>
        <v>0.78970096918207167</v>
      </c>
      <c r="V84">
        <f t="shared" si="14"/>
        <v>0.78970096918207167</v>
      </c>
      <c r="W84">
        <f t="shared" si="14"/>
        <v>0.78970096918207167</v>
      </c>
    </row>
    <row r="85" spans="1:23" x14ac:dyDescent="0.25">
      <c r="A85" t="s">
        <v>52</v>
      </c>
      <c r="B85" t="s">
        <v>5</v>
      </c>
      <c r="C85" t="s">
        <v>15</v>
      </c>
      <c r="D85" t="s">
        <v>16</v>
      </c>
      <c r="E85" t="s">
        <v>81</v>
      </c>
      <c r="G85" t="s">
        <v>20</v>
      </c>
      <c r="L85" t="s">
        <v>19</v>
      </c>
    </row>
    <row r="86" spans="1:23" x14ac:dyDescent="0.25">
      <c r="A86" t="s">
        <v>52</v>
      </c>
      <c r="B86" t="s">
        <v>5</v>
      </c>
      <c r="C86" t="s">
        <v>15</v>
      </c>
      <c r="D86" t="s">
        <v>16</v>
      </c>
      <c r="E86" t="s">
        <v>81</v>
      </c>
      <c r="G86" t="s">
        <v>21</v>
      </c>
      <c r="H86" t="s">
        <v>54</v>
      </c>
    </row>
    <row r="87" spans="1:23" x14ac:dyDescent="0.25">
      <c r="A87" t="s">
        <v>52</v>
      </c>
      <c r="B87" t="s">
        <v>5</v>
      </c>
      <c r="C87" t="s">
        <v>15</v>
      </c>
      <c r="D87" t="s">
        <v>16</v>
      </c>
      <c r="E87" t="s">
        <v>81</v>
      </c>
      <c r="G87" t="s">
        <v>55</v>
      </c>
      <c r="L87" t="s">
        <v>56</v>
      </c>
      <c r="M87">
        <v>0.25</v>
      </c>
      <c r="N87">
        <f t="shared" ref="N87:W88" si="15">M87</f>
        <v>0.25</v>
      </c>
      <c r="O87">
        <f t="shared" si="15"/>
        <v>0.25</v>
      </c>
      <c r="P87">
        <f t="shared" si="15"/>
        <v>0.25</v>
      </c>
      <c r="Q87">
        <f t="shared" si="15"/>
        <v>0.25</v>
      </c>
      <c r="R87">
        <f t="shared" si="15"/>
        <v>0.25</v>
      </c>
      <c r="S87">
        <f t="shared" si="15"/>
        <v>0.25</v>
      </c>
      <c r="T87">
        <f t="shared" si="15"/>
        <v>0.25</v>
      </c>
      <c r="U87">
        <f t="shared" si="15"/>
        <v>0.25</v>
      </c>
      <c r="V87">
        <f t="shared" si="15"/>
        <v>0.25</v>
      </c>
      <c r="W87">
        <f t="shared" si="15"/>
        <v>0.25</v>
      </c>
    </row>
    <row r="88" spans="1:23" x14ac:dyDescent="0.25">
      <c r="A88" t="s">
        <v>52</v>
      </c>
      <c r="B88" t="s">
        <v>5</v>
      </c>
      <c r="C88" t="s">
        <v>15</v>
      </c>
      <c r="D88" t="s">
        <v>16</v>
      </c>
      <c r="E88" t="s">
        <v>81</v>
      </c>
      <c r="G88" t="s">
        <v>57</v>
      </c>
      <c r="M88">
        <v>10</v>
      </c>
      <c r="N88">
        <f t="shared" si="15"/>
        <v>10</v>
      </c>
      <c r="O88">
        <f t="shared" si="15"/>
        <v>10</v>
      </c>
      <c r="P88">
        <f t="shared" si="15"/>
        <v>10</v>
      </c>
      <c r="Q88">
        <f t="shared" si="15"/>
        <v>10</v>
      </c>
      <c r="R88">
        <f t="shared" si="15"/>
        <v>10</v>
      </c>
      <c r="S88">
        <f t="shared" si="15"/>
        <v>10</v>
      </c>
      <c r="T88">
        <f t="shared" si="15"/>
        <v>10</v>
      </c>
      <c r="U88">
        <f t="shared" si="15"/>
        <v>10</v>
      </c>
      <c r="V88">
        <f t="shared" si="15"/>
        <v>10</v>
      </c>
      <c r="W88">
        <f t="shared" si="15"/>
        <v>10</v>
      </c>
    </row>
    <row r="89" spans="1:23" x14ac:dyDescent="0.25">
      <c r="A89" t="s">
        <v>52</v>
      </c>
      <c r="B89" t="s">
        <v>5</v>
      </c>
      <c r="C89" t="s">
        <v>15</v>
      </c>
      <c r="D89" t="s">
        <v>16</v>
      </c>
      <c r="E89" t="s">
        <v>81</v>
      </c>
      <c r="F89" t="s">
        <v>82</v>
      </c>
      <c r="G89" t="s">
        <v>6</v>
      </c>
    </row>
    <row r="90" spans="1:23" x14ac:dyDescent="0.25">
      <c r="A90" t="s">
        <v>52</v>
      </c>
      <c r="B90" t="s">
        <v>5</v>
      </c>
      <c r="C90" t="s">
        <v>15</v>
      </c>
      <c r="D90" t="s">
        <v>16</v>
      </c>
      <c r="E90" t="s">
        <v>81</v>
      </c>
      <c r="F90" t="s">
        <v>82</v>
      </c>
      <c r="G90" t="s">
        <v>59</v>
      </c>
      <c r="L90" t="s">
        <v>60</v>
      </c>
      <c r="M90">
        <v>1950</v>
      </c>
      <c r="N90">
        <f t="shared" ref="N90:W92" si="16">M90</f>
        <v>1950</v>
      </c>
      <c r="O90">
        <f t="shared" si="16"/>
        <v>1950</v>
      </c>
      <c r="P90">
        <f t="shared" si="16"/>
        <v>1950</v>
      </c>
      <c r="Q90">
        <f t="shared" si="16"/>
        <v>1950</v>
      </c>
      <c r="R90">
        <f t="shared" si="16"/>
        <v>1950</v>
      </c>
      <c r="S90">
        <f t="shared" si="16"/>
        <v>1950</v>
      </c>
      <c r="T90">
        <f t="shared" si="16"/>
        <v>1950</v>
      </c>
      <c r="U90">
        <f t="shared" si="16"/>
        <v>1950</v>
      </c>
      <c r="V90">
        <f t="shared" si="16"/>
        <v>1950</v>
      </c>
      <c r="W90">
        <f t="shared" si="16"/>
        <v>1950</v>
      </c>
    </row>
    <row r="91" spans="1:23" x14ac:dyDescent="0.25">
      <c r="A91" t="s">
        <v>52</v>
      </c>
      <c r="B91" t="s">
        <v>5</v>
      </c>
      <c r="C91" t="s">
        <v>15</v>
      </c>
      <c r="D91" t="s">
        <v>16</v>
      </c>
      <c r="E91" t="s">
        <v>81</v>
      </c>
      <c r="F91" t="s">
        <v>82</v>
      </c>
      <c r="G91" t="s">
        <v>61</v>
      </c>
      <c r="L91" t="s">
        <v>60</v>
      </c>
      <c r="M91">
        <v>2101</v>
      </c>
      <c r="N91">
        <f t="shared" si="16"/>
        <v>2101</v>
      </c>
      <c r="O91">
        <f t="shared" si="16"/>
        <v>2101</v>
      </c>
      <c r="P91">
        <f t="shared" si="16"/>
        <v>2101</v>
      </c>
      <c r="Q91">
        <f t="shared" si="16"/>
        <v>2101</v>
      </c>
      <c r="R91">
        <f t="shared" si="16"/>
        <v>2101</v>
      </c>
      <c r="S91">
        <f t="shared" si="16"/>
        <v>2101</v>
      </c>
      <c r="T91">
        <f t="shared" si="16"/>
        <v>2101</v>
      </c>
      <c r="U91">
        <f t="shared" si="16"/>
        <v>2101</v>
      </c>
      <c r="V91">
        <f t="shared" si="16"/>
        <v>2101</v>
      </c>
      <c r="W91">
        <f t="shared" si="16"/>
        <v>2101</v>
      </c>
    </row>
    <row r="92" spans="1:23" x14ac:dyDescent="0.25">
      <c r="A92" t="s">
        <v>52</v>
      </c>
      <c r="B92" t="s">
        <v>5</v>
      </c>
      <c r="C92" t="s">
        <v>15</v>
      </c>
      <c r="D92" t="s">
        <v>16</v>
      </c>
      <c r="E92" t="s">
        <v>81</v>
      </c>
      <c r="F92" t="s">
        <v>82</v>
      </c>
      <c r="G92" t="s">
        <v>62</v>
      </c>
      <c r="L92" t="s">
        <v>63</v>
      </c>
      <c r="M92">
        <v>25</v>
      </c>
      <c r="N92">
        <f t="shared" si="16"/>
        <v>25</v>
      </c>
      <c r="O92">
        <f t="shared" si="16"/>
        <v>25</v>
      </c>
      <c r="P92">
        <f t="shared" si="16"/>
        <v>25</v>
      </c>
      <c r="Q92">
        <f t="shared" si="16"/>
        <v>25</v>
      </c>
      <c r="R92">
        <f t="shared" si="16"/>
        <v>25</v>
      </c>
      <c r="S92">
        <f t="shared" si="16"/>
        <v>25</v>
      </c>
      <c r="T92">
        <f t="shared" si="16"/>
        <v>25</v>
      </c>
      <c r="U92">
        <f t="shared" si="16"/>
        <v>25</v>
      </c>
      <c r="V92">
        <f t="shared" si="16"/>
        <v>25</v>
      </c>
      <c r="W92">
        <f t="shared" si="16"/>
        <v>25</v>
      </c>
    </row>
    <row r="93" spans="1:23" x14ac:dyDescent="0.25">
      <c r="A93" t="s">
        <v>52</v>
      </c>
      <c r="B93" t="s">
        <v>5</v>
      </c>
      <c r="C93" t="s">
        <v>15</v>
      </c>
      <c r="D93" t="s">
        <v>16</v>
      </c>
      <c r="E93" t="s">
        <v>81</v>
      </c>
      <c r="F93" t="s">
        <v>82</v>
      </c>
      <c r="G93" t="s">
        <v>64</v>
      </c>
      <c r="L93" t="s">
        <v>56</v>
      </c>
      <c r="M93">
        <f>INDEX([1]!passenger_data,MATCH($A93&amp;$F93&amp;$G93&amp;$J93,[1]!passenger_index,0),MATCH(M$2,[1]!passenger_year,0))</f>
        <v>1</v>
      </c>
    </row>
    <row r="94" spans="1:23" x14ac:dyDescent="0.25">
      <c r="A94" t="s">
        <v>52</v>
      </c>
      <c r="B94" t="s">
        <v>5</v>
      </c>
      <c r="C94" t="s">
        <v>15</v>
      </c>
      <c r="D94" t="s">
        <v>16</v>
      </c>
      <c r="E94" t="s">
        <v>81</v>
      </c>
      <c r="F94" t="s">
        <v>82</v>
      </c>
      <c r="G94" t="s">
        <v>67</v>
      </c>
      <c r="L94" t="s">
        <v>19</v>
      </c>
      <c r="M94">
        <f>264186398/1000</f>
        <v>264186.39799999999</v>
      </c>
      <c r="N94">
        <f t="shared" ref="N94:W95" si="17">M94</f>
        <v>264186.39799999999</v>
      </c>
      <c r="O94">
        <f t="shared" si="17"/>
        <v>264186.39799999999</v>
      </c>
      <c r="P94">
        <f t="shared" si="17"/>
        <v>264186.39799999999</v>
      </c>
      <c r="Q94">
        <f t="shared" si="17"/>
        <v>264186.39799999999</v>
      </c>
      <c r="R94">
        <f t="shared" si="17"/>
        <v>264186.39799999999</v>
      </c>
      <c r="S94">
        <f t="shared" si="17"/>
        <v>264186.39799999999</v>
      </c>
      <c r="T94">
        <f t="shared" si="17"/>
        <v>264186.39799999999</v>
      </c>
      <c r="U94">
        <f t="shared" si="17"/>
        <v>264186.39799999999</v>
      </c>
      <c r="V94">
        <f t="shared" si="17"/>
        <v>264186.39799999999</v>
      </c>
      <c r="W94">
        <f t="shared" si="17"/>
        <v>264186.39799999999</v>
      </c>
    </row>
    <row r="95" spans="1:23" x14ac:dyDescent="0.25">
      <c r="A95" t="s">
        <v>52</v>
      </c>
      <c r="B95" t="s">
        <v>5</v>
      </c>
      <c r="C95" t="s">
        <v>15</v>
      </c>
      <c r="D95" t="s">
        <v>16</v>
      </c>
      <c r="E95" t="s">
        <v>81</v>
      </c>
      <c r="F95" t="s">
        <v>82</v>
      </c>
      <c r="G95" t="s">
        <v>83</v>
      </c>
      <c r="L95" t="s">
        <v>73</v>
      </c>
      <c r="M95">
        <v>197381531.359355</v>
      </c>
      <c r="N95">
        <f t="shared" si="17"/>
        <v>197381531.359355</v>
      </c>
      <c r="O95">
        <f t="shared" si="17"/>
        <v>197381531.359355</v>
      </c>
      <c r="P95">
        <f t="shared" si="17"/>
        <v>197381531.359355</v>
      </c>
      <c r="Q95">
        <f t="shared" si="17"/>
        <v>197381531.359355</v>
      </c>
      <c r="R95">
        <f t="shared" si="17"/>
        <v>197381531.359355</v>
      </c>
      <c r="S95">
        <f t="shared" si="17"/>
        <v>197381531.359355</v>
      </c>
      <c r="T95">
        <f t="shared" si="17"/>
        <v>197381531.359355</v>
      </c>
      <c r="U95">
        <f t="shared" si="17"/>
        <v>197381531.359355</v>
      </c>
      <c r="V95">
        <f t="shared" si="17"/>
        <v>197381531.359355</v>
      </c>
      <c r="W95">
        <f t="shared" si="17"/>
        <v>197381531.359355</v>
      </c>
    </row>
    <row r="96" spans="1:23" x14ac:dyDescent="0.25">
      <c r="A96" t="s">
        <v>52</v>
      </c>
      <c r="B96" t="s">
        <v>5</v>
      </c>
      <c r="C96" t="s">
        <v>15</v>
      </c>
      <c r="D96" t="s">
        <v>16</v>
      </c>
      <c r="E96" t="s">
        <v>81</v>
      </c>
      <c r="F96" t="s">
        <v>82</v>
      </c>
      <c r="G96" t="s">
        <v>17</v>
      </c>
      <c r="J96" t="s">
        <v>38</v>
      </c>
      <c r="L96" t="s">
        <v>84</v>
      </c>
      <c r="M96">
        <f>INDEX([1]!passenger_data,MATCH($A96&amp;$F96&amp;$G96&amp;$J96,[1]!passenger_index,0),MATCH(M$2,[1]!passenger_year,0))</f>
        <v>2.3231044630016697</v>
      </c>
      <c r="N96">
        <f>INDEX([1]!passenger_data,MATCH($A96&amp;$F96&amp;$G96&amp;$J96,[1]!passenger_index,0),MATCH(N$2,[1]!passenger_year,0))</f>
        <v>2.0637162772815856</v>
      </c>
      <c r="O96">
        <f>INDEX([1]!passenger_data,MATCH($A96&amp;$F96&amp;$G96&amp;$J96,[1]!passenger_index,0),MATCH(O$2,[1]!passenger_year,0))</f>
        <v>1.8043280915615014</v>
      </c>
      <c r="P96">
        <f>INDEX([1]!passenger_data,MATCH($A96&amp;$F96&amp;$G96&amp;$J96,[1]!passenger_index,0),MATCH(P$2,[1]!passenger_year,0))</f>
        <v>1.5449399058414173</v>
      </c>
      <c r="Q96">
        <f>INDEX([1]!passenger_data,MATCH($A96&amp;$F96&amp;$G96&amp;$J96,[1]!passenger_index,0),MATCH(Q$2,[1]!passenger_year,0))</f>
        <v>1.3374293572653499</v>
      </c>
      <c r="R96">
        <f>INDEX([1]!passenger_data,MATCH($A96&amp;$F96&amp;$G96&amp;$J96,[1]!passenger_index,0),MATCH(R$2,[1]!passenger_year,0))</f>
        <v>1.3374293572653499</v>
      </c>
      <c r="S96">
        <f>INDEX([1]!passenger_data,MATCH($A96&amp;$F96&amp;$G96&amp;$J96,[1]!passenger_index,0),MATCH(S$2,[1]!passenger_year,0))</f>
        <v>1.3374293572653499</v>
      </c>
      <c r="T96">
        <f>INDEX([1]!passenger_data,MATCH($A96&amp;$F96&amp;$G96&amp;$J96,[1]!passenger_index,0),MATCH(T$2,[1]!passenger_year,0))</f>
        <v>1.3374293572653499</v>
      </c>
      <c r="U96">
        <f>INDEX([1]!passenger_data,MATCH($A96&amp;$F96&amp;$G96&amp;$J96,[1]!passenger_index,0),MATCH(U$2,[1]!passenger_year,0))</f>
        <v>1.3374293572653499</v>
      </c>
      <c r="V96">
        <f>INDEX([1]!passenger_data,MATCH($A96&amp;$F96&amp;$G96&amp;$J96,[1]!passenger_index,0),MATCH(V$2,[1]!passenger_year,0))</f>
        <v>1.3374293572653499</v>
      </c>
      <c r="W96">
        <f>INDEX([1]!passenger_data,MATCH($A96&amp;$F96&amp;$G96&amp;$J96,[1]!passenger_index,0),MATCH(W$2,[1]!passenger_year,0))</f>
        <v>1.3374293572653499</v>
      </c>
    </row>
    <row r="97" spans="1:23" x14ac:dyDescent="0.25">
      <c r="A97" t="s">
        <v>52</v>
      </c>
      <c r="B97" t="s">
        <v>5</v>
      </c>
      <c r="C97" t="s">
        <v>15</v>
      </c>
      <c r="D97" t="s">
        <v>16</v>
      </c>
      <c r="E97" t="s">
        <v>81</v>
      </c>
      <c r="F97" t="s">
        <v>85</v>
      </c>
      <c r="G97" t="s">
        <v>6</v>
      </c>
    </row>
    <row r="98" spans="1:23" x14ac:dyDescent="0.25">
      <c r="A98" t="s">
        <v>52</v>
      </c>
      <c r="B98" t="s">
        <v>5</v>
      </c>
      <c r="C98" t="s">
        <v>15</v>
      </c>
      <c r="D98" t="s">
        <v>16</v>
      </c>
      <c r="E98" t="s">
        <v>81</v>
      </c>
      <c r="F98" t="s">
        <v>85</v>
      </c>
      <c r="G98" t="s">
        <v>59</v>
      </c>
      <c r="L98" t="s">
        <v>60</v>
      </c>
      <c r="M98">
        <v>2010</v>
      </c>
      <c r="N98">
        <f t="shared" ref="N98:W100" si="18">M98</f>
        <v>2010</v>
      </c>
      <c r="O98">
        <f t="shared" si="18"/>
        <v>2010</v>
      </c>
      <c r="P98">
        <f t="shared" si="18"/>
        <v>2010</v>
      </c>
      <c r="Q98">
        <f t="shared" si="18"/>
        <v>2010</v>
      </c>
      <c r="R98">
        <f t="shared" si="18"/>
        <v>2010</v>
      </c>
      <c r="S98">
        <f t="shared" si="18"/>
        <v>2010</v>
      </c>
      <c r="T98">
        <f t="shared" si="18"/>
        <v>2010</v>
      </c>
      <c r="U98">
        <f t="shared" si="18"/>
        <v>2010</v>
      </c>
      <c r="V98">
        <f t="shared" si="18"/>
        <v>2010</v>
      </c>
      <c r="W98">
        <f t="shared" si="18"/>
        <v>2010</v>
      </c>
    </row>
    <row r="99" spans="1:23" x14ac:dyDescent="0.25">
      <c r="A99" t="s">
        <v>52</v>
      </c>
      <c r="B99" t="s">
        <v>5</v>
      </c>
      <c r="C99" t="s">
        <v>15</v>
      </c>
      <c r="D99" t="s">
        <v>16</v>
      </c>
      <c r="E99" t="s">
        <v>81</v>
      </c>
      <c r="F99" t="s">
        <v>85</v>
      </c>
      <c r="G99" t="s">
        <v>61</v>
      </c>
      <c r="L99" t="s">
        <v>60</v>
      </c>
      <c r="M99">
        <v>2101</v>
      </c>
      <c r="N99">
        <f t="shared" si="18"/>
        <v>2101</v>
      </c>
      <c r="O99">
        <f t="shared" si="18"/>
        <v>2101</v>
      </c>
      <c r="P99">
        <f t="shared" si="18"/>
        <v>2101</v>
      </c>
      <c r="Q99">
        <f t="shared" si="18"/>
        <v>2101</v>
      </c>
      <c r="R99">
        <f t="shared" si="18"/>
        <v>2101</v>
      </c>
      <c r="S99">
        <f t="shared" si="18"/>
        <v>2101</v>
      </c>
      <c r="T99">
        <f t="shared" si="18"/>
        <v>2101</v>
      </c>
      <c r="U99">
        <f t="shared" si="18"/>
        <v>2101</v>
      </c>
      <c r="V99">
        <f t="shared" si="18"/>
        <v>2101</v>
      </c>
      <c r="W99">
        <f t="shared" si="18"/>
        <v>2101</v>
      </c>
    </row>
    <row r="100" spans="1:23" x14ac:dyDescent="0.25">
      <c r="A100" t="s">
        <v>52</v>
      </c>
      <c r="B100" t="s">
        <v>5</v>
      </c>
      <c r="C100" t="s">
        <v>15</v>
      </c>
      <c r="D100" t="s">
        <v>16</v>
      </c>
      <c r="E100" t="s">
        <v>81</v>
      </c>
      <c r="F100" t="s">
        <v>85</v>
      </c>
      <c r="G100" t="s">
        <v>62</v>
      </c>
      <c r="L100" t="s">
        <v>63</v>
      </c>
      <c r="M100">
        <v>25</v>
      </c>
      <c r="N100">
        <f t="shared" si="18"/>
        <v>25</v>
      </c>
      <c r="O100">
        <f t="shared" si="18"/>
        <v>25</v>
      </c>
      <c r="P100">
        <f t="shared" si="18"/>
        <v>25</v>
      </c>
      <c r="Q100">
        <f t="shared" si="18"/>
        <v>25</v>
      </c>
      <c r="R100">
        <f t="shared" si="18"/>
        <v>25</v>
      </c>
      <c r="S100">
        <f t="shared" si="18"/>
        <v>25</v>
      </c>
      <c r="T100">
        <f t="shared" si="18"/>
        <v>25</v>
      </c>
      <c r="U100">
        <f t="shared" si="18"/>
        <v>25</v>
      </c>
      <c r="V100">
        <f t="shared" si="18"/>
        <v>25</v>
      </c>
      <c r="W100">
        <f t="shared" si="18"/>
        <v>25</v>
      </c>
    </row>
    <row r="101" spans="1:23" x14ac:dyDescent="0.25">
      <c r="A101" t="s">
        <v>52</v>
      </c>
      <c r="B101" t="s">
        <v>5</v>
      </c>
      <c r="C101" t="s">
        <v>15</v>
      </c>
      <c r="D101" t="s">
        <v>16</v>
      </c>
      <c r="E101" t="s">
        <v>81</v>
      </c>
      <c r="F101" t="s">
        <v>85</v>
      </c>
      <c r="G101" t="s">
        <v>64</v>
      </c>
      <c r="L101" t="s">
        <v>56</v>
      </c>
      <c r="M101">
        <v>0</v>
      </c>
    </row>
    <row r="102" spans="1:23" x14ac:dyDescent="0.25">
      <c r="A102" t="s">
        <v>52</v>
      </c>
      <c r="B102" t="s">
        <v>5</v>
      </c>
      <c r="C102" t="s">
        <v>15</v>
      </c>
      <c r="D102" t="s">
        <v>16</v>
      </c>
      <c r="E102" t="s">
        <v>81</v>
      </c>
      <c r="F102" t="s">
        <v>85</v>
      </c>
      <c r="G102" t="s">
        <v>67</v>
      </c>
      <c r="L102" t="s">
        <v>19</v>
      </c>
      <c r="M102">
        <f>264186398/1000</f>
        <v>264186.39799999999</v>
      </c>
      <c r="N102">
        <f t="shared" ref="N102:W103" si="19">M102</f>
        <v>264186.39799999999</v>
      </c>
      <c r="O102">
        <f t="shared" si="19"/>
        <v>264186.39799999999</v>
      </c>
      <c r="P102">
        <f t="shared" si="19"/>
        <v>264186.39799999999</v>
      </c>
      <c r="Q102">
        <f t="shared" si="19"/>
        <v>264186.39799999999</v>
      </c>
      <c r="R102">
        <f t="shared" si="19"/>
        <v>264186.39799999999</v>
      </c>
      <c r="S102">
        <f t="shared" si="19"/>
        <v>264186.39799999999</v>
      </c>
      <c r="T102">
        <f t="shared" si="19"/>
        <v>264186.39799999999</v>
      </c>
      <c r="U102">
        <f t="shared" si="19"/>
        <v>264186.39799999999</v>
      </c>
      <c r="V102">
        <f t="shared" si="19"/>
        <v>264186.39799999999</v>
      </c>
      <c r="W102">
        <f t="shared" si="19"/>
        <v>264186.39799999999</v>
      </c>
    </row>
    <row r="103" spans="1:23" x14ac:dyDescent="0.25">
      <c r="A103" t="s">
        <v>52</v>
      </c>
      <c r="B103" t="s">
        <v>5</v>
      </c>
      <c r="C103" t="s">
        <v>15</v>
      </c>
      <c r="D103" t="s">
        <v>16</v>
      </c>
      <c r="E103" t="s">
        <v>81</v>
      </c>
      <c r="F103" t="s">
        <v>85</v>
      </c>
      <c r="G103" t="s">
        <v>83</v>
      </c>
      <c r="L103" t="s">
        <v>73</v>
      </c>
      <c r="M103">
        <v>248501928.57809299</v>
      </c>
      <c r="N103">
        <f t="shared" si="19"/>
        <v>248501928.57809299</v>
      </c>
      <c r="O103">
        <f t="shared" si="19"/>
        <v>248501928.57809299</v>
      </c>
      <c r="P103">
        <f t="shared" si="19"/>
        <v>248501928.57809299</v>
      </c>
      <c r="Q103">
        <f t="shared" si="19"/>
        <v>248501928.57809299</v>
      </c>
      <c r="R103">
        <f t="shared" si="19"/>
        <v>248501928.57809299</v>
      </c>
      <c r="S103">
        <f t="shared" si="19"/>
        <v>248501928.57809299</v>
      </c>
      <c r="T103">
        <f t="shared" si="19"/>
        <v>248501928.57809299</v>
      </c>
      <c r="U103">
        <f t="shared" si="19"/>
        <v>248501928.57809299</v>
      </c>
      <c r="V103">
        <f t="shared" si="19"/>
        <v>248501928.57809299</v>
      </c>
      <c r="W103">
        <f t="shared" si="19"/>
        <v>248501928.57809299</v>
      </c>
    </row>
    <row r="104" spans="1:23" x14ac:dyDescent="0.25">
      <c r="A104" t="s">
        <v>52</v>
      </c>
      <c r="B104" t="s">
        <v>5</v>
      </c>
      <c r="C104" t="s">
        <v>15</v>
      </c>
      <c r="D104" t="s">
        <v>16</v>
      </c>
      <c r="E104" t="s">
        <v>81</v>
      </c>
      <c r="F104" t="s">
        <v>85</v>
      </c>
      <c r="G104" t="s">
        <v>17</v>
      </c>
      <c r="J104" t="s">
        <v>38</v>
      </c>
      <c r="L104" t="s">
        <v>84</v>
      </c>
      <c r="M104">
        <f t="shared" ref="M104:W104" si="20">M96*0.85</f>
        <v>1.9746387935514191</v>
      </c>
      <c r="N104">
        <f t="shared" si="20"/>
        <v>1.7541588356893476</v>
      </c>
      <c r="O104">
        <f t="shared" si="20"/>
        <v>1.5336788778272761</v>
      </c>
      <c r="P104">
        <f t="shared" si="20"/>
        <v>1.3131989199652045</v>
      </c>
      <c r="Q104">
        <f t="shared" si="20"/>
        <v>1.1368149536755474</v>
      </c>
      <c r="R104">
        <f t="shared" si="20"/>
        <v>1.1368149536755474</v>
      </c>
      <c r="S104">
        <f t="shared" si="20"/>
        <v>1.1368149536755474</v>
      </c>
      <c r="T104">
        <f t="shared" si="20"/>
        <v>1.1368149536755474</v>
      </c>
      <c r="U104">
        <f t="shared" si="20"/>
        <v>1.1368149536755474</v>
      </c>
      <c r="V104">
        <f t="shared" si="20"/>
        <v>1.1368149536755474</v>
      </c>
      <c r="W104">
        <f t="shared" si="20"/>
        <v>1.1368149536755474</v>
      </c>
    </row>
    <row r="105" spans="1:23" x14ac:dyDescent="0.25">
      <c r="A105" t="s">
        <v>52</v>
      </c>
      <c r="B105" t="s">
        <v>5</v>
      </c>
      <c r="C105" t="s">
        <v>15</v>
      </c>
      <c r="D105" t="s">
        <v>16</v>
      </c>
      <c r="E105" t="s">
        <v>81</v>
      </c>
      <c r="F105" t="s">
        <v>86</v>
      </c>
      <c r="G105" t="s">
        <v>6</v>
      </c>
    </row>
    <row r="106" spans="1:23" x14ac:dyDescent="0.25">
      <c r="A106" t="s">
        <v>52</v>
      </c>
      <c r="B106" t="s">
        <v>5</v>
      </c>
      <c r="C106" t="s">
        <v>15</v>
      </c>
      <c r="D106" t="s">
        <v>16</v>
      </c>
      <c r="E106" t="s">
        <v>81</v>
      </c>
      <c r="F106" t="s">
        <v>86</v>
      </c>
      <c r="G106" t="s">
        <v>59</v>
      </c>
      <c r="L106" t="s">
        <v>60</v>
      </c>
      <c r="M106">
        <v>2015</v>
      </c>
      <c r="N106">
        <f t="shared" ref="N106:W108" si="21">M106</f>
        <v>2015</v>
      </c>
      <c r="O106">
        <f t="shared" si="21"/>
        <v>2015</v>
      </c>
      <c r="P106">
        <f t="shared" si="21"/>
        <v>2015</v>
      </c>
      <c r="Q106">
        <f t="shared" si="21"/>
        <v>2015</v>
      </c>
      <c r="R106">
        <f t="shared" si="21"/>
        <v>2015</v>
      </c>
      <c r="S106">
        <f t="shared" si="21"/>
        <v>2015</v>
      </c>
      <c r="T106">
        <f t="shared" si="21"/>
        <v>2015</v>
      </c>
      <c r="U106">
        <f t="shared" si="21"/>
        <v>2015</v>
      </c>
      <c r="V106">
        <f t="shared" si="21"/>
        <v>2015</v>
      </c>
      <c r="W106">
        <f t="shared" si="21"/>
        <v>2015</v>
      </c>
    </row>
    <row r="107" spans="1:23" x14ac:dyDescent="0.25">
      <c r="A107" t="s">
        <v>52</v>
      </c>
      <c r="B107" t="s">
        <v>5</v>
      </c>
      <c r="C107" t="s">
        <v>15</v>
      </c>
      <c r="D107" t="s">
        <v>16</v>
      </c>
      <c r="E107" t="s">
        <v>81</v>
      </c>
      <c r="F107" t="s">
        <v>86</v>
      </c>
      <c r="G107" t="s">
        <v>61</v>
      </c>
      <c r="L107" t="s">
        <v>60</v>
      </c>
      <c r="M107">
        <v>2101</v>
      </c>
      <c r="N107">
        <f t="shared" si="21"/>
        <v>2101</v>
      </c>
      <c r="O107">
        <f t="shared" si="21"/>
        <v>2101</v>
      </c>
      <c r="P107">
        <f t="shared" si="21"/>
        <v>2101</v>
      </c>
      <c r="Q107">
        <f t="shared" si="21"/>
        <v>2101</v>
      </c>
      <c r="R107">
        <f t="shared" si="21"/>
        <v>2101</v>
      </c>
      <c r="S107">
        <f t="shared" si="21"/>
        <v>2101</v>
      </c>
      <c r="T107">
        <f t="shared" si="21"/>
        <v>2101</v>
      </c>
      <c r="U107">
        <f t="shared" si="21"/>
        <v>2101</v>
      </c>
      <c r="V107">
        <f t="shared" si="21"/>
        <v>2101</v>
      </c>
      <c r="W107">
        <f t="shared" si="21"/>
        <v>2101</v>
      </c>
    </row>
    <row r="108" spans="1:23" x14ac:dyDescent="0.25">
      <c r="A108" t="s">
        <v>52</v>
      </c>
      <c r="B108" t="s">
        <v>5</v>
      </c>
      <c r="C108" t="s">
        <v>15</v>
      </c>
      <c r="D108" t="s">
        <v>16</v>
      </c>
      <c r="E108" t="s">
        <v>81</v>
      </c>
      <c r="F108" t="s">
        <v>86</v>
      </c>
      <c r="G108" t="s">
        <v>62</v>
      </c>
      <c r="L108" t="s">
        <v>63</v>
      </c>
      <c r="M108">
        <v>25</v>
      </c>
      <c r="N108">
        <f t="shared" si="21"/>
        <v>25</v>
      </c>
      <c r="O108">
        <f t="shared" si="21"/>
        <v>25</v>
      </c>
      <c r="P108">
        <f t="shared" si="21"/>
        <v>25</v>
      </c>
      <c r="Q108">
        <f t="shared" si="21"/>
        <v>25</v>
      </c>
      <c r="R108">
        <f t="shared" si="21"/>
        <v>25</v>
      </c>
      <c r="S108">
        <f t="shared" si="21"/>
        <v>25</v>
      </c>
      <c r="T108">
        <f t="shared" si="21"/>
        <v>25</v>
      </c>
      <c r="U108">
        <f t="shared" si="21"/>
        <v>25</v>
      </c>
      <c r="V108">
        <f t="shared" si="21"/>
        <v>25</v>
      </c>
      <c r="W108">
        <f t="shared" si="21"/>
        <v>25</v>
      </c>
    </row>
    <row r="109" spans="1:23" x14ac:dyDescent="0.25">
      <c r="A109" t="s">
        <v>52</v>
      </c>
      <c r="B109" t="s">
        <v>5</v>
      </c>
      <c r="C109" t="s">
        <v>15</v>
      </c>
      <c r="D109" t="s">
        <v>16</v>
      </c>
      <c r="E109" t="s">
        <v>81</v>
      </c>
      <c r="F109" t="s">
        <v>86</v>
      </c>
      <c r="G109" t="s">
        <v>64</v>
      </c>
      <c r="L109" t="s">
        <v>56</v>
      </c>
      <c r="M109">
        <v>0</v>
      </c>
    </row>
    <row r="110" spans="1:23" x14ac:dyDescent="0.25">
      <c r="A110" t="s">
        <v>52</v>
      </c>
      <c r="B110" t="s">
        <v>5</v>
      </c>
      <c r="C110" t="s">
        <v>15</v>
      </c>
      <c r="D110" t="s">
        <v>16</v>
      </c>
      <c r="E110" t="s">
        <v>81</v>
      </c>
      <c r="F110" t="s">
        <v>86</v>
      </c>
      <c r="G110" t="s">
        <v>67</v>
      </c>
      <c r="L110" t="s">
        <v>19</v>
      </c>
      <c r="M110">
        <f>264186398/1000</f>
        <v>264186.39799999999</v>
      </c>
      <c r="N110">
        <f t="shared" ref="N110:W111" si="22">M110</f>
        <v>264186.39799999999</v>
      </c>
      <c r="O110">
        <f t="shared" si="22"/>
        <v>264186.39799999999</v>
      </c>
      <c r="P110">
        <f t="shared" si="22"/>
        <v>264186.39799999999</v>
      </c>
      <c r="Q110">
        <f t="shared" si="22"/>
        <v>264186.39799999999</v>
      </c>
      <c r="R110">
        <f t="shared" si="22"/>
        <v>264186.39799999999</v>
      </c>
      <c r="S110">
        <f t="shared" si="22"/>
        <v>264186.39799999999</v>
      </c>
      <c r="T110">
        <f t="shared" si="22"/>
        <v>264186.39799999999</v>
      </c>
      <c r="U110">
        <f t="shared" si="22"/>
        <v>264186.39799999999</v>
      </c>
      <c r="V110">
        <f t="shared" si="22"/>
        <v>264186.39799999999</v>
      </c>
      <c r="W110">
        <f t="shared" si="22"/>
        <v>264186.39799999999</v>
      </c>
    </row>
    <row r="111" spans="1:23" x14ac:dyDescent="0.25">
      <c r="A111" t="s">
        <v>52</v>
      </c>
      <c r="B111" t="s">
        <v>5</v>
      </c>
      <c r="C111" t="s">
        <v>15</v>
      </c>
      <c r="D111" t="s">
        <v>16</v>
      </c>
      <c r="E111" t="s">
        <v>81</v>
      </c>
      <c r="F111" t="s">
        <v>86</v>
      </c>
      <c r="G111" t="s">
        <v>83</v>
      </c>
      <c r="L111" t="s">
        <v>73</v>
      </c>
      <c r="M111">
        <v>248501928.57809299</v>
      </c>
      <c r="N111">
        <f t="shared" si="22"/>
        <v>248501928.57809299</v>
      </c>
      <c r="O111">
        <f t="shared" si="22"/>
        <v>248501928.57809299</v>
      </c>
      <c r="P111">
        <f t="shared" si="22"/>
        <v>248501928.57809299</v>
      </c>
      <c r="Q111">
        <f t="shared" si="22"/>
        <v>248501928.57809299</v>
      </c>
      <c r="R111">
        <f t="shared" si="22"/>
        <v>248501928.57809299</v>
      </c>
      <c r="S111">
        <f t="shared" si="22"/>
        <v>248501928.57809299</v>
      </c>
      <c r="T111">
        <f t="shared" si="22"/>
        <v>248501928.57809299</v>
      </c>
      <c r="U111">
        <f t="shared" si="22"/>
        <v>248501928.57809299</v>
      </c>
      <c r="V111">
        <f t="shared" si="22"/>
        <v>248501928.57809299</v>
      </c>
      <c r="W111">
        <f t="shared" si="22"/>
        <v>248501928.57809299</v>
      </c>
    </row>
    <row r="112" spans="1:23" x14ac:dyDescent="0.25">
      <c r="A112" t="s">
        <v>52</v>
      </c>
      <c r="B112" t="s">
        <v>5</v>
      </c>
      <c r="C112" t="s">
        <v>15</v>
      </c>
      <c r="D112" t="s">
        <v>16</v>
      </c>
      <c r="E112" t="s">
        <v>81</v>
      </c>
      <c r="F112" t="s">
        <v>86</v>
      </c>
      <c r="G112" t="s">
        <v>17</v>
      </c>
      <c r="J112" t="s">
        <v>38</v>
      </c>
      <c r="L112" t="s">
        <v>84</v>
      </c>
      <c r="M112">
        <f t="shared" ref="M112:W112" si="23">M96*0.85/2</f>
        <v>0.98731939677570957</v>
      </c>
      <c r="N112">
        <f t="shared" si="23"/>
        <v>0.8770794178446738</v>
      </c>
      <c r="O112">
        <f t="shared" si="23"/>
        <v>0.76683943891363804</v>
      </c>
      <c r="P112">
        <f t="shared" si="23"/>
        <v>0.65659945998260227</v>
      </c>
      <c r="Q112">
        <f t="shared" si="23"/>
        <v>0.56840747683777371</v>
      </c>
      <c r="R112">
        <f t="shared" si="23"/>
        <v>0.56840747683777371</v>
      </c>
      <c r="S112">
        <f t="shared" si="23"/>
        <v>0.56840747683777371</v>
      </c>
      <c r="T112">
        <f t="shared" si="23"/>
        <v>0.56840747683777371</v>
      </c>
      <c r="U112">
        <f t="shared" si="23"/>
        <v>0.56840747683777371</v>
      </c>
      <c r="V112">
        <f t="shared" si="23"/>
        <v>0.56840747683777371</v>
      </c>
      <c r="W112">
        <f t="shared" si="23"/>
        <v>0.56840747683777371</v>
      </c>
    </row>
    <row r="113" spans="1:23" x14ac:dyDescent="0.25">
      <c r="A113" t="s">
        <v>52</v>
      </c>
      <c r="B113" t="s">
        <v>5</v>
      </c>
      <c r="C113" t="s">
        <v>15</v>
      </c>
      <c r="D113" t="s">
        <v>16</v>
      </c>
      <c r="E113" t="s">
        <v>81</v>
      </c>
      <c r="F113" t="s">
        <v>86</v>
      </c>
      <c r="G113" t="s">
        <v>17</v>
      </c>
      <c r="J113" t="s">
        <v>23</v>
      </c>
      <c r="L113" t="s">
        <v>84</v>
      </c>
      <c r="M113">
        <f t="shared" ref="M113:W113" si="24">M96*0.85/2</f>
        <v>0.98731939677570957</v>
      </c>
      <c r="N113">
        <f t="shared" si="24"/>
        <v>0.8770794178446738</v>
      </c>
      <c r="O113">
        <f t="shared" si="24"/>
        <v>0.76683943891363804</v>
      </c>
      <c r="P113">
        <f t="shared" si="24"/>
        <v>0.65659945998260227</v>
      </c>
      <c r="Q113">
        <f t="shared" si="24"/>
        <v>0.56840747683777371</v>
      </c>
      <c r="R113">
        <f t="shared" si="24"/>
        <v>0.56840747683777371</v>
      </c>
      <c r="S113">
        <f t="shared" si="24"/>
        <v>0.56840747683777371</v>
      </c>
      <c r="T113">
        <f t="shared" si="24"/>
        <v>0.56840747683777371</v>
      </c>
      <c r="U113">
        <f t="shared" si="24"/>
        <v>0.56840747683777371</v>
      </c>
      <c r="V113">
        <f t="shared" si="24"/>
        <v>0.56840747683777371</v>
      </c>
      <c r="W113">
        <f t="shared" si="24"/>
        <v>0.56840747683777371</v>
      </c>
    </row>
    <row r="114" spans="1:23" x14ac:dyDescent="0.25">
      <c r="A114" t="s">
        <v>52</v>
      </c>
      <c r="B114" t="s">
        <v>5</v>
      </c>
      <c r="C114" t="s">
        <v>15</v>
      </c>
      <c r="D114" t="s">
        <v>16</v>
      </c>
      <c r="E114" t="s">
        <v>81</v>
      </c>
      <c r="F114" t="s">
        <v>87</v>
      </c>
      <c r="G114" t="s">
        <v>6</v>
      </c>
    </row>
    <row r="115" spans="1:23" x14ac:dyDescent="0.25">
      <c r="A115" t="s">
        <v>52</v>
      </c>
      <c r="B115" t="s">
        <v>5</v>
      </c>
      <c r="C115" t="s">
        <v>15</v>
      </c>
      <c r="D115" t="s">
        <v>16</v>
      </c>
      <c r="E115" t="s">
        <v>81</v>
      </c>
      <c r="F115" t="s">
        <v>87</v>
      </c>
      <c r="G115" t="s">
        <v>59</v>
      </c>
      <c r="L115" t="s">
        <v>60</v>
      </c>
      <c r="M115">
        <v>2025</v>
      </c>
      <c r="N115">
        <f t="shared" ref="N115:W117" si="25">M115</f>
        <v>2025</v>
      </c>
      <c r="O115">
        <f t="shared" si="25"/>
        <v>2025</v>
      </c>
      <c r="P115">
        <f t="shared" si="25"/>
        <v>2025</v>
      </c>
      <c r="Q115">
        <f t="shared" si="25"/>
        <v>2025</v>
      </c>
      <c r="R115">
        <f t="shared" si="25"/>
        <v>2025</v>
      </c>
      <c r="S115">
        <f t="shared" si="25"/>
        <v>2025</v>
      </c>
      <c r="T115">
        <f t="shared" si="25"/>
        <v>2025</v>
      </c>
      <c r="U115">
        <f t="shared" si="25"/>
        <v>2025</v>
      </c>
      <c r="V115">
        <f t="shared" si="25"/>
        <v>2025</v>
      </c>
      <c r="W115">
        <f t="shared" si="25"/>
        <v>2025</v>
      </c>
    </row>
    <row r="116" spans="1:23" x14ac:dyDescent="0.25">
      <c r="A116" t="s">
        <v>52</v>
      </c>
      <c r="B116" t="s">
        <v>5</v>
      </c>
      <c r="C116" t="s">
        <v>15</v>
      </c>
      <c r="D116" t="s">
        <v>16</v>
      </c>
      <c r="E116" t="s">
        <v>81</v>
      </c>
      <c r="F116" t="s">
        <v>87</v>
      </c>
      <c r="G116" t="s">
        <v>61</v>
      </c>
      <c r="L116" t="s">
        <v>60</v>
      </c>
      <c r="M116">
        <v>2101</v>
      </c>
      <c r="N116">
        <f t="shared" si="25"/>
        <v>2101</v>
      </c>
      <c r="O116">
        <f t="shared" si="25"/>
        <v>2101</v>
      </c>
      <c r="P116">
        <f t="shared" si="25"/>
        <v>2101</v>
      </c>
      <c r="Q116">
        <f t="shared" si="25"/>
        <v>2101</v>
      </c>
      <c r="R116">
        <f t="shared" si="25"/>
        <v>2101</v>
      </c>
      <c r="S116">
        <f t="shared" si="25"/>
        <v>2101</v>
      </c>
      <c r="T116">
        <f t="shared" si="25"/>
        <v>2101</v>
      </c>
      <c r="U116">
        <f t="shared" si="25"/>
        <v>2101</v>
      </c>
      <c r="V116">
        <f t="shared" si="25"/>
        <v>2101</v>
      </c>
      <c r="W116">
        <f t="shared" si="25"/>
        <v>2101</v>
      </c>
    </row>
    <row r="117" spans="1:23" x14ac:dyDescent="0.25">
      <c r="A117" t="s">
        <v>52</v>
      </c>
      <c r="B117" t="s">
        <v>5</v>
      </c>
      <c r="C117" t="s">
        <v>15</v>
      </c>
      <c r="D117" t="s">
        <v>16</v>
      </c>
      <c r="E117" t="s">
        <v>81</v>
      </c>
      <c r="F117" t="s">
        <v>87</v>
      </c>
      <c r="G117" t="s">
        <v>62</v>
      </c>
      <c r="L117" t="s">
        <v>63</v>
      </c>
      <c r="M117">
        <v>25</v>
      </c>
      <c r="N117">
        <f t="shared" si="25"/>
        <v>25</v>
      </c>
      <c r="O117">
        <f t="shared" si="25"/>
        <v>25</v>
      </c>
      <c r="P117">
        <f t="shared" si="25"/>
        <v>25</v>
      </c>
      <c r="Q117">
        <f t="shared" si="25"/>
        <v>25</v>
      </c>
      <c r="R117">
        <f t="shared" si="25"/>
        <v>25</v>
      </c>
      <c r="S117">
        <f t="shared" si="25"/>
        <v>25</v>
      </c>
      <c r="T117">
        <f t="shared" si="25"/>
        <v>25</v>
      </c>
      <c r="U117">
        <f t="shared" si="25"/>
        <v>25</v>
      </c>
      <c r="V117">
        <f t="shared" si="25"/>
        <v>25</v>
      </c>
      <c r="W117">
        <f t="shared" si="25"/>
        <v>25</v>
      </c>
    </row>
    <row r="118" spans="1:23" x14ac:dyDescent="0.25">
      <c r="A118" t="s">
        <v>52</v>
      </c>
      <c r="B118" t="s">
        <v>5</v>
      </c>
      <c r="C118" t="s">
        <v>15</v>
      </c>
      <c r="D118" t="s">
        <v>16</v>
      </c>
      <c r="E118" t="s">
        <v>81</v>
      </c>
      <c r="F118" t="s">
        <v>87</v>
      </c>
      <c r="G118" t="s">
        <v>64</v>
      </c>
      <c r="L118" t="s">
        <v>56</v>
      </c>
      <c r="M118">
        <v>0</v>
      </c>
    </row>
    <row r="119" spans="1:23" x14ac:dyDescent="0.25">
      <c r="A119" t="s">
        <v>52</v>
      </c>
      <c r="B119" t="s">
        <v>5</v>
      </c>
      <c r="C119" t="s">
        <v>15</v>
      </c>
      <c r="D119" t="s">
        <v>16</v>
      </c>
      <c r="E119" t="s">
        <v>81</v>
      </c>
      <c r="F119" t="s">
        <v>87</v>
      </c>
      <c r="G119" t="s">
        <v>67</v>
      </c>
      <c r="L119" t="s">
        <v>19</v>
      </c>
      <c r="M119">
        <f>264186398/1000</f>
        <v>264186.39799999999</v>
      </c>
      <c r="N119">
        <f t="shared" ref="N119:W120" si="26">M119</f>
        <v>264186.39799999999</v>
      </c>
      <c r="O119">
        <f t="shared" si="26"/>
        <v>264186.39799999999</v>
      </c>
      <c r="P119">
        <f t="shared" si="26"/>
        <v>264186.39799999999</v>
      </c>
      <c r="Q119">
        <f t="shared" si="26"/>
        <v>264186.39799999999</v>
      </c>
      <c r="R119">
        <f t="shared" si="26"/>
        <v>264186.39799999999</v>
      </c>
      <c r="S119">
        <f t="shared" si="26"/>
        <v>264186.39799999999</v>
      </c>
      <c r="T119">
        <f t="shared" si="26"/>
        <v>264186.39799999999</v>
      </c>
      <c r="U119">
        <f t="shared" si="26"/>
        <v>264186.39799999999</v>
      </c>
      <c r="V119">
        <f t="shared" si="26"/>
        <v>264186.39799999999</v>
      </c>
      <c r="W119">
        <f t="shared" si="26"/>
        <v>264186.39799999999</v>
      </c>
    </row>
    <row r="120" spans="1:23" x14ac:dyDescent="0.25">
      <c r="A120" t="s">
        <v>52</v>
      </c>
      <c r="B120" t="s">
        <v>5</v>
      </c>
      <c r="C120" t="s">
        <v>15</v>
      </c>
      <c r="D120" t="s">
        <v>16</v>
      </c>
      <c r="E120" t="s">
        <v>81</v>
      </c>
      <c r="F120" t="s">
        <v>87</v>
      </c>
      <c r="G120" t="s">
        <v>83</v>
      </c>
      <c r="L120" t="s">
        <v>73</v>
      </c>
      <c r="M120">
        <v>312843740.470339</v>
      </c>
      <c r="N120">
        <f t="shared" si="26"/>
        <v>312843740.470339</v>
      </c>
      <c r="O120">
        <f t="shared" si="26"/>
        <v>312843740.470339</v>
      </c>
      <c r="P120">
        <f t="shared" si="26"/>
        <v>312843740.470339</v>
      </c>
      <c r="Q120">
        <f t="shared" si="26"/>
        <v>312843740.470339</v>
      </c>
      <c r="R120">
        <f t="shared" si="26"/>
        <v>312843740.470339</v>
      </c>
      <c r="S120">
        <f t="shared" si="26"/>
        <v>312843740.470339</v>
      </c>
      <c r="T120">
        <f t="shared" si="26"/>
        <v>312843740.470339</v>
      </c>
      <c r="U120">
        <f t="shared" si="26"/>
        <v>312843740.470339</v>
      </c>
      <c r="V120">
        <f t="shared" si="26"/>
        <v>312843740.470339</v>
      </c>
      <c r="W120">
        <f t="shared" si="26"/>
        <v>312843740.470339</v>
      </c>
    </row>
    <row r="121" spans="1:23" x14ac:dyDescent="0.25">
      <c r="A121" t="s">
        <v>52</v>
      </c>
      <c r="B121" t="s">
        <v>5</v>
      </c>
      <c r="C121" t="s">
        <v>15</v>
      </c>
      <c r="D121" t="s">
        <v>16</v>
      </c>
      <c r="E121" t="s">
        <v>81</v>
      </c>
      <c r="F121" t="s">
        <v>87</v>
      </c>
      <c r="G121" t="s">
        <v>17</v>
      </c>
      <c r="J121" t="s">
        <v>37</v>
      </c>
      <c r="L121" t="s">
        <v>84</v>
      </c>
      <c r="M121">
        <f t="shared" ref="M121:W121" si="27">M96*0.85</f>
        <v>1.9746387935514191</v>
      </c>
      <c r="N121">
        <f t="shared" si="27"/>
        <v>1.7541588356893476</v>
      </c>
      <c r="O121">
        <f t="shared" si="27"/>
        <v>1.5336788778272761</v>
      </c>
      <c r="P121">
        <f t="shared" si="27"/>
        <v>1.3131989199652045</v>
      </c>
      <c r="Q121">
        <f t="shared" si="27"/>
        <v>1.1368149536755474</v>
      </c>
      <c r="R121">
        <f t="shared" si="27"/>
        <v>1.1368149536755474</v>
      </c>
      <c r="S121">
        <f t="shared" si="27"/>
        <v>1.1368149536755474</v>
      </c>
      <c r="T121">
        <f t="shared" si="27"/>
        <v>1.1368149536755474</v>
      </c>
      <c r="U121">
        <f t="shared" si="27"/>
        <v>1.1368149536755474</v>
      </c>
      <c r="V121">
        <f t="shared" si="27"/>
        <v>1.1368149536755474</v>
      </c>
      <c r="W121">
        <f t="shared" si="27"/>
        <v>1.1368149536755474</v>
      </c>
    </row>
    <row r="122" spans="1:23" x14ac:dyDescent="0.25">
      <c r="A122" t="s">
        <v>68</v>
      </c>
      <c r="B122" t="s">
        <v>5</v>
      </c>
      <c r="C122" t="s">
        <v>15</v>
      </c>
      <c r="D122" t="s">
        <v>16</v>
      </c>
      <c r="E122" t="s">
        <v>88</v>
      </c>
      <c r="G122" t="s">
        <v>20</v>
      </c>
      <c r="L122" t="s">
        <v>69</v>
      </c>
    </row>
    <row r="123" spans="1:23" x14ac:dyDescent="0.25">
      <c r="A123" t="s">
        <v>68</v>
      </c>
      <c r="B123" t="s">
        <v>5</v>
      </c>
      <c r="C123" t="s">
        <v>15</v>
      </c>
      <c r="D123" t="s">
        <v>16</v>
      </c>
      <c r="E123" t="s">
        <v>88</v>
      </c>
      <c r="G123" t="s">
        <v>21</v>
      </c>
      <c r="H123" t="s">
        <v>54</v>
      </c>
    </row>
    <row r="124" spans="1:23" x14ac:dyDescent="0.25">
      <c r="A124" t="s">
        <v>68</v>
      </c>
      <c r="B124" t="s">
        <v>5</v>
      </c>
      <c r="C124" t="s">
        <v>15</v>
      </c>
      <c r="D124" t="s">
        <v>16</v>
      </c>
      <c r="E124" t="s">
        <v>88</v>
      </c>
      <c r="G124" t="s">
        <v>55</v>
      </c>
      <c r="L124" t="s">
        <v>56</v>
      </c>
      <c r="M124">
        <v>0.25</v>
      </c>
      <c r="N124">
        <f t="shared" ref="N124:W125" si="28">M124</f>
        <v>0.25</v>
      </c>
      <c r="O124">
        <f t="shared" si="28"/>
        <v>0.25</v>
      </c>
      <c r="P124">
        <f t="shared" si="28"/>
        <v>0.25</v>
      </c>
      <c r="Q124">
        <f t="shared" si="28"/>
        <v>0.25</v>
      </c>
      <c r="R124">
        <f t="shared" si="28"/>
        <v>0.25</v>
      </c>
      <c r="S124">
        <f t="shared" si="28"/>
        <v>0.25</v>
      </c>
      <c r="T124">
        <f t="shared" si="28"/>
        <v>0.25</v>
      </c>
      <c r="U124">
        <f t="shared" si="28"/>
        <v>0.25</v>
      </c>
      <c r="V124">
        <f t="shared" si="28"/>
        <v>0.25</v>
      </c>
      <c r="W124">
        <f t="shared" si="28"/>
        <v>0.25</v>
      </c>
    </row>
    <row r="125" spans="1:23" x14ac:dyDescent="0.25">
      <c r="A125" t="s">
        <v>68</v>
      </c>
      <c r="B125" t="s">
        <v>5</v>
      </c>
      <c r="C125" t="s">
        <v>15</v>
      </c>
      <c r="D125" t="s">
        <v>16</v>
      </c>
      <c r="E125" t="s">
        <v>88</v>
      </c>
      <c r="G125" t="s">
        <v>57</v>
      </c>
      <c r="M125">
        <v>7</v>
      </c>
      <c r="N125">
        <f t="shared" si="28"/>
        <v>7</v>
      </c>
      <c r="O125">
        <f t="shared" si="28"/>
        <v>7</v>
      </c>
      <c r="P125">
        <f t="shared" si="28"/>
        <v>7</v>
      </c>
      <c r="Q125">
        <f t="shared" si="28"/>
        <v>7</v>
      </c>
      <c r="R125">
        <f t="shared" si="28"/>
        <v>7</v>
      </c>
      <c r="S125">
        <f t="shared" si="28"/>
        <v>7</v>
      </c>
      <c r="T125">
        <f t="shared" si="28"/>
        <v>7</v>
      </c>
      <c r="U125">
        <f t="shared" si="28"/>
        <v>7</v>
      </c>
      <c r="V125">
        <f t="shared" si="28"/>
        <v>7</v>
      </c>
      <c r="W125">
        <f t="shared" si="28"/>
        <v>7</v>
      </c>
    </row>
    <row r="126" spans="1:23" x14ac:dyDescent="0.25">
      <c r="A126" t="s">
        <v>68</v>
      </c>
      <c r="B126" t="s">
        <v>5</v>
      </c>
      <c r="C126" t="s">
        <v>15</v>
      </c>
      <c r="D126" t="s">
        <v>16</v>
      </c>
      <c r="E126" t="s">
        <v>88</v>
      </c>
      <c r="F126" t="s">
        <v>89</v>
      </c>
      <c r="G126" t="s">
        <v>6</v>
      </c>
    </row>
    <row r="127" spans="1:23" x14ac:dyDescent="0.25">
      <c r="A127" t="s">
        <v>68</v>
      </c>
      <c r="B127" t="s">
        <v>5</v>
      </c>
      <c r="C127" t="s">
        <v>15</v>
      </c>
      <c r="D127" t="s">
        <v>16</v>
      </c>
      <c r="E127" t="s">
        <v>88</v>
      </c>
      <c r="F127" t="s">
        <v>89</v>
      </c>
      <c r="G127" t="s">
        <v>59</v>
      </c>
      <c r="L127" t="s">
        <v>60</v>
      </c>
      <c r="M127">
        <v>1950</v>
      </c>
      <c r="N127">
        <f t="shared" ref="N127:W129" si="29">M127</f>
        <v>1950</v>
      </c>
      <c r="O127">
        <f t="shared" si="29"/>
        <v>1950</v>
      </c>
      <c r="P127">
        <f t="shared" si="29"/>
        <v>1950</v>
      </c>
      <c r="Q127">
        <f t="shared" si="29"/>
        <v>1950</v>
      </c>
      <c r="R127">
        <f t="shared" si="29"/>
        <v>1950</v>
      </c>
      <c r="S127">
        <f t="shared" si="29"/>
        <v>1950</v>
      </c>
      <c r="T127">
        <f t="shared" si="29"/>
        <v>1950</v>
      </c>
      <c r="U127">
        <f t="shared" si="29"/>
        <v>1950</v>
      </c>
      <c r="V127">
        <f t="shared" si="29"/>
        <v>1950</v>
      </c>
      <c r="W127">
        <f t="shared" si="29"/>
        <v>1950</v>
      </c>
    </row>
    <row r="128" spans="1:23" x14ac:dyDescent="0.25">
      <c r="A128" t="s">
        <v>68</v>
      </c>
      <c r="B128" t="s">
        <v>5</v>
      </c>
      <c r="C128" t="s">
        <v>15</v>
      </c>
      <c r="D128" t="s">
        <v>16</v>
      </c>
      <c r="E128" t="s">
        <v>88</v>
      </c>
      <c r="F128" t="s">
        <v>89</v>
      </c>
      <c r="G128" t="s">
        <v>61</v>
      </c>
      <c r="L128" t="s">
        <v>60</v>
      </c>
      <c r="M128">
        <v>2101</v>
      </c>
      <c r="N128">
        <f t="shared" si="29"/>
        <v>2101</v>
      </c>
      <c r="O128">
        <f t="shared" si="29"/>
        <v>2101</v>
      </c>
      <c r="P128">
        <f t="shared" si="29"/>
        <v>2101</v>
      </c>
      <c r="Q128">
        <f t="shared" si="29"/>
        <v>2101</v>
      </c>
      <c r="R128">
        <f t="shared" si="29"/>
        <v>2101</v>
      </c>
      <c r="S128">
        <f t="shared" si="29"/>
        <v>2101</v>
      </c>
      <c r="T128">
        <f t="shared" si="29"/>
        <v>2101</v>
      </c>
      <c r="U128">
        <f t="shared" si="29"/>
        <v>2101</v>
      </c>
      <c r="V128">
        <f t="shared" si="29"/>
        <v>2101</v>
      </c>
      <c r="W128">
        <f t="shared" si="29"/>
        <v>2101</v>
      </c>
    </row>
    <row r="129" spans="1:23" x14ac:dyDescent="0.25">
      <c r="A129" t="s">
        <v>68</v>
      </c>
      <c r="B129" t="s">
        <v>5</v>
      </c>
      <c r="C129" t="s">
        <v>15</v>
      </c>
      <c r="D129" t="s">
        <v>16</v>
      </c>
      <c r="E129" t="s">
        <v>88</v>
      </c>
      <c r="F129" t="s">
        <v>89</v>
      </c>
      <c r="G129" t="s">
        <v>62</v>
      </c>
      <c r="L129" t="s">
        <v>63</v>
      </c>
      <c r="M129">
        <v>16</v>
      </c>
      <c r="N129">
        <f t="shared" si="29"/>
        <v>16</v>
      </c>
      <c r="O129">
        <f t="shared" si="29"/>
        <v>16</v>
      </c>
      <c r="P129">
        <f t="shared" si="29"/>
        <v>16</v>
      </c>
      <c r="Q129">
        <f t="shared" si="29"/>
        <v>16</v>
      </c>
      <c r="R129">
        <f t="shared" si="29"/>
        <v>16</v>
      </c>
      <c r="S129">
        <f t="shared" si="29"/>
        <v>16</v>
      </c>
      <c r="T129">
        <f t="shared" si="29"/>
        <v>16</v>
      </c>
      <c r="U129">
        <f t="shared" si="29"/>
        <v>16</v>
      </c>
      <c r="V129">
        <f t="shared" si="29"/>
        <v>16</v>
      </c>
      <c r="W129">
        <f t="shared" si="29"/>
        <v>16</v>
      </c>
    </row>
    <row r="130" spans="1:23" x14ac:dyDescent="0.25">
      <c r="A130" t="s">
        <v>68</v>
      </c>
      <c r="B130" t="s">
        <v>5</v>
      </c>
      <c r="C130" t="s">
        <v>15</v>
      </c>
      <c r="D130" t="s">
        <v>16</v>
      </c>
      <c r="E130" t="s">
        <v>88</v>
      </c>
      <c r="F130" t="s">
        <v>89</v>
      </c>
      <c r="G130" t="s">
        <v>64</v>
      </c>
      <c r="L130" t="s">
        <v>56</v>
      </c>
      <c r="M130">
        <f>INDEX([1]!passenger_data,MATCH($A130&amp;$F130&amp;$G130&amp;$J130,[1]!passenger_index,0),MATCH(M$2,[1]!passenger_year,0))</f>
        <v>0.23564070518445415</v>
      </c>
    </row>
    <row r="131" spans="1:23" x14ac:dyDescent="0.25">
      <c r="A131" t="s">
        <v>68</v>
      </c>
      <c r="B131" t="s">
        <v>5</v>
      </c>
      <c r="C131" t="s">
        <v>15</v>
      </c>
      <c r="D131" t="s">
        <v>16</v>
      </c>
      <c r="E131" t="s">
        <v>88</v>
      </c>
      <c r="F131" t="s">
        <v>89</v>
      </c>
      <c r="G131" t="s">
        <v>67</v>
      </c>
      <c r="L131" t="s">
        <v>69</v>
      </c>
      <c r="M131">
        <f>INDEX([1]!passenger_data,MATCH($A131&amp;$F131&amp;$G131&amp;$J131,[1]!passenger_index,0),MATCH(M$2,[1]!passenger_year,0))</f>
        <v>19.365259749999996</v>
      </c>
      <c r="N131">
        <f t="shared" ref="N131:W134" si="30">M131</f>
        <v>19.365259749999996</v>
      </c>
      <c r="O131">
        <f t="shared" si="30"/>
        <v>19.365259749999996</v>
      </c>
      <c r="P131">
        <f t="shared" si="30"/>
        <v>19.365259749999996</v>
      </c>
      <c r="Q131">
        <f t="shared" si="30"/>
        <v>19.365259749999996</v>
      </c>
      <c r="R131">
        <f t="shared" si="30"/>
        <v>19.365259749999996</v>
      </c>
      <c r="S131">
        <f t="shared" si="30"/>
        <v>19.365259749999996</v>
      </c>
      <c r="T131">
        <f t="shared" si="30"/>
        <v>19.365259749999996</v>
      </c>
      <c r="U131">
        <f t="shared" si="30"/>
        <v>19.365259749999996</v>
      </c>
      <c r="V131">
        <f t="shared" si="30"/>
        <v>19.365259749999996</v>
      </c>
      <c r="W131">
        <f t="shared" si="30"/>
        <v>19.365259749999996</v>
      </c>
    </row>
    <row r="132" spans="1:23" x14ac:dyDescent="0.25">
      <c r="A132" t="s">
        <v>68</v>
      </c>
      <c r="B132" t="s">
        <v>5</v>
      </c>
      <c r="C132" t="s">
        <v>15</v>
      </c>
      <c r="D132" t="s">
        <v>16</v>
      </c>
      <c r="E132" t="s">
        <v>88</v>
      </c>
      <c r="F132" t="s">
        <v>89</v>
      </c>
      <c r="G132" t="s">
        <v>83</v>
      </c>
      <c r="L132" t="s">
        <v>73</v>
      </c>
      <c r="M132">
        <v>20763.917049532702</v>
      </c>
      <c r="N132">
        <f t="shared" si="30"/>
        <v>20763.917049532702</v>
      </c>
      <c r="O132">
        <f t="shared" si="30"/>
        <v>20763.917049532702</v>
      </c>
      <c r="P132">
        <f t="shared" si="30"/>
        <v>20763.917049532702</v>
      </c>
      <c r="Q132">
        <f t="shared" si="30"/>
        <v>20763.917049532702</v>
      </c>
      <c r="R132">
        <f t="shared" si="30"/>
        <v>20763.917049532702</v>
      </c>
      <c r="S132">
        <f t="shared" si="30"/>
        <v>20763.917049532702</v>
      </c>
      <c r="T132">
        <f t="shared" si="30"/>
        <v>20763.917049532702</v>
      </c>
      <c r="U132">
        <f t="shared" si="30"/>
        <v>20763.917049532702</v>
      </c>
      <c r="V132">
        <f t="shared" si="30"/>
        <v>20763.917049532702</v>
      </c>
      <c r="W132">
        <f t="shared" si="30"/>
        <v>20763.917049532702</v>
      </c>
    </row>
    <row r="133" spans="1:23" x14ac:dyDescent="0.25">
      <c r="A133" t="s">
        <v>68</v>
      </c>
      <c r="B133" t="s">
        <v>5</v>
      </c>
      <c r="C133" t="s">
        <v>15</v>
      </c>
      <c r="D133" t="s">
        <v>16</v>
      </c>
      <c r="E133" t="s">
        <v>88</v>
      </c>
      <c r="F133" t="s">
        <v>89</v>
      </c>
      <c r="G133" t="s">
        <v>72</v>
      </c>
      <c r="L133" t="s">
        <v>73</v>
      </c>
      <c r="M133">
        <v>2738.9469488598102</v>
      </c>
      <c r="N133">
        <f t="shared" si="30"/>
        <v>2738.9469488598102</v>
      </c>
      <c r="O133">
        <f t="shared" si="30"/>
        <v>2738.9469488598102</v>
      </c>
      <c r="P133">
        <f t="shared" si="30"/>
        <v>2738.9469488598102</v>
      </c>
      <c r="Q133">
        <f t="shared" si="30"/>
        <v>2738.9469488598102</v>
      </c>
      <c r="R133">
        <f t="shared" si="30"/>
        <v>2738.9469488598102</v>
      </c>
      <c r="S133">
        <f t="shared" si="30"/>
        <v>2738.9469488598102</v>
      </c>
      <c r="T133">
        <f t="shared" si="30"/>
        <v>2738.9469488598102</v>
      </c>
      <c r="U133">
        <f t="shared" si="30"/>
        <v>2738.9469488598102</v>
      </c>
      <c r="V133">
        <f t="shared" si="30"/>
        <v>2738.9469488598102</v>
      </c>
      <c r="W133">
        <f t="shared" si="30"/>
        <v>2738.9469488598102</v>
      </c>
    </row>
    <row r="134" spans="1:23" x14ac:dyDescent="0.25">
      <c r="A134" t="s">
        <v>68</v>
      </c>
      <c r="B134" t="s">
        <v>5</v>
      </c>
      <c r="C134" t="s">
        <v>15</v>
      </c>
      <c r="D134" t="s">
        <v>16</v>
      </c>
      <c r="E134" t="s">
        <v>88</v>
      </c>
      <c r="F134" t="s">
        <v>89</v>
      </c>
      <c r="G134" t="s">
        <v>17</v>
      </c>
      <c r="J134" t="s">
        <v>90</v>
      </c>
      <c r="L134" t="s">
        <v>91</v>
      </c>
      <c r="M134">
        <f>INDEX([1]!passenger_data,MATCH($A134&amp;$F134&amp;$G134&amp;$J134,[1]!passenger_index,0),MATCH(M$2,[1]!passenger_year,0))</f>
        <v>8</v>
      </c>
      <c r="N134">
        <f t="shared" si="30"/>
        <v>8</v>
      </c>
      <c r="O134">
        <f t="shared" si="30"/>
        <v>8</v>
      </c>
      <c r="P134">
        <f t="shared" si="30"/>
        <v>8</v>
      </c>
      <c r="Q134">
        <f t="shared" si="30"/>
        <v>8</v>
      </c>
      <c r="R134">
        <f t="shared" si="30"/>
        <v>8</v>
      </c>
      <c r="S134">
        <f t="shared" si="30"/>
        <v>8</v>
      </c>
      <c r="T134">
        <f t="shared" si="30"/>
        <v>8</v>
      </c>
      <c r="U134">
        <f t="shared" si="30"/>
        <v>8</v>
      </c>
      <c r="V134">
        <f t="shared" si="30"/>
        <v>8</v>
      </c>
      <c r="W134">
        <f t="shared" si="30"/>
        <v>8</v>
      </c>
    </row>
    <row r="135" spans="1:23" x14ac:dyDescent="0.25">
      <c r="A135" t="s">
        <v>68</v>
      </c>
      <c r="B135" t="s">
        <v>5</v>
      </c>
      <c r="C135" t="s">
        <v>15</v>
      </c>
      <c r="D135" t="s">
        <v>16</v>
      </c>
      <c r="E135" t="s">
        <v>88</v>
      </c>
      <c r="F135" t="s">
        <v>92</v>
      </c>
      <c r="G135" t="s">
        <v>6</v>
      </c>
    </row>
    <row r="136" spans="1:23" x14ac:dyDescent="0.25">
      <c r="A136" t="s">
        <v>68</v>
      </c>
      <c r="B136" t="s">
        <v>5</v>
      </c>
      <c r="C136" t="s">
        <v>15</v>
      </c>
      <c r="D136" t="s">
        <v>16</v>
      </c>
      <c r="E136" t="s">
        <v>88</v>
      </c>
      <c r="F136" t="s">
        <v>92</v>
      </c>
      <c r="G136" t="s">
        <v>59</v>
      </c>
      <c r="L136" t="s">
        <v>60</v>
      </c>
      <c r="M136">
        <v>1950</v>
      </c>
      <c r="N136">
        <f t="shared" ref="N136:W138" si="31">M136</f>
        <v>1950</v>
      </c>
      <c r="O136">
        <f t="shared" si="31"/>
        <v>1950</v>
      </c>
      <c r="P136">
        <f t="shared" si="31"/>
        <v>1950</v>
      </c>
      <c r="Q136">
        <f t="shared" si="31"/>
        <v>1950</v>
      </c>
      <c r="R136">
        <f t="shared" si="31"/>
        <v>1950</v>
      </c>
      <c r="S136">
        <f t="shared" si="31"/>
        <v>1950</v>
      </c>
      <c r="T136">
        <f t="shared" si="31"/>
        <v>1950</v>
      </c>
      <c r="U136">
        <f t="shared" si="31"/>
        <v>1950</v>
      </c>
      <c r="V136">
        <f t="shared" si="31"/>
        <v>1950</v>
      </c>
      <c r="W136">
        <f t="shared" si="31"/>
        <v>1950</v>
      </c>
    </row>
    <row r="137" spans="1:23" x14ac:dyDescent="0.25">
      <c r="A137" t="s">
        <v>68</v>
      </c>
      <c r="B137" t="s">
        <v>5</v>
      </c>
      <c r="C137" t="s">
        <v>15</v>
      </c>
      <c r="D137" t="s">
        <v>16</v>
      </c>
      <c r="E137" t="s">
        <v>88</v>
      </c>
      <c r="F137" t="s">
        <v>92</v>
      </c>
      <c r="G137" t="s">
        <v>61</v>
      </c>
      <c r="L137" t="s">
        <v>60</v>
      </c>
      <c r="M137">
        <v>2101</v>
      </c>
      <c r="N137">
        <f t="shared" si="31"/>
        <v>2101</v>
      </c>
      <c r="O137">
        <f t="shared" si="31"/>
        <v>2101</v>
      </c>
      <c r="P137">
        <f t="shared" si="31"/>
        <v>2101</v>
      </c>
      <c r="Q137">
        <f t="shared" si="31"/>
        <v>2101</v>
      </c>
      <c r="R137">
        <f t="shared" si="31"/>
        <v>2101</v>
      </c>
      <c r="S137">
        <f t="shared" si="31"/>
        <v>2101</v>
      </c>
      <c r="T137">
        <f t="shared" si="31"/>
        <v>2101</v>
      </c>
      <c r="U137">
        <f t="shared" si="31"/>
        <v>2101</v>
      </c>
      <c r="V137">
        <f t="shared" si="31"/>
        <v>2101</v>
      </c>
      <c r="W137">
        <f t="shared" si="31"/>
        <v>2101</v>
      </c>
    </row>
    <row r="138" spans="1:23" x14ac:dyDescent="0.25">
      <c r="A138" t="s">
        <v>68</v>
      </c>
      <c r="B138" t="s">
        <v>5</v>
      </c>
      <c r="C138" t="s">
        <v>15</v>
      </c>
      <c r="D138" t="s">
        <v>16</v>
      </c>
      <c r="E138" t="s">
        <v>88</v>
      </c>
      <c r="F138" t="s">
        <v>92</v>
      </c>
      <c r="G138" t="s">
        <v>62</v>
      </c>
      <c r="L138" t="s">
        <v>63</v>
      </c>
      <c r="M138">
        <v>16</v>
      </c>
      <c r="N138">
        <f t="shared" si="31"/>
        <v>16</v>
      </c>
      <c r="O138">
        <f t="shared" si="31"/>
        <v>16</v>
      </c>
      <c r="P138">
        <f t="shared" si="31"/>
        <v>16</v>
      </c>
      <c r="Q138">
        <f t="shared" si="31"/>
        <v>16</v>
      </c>
      <c r="R138">
        <f t="shared" si="31"/>
        <v>16</v>
      </c>
      <c r="S138">
        <f t="shared" si="31"/>
        <v>16</v>
      </c>
      <c r="T138">
        <f t="shared" si="31"/>
        <v>16</v>
      </c>
      <c r="U138">
        <f t="shared" si="31"/>
        <v>16</v>
      </c>
      <c r="V138">
        <f t="shared" si="31"/>
        <v>16</v>
      </c>
      <c r="W138">
        <f t="shared" si="31"/>
        <v>16</v>
      </c>
    </row>
    <row r="139" spans="1:23" x14ac:dyDescent="0.25">
      <c r="A139" t="s">
        <v>68</v>
      </c>
      <c r="B139" t="s">
        <v>5</v>
      </c>
      <c r="C139" t="s">
        <v>15</v>
      </c>
      <c r="D139" t="s">
        <v>16</v>
      </c>
      <c r="E139" t="s">
        <v>88</v>
      </c>
      <c r="F139" t="s">
        <v>92</v>
      </c>
      <c r="G139" t="s">
        <v>64</v>
      </c>
      <c r="L139" t="s">
        <v>56</v>
      </c>
      <c r="M139">
        <f>INDEX([1]!passenger_data,MATCH($A139&amp;$F139&amp;$G139&amp;$J139,[1]!passenger_index,0),MATCH(M$2,[1]!passenger_year,0))</f>
        <v>0.47842203779874021</v>
      </c>
    </row>
    <row r="140" spans="1:23" x14ac:dyDescent="0.25">
      <c r="A140" t="s">
        <v>68</v>
      </c>
      <c r="B140" t="s">
        <v>5</v>
      </c>
      <c r="C140" t="s">
        <v>15</v>
      </c>
      <c r="D140" t="s">
        <v>16</v>
      </c>
      <c r="E140" t="s">
        <v>88</v>
      </c>
      <c r="F140" t="s">
        <v>92</v>
      </c>
      <c r="G140" t="s">
        <v>67</v>
      </c>
      <c r="L140" t="s">
        <v>69</v>
      </c>
      <c r="M140">
        <f>INDEX([1]!passenger_data,MATCH($A140&amp;$F140&amp;$G140&amp;$J140,[1]!passenger_index,0),MATCH(M$2,[1]!passenger_year,0))</f>
        <v>19.365259749999996</v>
      </c>
      <c r="N140">
        <f t="shared" ref="N140:W143" si="32">M140</f>
        <v>19.365259749999996</v>
      </c>
      <c r="O140">
        <f t="shared" si="32"/>
        <v>19.365259749999996</v>
      </c>
      <c r="P140">
        <f t="shared" si="32"/>
        <v>19.365259749999996</v>
      </c>
      <c r="Q140">
        <f t="shared" si="32"/>
        <v>19.365259749999996</v>
      </c>
      <c r="R140">
        <f t="shared" si="32"/>
        <v>19.365259749999996</v>
      </c>
      <c r="S140">
        <f t="shared" si="32"/>
        <v>19.365259749999996</v>
      </c>
      <c r="T140">
        <f t="shared" si="32"/>
        <v>19.365259749999996</v>
      </c>
      <c r="U140">
        <f t="shared" si="32"/>
        <v>19.365259749999996</v>
      </c>
      <c r="V140">
        <f t="shared" si="32"/>
        <v>19.365259749999996</v>
      </c>
      <c r="W140">
        <f t="shared" si="32"/>
        <v>19.365259749999996</v>
      </c>
    </row>
    <row r="141" spans="1:23" x14ac:dyDescent="0.25">
      <c r="A141" t="s">
        <v>68</v>
      </c>
      <c r="B141" t="s">
        <v>5</v>
      </c>
      <c r="C141" t="s">
        <v>15</v>
      </c>
      <c r="D141" t="s">
        <v>16</v>
      </c>
      <c r="E141" t="s">
        <v>88</v>
      </c>
      <c r="F141" t="s">
        <v>92</v>
      </c>
      <c r="G141" t="s">
        <v>83</v>
      </c>
      <c r="L141" t="s">
        <v>73</v>
      </c>
      <c r="M141">
        <v>31948.0807643925</v>
      </c>
      <c r="N141">
        <f t="shared" si="32"/>
        <v>31948.0807643925</v>
      </c>
      <c r="O141">
        <f t="shared" si="32"/>
        <v>31948.0807643925</v>
      </c>
      <c r="P141">
        <f t="shared" si="32"/>
        <v>31948.0807643925</v>
      </c>
      <c r="Q141">
        <f t="shared" si="32"/>
        <v>31948.0807643925</v>
      </c>
      <c r="R141">
        <f t="shared" si="32"/>
        <v>31948.0807643925</v>
      </c>
      <c r="S141">
        <f t="shared" si="32"/>
        <v>31948.0807643925</v>
      </c>
      <c r="T141">
        <f t="shared" si="32"/>
        <v>31948.0807643925</v>
      </c>
      <c r="U141">
        <f t="shared" si="32"/>
        <v>31948.0807643925</v>
      </c>
      <c r="V141">
        <f t="shared" si="32"/>
        <v>31948.0807643925</v>
      </c>
      <c r="W141">
        <f t="shared" si="32"/>
        <v>31948.0807643925</v>
      </c>
    </row>
    <row r="142" spans="1:23" x14ac:dyDescent="0.25">
      <c r="A142" t="s">
        <v>68</v>
      </c>
      <c r="B142" t="s">
        <v>5</v>
      </c>
      <c r="C142" t="s">
        <v>15</v>
      </c>
      <c r="D142" t="s">
        <v>16</v>
      </c>
      <c r="E142" t="s">
        <v>88</v>
      </c>
      <c r="F142" t="s">
        <v>92</v>
      </c>
      <c r="G142" t="s">
        <v>72</v>
      </c>
      <c r="L142" t="s">
        <v>73</v>
      </c>
      <c r="M142">
        <v>2738.9469488598102</v>
      </c>
      <c r="N142">
        <f t="shared" si="32"/>
        <v>2738.9469488598102</v>
      </c>
      <c r="O142">
        <f t="shared" si="32"/>
        <v>2738.9469488598102</v>
      </c>
      <c r="P142">
        <f t="shared" si="32"/>
        <v>2738.9469488598102</v>
      </c>
      <c r="Q142">
        <f t="shared" si="32"/>
        <v>2738.9469488598102</v>
      </c>
      <c r="R142">
        <f t="shared" si="32"/>
        <v>2738.9469488598102</v>
      </c>
      <c r="S142">
        <f t="shared" si="32"/>
        <v>2738.9469488598102</v>
      </c>
      <c r="T142">
        <f t="shared" si="32"/>
        <v>2738.9469488598102</v>
      </c>
      <c r="U142">
        <f t="shared" si="32"/>
        <v>2738.9469488598102</v>
      </c>
      <c r="V142">
        <f t="shared" si="32"/>
        <v>2738.9469488598102</v>
      </c>
      <c r="W142">
        <f t="shared" si="32"/>
        <v>2738.9469488598102</v>
      </c>
    </row>
    <row r="143" spans="1:23" x14ac:dyDescent="0.25">
      <c r="A143" t="s">
        <v>68</v>
      </c>
      <c r="B143" t="s">
        <v>5</v>
      </c>
      <c r="C143" t="s">
        <v>15</v>
      </c>
      <c r="D143" t="s">
        <v>16</v>
      </c>
      <c r="E143" t="s">
        <v>88</v>
      </c>
      <c r="F143" t="s">
        <v>92</v>
      </c>
      <c r="G143" t="s">
        <v>17</v>
      </c>
      <c r="J143" t="s">
        <v>90</v>
      </c>
      <c r="L143" t="s">
        <v>91</v>
      </c>
      <c r="M143">
        <f>INDEX([1]!passenger_data,MATCH($A143&amp;$F143&amp;$G143&amp;$J143,[1]!passenger_index,0),MATCH(M$2,[1]!passenger_year,0))</f>
        <v>11</v>
      </c>
      <c r="N143">
        <f t="shared" si="32"/>
        <v>11</v>
      </c>
      <c r="O143">
        <f t="shared" si="32"/>
        <v>11</v>
      </c>
      <c r="P143">
        <f t="shared" si="32"/>
        <v>11</v>
      </c>
      <c r="Q143">
        <f t="shared" si="32"/>
        <v>11</v>
      </c>
      <c r="R143">
        <f t="shared" si="32"/>
        <v>11</v>
      </c>
      <c r="S143">
        <f t="shared" si="32"/>
        <v>11</v>
      </c>
      <c r="T143">
        <f t="shared" si="32"/>
        <v>11</v>
      </c>
      <c r="U143">
        <f t="shared" si="32"/>
        <v>11</v>
      </c>
      <c r="V143">
        <f t="shared" si="32"/>
        <v>11</v>
      </c>
      <c r="W143">
        <f t="shared" si="32"/>
        <v>11</v>
      </c>
    </row>
    <row r="144" spans="1:23" x14ac:dyDescent="0.25">
      <c r="A144" t="s">
        <v>68</v>
      </c>
      <c r="B144" t="s">
        <v>5</v>
      </c>
      <c r="C144" t="s">
        <v>15</v>
      </c>
      <c r="D144" t="s">
        <v>16</v>
      </c>
      <c r="E144" t="s">
        <v>88</v>
      </c>
      <c r="F144" t="s">
        <v>93</v>
      </c>
      <c r="G144" t="s">
        <v>6</v>
      </c>
    </row>
    <row r="145" spans="1:23" x14ac:dyDescent="0.25">
      <c r="A145" t="s">
        <v>68</v>
      </c>
      <c r="B145" t="s">
        <v>5</v>
      </c>
      <c r="C145" t="s">
        <v>15</v>
      </c>
      <c r="D145" t="s">
        <v>16</v>
      </c>
      <c r="E145" t="s">
        <v>88</v>
      </c>
      <c r="F145" t="s">
        <v>93</v>
      </c>
      <c r="G145" t="s">
        <v>59</v>
      </c>
      <c r="L145" t="s">
        <v>60</v>
      </c>
      <c r="M145">
        <v>1950</v>
      </c>
      <c r="N145">
        <f t="shared" ref="N145:W147" si="33">M145</f>
        <v>1950</v>
      </c>
      <c r="O145">
        <f t="shared" si="33"/>
        <v>1950</v>
      </c>
      <c r="P145">
        <f t="shared" si="33"/>
        <v>1950</v>
      </c>
      <c r="Q145">
        <f t="shared" si="33"/>
        <v>1950</v>
      </c>
      <c r="R145">
        <f t="shared" si="33"/>
        <v>1950</v>
      </c>
      <c r="S145">
        <f t="shared" si="33"/>
        <v>1950</v>
      </c>
      <c r="T145">
        <f t="shared" si="33"/>
        <v>1950</v>
      </c>
      <c r="U145">
        <f t="shared" si="33"/>
        <v>1950</v>
      </c>
      <c r="V145">
        <f t="shared" si="33"/>
        <v>1950</v>
      </c>
      <c r="W145">
        <f t="shared" si="33"/>
        <v>1950</v>
      </c>
    </row>
    <row r="146" spans="1:23" x14ac:dyDescent="0.25">
      <c r="A146" t="s">
        <v>68</v>
      </c>
      <c r="B146" t="s">
        <v>5</v>
      </c>
      <c r="C146" t="s">
        <v>15</v>
      </c>
      <c r="D146" t="s">
        <v>16</v>
      </c>
      <c r="E146" t="s">
        <v>88</v>
      </c>
      <c r="F146" t="s">
        <v>93</v>
      </c>
      <c r="G146" t="s">
        <v>61</v>
      </c>
      <c r="L146" t="s">
        <v>60</v>
      </c>
      <c r="M146">
        <v>2101</v>
      </c>
      <c r="N146">
        <f t="shared" si="33"/>
        <v>2101</v>
      </c>
      <c r="O146">
        <f t="shared" si="33"/>
        <v>2101</v>
      </c>
      <c r="P146">
        <f t="shared" si="33"/>
        <v>2101</v>
      </c>
      <c r="Q146">
        <f t="shared" si="33"/>
        <v>2101</v>
      </c>
      <c r="R146">
        <f t="shared" si="33"/>
        <v>2101</v>
      </c>
      <c r="S146">
        <f t="shared" si="33"/>
        <v>2101</v>
      </c>
      <c r="T146">
        <f t="shared" si="33"/>
        <v>2101</v>
      </c>
      <c r="U146">
        <f t="shared" si="33"/>
        <v>2101</v>
      </c>
      <c r="V146">
        <f t="shared" si="33"/>
        <v>2101</v>
      </c>
      <c r="W146">
        <f t="shared" si="33"/>
        <v>2101</v>
      </c>
    </row>
    <row r="147" spans="1:23" x14ac:dyDescent="0.25">
      <c r="A147" t="s">
        <v>68</v>
      </c>
      <c r="B147" t="s">
        <v>5</v>
      </c>
      <c r="C147" t="s">
        <v>15</v>
      </c>
      <c r="D147" t="s">
        <v>16</v>
      </c>
      <c r="E147" t="s">
        <v>88</v>
      </c>
      <c r="F147" t="s">
        <v>93</v>
      </c>
      <c r="G147" t="s">
        <v>62</v>
      </c>
      <c r="L147" t="s">
        <v>63</v>
      </c>
      <c r="M147">
        <v>16</v>
      </c>
      <c r="N147">
        <f t="shared" si="33"/>
        <v>16</v>
      </c>
      <c r="O147">
        <f t="shared" si="33"/>
        <v>16</v>
      </c>
      <c r="P147">
        <f t="shared" si="33"/>
        <v>16</v>
      </c>
      <c r="Q147">
        <f t="shared" si="33"/>
        <v>16</v>
      </c>
      <c r="R147">
        <f t="shared" si="33"/>
        <v>16</v>
      </c>
      <c r="S147">
        <f t="shared" si="33"/>
        <v>16</v>
      </c>
      <c r="T147">
        <f t="shared" si="33"/>
        <v>16</v>
      </c>
      <c r="U147">
        <f t="shared" si="33"/>
        <v>16</v>
      </c>
      <c r="V147">
        <f t="shared" si="33"/>
        <v>16</v>
      </c>
      <c r="W147">
        <f t="shared" si="33"/>
        <v>16</v>
      </c>
    </row>
    <row r="148" spans="1:23" x14ac:dyDescent="0.25">
      <c r="A148" t="s">
        <v>68</v>
      </c>
      <c r="B148" t="s">
        <v>5</v>
      </c>
      <c r="C148" t="s">
        <v>15</v>
      </c>
      <c r="D148" t="s">
        <v>16</v>
      </c>
      <c r="E148" t="s">
        <v>88</v>
      </c>
      <c r="F148" t="s">
        <v>93</v>
      </c>
      <c r="G148" t="s">
        <v>64</v>
      </c>
      <c r="L148" t="s">
        <v>56</v>
      </c>
      <c r="M148">
        <f>INDEX([1]!passenger_data,MATCH($A148&amp;$F148&amp;$G148&amp;$J148,[1]!passenger_index,0),MATCH(M$2,[1]!passenger_year,0))</f>
        <v>9.4359294815545891E-2</v>
      </c>
    </row>
    <row r="149" spans="1:23" x14ac:dyDescent="0.25">
      <c r="A149" t="s">
        <v>68</v>
      </c>
      <c r="B149" t="s">
        <v>5</v>
      </c>
      <c r="C149" t="s">
        <v>15</v>
      </c>
      <c r="D149" t="s">
        <v>16</v>
      </c>
      <c r="E149" t="s">
        <v>88</v>
      </c>
      <c r="F149" t="s">
        <v>93</v>
      </c>
      <c r="G149" t="s">
        <v>67</v>
      </c>
      <c r="L149" t="s">
        <v>69</v>
      </c>
      <c r="M149">
        <f>INDEX([1]!passenger_data,MATCH($A149&amp;$F149&amp;$G149&amp;$J149,[1]!passenger_index,0),MATCH(M$2,[1]!passenger_year,0))</f>
        <v>19.4693288279</v>
      </c>
      <c r="N149">
        <f t="shared" ref="N149:W152" si="34">M149</f>
        <v>19.4693288279</v>
      </c>
      <c r="O149">
        <f t="shared" si="34"/>
        <v>19.4693288279</v>
      </c>
      <c r="P149">
        <f t="shared" si="34"/>
        <v>19.4693288279</v>
      </c>
      <c r="Q149">
        <f t="shared" si="34"/>
        <v>19.4693288279</v>
      </c>
      <c r="R149">
        <f t="shared" si="34"/>
        <v>19.4693288279</v>
      </c>
      <c r="S149">
        <f t="shared" si="34"/>
        <v>19.4693288279</v>
      </c>
      <c r="T149">
        <f t="shared" si="34"/>
        <v>19.4693288279</v>
      </c>
      <c r="U149">
        <f t="shared" si="34"/>
        <v>19.4693288279</v>
      </c>
      <c r="V149">
        <f t="shared" si="34"/>
        <v>19.4693288279</v>
      </c>
      <c r="W149">
        <f t="shared" si="34"/>
        <v>19.4693288279</v>
      </c>
    </row>
    <row r="150" spans="1:23" x14ac:dyDescent="0.25">
      <c r="A150" t="s">
        <v>68</v>
      </c>
      <c r="B150" t="s">
        <v>5</v>
      </c>
      <c r="C150" t="s">
        <v>15</v>
      </c>
      <c r="D150" t="s">
        <v>16</v>
      </c>
      <c r="E150" t="s">
        <v>88</v>
      </c>
      <c r="F150" t="s">
        <v>93</v>
      </c>
      <c r="G150" t="s">
        <v>83</v>
      </c>
      <c r="L150" t="s">
        <v>73</v>
      </c>
      <c r="M150">
        <v>36406.104066635497</v>
      </c>
      <c r="N150">
        <f t="shared" si="34"/>
        <v>36406.104066635497</v>
      </c>
      <c r="O150">
        <f t="shared" si="34"/>
        <v>36406.104066635497</v>
      </c>
      <c r="P150">
        <f t="shared" si="34"/>
        <v>36406.104066635497</v>
      </c>
      <c r="Q150">
        <f t="shared" si="34"/>
        <v>36406.104066635497</v>
      </c>
      <c r="R150">
        <f t="shared" si="34"/>
        <v>36406.104066635497</v>
      </c>
      <c r="S150">
        <f t="shared" si="34"/>
        <v>36406.104066635497</v>
      </c>
      <c r="T150">
        <f t="shared" si="34"/>
        <v>36406.104066635497</v>
      </c>
      <c r="U150">
        <f t="shared" si="34"/>
        <v>36406.104066635497</v>
      </c>
      <c r="V150">
        <f t="shared" si="34"/>
        <v>36406.104066635497</v>
      </c>
      <c r="W150">
        <f t="shared" si="34"/>
        <v>36406.104066635497</v>
      </c>
    </row>
    <row r="151" spans="1:23" x14ac:dyDescent="0.25">
      <c r="A151" t="s">
        <v>68</v>
      </c>
      <c r="B151" t="s">
        <v>5</v>
      </c>
      <c r="C151" t="s">
        <v>15</v>
      </c>
      <c r="D151" t="s">
        <v>16</v>
      </c>
      <c r="E151" t="s">
        <v>88</v>
      </c>
      <c r="F151" t="s">
        <v>93</v>
      </c>
      <c r="G151" t="s">
        <v>72</v>
      </c>
      <c r="L151" t="s">
        <v>73</v>
      </c>
      <c r="M151">
        <v>2738.9469488598102</v>
      </c>
      <c r="N151">
        <f t="shared" si="34"/>
        <v>2738.9469488598102</v>
      </c>
      <c r="O151">
        <f t="shared" si="34"/>
        <v>2738.9469488598102</v>
      </c>
      <c r="P151">
        <f t="shared" si="34"/>
        <v>2738.9469488598102</v>
      </c>
      <c r="Q151">
        <f t="shared" si="34"/>
        <v>2738.9469488598102</v>
      </c>
      <c r="R151">
        <f t="shared" si="34"/>
        <v>2738.9469488598102</v>
      </c>
      <c r="S151">
        <f t="shared" si="34"/>
        <v>2738.9469488598102</v>
      </c>
      <c r="T151">
        <f t="shared" si="34"/>
        <v>2738.9469488598102</v>
      </c>
      <c r="U151">
        <f t="shared" si="34"/>
        <v>2738.9469488598102</v>
      </c>
      <c r="V151">
        <f t="shared" si="34"/>
        <v>2738.9469488598102</v>
      </c>
      <c r="W151">
        <f t="shared" si="34"/>
        <v>2738.9469488598102</v>
      </c>
    </row>
    <row r="152" spans="1:23" x14ac:dyDescent="0.25">
      <c r="A152" t="s">
        <v>68</v>
      </c>
      <c r="B152" t="s">
        <v>5</v>
      </c>
      <c r="C152" t="s">
        <v>15</v>
      </c>
      <c r="D152" t="s">
        <v>16</v>
      </c>
      <c r="E152" t="s">
        <v>88</v>
      </c>
      <c r="F152" t="s">
        <v>93</v>
      </c>
      <c r="G152" t="s">
        <v>17</v>
      </c>
      <c r="J152" t="s">
        <v>90</v>
      </c>
      <c r="L152" t="s">
        <v>91</v>
      </c>
      <c r="M152">
        <f>INDEX([1]!passenger_data,MATCH($A152&amp;$F152&amp;$G152&amp;$J152,[1]!passenger_index,0),MATCH(M$2,[1]!passenger_year,0))</f>
        <v>6</v>
      </c>
      <c r="N152">
        <f t="shared" si="34"/>
        <v>6</v>
      </c>
      <c r="O152">
        <f t="shared" si="34"/>
        <v>6</v>
      </c>
      <c r="P152">
        <f t="shared" si="34"/>
        <v>6</v>
      </c>
      <c r="Q152">
        <f t="shared" si="34"/>
        <v>6</v>
      </c>
      <c r="R152">
        <f t="shared" si="34"/>
        <v>6</v>
      </c>
      <c r="S152">
        <f t="shared" si="34"/>
        <v>6</v>
      </c>
      <c r="T152">
        <f t="shared" si="34"/>
        <v>6</v>
      </c>
      <c r="U152">
        <f t="shared" si="34"/>
        <v>6</v>
      </c>
      <c r="V152">
        <f t="shared" si="34"/>
        <v>6</v>
      </c>
      <c r="W152">
        <f t="shared" si="34"/>
        <v>6</v>
      </c>
    </row>
    <row r="153" spans="1:23" x14ac:dyDescent="0.25">
      <c r="A153" t="s">
        <v>68</v>
      </c>
      <c r="B153" t="s">
        <v>5</v>
      </c>
      <c r="C153" t="s">
        <v>15</v>
      </c>
      <c r="D153" t="s">
        <v>16</v>
      </c>
      <c r="E153" t="s">
        <v>88</v>
      </c>
      <c r="F153" t="s">
        <v>94</v>
      </c>
      <c r="G153" t="s">
        <v>6</v>
      </c>
    </row>
    <row r="154" spans="1:23" x14ac:dyDescent="0.25">
      <c r="A154" t="s">
        <v>68</v>
      </c>
      <c r="B154" t="s">
        <v>5</v>
      </c>
      <c r="C154" t="s">
        <v>15</v>
      </c>
      <c r="D154" t="s">
        <v>16</v>
      </c>
      <c r="E154" t="s">
        <v>88</v>
      </c>
      <c r="F154" t="s">
        <v>94</v>
      </c>
      <c r="G154" t="s">
        <v>59</v>
      </c>
      <c r="L154" t="s">
        <v>60</v>
      </c>
      <c r="M154">
        <v>1950</v>
      </c>
      <c r="N154">
        <f t="shared" ref="N154:W156" si="35">M154</f>
        <v>1950</v>
      </c>
      <c r="O154">
        <f t="shared" si="35"/>
        <v>1950</v>
      </c>
      <c r="P154">
        <f t="shared" si="35"/>
        <v>1950</v>
      </c>
      <c r="Q154">
        <f t="shared" si="35"/>
        <v>1950</v>
      </c>
      <c r="R154">
        <f t="shared" si="35"/>
        <v>1950</v>
      </c>
      <c r="S154">
        <f t="shared" si="35"/>
        <v>1950</v>
      </c>
      <c r="T154">
        <f t="shared" si="35"/>
        <v>1950</v>
      </c>
      <c r="U154">
        <f t="shared" si="35"/>
        <v>1950</v>
      </c>
      <c r="V154">
        <f t="shared" si="35"/>
        <v>1950</v>
      </c>
      <c r="W154">
        <f t="shared" si="35"/>
        <v>1950</v>
      </c>
    </row>
    <row r="155" spans="1:23" x14ac:dyDescent="0.25">
      <c r="A155" t="s">
        <v>68</v>
      </c>
      <c r="B155" t="s">
        <v>5</v>
      </c>
      <c r="C155" t="s">
        <v>15</v>
      </c>
      <c r="D155" t="s">
        <v>16</v>
      </c>
      <c r="E155" t="s">
        <v>88</v>
      </c>
      <c r="F155" t="s">
        <v>94</v>
      </c>
      <c r="G155" t="s">
        <v>61</v>
      </c>
      <c r="L155" t="s">
        <v>60</v>
      </c>
      <c r="M155">
        <v>2101</v>
      </c>
      <c r="N155">
        <f t="shared" si="35"/>
        <v>2101</v>
      </c>
      <c r="O155">
        <f t="shared" si="35"/>
        <v>2101</v>
      </c>
      <c r="P155">
        <f t="shared" si="35"/>
        <v>2101</v>
      </c>
      <c r="Q155">
        <f t="shared" si="35"/>
        <v>2101</v>
      </c>
      <c r="R155">
        <f t="shared" si="35"/>
        <v>2101</v>
      </c>
      <c r="S155">
        <f t="shared" si="35"/>
        <v>2101</v>
      </c>
      <c r="T155">
        <f t="shared" si="35"/>
        <v>2101</v>
      </c>
      <c r="U155">
        <f t="shared" si="35"/>
        <v>2101</v>
      </c>
      <c r="V155">
        <f t="shared" si="35"/>
        <v>2101</v>
      </c>
      <c r="W155">
        <f t="shared" si="35"/>
        <v>2101</v>
      </c>
    </row>
    <row r="156" spans="1:23" x14ac:dyDescent="0.25">
      <c r="A156" t="s">
        <v>68</v>
      </c>
      <c r="B156" t="s">
        <v>5</v>
      </c>
      <c r="C156" t="s">
        <v>15</v>
      </c>
      <c r="D156" t="s">
        <v>16</v>
      </c>
      <c r="E156" t="s">
        <v>88</v>
      </c>
      <c r="F156" t="s">
        <v>94</v>
      </c>
      <c r="G156" t="s">
        <v>62</v>
      </c>
      <c r="L156" t="s">
        <v>63</v>
      </c>
      <c r="M156">
        <v>16</v>
      </c>
      <c r="N156">
        <f t="shared" si="35"/>
        <v>16</v>
      </c>
      <c r="O156">
        <f t="shared" si="35"/>
        <v>16</v>
      </c>
      <c r="P156">
        <f t="shared" si="35"/>
        <v>16</v>
      </c>
      <c r="Q156">
        <f t="shared" si="35"/>
        <v>16</v>
      </c>
      <c r="R156">
        <f t="shared" si="35"/>
        <v>16</v>
      </c>
      <c r="S156">
        <f t="shared" si="35"/>
        <v>16</v>
      </c>
      <c r="T156">
        <f t="shared" si="35"/>
        <v>16</v>
      </c>
      <c r="U156">
        <f t="shared" si="35"/>
        <v>16</v>
      </c>
      <c r="V156">
        <f t="shared" si="35"/>
        <v>16</v>
      </c>
      <c r="W156">
        <f t="shared" si="35"/>
        <v>16</v>
      </c>
    </row>
    <row r="157" spans="1:23" x14ac:dyDescent="0.25">
      <c r="A157" t="s">
        <v>68</v>
      </c>
      <c r="B157" t="s">
        <v>5</v>
      </c>
      <c r="C157" t="s">
        <v>15</v>
      </c>
      <c r="D157" t="s">
        <v>16</v>
      </c>
      <c r="E157" t="s">
        <v>88</v>
      </c>
      <c r="F157" t="s">
        <v>94</v>
      </c>
      <c r="G157" t="s">
        <v>64</v>
      </c>
      <c r="L157" t="s">
        <v>56</v>
      </c>
      <c r="M157">
        <f>INDEX([1]!passenger_data,MATCH($A157&amp;$F157&amp;$G157&amp;$J157,[1]!passenger_index,0),MATCH(M$2,[1]!passenger_year,0))</f>
        <v>0.19157796220125983</v>
      </c>
    </row>
    <row r="158" spans="1:23" x14ac:dyDescent="0.25">
      <c r="A158" t="s">
        <v>68</v>
      </c>
      <c r="B158" t="s">
        <v>5</v>
      </c>
      <c r="C158" t="s">
        <v>15</v>
      </c>
      <c r="D158" t="s">
        <v>16</v>
      </c>
      <c r="E158" t="s">
        <v>88</v>
      </c>
      <c r="F158" t="s">
        <v>94</v>
      </c>
      <c r="G158" t="s">
        <v>67</v>
      </c>
      <c r="L158" t="s">
        <v>69</v>
      </c>
      <c r="M158">
        <f>INDEX([1]!passenger_data,MATCH($A158&amp;$F158&amp;$G158&amp;$J158,[1]!passenger_index,0),MATCH(M$2,[1]!passenger_year,0))</f>
        <v>19.4693288279</v>
      </c>
      <c r="N158">
        <f t="shared" ref="N158:W161" si="36">M158</f>
        <v>19.4693288279</v>
      </c>
      <c r="O158">
        <f t="shared" si="36"/>
        <v>19.4693288279</v>
      </c>
      <c r="P158">
        <f t="shared" si="36"/>
        <v>19.4693288279</v>
      </c>
      <c r="Q158">
        <f t="shared" si="36"/>
        <v>19.4693288279</v>
      </c>
      <c r="R158">
        <f t="shared" si="36"/>
        <v>19.4693288279</v>
      </c>
      <c r="S158">
        <f t="shared" si="36"/>
        <v>19.4693288279</v>
      </c>
      <c r="T158">
        <f t="shared" si="36"/>
        <v>19.4693288279</v>
      </c>
      <c r="U158">
        <f t="shared" si="36"/>
        <v>19.4693288279</v>
      </c>
      <c r="V158">
        <f t="shared" si="36"/>
        <v>19.4693288279</v>
      </c>
      <c r="W158">
        <f t="shared" si="36"/>
        <v>19.4693288279</v>
      </c>
    </row>
    <row r="159" spans="1:23" x14ac:dyDescent="0.25">
      <c r="A159" t="s">
        <v>68</v>
      </c>
      <c r="B159" t="s">
        <v>5</v>
      </c>
      <c r="C159" t="s">
        <v>15</v>
      </c>
      <c r="D159" t="s">
        <v>16</v>
      </c>
      <c r="E159" t="s">
        <v>88</v>
      </c>
      <c r="F159" t="s">
        <v>94</v>
      </c>
      <c r="G159" t="s">
        <v>83</v>
      </c>
      <c r="L159" t="s">
        <v>73</v>
      </c>
      <c r="M159">
        <v>47590.267781495299</v>
      </c>
      <c r="N159">
        <f t="shared" si="36"/>
        <v>47590.267781495299</v>
      </c>
      <c r="O159">
        <f t="shared" si="36"/>
        <v>47590.267781495299</v>
      </c>
      <c r="P159">
        <f t="shared" si="36"/>
        <v>47590.267781495299</v>
      </c>
      <c r="Q159">
        <f t="shared" si="36"/>
        <v>47590.267781495299</v>
      </c>
      <c r="R159">
        <f t="shared" si="36"/>
        <v>47590.267781495299</v>
      </c>
      <c r="S159">
        <f t="shared" si="36"/>
        <v>47590.267781495299</v>
      </c>
      <c r="T159">
        <f t="shared" si="36"/>
        <v>47590.267781495299</v>
      </c>
      <c r="U159">
        <f t="shared" si="36"/>
        <v>47590.267781495299</v>
      </c>
      <c r="V159">
        <f t="shared" si="36"/>
        <v>47590.267781495299</v>
      </c>
      <c r="W159">
        <f t="shared" si="36"/>
        <v>47590.267781495299</v>
      </c>
    </row>
    <row r="160" spans="1:23" x14ac:dyDescent="0.25">
      <c r="A160" t="s">
        <v>68</v>
      </c>
      <c r="B160" t="s">
        <v>5</v>
      </c>
      <c r="C160" t="s">
        <v>15</v>
      </c>
      <c r="D160" t="s">
        <v>16</v>
      </c>
      <c r="E160" t="s">
        <v>88</v>
      </c>
      <c r="F160" t="s">
        <v>94</v>
      </c>
      <c r="G160" t="s">
        <v>72</v>
      </c>
      <c r="L160" t="s">
        <v>73</v>
      </c>
      <c r="M160">
        <v>2738.9469488598102</v>
      </c>
      <c r="N160">
        <f t="shared" si="36"/>
        <v>2738.9469488598102</v>
      </c>
      <c r="O160">
        <f t="shared" si="36"/>
        <v>2738.9469488598102</v>
      </c>
      <c r="P160">
        <f t="shared" si="36"/>
        <v>2738.9469488598102</v>
      </c>
      <c r="Q160">
        <f t="shared" si="36"/>
        <v>2738.9469488598102</v>
      </c>
      <c r="R160">
        <f t="shared" si="36"/>
        <v>2738.9469488598102</v>
      </c>
      <c r="S160">
        <f t="shared" si="36"/>
        <v>2738.9469488598102</v>
      </c>
      <c r="T160">
        <f t="shared" si="36"/>
        <v>2738.9469488598102</v>
      </c>
      <c r="U160">
        <f t="shared" si="36"/>
        <v>2738.9469488598102</v>
      </c>
      <c r="V160">
        <f t="shared" si="36"/>
        <v>2738.9469488598102</v>
      </c>
      <c r="W160">
        <f t="shared" si="36"/>
        <v>2738.9469488598102</v>
      </c>
    </row>
    <row r="161" spans="1:23" x14ac:dyDescent="0.25">
      <c r="A161" t="s">
        <v>68</v>
      </c>
      <c r="B161" t="s">
        <v>5</v>
      </c>
      <c r="C161" t="s">
        <v>15</v>
      </c>
      <c r="D161" t="s">
        <v>16</v>
      </c>
      <c r="E161" t="s">
        <v>88</v>
      </c>
      <c r="F161" t="s">
        <v>94</v>
      </c>
      <c r="G161" t="s">
        <v>17</v>
      </c>
      <c r="J161" t="s">
        <v>90</v>
      </c>
      <c r="L161" t="s">
        <v>91</v>
      </c>
      <c r="M161">
        <f>INDEX([1]!passenger_data,MATCH($A161&amp;$F161&amp;$G161&amp;$J161,[1]!passenger_index,0),MATCH(M$2,[1]!passenger_year,0))</f>
        <v>12</v>
      </c>
      <c r="N161">
        <f t="shared" si="36"/>
        <v>12</v>
      </c>
      <c r="O161">
        <f t="shared" si="36"/>
        <v>12</v>
      </c>
      <c r="P161">
        <f t="shared" si="36"/>
        <v>12</v>
      </c>
      <c r="Q161">
        <f t="shared" si="36"/>
        <v>12</v>
      </c>
      <c r="R161">
        <f t="shared" si="36"/>
        <v>12</v>
      </c>
      <c r="S161">
        <f t="shared" si="36"/>
        <v>12</v>
      </c>
      <c r="T161">
        <f t="shared" si="36"/>
        <v>12</v>
      </c>
      <c r="U161">
        <f t="shared" si="36"/>
        <v>12</v>
      </c>
      <c r="V161">
        <f t="shared" si="36"/>
        <v>12</v>
      </c>
      <c r="W161">
        <f t="shared" si="36"/>
        <v>12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95</v>
      </c>
      <c r="G162" t="s">
        <v>20</v>
      </c>
      <c r="L162" t="s">
        <v>91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95</v>
      </c>
      <c r="G163" t="s">
        <v>21</v>
      </c>
      <c r="H163" t="s">
        <v>54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95</v>
      </c>
      <c r="G164" t="s">
        <v>55</v>
      </c>
      <c r="L164" t="s">
        <v>56</v>
      </c>
      <c r="M164">
        <v>0.25</v>
      </c>
      <c r="N164">
        <f t="shared" ref="N164:W166" si="37">M164</f>
        <v>0.25</v>
      </c>
      <c r="O164">
        <f t="shared" si="37"/>
        <v>0.25</v>
      </c>
      <c r="P164">
        <f t="shared" si="37"/>
        <v>0.25</v>
      </c>
      <c r="Q164">
        <f t="shared" si="37"/>
        <v>0.25</v>
      </c>
      <c r="R164">
        <f t="shared" si="37"/>
        <v>0.25</v>
      </c>
      <c r="S164">
        <f t="shared" si="37"/>
        <v>0.25</v>
      </c>
      <c r="T164">
        <f t="shared" si="37"/>
        <v>0.25</v>
      </c>
      <c r="U164">
        <f t="shared" si="37"/>
        <v>0.25</v>
      </c>
      <c r="V164">
        <f t="shared" si="37"/>
        <v>0.25</v>
      </c>
      <c r="W164">
        <f t="shared" si="37"/>
        <v>0.25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95</v>
      </c>
      <c r="G165" t="s">
        <v>96</v>
      </c>
      <c r="L165" t="s">
        <v>56</v>
      </c>
      <c r="M165">
        <v>0.65</v>
      </c>
      <c r="N165">
        <f t="shared" si="37"/>
        <v>0.65</v>
      </c>
      <c r="O165">
        <f t="shared" si="37"/>
        <v>0.65</v>
      </c>
      <c r="P165">
        <f t="shared" si="37"/>
        <v>0.65</v>
      </c>
      <c r="Q165">
        <f t="shared" si="37"/>
        <v>0.65</v>
      </c>
      <c r="R165">
        <f t="shared" si="37"/>
        <v>0.65</v>
      </c>
      <c r="S165">
        <f t="shared" si="37"/>
        <v>0.65</v>
      </c>
      <c r="T165">
        <f t="shared" si="37"/>
        <v>0.65</v>
      </c>
      <c r="U165">
        <f t="shared" si="37"/>
        <v>0.65</v>
      </c>
      <c r="V165">
        <f t="shared" si="37"/>
        <v>0.65</v>
      </c>
      <c r="W165">
        <f t="shared" si="37"/>
        <v>0.65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95</v>
      </c>
      <c r="G166" t="s">
        <v>57</v>
      </c>
      <c r="M166">
        <v>15</v>
      </c>
      <c r="N166">
        <f t="shared" si="37"/>
        <v>15</v>
      </c>
      <c r="O166">
        <f t="shared" si="37"/>
        <v>15</v>
      </c>
      <c r="P166">
        <f t="shared" si="37"/>
        <v>15</v>
      </c>
      <c r="Q166">
        <f t="shared" si="37"/>
        <v>15</v>
      </c>
      <c r="R166">
        <f t="shared" si="37"/>
        <v>15</v>
      </c>
      <c r="S166">
        <f t="shared" si="37"/>
        <v>15</v>
      </c>
      <c r="T166">
        <f t="shared" si="37"/>
        <v>15</v>
      </c>
      <c r="U166">
        <f t="shared" si="37"/>
        <v>15</v>
      </c>
      <c r="V166">
        <f t="shared" si="37"/>
        <v>15</v>
      </c>
      <c r="W166">
        <f t="shared" si="37"/>
        <v>15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95</v>
      </c>
      <c r="F167" t="s">
        <v>97</v>
      </c>
      <c r="G167" t="s">
        <v>6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95</v>
      </c>
      <c r="F168" t="s">
        <v>97</v>
      </c>
      <c r="G168" t="s">
        <v>59</v>
      </c>
      <c r="L168" t="s">
        <v>60</v>
      </c>
      <c r="M168">
        <v>1990</v>
      </c>
      <c r="N168">
        <f t="shared" ref="N168:W170" si="38">M168</f>
        <v>1990</v>
      </c>
      <c r="O168">
        <f t="shared" si="38"/>
        <v>1990</v>
      </c>
      <c r="P168">
        <f t="shared" si="38"/>
        <v>1990</v>
      </c>
      <c r="Q168">
        <f t="shared" si="38"/>
        <v>1990</v>
      </c>
      <c r="R168">
        <f t="shared" si="38"/>
        <v>1990</v>
      </c>
      <c r="S168">
        <f t="shared" si="38"/>
        <v>1990</v>
      </c>
      <c r="T168">
        <f t="shared" si="38"/>
        <v>1990</v>
      </c>
      <c r="U168">
        <f t="shared" si="38"/>
        <v>1990</v>
      </c>
      <c r="V168">
        <f t="shared" si="38"/>
        <v>1990</v>
      </c>
      <c r="W168">
        <f t="shared" si="38"/>
        <v>1990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95</v>
      </c>
      <c r="F169" t="s">
        <v>97</v>
      </c>
      <c r="G169" t="s">
        <v>61</v>
      </c>
      <c r="L169" t="s">
        <v>60</v>
      </c>
      <c r="M169">
        <v>2001</v>
      </c>
      <c r="N169">
        <f t="shared" si="38"/>
        <v>2001</v>
      </c>
      <c r="O169">
        <f t="shared" si="38"/>
        <v>2001</v>
      </c>
      <c r="P169">
        <f t="shared" si="38"/>
        <v>2001</v>
      </c>
      <c r="Q169">
        <f t="shared" si="38"/>
        <v>2001</v>
      </c>
      <c r="R169">
        <f t="shared" si="38"/>
        <v>2001</v>
      </c>
      <c r="S169">
        <f t="shared" si="38"/>
        <v>2001</v>
      </c>
      <c r="T169">
        <f t="shared" si="38"/>
        <v>2001</v>
      </c>
      <c r="U169">
        <f t="shared" si="38"/>
        <v>2001</v>
      </c>
      <c r="V169">
        <f t="shared" si="38"/>
        <v>2001</v>
      </c>
      <c r="W169">
        <f t="shared" si="38"/>
        <v>2001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95</v>
      </c>
      <c r="F170" t="s">
        <v>97</v>
      </c>
      <c r="G170" t="s">
        <v>62</v>
      </c>
      <c r="L170" t="s">
        <v>63</v>
      </c>
      <c r="M170">
        <v>16</v>
      </c>
      <c r="N170">
        <f t="shared" si="38"/>
        <v>16</v>
      </c>
      <c r="O170">
        <f t="shared" si="38"/>
        <v>16</v>
      </c>
      <c r="P170">
        <f t="shared" si="38"/>
        <v>16</v>
      </c>
      <c r="Q170">
        <f t="shared" si="38"/>
        <v>16</v>
      </c>
      <c r="R170">
        <f t="shared" si="38"/>
        <v>16</v>
      </c>
      <c r="S170">
        <f t="shared" si="38"/>
        <v>16</v>
      </c>
      <c r="T170">
        <f t="shared" si="38"/>
        <v>16</v>
      </c>
      <c r="U170">
        <f t="shared" si="38"/>
        <v>16</v>
      </c>
      <c r="V170">
        <f t="shared" si="38"/>
        <v>16</v>
      </c>
      <c r="W170">
        <f t="shared" si="38"/>
        <v>16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95</v>
      </c>
      <c r="F171" t="s">
        <v>97</v>
      </c>
      <c r="G171" t="s">
        <v>64</v>
      </c>
      <c r="L171" t="s">
        <v>56</v>
      </c>
      <c r="M171">
        <f>INDEX([1]!passenger_data,MATCH($A171&amp;$F171&amp;$G171&amp;$J171,[1]!passenger_index,0),MATCH(M$2,[1]!passenger_year,0))</f>
        <v>1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95</v>
      </c>
      <c r="F172" t="s">
        <v>97</v>
      </c>
      <c r="G172" t="s">
        <v>67</v>
      </c>
      <c r="L172" t="s">
        <v>91</v>
      </c>
      <c r="M172">
        <f>INDEX([1]!passenger_data,MATCH($A172&amp;$G172,[1]!passenger_index,0),MATCH(M$2,[1]!passenger_year,0))</f>
        <v>194.20631469434801</v>
      </c>
      <c r="N172">
        <f t="shared" ref="N172:W174" si="39">M172</f>
        <v>194.20631469434801</v>
      </c>
      <c r="O172">
        <f t="shared" si="39"/>
        <v>194.20631469434801</v>
      </c>
      <c r="P172">
        <f t="shared" si="39"/>
        <v>194.20631469434801</v>
      </c>
      <c r="Q172">
        <f t="shared" si="39"/>
        <v>194.20631469434801</v>
      </c>
      <c r="R172">
        <f t="shared" si="39"/>
        <v>194.20631469434801</v>
      </c>
      <c r="S172">
        <f t="shared" si="39"/>
        <v>194.20631469434801</v>
      </c>
      <c r="T172">
        <f t="shared" si="39"/>
        <v>194.20631469434801</v>
      </c>
      <c r="U172">
        <f t="shared" si="39"/>
        <v>194.20631469434801</v>
      </c>
      <c r="V172">
        <f t="shared" si="39"/>
        <v>194.20631469434801</v>
      </c>
      <c r="W172">
        <f t="shared" si="39"/>
        <v>194.20631469434801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95</v>
      </c>
      <c r="F173" t="s">
        <v>97</v>
      </c>
      <c r="G173" t="s">
        <v>83</v>
      </c>
      <c r="K173" t="s">
        <v>98</v>
      </c>
      <c r="L173" t="s">
        <v>73</v>
      </c>
      <c r="M173">
        <v>9314.4209052401893</v>
      </c>
      <c r="N173">
        <f t="shared" si="39"/>
        <v>9314.4209052401893</v>
      </c>
      <c r="O173">
        <f t="shared" si="39"/>
        <v>9314.4209052401893</v>
      </c>
      <c r="P173">
        <f t="shared" si="39"/>
        <v>9314.4209052401893</v>
      </c>
      <c r="Q173">
        <f t="shared" si="39"/>
        <v>9314.4209052401893</v>
      </c>
      <c r="R173">
        <f t="shared" si="39"/>
        <v>9314.4209052401893</v>
      </c>
      <c r="S173">
        <f t="shared" si="39"/>
        <v>9314.4209052401893</v>
      </c>
      <c r="T173">
        <f t="shared" si="39"/>
        <v>9314.4209052401893</v>
      </c>
      <c r="U173">
        <f t="shared" si="39"/>
        <v>9314.4209052401893</v>
      </c>
      <c r="V173">
        <f t="shared" si="39"/>
        <v>9314.4209052401893</v>
      </c>
      <c r="W173">
        <f t="shared" si="39"/>
        <v>9314.4209052401893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95</v>
      </c>
      <c r="F174" t="s">
        <v>97</v>
      </c>
      <c r="G174" t="s">
        <v>17</v>
      </c>
      <c r="J174" t="s">
        <v>99</v>
      </c>
      <c r="L174" t="s">
        <v>84</v>
      </c>
      <c r="M174">
        <f>INDEX([1]!passenger_data,MATCH($A174&amp;$F174&amp;$G174&amp;$J174,[1]!passenger_index,0),MATCH(M$2,[1]!passenger_year,0))</f>
        <v>0.33464757823338109</v>
      </c>
      <c r="N174">
        <f t="shared" si="39"/>
        <v>0.33464757823338109</v>
      </c>
      <c r="O174">
        <f t="shared" si="39"/>
        <v>0.33464757823338109</v>
      </c>
      <c r="P174">
        <f t="shared" si="39"/>
        <v>0.33464757823338109</v>
      </c>
      <c r="Q174">
        <f t="shared" si="39"/>
        <v>0.33464757823338109</v>
      </c>
      <c r="R174">
        <f t="shared" si="39"/>
        <v>0.33464757823338109</v>
      </c>
      <c r="S174">
        <f t="shared" si="39"/>
        <v>0.33464757823338109</v>
      </c>
      <c r="T174">
        <f t="shared" si="39"/>
        <v>0.33464757823338109</v>
      </c>
      <c r="U174">
        <f t="shared" si="39"/>
        <v>0.33464757823338109</v>
      </c>
      <c r="V174">
        <f t="shared" si="39"/>
        <v>0.33464757823338109</v>
      </c>
      <c r="W174">
        <f t="shared" si="39"/>
        <v>0.33464757823338109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95</v>
      </c>
      <c r="F175" t="s">
        <v>100</v>
      </c>
      <c r="G175" t="s">
        <v>6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95</v>
      </c>
      <c r="F176" t="s">
        <v>100</v>
      </c>
      <c r="G176" t="s">
        <v>59</v>
      </c>
      <c r="L176" t="s">
        <v>60</v>
      </c>
      <c r="M176">
        <v>2010</v>
      </c>
      <c r="N176">
        <f t="shared" ref="N176:W178" si="40">M176</f>
        <v>2010</v>
      </c>
      <c r="O176">
        <f t="shared" si="40"/>
        <v>2010</v>
      </c>
      <c r="P176">
        <f t="shared" si="40"/>
        <v>2010</v>
      </c>
      <c r="Q176">
        <f t="shared" si="40"/>
        <v>2010</v>
      </c>
      <c r="R176">
        <f t="shared" si="40"/>
        <v>2010</v>
      </c>
      <c r="S176">
        <f t="shared" si="40"/>
        <v>2010</v>
      </c>
      <c r="T176">
        <f t="shared" si="40"/>
        <v>2010</v>
      </c>
      <c r="U176">
        <f t="shared" si="40"/>
        <v>2010</v>
      </c>
      <c r="V176">
        <f t="shared" si="40"/>
        <v>2010</v>
      </c>
      <c r="W176">
        <f t="shared" si="40"/>
        <v>2010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95</v>
      </c>
      <c r="F177" t="s">
        <v>100</v>
      </c>
      <c r="G177" t="s">
        <v>61</v>
      </c>
      <c r="L177" t="s">
        <v>60</v>
      </c>
      <c r="M177">
        <v>2021</v>
      </c>
      <c r="N177">
        <f t="shared" si="40"/>
        <v>2021</v>
      </c>
      <c r="O177">
        <f t="shared" si="40"/>
        <v>2021</v>
      </c>
      <c r="P177">
        <f t="shared" si="40"/>
        <v>2021</v>
      </c>
      <c r="Q177">
        <f t="shared" si="40"/>
        <v>2021</v>
      </c>
      <c r="R177">
        <f t="shared" si="40"/>
        <v>2021</v>
      </c>
      <c r="S177">
        <f t="shared" si="40"/>
        <v>2021</v>
      </c>
      <c r="T177">
        <f t="shared" si="40"/>
        <v>2021</v>
      </c>
      <c r="U177">
        <f t="shared" si="40"/>
        <v>2021</v>
      </c>
      <c r="V177">
        <f t="shared" si="40"/>
        <v>2021</v>
      </c>
      <c r="W177">
        <f t="shared" si="40"/>
        <v>2021</v>
      </c>
    </row>
    <row r="178" spans="1:23" x14ac:dyDescent="0.25">
      <c r="A178" t="s">
        <v>90</v>
      </c>
      <c r="B178" t="s">
        <v>5</v>
      </c>
      <c r="C178" t="s">
        <v>15</v>
      </c>
      <c r="D178" t="s">
        <v>16</v>
      </c>
      <c r="E178" t="s">
        <v>95</v>
      </c>
      <c r="F178" t="s">
        <v>100</v>
      </c>
      <c r="G178" t="s">
        <v>62</v>
      </c>
      <c r="L178" t="s">
        <v>63</v>
      </c>
      <c r="M178">
        <v>16</v>
      </c>
      <c r="N178">
        <f t="shared" si="40"/>
        <v>16</v>
      </c>
      <c r="O178">
        <f t="shared" si="40"/>
        <v>16</v>
      </c>
      <c r="P178">
        <f t="shared" si="40"/>
        <v>16</v>
      </c>
      <c r="Q178">
        <f t="shared" si="40"/>
        <v>16</v>
      </c>
      <c r="R178">
        <f t="shared" si="40"/>
        <v>16</v>
      </c>
      <c r="S178">
        <f t="shared" si="40"/>
        <v>16</v>
      </c>
      <c r="T178">
        <f t="shared" si="40"/>
        <v>16</v>
      </c>
      <c r="U178">
        <f t="shared" si="40"/>
        <v>16</v>
      </c>
      <c r="V178">
        <f t="shared" si="40"/>
        <v>16</v>
      </c>
      <c r="W178">
        <f t="shared" si="40"/>
        <v>16</v>
      </c>
    </row>
    <row r="179" spans="1:23" x14ac:dyDescent="0.25">
      <c r="A179" t="s">
        <v>90</v>
      </c>
      <c r="B179" t="s">
        <v>5</v>
      </c>
      <c r="C179" t="s">
        <v>15</v>
      </c>
      <c r="D179" t="s">
        <v>16</v>
      </c>
      <c r="E179" t="s">
        <v>95</v>
      </c>
      <c r="F179" t="s">
        <v>100</v>
      </c>
      <c r="G179" t="s">
        <v>64</v>
      </c>
      <c r="L179" t="s">
        <v>56</v>
      </c>
      <c r="M179">
        <v>0</v>
      </c>
    </row>
    <row r="180" spans="1:23" x14ac:dyDescent="0.25">
      <c r="A180" t="s">
        <v>90</v>
      </c>
      <c r="B180" t="s">
        <v>5</v>
      </c>
      <c r="C180" t="s">
        <v>15</v>
      </c>
      <c r="D180" t="s">
        <v>16</v>
      </c>
      <c r="E180" t="s">
        <v>95</v>
      </c>
      <c r="F180" t="s">
        <v>100</v>
      </c>
      <c r="G180" t="s">
        <v>67</v>
      </c>
      <c r="L180" t="s">
        <v>91</v>
      </c>
      <c r="M180">
        <f>INDEX([1]!passenger_data,MATCH($A180&amp;$G180,[1]!passenger_index,0),MATCH(M$2,[1]!passenger_year,0))</f>
        <v>194.20631469434801</v>
      </c>
      <c r="N180">
        <f t="shared" ref="N180:W182" si="41">M180</f>
        <v>194.20631469434801</v>
      </c>
      <c r="O180">
        <f t="shared" si="41"/>
        <v>194.20631469434801</v>
      </c>
      <c r="P180">
        <f t="shared" si="41"/>
        <v>194.20631469434801</v>
      </c>
      <c r="Q180">
        <f t="shared" si="41"/>
        <v>194.20631469434801</v>
      </c>
      <c r="R180">
        <f t="shared" si="41"/>
        <v>194.20631469434801</v>
      </c>
      <c r="S180">
        <f t="shared" si="41"/>
        <v>194.20631469434801</v>
      </c>
      <c r="T180">
        <f t="shared" si="41"/>
        <v>194.20631469434801</v>
      </c>
      <c r="U180">
        <f t="shared" si="41"/>
        <v>194.20631469434801</v>
      </c>
      <c r="V180">
        <f t="shared" si="41"/>
        <v>194.20631469434801</v>
      </c>
      <c r="W180">
        <f t="shared" si="41"/>
        <v>194.20631469434801</v>
      </c>
    </row>
    <row r="181" spans="1:23" x14ac:dyDescent="0.25">
      <c r="A181" t="s">
        <v>90</v>
      </c>
      <c r="B181" t="s">
        <v>5</v>
      </c>
      <c r="C181" t="s">
        <v>15</v>
      </c>
      <c r="D181" t="s">
        <v>16</v>
      </c>
      <c r="E181" t="s">
        <v>95</v>
      </c>
      <c r="F181" t="s">
        <v>100</v>
      </c>
      <c r="G181" t="s">
        <v>83</v>
      </c>
      <c r="K181" t="s">
        <v>98</v>
      </c>
      <c r="L181" t="s">
        <v>73</v>
      </c>
      <c r="M181">
        <v>9314.4209052401893</v>
      </c>
      <c r="N181">
        <f t="shared" si="41"/>
        <v>9314.4209052401893</v>
      </c>
      <c r="O181">
        <f t="shared" si="41"/>
        <v>9314.4209052401893</v>
      </c>
      <c r="P181">
        <f t="shared" si="41"/>
        <v>9314.4209052401893</v>
      </c>
      <c r="Q181">
        <f t="shared" si="41"/>
        <v>9314.4209052401893</v>
      </c>
      <c r="R181">
        <f t="shared" si="41"/>
        <v>9314.4209052401893</v>
      </c>
      <c r="S181">
        <f t="shared" si="41"/>
        <v>9314.4209052401893</v>
      </c>
      <c r="T181">
        <f t="shared" si="41"/>
        <v>9314.4209052401893</v>
      </c>
      <c r="U181">
        <f t="shared" si="41"/>
        <v>9314.4209052401893</v>
      </c>
      <c r="V181">
        <f t="shared" si="41"/>
        <v>9314.4209052401893</v>
      </c>
      <c r="W181">
        <f t="shared" si="41"/>
        <v>9314.4209052401893</v>
      </c>
    </row>
    <row r="182" spans="1:23" x14ac:dyDescent="0.25">
      <c r="A182" t="s">
        <v>90</v>
      </c>
      <c r="B182" t="s">
        <v>5</v>
      </c>
      <c r="C182" t="s">
        <v>15</v>
      </c>
      <c r="D182" t="s">
        <v>16</v>
      </c>
      <c r="E182" t="s">
        <v>95</v>
      </c>
      <c r="F182" t="s">
        <v>100</v>
      </c>
      <c r="G182" t="s">
        <v>17</v>
      </c>
      <c r="J182" t="s">
        <v>99</v>
      </c>
      <c r="L182" t="s">
        <v>84</v>
      </c>
      <c r="M182">
        <f>INDEX([1]!passenger_data,MATCH($A182&amp;$F182&amp;$G182&amp;$J182,[1]!passenger_index,0),MATCH(M$2,[1]!passenger_year,0))</f>
        <v>0.31769354810524525</v>
      </c>
      <c r="N182">
        <f t="shared" si="41"/>
        <v>0.31769354810524525</v>
      </c>
      <c r="O182">
        <f t="shared" si="41"/>
        <v>0.31769354810524525</v>
      </c>
      <c r="P182">
        <f t="shared" si="41"/>
        <v>0.31769354810524525</v>
      </c>
      <c r="Q182">
        <f t="shared" si="41"/>
        <v>0.31769354810524525</v>
      </c>
      <c r="R182">
        <f t="shared" si="41"/>
        <v>0.31769354810524525</v>
      </c>
      <c r="S182">
        <f t="shared" si="41"/>
        <v>0.31769354810524525</v>
      </c>
      <c r="T182">
        <f t="shared" si="41"/>
        <v>0.31769354810524525</v>
      </c>
      <c r="U182">
        <f t="shared" si="41"/>
        <v>0.31769354810524525</v>
      </c>
      <c r="V182">
        <f t="shared" si="41"/>
        <v>0.31769354810524525</v>
      </c>
      <c r="W182">
        <f t="shared" si="41"/>
        <v>0.31769354810524525</v>
      </c>
    </row>
    <row r="183" spans="1:23" x14ac:dyDescent="0.25">
      <c r="A183" t="s">
        <v>90</v>
      </c>
      <c r="B183" t="s">
        <v>5</v>
      </c>
      <c r="C183" t="s">
        <v>15</v>
      </c>
      <c r="D183" t="s">
        <v>16</v>
      </c>
      <c r="E183" t="s">
        <v>95</v>
      </c>
      <c r="F183" t="s">
        <v>101</v>
      </c>
      <c r="G183" t="s">
        <v>6</v>
      </c>
    </row>
    <row r="184" spans="1:23" x14ac:dyDescent="0.25">
      <c r="A184" t="s">
        <v>90</v>
      </c>
      <c r="B184" t="s">
        <v>5</v>
      </c>
      <c r="C184" t="s">
        <v>15</v>
      </c>
      <c r="D184" t="s">
        <v>16</v>
      </c>
      <c r="E184" t="s">
        <v>95</v>
      </c>
      <c r="F184" t="s">
        <v>101</v>
      </c>
      <c r="G184" t="s">
        <v>59</v>
      </c>
      <c r="L184" t="s">
        <v>60</v>
      </c>
      <c r="M184">
        <v>2015</v>
      </c>
      <c r="N184">
        <f t="shared" ref="N184:W186" si="42">M184</f>
        <v>2015</v>
      </c>
      <c r="O184">
        <f t="shared" si="42"/>
        <v>2015</v>
      </c>
      <c r="P184">
        <f t="shared" si="42"/>
        <v>2015</v>
      </c>
      <c r="Q184">
        <f t="shared" si="42"/>
        <v>2015</v>
      </c>
      <c r="R184">
        <f t="shared" si="42"/>
        <v>2015</v>
      </c>
      <c r="S184">
        <f t="shared" si="42"/>
        <v>2015</v>
      </c>
      <c r="T184">
        <f t="shared" si="42"/>
        <v>2015</v>
      </c>
      <c r="U184">
        <f t="shared" si="42"/>
        <v>2015</v>
      </c>
      <c r="V184">
        <f t="shared" si="42"/>
        <v>2015</v>
      </c>
      <c r="W184">
        <f t="shared" si="42"/>
        <v>2015</v>
      </c>
    </row>
    <row r="185" spans="1:23" x14ac:dyDescent="0.25">
      <c r="A185" t="s">
        <v>90</v>
      </c>
      <c r="B185" t="s">
        <v>5</v>
      </c>
      <c r="C185" t="s">
        <v>15</v>
      </c>
      <c r="D185" t="s">
        <v>16</v>
      </c>
      <c r="E185" t="s">
        <v>95</v>
      </c>
      <c r="F185" t="s">
        <v>101</v>
      </c>
      <c r="G185" t="s">
        <v>61</v>
      </c>
      <c r="L185" t="s">
        <v>60</v>
      </c>
      <c r="M185">
        <v>2101</v>
      </c>
      <c r="N185">
        <f t="shared" si="42"/>
        <v>2101</v>
      </c>
      <c r="O185">
        <f t="shared" si="42"/>
        <v>2101</v>
      </c>
      <c r="P185">
        <f t="shared" si="42"/>
        <v>2101</v>
      </c>
      <c r="Q185">
        <f t="shared" si="42"/>
        <v>2101</v>
      </c>
      <c r="R185">
        <f t="shared" si="42"/>
        <v>2101</v>
      </c>
      <c r="S185">
        <f t="shared" si="42"/>
        <v>2101</v>
      </c>
      <c r="T185">
        <f t="shared" si="42"/>
        <v>2101</v>
      </c>
      <c r="U185">
        <f t="shared" si="42"/>
        <v>2101</v>
      </c>
      <c r="V185">
        <f t="shared" si="42"/>
        <v>2101</v>
      </c>
      <c r="W185">
        <f t="shared" si="42"/>
        <v>2101</v>
      </c>
    </row>
    <row r="186" spans="1:23" x14ac:dyDescent="0.25">
      <c r="A186" t="s">
        <v>90</v>
      </c>
      <c r="B186" t="s">
        <v>5</v>
      </c>
      <c r="C186" t="s">
        <v>15</v>
      </c>
      <c r="D186" t="s">
        <v>16</v>
      </c>
      <c r="E186" t="s">
        <v>95</v>
      </c>
      <c r="F186" t="s">
        <v>101</v>
      </c>
      <c r="G186" t="s">
        <v>62</v>
      </c>
      <c r="L186" t="s">
        <v>63</v>
      </c>
      <c r="M186">
        <v>16</v>
      </c>
      <c r="N186">
        <f t="shared" si="42"/>
        <v>16</v>
      </c>
      <c r="O186">
        <f t="shared" si="42"/>
        <v>16</v>
      </c>
      <c r="P186">
        <f t="shared" si="42"/>
        <v>16</v>
      </c>
      <c r="Q186">
        <f t="shared" si="42"/>
        <v>16</v>
      </c>
      <c r="R186">
        <f t="shared" si="42"/>
        <v>16</v>
      </c>
      <c r="S186">
        <f t="shared" si="42"/>
        <v>16</v>
      </c>
      <c r="T186">
        <f t="shared" si="42"/>
        <v>16</v>
      </c>
      <c r="U186">
        <f t="shared" si="42"/>
        <v>16</v>
      </c>
      <c r="V186">
        <f t="shared" si="42"/>
        <v>16</v>
      </c>
      <c r="W186">
        <f t="shared" si="42"/>
        <v>16</v>
      </c>
    </row>
    <row r="187" spans="1:23" x14ac:dyDescent="0.25">
      <c r="A187" t="s">
        <v>90</v>
      </c>
      <c r="B187" t="s">
        <v>5</v>
      </c>
      <c r="C187" t="s">
        <v>15</v>
      </c>
      <c r="D187" t="s">
        <v>16</v>
      </c>
      <c r="E187" t="s">
        <v>95</v>
      </c>
      <c r="F187" t="s">
        <v>101</v>
      </c>
      <c r="G187" t="s">
        <v>64</v>
      </c>
      <c r="L187" t="s">
        <v>56</v>
      </c>
      <c r="M187">
        <v>0</v>
      </c>
    </row>
    <row r="188" spans="1:23" x14ac:dyDescent="0.25">
      <c r="A188" t="s">
        <v>90</v>
      </c>
      <c r="B188" t="s">
        <v>5</v>
      </c>
      <c r="C188" t="s">
        <v>15</v>
      </c>
      <c r="D188" t="s">
        <v>16</v>
      </c>
      <c r="E188" t="s">
        <v>95</v>
      </c>
      <c r="F188" t="s">
        <v>101</v>
      </c>
      <c r="G188" t="s">
        <v>67</v>
      </c>
      <c r="L188" t="s">
        <v>91</v>
      </c>
      <c r="M188">
        <f>INDEX([1]!passenger_data,MATCH($A188&amp;$G188,[1]!passenger_index,0),MATCH(M$2,[1]!passenger_year,0))</f>
        <v>194.20631469434801</v>
      </c>
      <c r="N188">
        <f t="shared" ref="N188:W190" si="43">M188</f>
        <v>194.20631469434801</v>
      </c>
      <c r="O188">
        <f t="shared" si="43"/>
        <v>194.20631469434801</v>
      </c>
      <c r="P188">
        <f t="shared" si="43"/>
        <v>194.20631469434801</v>
      </c>
      <c r="Q188">
        <f t="shared" si="43"/>
        <v>194.20631469434801</v>
      </c>
      <c r="R188">
        <f t="shared" si="43"/>
        <v>194.20631469434801</v>
      </c>
      <c r="S188">
        <f t="shared" si="43"/>
        <v>194.20631469434801</v>
      </c>
      <c r="T188">
        <f t="shared" si="43"/>
        <v>194.20631469434801</v>
      </c>
      <c r="U188">
        <f t="shared" si="43"/>
        <v>194.20631469434801</v>
      </c>
      <c r="V188">
        <f t="shared" si="43"/>
        <v>194.20631469434801</v>
      </c>
      <c r="W188">
        <f t="shared" si="43"/>
        <v>194.20631469434801</v>
      </c>
    </row>
    <row r="189" spans="1:23" x14ac:dyDescent="0.25">
      <c r="A189" t="s">
        <v>90</v>
      </c>
      <c r="B189" t="s">
        <v>5</v>
      </c>
      <c r="C189" t="s">
        <v>15</v>
      </c>
      <c r="D189" t="s">
        <v>16</v>
      </c>
      <c r="E189" t="s">
        <v>95</v>
      </c>
      <c r="F189" t="s">
        <v>101</v>
      </c>
      <c r="G189" t="s">
        <v>83</v>
      </c>
      <c r="K189" t="s">
        <v>98</v>
      </c>
      <c r="L189" t="s">
        <v>73</v>
      </c>
      <c r="M189">
        <f>AVERAGE(M181,M197)</f>
        <v>10650.715933044896</v>
      </c>
      <c r="N189">
        <f t="shared" si="43"/>
        <v>10650.715933044896</v>
      </c>
      <c r="O189">
        <f t="shared" si="43"/>
        <v>10650.715933044896</v>
      </c>
      <c r="P189">
        <f t="shared" si="43"/>
        <v>10650.715933044896</v>
      </c>
      <c r="Q189">
        <f t="shared" si="43"/>
        <v>10650.715933044896</v>
      </c>
      <c r="R189">
        <f t="shared" si="43"/>
        <v>10650.715933044896</v>
      </c>
      <c r="S189">
        <f t="shared" si="43"/>
        <v>10650.715933044896</v>
      </c>
      <c r="T189">
        <f t="shared" si="43"/>
        <v>10650.715933044896</v>
      </c>
      <c r="U189">
        <f t="shared" si="43"/>
        <v>10650.715933044896</v>
      </c>
      <c r="V189">
        <f t="shared" si="43"/>
        <v>10650.715933044896</v>
      </c>
      <c r="W189">
        <f t="shared" si="43"/>
        <v>10650.715933044896</v>
      </c>
    </row>
    <row r="190" spans="1:23" x14ac:dyDescent="0.25">
      <c r="A190" t="s">
        <v>90</v>
      </c>
      <c r="B190" t="s">
        <v>5</v>
      </c>
      <c r="C190" t="s">
        <v>15</v>
      </c>
      <c r="D190" t="s">
        <v>16</v>
      </c>
      <c r="E190" t="s">
        <v>95</v>
      </c>
      <c r="F190" t="s">
        <v>101</v>
      </c>
      <c r="G190" t="s">
        <v>17</v>
      </c>
      <c r="J190" t="s">
        <v>99</v>
      </c>
      <c r="L190" t="s">
        <v>84</v>
      </c>
      <c r="M190">
        <f>INDEX([1]!passenger_data,MATCH($A190&amp;$F190&amp;$G190&amp;$J190,[1]!passenger_index,0),MATCH(M$2,[1]!passenger_year,0))</f>
        <v>0.30226337345697579</v>
      </c>
      <c r="N190">
        <f t="shared" si="43"/>
        <v>0.30226337345697579</v>
      </c>
      <c r="O190">
        <f t="shared" si="43"/>
        <v>0.30226337345697579</v>
      </c>
      <c r="P190">
        <f t="shared" si="43"/>
        <v>0.30226337345697579</v>
      </c>
      <c r="Q190">
        <f t="shared" si="43"/>
        <v>0.30226337345697579</v>
      </c>
      <c r="R190">
        <f t="shared" si="43"/>
        <v>0.30226337345697579</v>
      </c>
      <c r="S190">
        <f t="shared" si="43"/>
        <v>0.30226337345697579</v>
      </c>
      <c r="T190">
        <f t="shared" si="43"/>
        <v>0.30226337345697579</v>
      </c>
      <c r="U190">
        <f t="shared" si="43"/>
        <v>0.30226337345697579</v>
      </c>
      <c r="V190">
        <f t="shared" si="43"/>
        <v>0.30226337345697579</v>
      </c>
      <c r="W190">
        <f t="shared" si="43"/>
        <v>0.30226337345697579</v>
      </c>
    </row>
    <row r="191" spans="1:23" x14ac:dyDescent="0.25">
      <c r="A191" t="s">
        <v>90</v>
      </c>
      <c r="B191" t="s">
        <v>5</v>
      </c>
      <c r="C191" t="s">
        <v>15</v>
      </c>
      <c r="D191" t="s">
        <v>16</v>
      </c>
      <c r="E191" t="s">
        <v>95</v>
      </c>
      <c r="F191" t="s">
        <v>102</v>
      </c>
      <c r="G191" t="s">
        <v>6</v>
      </c>
    </row>
    <row r="192" spans="1:23" x14ac:dyDescent="0.25">
      <c r="A192" t="s">
        <v>90</v>
      </c>
      <c r="B192" t="s">
        <v>5</v>
      </c>
      <c r="C192" t="s">
        <v>15</v>
      </c>
      <c r="D192" t="s">
        <v>16</v>
      </c>
      <c r="E192" t="s">
        <v>95</v>
      </c>
      <c r="F192" t="s">
        <v>102</v>
      </c>
      <c r="G192" t="s">
        <v>59</v>
      </c>
      <c r="L192" t="s">
        <v>60</v>
      </c>
      <c r="M192">
        <v>2010</v>
      </c>
      <c r="N192">
        <f t="shared" ref="N192:W194" si="44">M192</f>
        <v>2010</v>
      </c>
      <c r="O192">
        <f t="shared" si="44"/>
        <v>2010</v>
      </c>
      <c r="P192">
        <f t="shared" si="44"/>
        <v>2010</v>
      </c>
      <c r="Q192">
        <f t="shared" si="44"/>
        <v>2010</v>
      </c>
      <c r="R192">
        <f t="shared" si="44"/>
        <v>2010</v>
      </c>
      <c r="S192">
        <f t="shared" si="44"/>
        <v>2010</v>
      </c>
      <c r="T192">
        <f t="shared" si="44"/>
        <v>2010</v>
      </c>
      <c r="U192">
        <f t="shared" si="44"/>
        <v>2010</v>
      </c>
      <c r="V192">
        <f t="shared" si="44"/>
        <v>2010</v>
      </c>
      <c r="W192">
        <f t="shared" si="44"/>
        <v>2010</v>
      </c>
    </row>
    <row r="193" spans="1:23" x14ac:dyDescent="0.25">
      <c r="A193" t="s">
        <v>90</v>
      </c>
      <c r="B193" t="s">
        <v>5</v>
      </c>
      <c r="C193" t="s">
        <v>15</v>
      </c>
      <c r="D193" t="s">
        <v>16</v>
      </c>
      <c r="E193" t="s">
        <v>95</v>
      </c>
      <c r="F193" t="s">
        <v>102</v>
      </c>
      <c r="G193" t="s">
        <v>61</v>
      </c>
      <c r="L193" t="s">
        <v>60</v>
      </c>
      <c r="M193">
        <v>2101</v>
      </c>
      <c r="N193">
        <f t="shared" si="44"/>
        <v>2101</v>
      </c>
      <c r="O193">
        <f t="shared" si="44"/>
        <v>2101</v>
      </c>
      <c r="P193">
        <f t="shared" si="44"/>
        <v>2101</v>
      </c>
      <c r="Q193">
        <f t="shared" si="44"/>
        <v>2101</v>
      </c>
      <c r="R193">
        <f t="shared" si="44"/>
        <v>2101</v>
      </c>
      <c r="S193">
        <f t="shared" si="44"/>
        <v>2101</v>
      </c>
      <c r="T193">
        <f t="shared" si="44"/>
        <v>2101</v>
      </c>
      <c r="U193">
        <f t="shared" si="44"/>
        <v>2101</v>
      </c>
      <c r="V193">
        <f t="shared" si="44"/>
        <v>2101</v>
      </c>
      <c r="W193">
        <f t="shared" si="44"/>
        <v>2101</v>
      </c>
    </row>
    <row r="194" spans="1:23" x14ac:dyDescent="0.25">
      <c r="A194" t="s">
        <v>90</v>
      </c>
      <c r="B194" t="s">
        <v>5</v>
      </c>
      <c r="C194" t="s">
        <v>15</v>
      </c>
      <c r="D194" t="s">
        <v>16</v>
      </c>
      <c r="E194" t="s">
        <v>95</v>
      </c>
      <c r="F194" t="s">
        <v>102</v>
      </c>
      <c r="G194" t="s">
        <v>62</v>
      </c>
      <c r="L194" t="s">
        <v>63</v>
      </c>
      <c r="M194">
        <v>16</v>
      </c>
      <c r="N194">
        <f t="shared" si="44"/>
        <v>16</v>
      </c>
      <c r="O194">
        <f t="shared" si="44"/>
        <v>16</v>
      </c>
      <c r="P194">
        <f t="shared" si="44"/>
        <v>16</v>
      </c>
      <c r="Q194">
        <f t="shared" si="44"/>
        <v>16</v>
      </c>
      <c r="R194">
        <f t="shared" si="44"/>
        <v>16</v>
      </c>
      <c r="S194">
        <f t="shared" si="44"/>
        <v>16</v>
      </c>
      <c r="T194">
        <f t="shared" si="44"/>
        <v>16</v>
      </c>
      <c r="U194">
        <f t="shared" si="44"/>
        <v>16</v>
      </c>
      <c r="V194">
        <f t="shared" si="44"/>
        <v>16</v>
      </c>
      <c r="W194">
        <f t="shared" si="44"/>
        <v>16</v>
      </c>
    </row>
    <row r="195" spans="1:23" x14ac:dyDescent="0.25">
      <c r="A195" t="s">
        <v>90</v>
      </c>
      <c r="B195" t="s">
        <v>5</v>
      </c>
      <c r="C195" t="s">
        <v>15</v>
      </c>
      <c r="D195" t="s">
        <v>16</v>
      </c>
      <c r="E195" t="s">
        <v>95</v>
      </c>
      <c r="F195" t="s">
        <v>102</v>
      </c>
      <c r="G195" t="s">
        <v>64</v>
      </c>
      <c r="L195" t="s">
        <v>56</v>
      </c>
      <c r="M195">
        <v>0</v>
      </c>
    </row>
    <row r="196" spans="1:23" x14ac:dyDescent="0.25">
      <c r="A196" t="s">
        <v>90</v>
      </c>
      <c r="B196" t="s">
        <v>5</v>
      </c>
      <c r="C196" t="s">
        <v>15</v>
      </c>
      <c r="D196" t="s">
        <v>16</v>
      </c>
      <c r="E196" t="s">
        <v>95</v>
      </c>
      <c r="F196" t="s">
        <v>102</v>
      </c>
      <c r="G196" t="s">
        <v>67</v>
      </c>
      <c r="L196" t="s">
        <v>91</v>
      </c>
      <c r="M196">
        <f>INDEX([1]!passenger_data,MATCH($A196&amp;$G196,[1]!passenger_index,0),MATCH(M$2,[1]!passenger_year,0))</f>
        <v>194.20631469434801</v>
      </c>
      <c r="N196">
        <f t="shared" ref="N196:W198" si="45">M196</f>
        <v>194.20631469434801</v>
      </c>
      <c r="O196">
        <f t="shared" si="45"/>
        <v>194.20631469434801</v>
      </c>
      <c r="P196">
        <f t="shared" si="45"/>
        <v>194.20631469434801</v>
      </c>
      <c r="Q196">
        <f t="shared" si="45"/>
        <v>194.20631469434801</v>
      </c>
      <c r="R196">
        <f t="shared" si="45"/>
        <v>194.20631469434801</v>
      </c>
      <c r="S196">
        <f t="shared" si="45"/>
        <v>194.20631469434801</v>
      </c>
      <c r="T196">
        <f t="shared" si="45"/>
        <v>194.20631469434801</v>
      </c>
      <c r="U196">
        <f t="shared" si="45"/>
        <v>194.20631469434801</v>
      </c>
      <c r="V196">
        <f t="shared" si="45"/>
        <v>194.20631469434801</v>
      </c>
      <c r="W196">
        <f t="shared" si="45"/>
        <v>194.20631469434801</v>
      </c>
    </row>
    <row r="197" spans="1:23" x14ac:dyDescent="0.25">
      <c r="A197" t="s">
        <v>90</v>
      </c>
      <c r="B197" t="s">
        <v>5</v>
      </c>
      <c r="C197" t="s">
        <v>15</v>
      </c>
      <c r="D197" t="s">
        <v>16</v>
      </c>
      <c r="E197" t="s">
        <v>95</v>
      </c>
      <c r="F197" t="s">
        <v>102</v>
      </c>
      <c r="G197" t="s">
        <v>83</v>
      </c>
      <c r="K197" t="s">
        <v>98</v>
      </c>
      <c r="L197" t="s">
        <v>73</v>
      </c>
      <c r="M197">
        <v>11987.0109608496</v>
      </c>
      <c r="N197">
        <f t="shared" si="45"/>
        <v>11987.0109608496</v>
      </c>
      <c r="O197">
        <f t="shared" si="45"/>
        <v>11987.0109608496</v>
      </c>
      <c r="P197">
        <f t="shared" si="45"/>
        <v>11987.0109608496</v>
      </c>
      <c r="Q197">
        <f t="shared" si="45"/>
        <v>11987.0109608496</v>
      </c>
      <c r="R197">
        <f t="shared" si="45"/>
        <v>11987.0109608496</v>
      </c>
      <c r="S197">
        <f t="shared" si="45"/>
        <v>11987.0109608496</v>
      </c>
      <c r="T197">
        <f t="shared" si="45"/>
        <v>11987.0109608496</v>
      </c>
      <c r="U197">
        <f t="shared" si="45"/>
        <v>11987.0109608496</v>
      </c>
      <c r="V197">
        <f t="shared" si="45"/>
        <v>11987.0109608496</v>
      </c>
      <c r="W197">
        <f t="shared" si="45"/>
        <v>11987.0109608496</v>
      </c>
    </row>
    <row r="198" spans="1:23" x14ac:dyDescent="0.25">
      <c r="A198" t="s">
        <v>90</v>
      </c>
      <c r="B198" t="s">
        <v>5</v>
      </c>
      <c r="C198" t="s">
        <v>15</v>
      </c>
      <c r="D198" t="s">
        <v>16</v>
      </c>
      <c r="E198" t="s">
        <v>95</v>
      </c>
      <c r="F198" t="s">
        <v>102</v>
      </c>
      <c r="G198" t="s">
        <v>17</v>
      </c>
      <c r="J198" t="s">
        <v>99</v>
      </c>
      <c r="L198" t="s">
        <v>84</v>
      </c>
      <c r="M198">
        <f>M190*0.75</f>
        <v>0.22669753009273186</v>
      </c>
      <c r="N198">
        <f t="shared" si="45"/>
        <v>0.22669753009273186</v>
      </c>
      <c r="O198">
        <f t="shared" si="45"/>
        <v>0.22669753009273186</v>
      </c>
      <c r="P198">
        <f t="shared" si="45"/>
        <v>0.22669753009273186</v>
      </c>
      <c r="Q198">
        <f t="shared" si="45"/>
        <v>0.22669753009273186</v>
      </c>
      <c r="R198">
        <f t="shared" si="45"/>
        <v>0.22669753009273186</v>
      </c>
      <c r="S198">
        <f t="shared" si="45"/>
        <v>0.22669753009273186</v>
      </c>
      <c r="T198">
        <f t="shared" si="45"/>
        <v>0.22669753009273186</v>
      </c>
      <c r="U198">
        <f t="shared" si="45"/>
        <v>0.22669753009273186</v>
      </c>
      <c r="V198">
        <f t="shared" si="45"/>
        <v>0.22669753009273186</v>
      </c>
      <c r="W198">
        <f t="shared" si="45"/>
        <v>0.22669753009273186</v>
      </c>
    </row>
    <row r="199" spans="1:23" x14ac:dyDescent="0.25">
      <c r="A199" t="s">
        <v>90</v>
      </c>
      <c r="B199" t="s">
        <v>5</v>
      </c>
      <c r="C199" t="s">
        <v>15</v>
      </c>
      <c r="D199" t="s">
        <v>16</v>
      </c>
      <c r="E199" t="s">
        <v>95</v>
      </c>
      <c r="F199" t="s">
        <v>103</v>
      </c>
      <c r="G199" t="s">
        <v>6</v>
      </c>
    </row>
    <row r="200" spans="1:23" x14ac:dyDescent="0.25">
      <c r="A200" t="s">
        <v>90</v>
      </c>
      <c r="B200" t="s">
        <v>5</v>
      </c>
      <c r="C200" t="s">
        <v>15</v>
      </c>
      <c r="D200" t="s">
        <v>16</v>
      </c>
      <c r="E200" t="s">
        <v>95</v>
      </c>
      <c r="F200" t="s">
        <v>103</v>
      </c>
      <c r="G200" t="s">
        <v>59</v>
      </c>
      <c r="L200" t="s">
        <v>60</v>
      </c>
      <c r="M200">
        <v>2015</v>
      </c>
      <c r="N200">
        <f t="shared" ref="N200:W202" si="46">M200</f>
        <v>2015</v>
      </c>
      <c r="O200">
        <f t="shared" si="46"/>
        <v>2015</v>
      </c>
      <c r="P200">
        <f t="shared" si="46"/>
        <v>2015</v>
      </c>
      <c r="Q200">
        <f t="shared" si="46"/>
        <v>2015</v>
      </c>
      <c r="R200">
        <f t="shared" si="46"/>
        <v>2015</v>
      </c>
      <c r="S200">
        <f t="shared" si="46"/>
        <v>2015</v>
      </c>
      <c r="T200">
        <f t="shared" si="46"/>
        <v>2015</v>
      </c>
      <c r="U200">
        <f t="shared" si="46"/>
        <v>2015</v>
      </c>
      <c r="V200">
        <f t="shared" si="46"/>
        <v>2015</v>
      </c>
      <c r="W200">
        <f t="shared" si="46"/>
        <v>2015</v>
      </c>
    </row>
    <row r="201" spans="1:23" x14ac:dyDescent="0.25">
      <c r="A201" t="s">
        <v>90</v>
      </c>
      <c r="B201" t="s">
        <v>5</v>
      </c>
      <c r="C201" t="s">
        <v>15</v>
      </c>
      <c r="D201" t="s">
        <v>16</v>
      </c>
      <c r="E201" t="s">
        <v>95</v>
      </c>
      <c r="F201" t="s">
        <v>103</v>
      </c>
      <c r="G201" t="s">
        <v>61</v>
      </c>
      <c r="L201" t="s">
        <v>60</v>
      </c>
      <c r="M201">
        <v>2101</v>
      </c>
      <c r="N201">
        <f t="shared" si="46"/>
        <v>2101</v>
      </c>
      <c r="O201">
        <f t="shared" si="46"/>
        <v>2101</v>
      </c>
      <c r="P201">
        <f t="shared" si="46"/>
        <v>2101</v>
      </c>
      <c r="Q201">
        <f t="shared" si="46"/>
        <v>2101</v>
      </c>
      <c r="R201">
        <f t="shared" si="46"/>
        <v>2101</v>
      </c>
      <c r="S201">
        <f t="shared" si="46"/>
        <v>2101</v>
      </c>
      <c r="T201">
        <f t="shared" si="46"/>
        <v>2101</v>
      </c>
      <c r="U201">
        <f t="shared" si="46"/>
        <v>2101</v>
      </c>
      <c r="V201">
        <f t="shared" si="46"/>
        <v>2101</v>
      </c>
      <c r="W201">
        <f t="shared" si="46"/>
        <v>2101</v>
      </c>
    </row>
    <row r="202" spans="1:23" x14ac:dyDescent="0.25">
      <c r="A202" t="s">
        <v>90</v>
      </c>
      <c r="B202" t="s">
        <v>5</v>
      </c>
      <c r="C202" t="s">
        <v>15</v>
      </c>
      <c r="D202" t="s">
        <v>16</v>
      </c>
      <c r="E202" t="s">
        <v>95</v>
      </c>
      <c r="F202" t="s">
        <v>103</v>
      </c>
      <c r="G202" t="s">
        <v>62</v>
      </c>
      <c r="L202" t="s">
        <v>63</v>
      </c>
      <c r="M202">
        <v>16</v>
      </c>
      <c r="N202">
        <f t="shared" si="46"/>
        <v>16</v>
      </c>
      <c r="O202">
        <f t="shared" si="46"/>
        <v>16</v>
      </c>
      <c r="P202">
        <f t="shared" si="46"/>
        <v>16</v>
      </c>
      <c r="Q202">
        <f t="shared" si="46"/>
        <v>16</v>
      </c>
      <c r="R202">
        <f t="shared" si="46"/>
        <v>16</v>
      </c>
      <c r="S202">
        <f t="shared" si="46"/>
        <v>16</v>
      </c>
      <c r="T202">
        <f t="shared" si="46"/>
        <v>16</v>
      </c>
      <c r="U202">
        <f t="shared" si="46"/>
        <v>16</v>
      </c>
      <c r="V202">
        <f t="shared" si="46"/>
        <v>16</v>
      </c>
      <c r="W202">
        <f t="shared" si="46"/>
        <v>16</v>
      </c>
    </row>
    <row r="203" spans="1:23" x14ac:dyDescent="0.25">
      <c r="A203" t="s">
        <v>90</v>
      </c>
      <c r="B203" t="s">
        <v>5</v>
      </c>
      <c r="C203" t="s">
        <v>15</v>
      </c>
      <c r="D203" t="s">
        <v>16</v>
      </c>
      <c r="E203" t="s">
        <v>95</v>
      </c>
      <c r="F203" t="s">
        <v>103</v>
      </c>
      <c r="G203" t="s">
        <v>64</v>
      </c>
      <c r="L203" t="s">
        <v>56</v>
      </c>
      <c r="M203">
        <v>0</v>
      </c>
    </row>
    <row r="204" spans="1:23" x14ac:dyDescent="0.25">
      <c r="A204" t="s">
        <v>90</v>
      </c>
      <c r="B204" t="s">
        <v>5</v>
      </c>
      <c r="C204" t="s">
        <v>15</v>
      </c>
      <c r="D204" t="s">
        <v>16</v>
      </c>
      <c r="E204" t="s">
        <v>95</v>
      </c>
      <c r="F204" t="s">
        <v>103</v>
      </c>
      <c r="G204" t="s">
        <v>67</v>
      </c>
      <c r="L204" t="s">
        <v>91</v>
      </c>
      <c r="M204">
        <f>INDEX([1]!passenger_data,MATCH($A204&amp;$G204,[1]!passenger_index,0),MATCH(M$2,[1]!passenger_year,0))</f>
        <v>194.20631469434801</v>
      </c>
      <c r="N204">
        <f t="shared" ref="N204:W207" si="47">M204</f>
        <v>194.20631469434801</v>
      </c>
      <c r="O204">
        <f t="shared" si="47"/>
        <v>194.20631469434801</v>
      </c>
      <c r="P204">
        <f t="shared" si="47"/>
        <v>194.20631469434801</v>
      </c>
      <c r="Q204">
        <f t="shared" si="47"/>
        <v>194.20631469434801</v>
      </c>
      <c r="R204">
        <f t="shared" si="47"/>
        <v>194.20631469434801</v>
      </c>
      <c r="S204">
        <f t="shared" si="47"/>
        <v>194.20631469434801</v>
      </c>
      <c r="T204">
        <f t="shared" si="47"/>
        <v>194.20631469434801</v>
      </c>
      <c r="U204">
        <f t="shared" si="47"/>
        <v>194.20631469434801</v>
      </c>
      <c r="V204">
        <f t="shared" si="47"/>
        <v>194.20631469434801</v>
      </c>
      <c r="W204">
        <f t="shared" si="47"/>
        <v>194.20631469434801</v>
      </c>
    </row>
    <row r="205" spans="1:23" x14ac:dyDescent="0.25">
      <c r="A205" t="s">
        <v>90</v>
      </c>
      <c r="B205" t="s">
        <v>5</v>
      </c>
      <c r="C205" t="s">
        <v>15</v>
      </c>
      <c r="D205" t="s">
        <v>16</v>
      </c>
      <c r="E205" t="s">
        <v>95</v>
      </c>
      <c r="F205" t="s">
        <v>103</v>
      </c>
      <c r="G205" t="s">
        <v>83</v>
      </c>
      <c r="K205" t="s">
        <v>98</v>
      </c>
      <c r="L205" t="s">
        <v>73</v>
      </c>
      <c r="M205">
        <v>20722.423159828599</v>
      </c>
      <c r="N205">
        <f t="shared" si="47"/>
        <v>20722.423159828599</v>
      </c>
      <c r="O205">
        <f t="shared" si="47"/>
        <v>20722.423159828599</v>
      </c>
      <c r="P205">
        <f t="shared" si="47"/>
        <v>20722.423159828599</v>
      </c>
      <c r="Q205">
        <f t="shared" si="47"/>
        <v>20722.423159828599</v>
      </c>
      <c r="R205">
        <f t="shared" si="47"/>
        <v>20722.423159828599</v>
      </c>
      <c r="S205">
        <f t="shared" si="47"/>
        <v>20722.423159828599</v>
      </c>
      <c r="T205">
        <f t="shared" si="47"/>
        <v>20722.423159828599</v>
      </c>
      <c r="U205">
        <f t="shared" si="47"/>
        <v>20722.423159828599</v>
      </c>
      <c r="V205">
        <f t="shared" si="47"/>
        <v>20722.423159828599</v>
      </c>
      <c r="W205">
        <f t="shared" si="47"/>
        <v>20722.423159828599</v>
      </c>
    </row>
    <row r="206" spans="1:23" x14ac:dyDescent="0.25">
      <c r="A206" t="s">
        <v>90</v>
      </c>
      <c r="B206" t="s">
        <v>5</v>
      </c>
      <c r="C206" t="s">
        <v>15</v>
      </c>
      <c r="D206" t="s">
        <v>16</v>
      </c>
      <c r="E206" t="s">
        <v>95</v>
      </c>
      <c r="F206" t="s">
        <v>103</v>
      </c>
      <c r="G206" t="s">
        <v>17</v>
      </c>
      <c r="J206" t="s">
        <v>31</v>
      </c>
      <c r="L206" t="s">
        <v>84</v>
      </c>
      <c r="M206">
        <f>M198*0.8</f>
        <v>0.1813580240741855</v>
      </c>
      <c r="N206">
        <f t="shared" si="47"/>
        <v>0.1813580240741855</v>
      </c>
      <c r="O206">
        <f t="shared" si="47"/>
        <v>0.1813580240741855</v>
      </c>
      <c r="P206">
        <f t="shared" si="47"/>
        <v>0.1813580240741855</v>
      </c>
      <c r="Q206">
        <f t="shared" si="47"/>
        <v>0.1813580240741855</v>
      </c>
      <c r="R206">
        <f t="shared" si="47"/>
        <v>0.1813580240741855</v>
      </c>
      <c r="S206">
        <f t="shared" si="47"/>
        <v>0.1813580240741855</v>
      </c>
      <c r="T206">
        <f t="shared" si="47"/>
        <v>0.1813580240741855</v>
      </c>
      <c r="U206">
        <f t="shared" si="47"/>
        <v>0.1813580240741855</v>
      </c>
      <c r="V206">
        <f t="shared" si="47"/>
        <v>0.1813580240741855</v>
      </c>
      <c r="W206">
        <f t="shared" si="47"/>
        <v>0.1813580240741855</v>
      </c>
    </row>
    <row r="207" spans="1:23" x14ac:dyDescent="0.25">
      <c r="A207" t="s">
        <v>90</v>
      </c>
      <c r="B207" t="s">
        <v>5</v>
      </c>
      <c r="C207" t="s">
        <v>15</v>
      </c>
      <c r="D207" t="s">
        <v>16</v>
      </c>
      <c r="E207" t="s">
        <v>95</v>
      </c>
      <c r="F207" t="s">
        <v>103</v>
      </c>
      <c r="G207" t="s">
        <v>17</v>
      </c>
      <c r="J207" t="s">
        <v>99</v>
      </c>
      <c r="L207" t="s">
        <v>84</v>
      </c>
      <c r="M207">
        <f>M198*0.2</f>
        <v>4.5339506018546374E-2</v>
      </c>
      <c r="N207">
        <f t="shared" si="47"/>
        <v>4.5339506018546374E-2</v>
      </c>
      <c r="O207">
        <f t="shared" si="47"/>
        <v>4.5339506018546374E-2</v>
      </c>
      <c r="P207">
        <f t="shared" si="47"/>
        <v>4.5339506018546374E-2</v>
      </c>
      <c r="Q207">
        <f t="shared" si="47"/>
        <v>4.5339506018546374E-2</v>
      </c>
      <c r="R207">
        <f t="shared" si="47"/>
        <v>4.5339506018546374E-2</v>
      </c>
      <c r="S207">
        <f t="shared" si="47"/>
        <v>4.5339506018546374E-2</v>
      </c>
      <c r="T207">
        <f t="shared" si="47"/>
        <v>4.5339506018546374E-2</v>
      </c>
      <c r="U207">
        <f t="shared" si="47"/>
        <v>4.5339506018546374E-2</v>
      </c>
      <c r="V207">
        <f t="shared" si="47"/>
        <v>4.5339506018546374E-2</v>
      </c>
      <c r="W207">
        <f t="shared" si="47"/>
        <v>4.5339506018546374E-2</v>
      </c>
    </row>
    <row r="208" spans="1:23" x14ac:dyDescent="0.25">
      <c r="A208" t="s">
        <v>90</v>
      </c>
      <c r="B208" t="s">
        <v>5</v>
      </c>
      <c r="C208" t="s">
        <v>15</v>
      </c>
      <c r="D208" t="s">
        <v>16</v>
      </c>
      <c r="E208" t="s">
        <v>95</v>
      </c>
      <c r="F208" t="s">
        <v>104</v>
      </c>
      <c r="G208" t="s">
        <v>6</v>
      </c>
    </row>
    <row r="209" spans="1:23" x14ac:dyDescent="0.25">
      <c r="A209" t="s">
        <v>90</v>
      </c>
      <c r="B209" t="s">
        <v>5</v>
      </c>
      <c r="C209" t="s">
        <v>15</v>
      </c>
      <c r="D209" t="s">
        <v>16</v>
      </c>
      <c r="E209" t="s">
        <v>95</v>
      </c>
      <c r="F209" t="s">
        <v>104</v>
      </c>
      <c r="G209" t="s">
        <v>59</v>
      </c>
      <c r="L209" t="s">
        <v>60</v>
      </c>
      <c r="M209">
        <v>2015</v>
      </c>
      <c r="N209">
        <f t="shared" ref="N209:W211" si="48">M209</f>
        <v>2015</v>
      </c>
      <c r="O209">
        <f t="shared" si="48"/>
        <v>2015</v>
      </c>
      <c r="P209">
        <f t="shared" si="48"/>
        <v>2015</v>
      </c>
      <c r="Q209">
        <f t="shared" si="48"/>
        <v>2015</v>
      </c>
      <c r="R209">
        <f t="shared" si="48"/>
        <v>2015</v>
      </c>
      <c r="S209">
        <f t="shared" si="48"/>
        <v>2015</v>
      </c>
      <c r="T209">
        <f t="shared" si="48"/>
        <v>2015</v>
      </c>
      <c r="U209">
        <f t="shared" si="48"/>
        <v>2015</v>
      </c>
      <c r="V209">
        <f t="shared" si="48"/>
        <v>2015</v>
      </c>
      <c r="W209">
        <f t="shared" si="48"/>
        <v>2015</v>
      </c>
    </row>
    <row r="210" spans="1:23" x14ac:dyDescent="0.25">
      <c r="A210" t="s">
        <v>90</v>
      </c>
      <c r="B210" t="s">
        <v>5</v>
      </c>
      <c r="C210" t="s">
        <v>15</v>
      </c>
      <c r="D210" t="s">
        <v>16</v>
      </c>
      <c r="E210" t="s">
        <v>95</v>
      </c>
      <c r="F210" t="s">
        <v>104</v>
      </c>
      <c r="G210" t="s">
        <v>61</v>
      </c>
      <c r="L210" t="s">
        <v>60</v>
      </c>
      <c r="M210">
        <v>2101</v>
      </c>
      <c r="N210">
        <f t="shared" si="48"/>
        <v>2101</v>
      </c>
      <c r="O210">
        <f t="shared" si="48"/>
        <v>2101</v>
      </c>
      <c r="P210">
        <f t="shared" si="48"/>
        <v>2101</v>
      </c>
      <c r="Q210">
        <f t="shared" si="48"/>
        <v>2101</v>
      </c>
      <c r="R210">
        <f t="shared" si="48"/>
        <v>2101</v>
      </c>
      <c r="S210">
        <f t="shared" si="48"/>
        <v>2101</v>
      </c>
      <c r="T210">
        <f t="shared" si="48"/>
        <v>2101</v>
      </c>
      <c r="U210">
        <f t="shared" si="48"/>
        <v>2101</v>
      </c>
      <c r="V210">
        <f t="shared" si="48"/>
        <v>2101</v>
      </c>
      <c r="W210">
        <f t="shared" si="48"/>
        <v>2101</v>
      </c>
    </row>
    <row r="211" spans="1:23" x14ac:dyDescent="0.25">
      <c r="A211" t="s">
        <v>90</v>
      </c>
      <c r="B211" t="s">
        <v>5</v>
      </c>
      <c r="C211" t="s">
        <v>15</v>
      </c>
      <c r="D211" t="s">
        <v>16</v>
      </c>
      <c r="E211" t="s">
        <v>95</v>
      </c>
      <c r="F211" t="s">
        <v>104</v>
      </c>
      <c r="G211" t="s">
        <v>62</v>
      </c>
      <c r="L211" t="s">
        <v>63</v>
      </c>
      <c r="M211">
        <v>16</v>
      </c>
      <c r="N211">
        <f t="shared" si="48"/>
        <v>16</v>
      </c>
      <c r="O211">
        <f t="shared" si="48"/>
        <v>16</v>
      </c>
      <c r="P211">
        <f t="shared" si="48"/>
        <v>16</v>
      </c>
      <c r="Q211">
        <f t="shared" si="48"/>
        <v>16</v>
      </c>
      <c r="R211">
        <f t="shared" si="48"/>
        <v>16</v>
      </c>
      <c r="S211">
        <f t="shared" si="48"/>
        <v>16</v>
      </c>
      <c r="T211">
        <f t="shared" si="48"/>
        <v>16</v>
      </c>
      <c r="U211">
        <f t="shared" si="48"/>
        <v>16</v>
      </c>
      <c r="V211">
        <f t="shared" si="48"/>
        <v>16</v>
      </c>
      <c r="W211">
        <f t="shared" si="48"/>
        <v>16</v>
      </c>
    </row>
    <row r="212" spans="1:23" x14ac:dyDescent="0.25">
      <c r="A212" t="s">
        <v>90</v>
      </c>
      <c r="B212" t="s">
        <v>5</v>
      </c>
      <c r="C212" t="s">
        <v>15</v>
      </c>
      <c r="D212" t="s">
        <v>16</v>
      </c>
      <c r="E212" t="s">
        <v>95</v>
      </c>
      <c r="F212" t="s">
        <v>104</v>
      </c>
      <c r="G212" t="s">
        <v>64</v>
      </c>
      <c r="L212" t="s">
        <v>56</v>
      </c>
      <c r="M212">
        <v>0</v>
      </c>
    </row>
    <row r="213" spans="1:23" x14ac:dyDescent="0.25">
      <c r="A213" t="s">
        <v>90</v>
      </c>
      <c r="B213" t="s">
        <v>5</v>
      </c>
      <c r="C213" t="s">
        <v>15</v>
      </c>
      <c r="D213" t="s">
        <v>16</v>
      </c>
      <c r="E213" t="s">
        <v>95</v>
      </c>
      <c r="F213" t="s">
        <v>104</v>
      </c>
      <c r="G213" t="s">
        <v>67</v>
      </c>
      <c r="L213" t="s">
        <v>105</v>
      </c>
      <c r="M213">
        <f>INDEX([1]!passenger_data,MATCH($A213&amp;$G213,[1]!passenger_index,0),MATCH(M$2,[1]!passenger_year,0))</f>
        <v>194.20631469434801</v>
      </c>
      <c r="N213">
        <f t="shared" ref="N213:W215" si="49">M213</f>
        <v>194.20631469434801</v>
      </c>
      <c r="O213">
        <f t="shared" si="49"/>
        <v>194.20631469434801</v>
      </c>
      <c r="P213">
        <f t="shared" si="49"/>
        <v>194.20631469434801</v>
      </c>
      <c r="Q213">
        <f t="shared" si="49"/>
        <v>194.20631469434801</v>
      </c>
      <c r="R213">
        <f t="shared" si="49"/>
        <v>194.20631469434801</v>
      </c>
      <c r="S213">
        <f t="shared" si="49"/>
        <v>194.20631469434801</v>
      </c>
      <c r="T213">
        <f t="shared" si="49"/>
        <v>194.20631469434801</v>
      </c>
      <c r="U213">
        <f t="shared" si="49"/>
        <v>194.20631469434801</v>
      </c>
      <c r="V213">
        <f t="shared" si="49"/>
        <v>194.20631469434801</v>
      </c>
      <c r="W213">
        <f t="shared" si="49"/>
        <v>194.20631469434801</v>
      </c>
    </row>
    <row r="214" spans="1:23" x14ac:dyDescent="0.25">
      <c r="A214" t="s">
        <v>90</v>
      </c>
      <c r="B214" t="s">
        <v>5</v>
      </c>
      <c r="C214" t="s">
        <v>15</v>
      </c>
      <c r="D214" t="s">
        <v>16</v>
      </c>
      <c r="E214" t="s">
        <v>95</v>
      </c>
      <c r="F214" t="s">
        <v>104</v>
      </c>
      <c r="G214" t="s">
        <v>83</v>
      </c>
      <c r="K214" t="s">
        <v>98</v>
      </c>
      <c r="L214" t="s">
        <v>73</v>
      </c>
      <c r="M214">
        <v>61385.8768689668</v>
      </c>
      <c r="N214">
        <f t="shared" si="49"/>
        <v>61385.8768689668</v>
      </c>
      <c r="O214">
        <f t="shared" si="49"/>
        <v>61385.8768689668</v>
      </c>
      <c r="P214">
        <f t="shared" si="49"/>
        <v>61385.8768689668</v>
      </c>
      <c r="Q214">
        <f t="shared" si="49"/>
        <v>61385.8768689668</v>
      </c>
      <c r="R214">
        <f t="shared" si="49"/>
        <v>61385.8768689668</v>
      </c>
      <c r="S214">
        <f t="shared" si="49"/>
        <v>61385.8768689668</v>
      </c>
      <c r="T214">
        <f t="shared" si="49"/>
        <v>61385.8768689668</v>
      </c>
      <c r="U214">
        <f t="shared" si="49"/>
        <v>61385.8768689668</v>
      </c>
      <c r="V214">
        <f t="shared" si="49"/>
        <v>61385.8768689668</v>
      </c>
      <c r="W214">
        <f t="shared" si="49"/>
        <v>61385.8768689668</v>
      </c>
    </row>
    <row r="215" spans="1:23" x14ac:dyDescent="0.25">
      <c r="A215" t="s">
        <v>90</v>
      </c>
      <c r="B215" t="s">
        <v>5</v>
      </c>
      <c r="C215" t="s">
        <v>15</v>
      </c>
      <c r="D215" t="s">
        <v>16</v>
      </c>
      <c r="E215" t="s">
        <v>95</v>
      </c>
      <c r="F215" t="s">
        <v>104</v>
      </c>
      <c r="G215" t="s">
        <v>17</v>
      </c>
      <c r="J215" t="s">
        <v>106</v>
      </c>
      <c r="L215" t="s">
        <v>84</v>
      </c>
      <c r="M215">
        <f>M190</f>
        <v>0.30226337345697579</v>
      </c>
      <c r="N215">
        <f t="shared" si="49"/>
        <v>0.30226337345697579</v>
      </c>
      <c r="O215">
        <f t="shared" si="49"/>
        <v>0.30226337345697579</v>
      </c>
      <c r="P215">
        <f t="shared" si="49"/>
        <v>0.30226337345697579</v>
      </c>
      <c r="Q215">
        <f t="shared" si="49"/>
        <v>0.30226337345697579</v>
      </c>
      <c r="R215">
        <f t="shared" si="49"/>
        <v>0.30226337345697579</v>
      </c>
      <c r="S215">
        <f t="shared" si="49"/>
        <v>0.30226337345697579</v>
      </c>
      <c r="T215">
        <f t="shared" si="49"/>
        <v>0.30226337345697579</v>
      </c>
      <c r="U215">
        <f t="shared" si="49"/>
        <v>0.30226337345697579</v>
      </c>
      <c r="V215">
        <f t="shared" si="49"/>
        <v>0.30226337345697579</v>
      </c>
      <c r="W215">
        <f t="shared" si="49"/>
        <v>0.30226337345697579</v>
      </c>
    </row>
    <row r="216" spans="1:23" x14ac:dyDescent="0.25">
      <c r="A216" t="s">
        <v>90</v>
      </c>
      <c r="B216" t="s">
        <v>5</v>
      </c>
      <c r="C216" t="s">
        <v>15</v>
      </c>
      <c r="D216" t="s">
        <v>16</v>
      </c>
      <c r="E216" t="s">
        <v>95</v>
      </c>
      <c r="F216" t="s">
        <v>107</v>
      </c>
      <c r="G216" t="s">
        <v>6</v>
      </c>
    </row>
    <row r="217" spans="1:23" x14ac:dyDescent="0.25">
      <c r="A217" t="s">
        <v>90</v>
      </c>
      <c r="B217" t="s">
        <v>5</v>
      </c>
      <c r="C217" t="s">
        <v>15</v>
      </c>
      <c r="D217" t="s">
        <v>16</v>
      </c>
      <c r="E217" t="s">
        <v>95</v>
      </c>
      <c r="F217" t="s">
        <v>107</v>
      </c>
      <c r="G217" t="s">
        <v>59</v>
      </c>
      <c r="L217" t="s">
        <v>60</v>
      </c>
      <c r="M217">
        <v>2015</v>
      </c>
      <c r="N217">
        <f t="shared" ref="N217:W219" si="50">M217</f>
        <v>2015</v>
      </c>
      <c r="O217">
        <f t="shared" si="50"/>
        <v>2015</v>
      </c>
      <c r="P217">
        <f t="shared" si="50"/>
        <v>2015</v>
      </c>
      <c r="Q217">
        <f t="shared" si="50"/>
        <v>2015</v>
      </c>
      <c r="R217">
        <f t="shared" si="50"/>
        <v>2015</v>
      </c>
      <c r="S217">
        <f t="shared" si="50"/>
        <v>2015</v>
      </c>
      <c r="T217">
        <f t="shared" si="50"/>
        <v>2015</v>
      </c>
      <c r="U217">
        <f t="shared" si="50"/>
        <v>2015</v>
      </c>
      <c r="V217">
        <f t="shared" si="50"/>
        <v>2015</v>
      </c>
      <c r="W217">
        <f t="shared" si="50"/>
        <v>2015</v>
      </c>
    </row>
    <row r="218" spans="1:23" x14ac:dyDescent="0.25">
      <c r="A218" t="s">
        <v>90</v>
      </c>
      <c r="B218" t="s">
        <v>5</v>
      </c>
      <c r="C218" t="s">
        <v>15</v>
      </c>
      <c r="D218" t="s">
        <v>16</v>
      </c>
      <c r="E218" t="s">
        <v>95</v>
      </c>
      <c r="F218" t="s">
        <v>107</v>
      </c>
      <c r="G218" t="s">
        <v>61</v>
      </c>
      <c r="L218" t="s">
        <v>60</v>
      </c>
      <c r="M218">
        <v>2101</v>
      </c>
      <c r="N218">
        <f t="shared" si="50"/>
        <v>2101</v>
      </c>
      <c r="O218">
        <f t="shared" si="50"/>
        <v>2101</v>
      </c>
      <c r="P218">
        <f t="shared" si="50"/>
        <v>2101</v>
      </c>
      <c r="Q218">
        <f t="shared" si="50"/>
        <v>2101</v>
      </c>
      <c r="R218">
        <f t="shared" si="50"/>
        <v>2101</v>
      </c>
      <c r="S218">
        <f t="shared" si="50"/>
        <v>2101</v>
      </c>
      <c r="T218">
        <f t="shared" si="50"/>
        <v>2101</v>
      </c>
      <c r="U218">
        <f t="shared" si="50"/>
        <v>2101</v>
      </c>
      <c r="V218">
        <f t="shared" si="50"/>
        <v>2101</v>
      </c>
      <c r="W218">
        <f t="shared" si="50"/>
        <v>2101</v>
      </c>
    </row>
    <row r="219" spans="1:23" x14ac:dyDescent="0.25">
      <c r="A219" t="s">
        <v>90</v>
      </c>
      <c r="B219" t="s">
        <v>5</v>
      </c>
      <c r="C219" t="s">
        <v>15</v>
      </c>
      <c r="D219" t="s">
        <v>16</v>
      </c>
      <c r="E219" t="s">
        <v>95</v>
      </c>
      <c r="F219" t="s">
        <v>107</v>
      </c>
      <c r="G219" t="s">
        <v>62</v>
      </c>
      <c r="L219" t="s">
        <v>63</v>
      </c>
      <c r="M219">
        <v>16</v>
      </c>
      <c r="N219">
        <f t="shared" si="50"/>
        <v>16</v>
      </c>
      <c r="O219">
        <f t="shared" si="50"/>
        <v>16</v>
      </c>
      <c r="P219">
        <f t="shared" si="50"/>
        <v>16</v>
      </c>
      <c r="Q219">
        <f t="shared" si="50"/>
        <v>16</v>
      </c>
      <c r="R219">
        <f t="shared" si="50"/>
        <v>16</v>
      </c>
      <c r="S219">
        <f t="shared" si="50"/>
        <v>16</v>
      </c>
      <c r="T219">
        <f t="shared" si="50"/>
        <v>16</v>
      </c>
      <c r="U219">
        <f t="shared" si="50"/>
        <v>16</v>
      </c>
      <c r="V219">
        <f t="shared" si="50"/>
        <v>16</v>
      </c>
      <c r="W219">
        <f t="shared" si="50"/>
        <v>16</v>
      </c>
    </row>
    <row r="220" spans="1:23" x14ac:dyDescent="0.25">
      <c r="A220" t="s">
        <v>90</v>
      </c>
      <c r="B220" t="s">
        <v>5</v>
      </c>
      <c r="C220" t="s">
        <v>15</v>
      </c>
      <c r="D220" t="s">
        <v>16</v>
      </c>
      <c r="E220" t="s">
        <v>95</v>
      </c>
      <c r="F220" t="s">
        <v>107</v>
      </c>
      <c r="G220" t="s">
        <v>64</v>
      </c>
      <c r="L220" t="s">
        <v>56</v>
      </c>
      <c r="M220">
        <v>0</v>
      </c>
    </row>
    <row r="221" spans="1:23" x14ac:dyDescent="0.25">
      <c r="A221" t="s">
        <v>90</v>
      </c>
      <c r="B221" t="s">
        <v>5</v>
      </c>
      <c r="C221" t="s">
        <v>15</v>
      </c>
      <c r="D221" t="s">
        <v>16</v>
      </c>
      <c r="E221" t="s">
        <v>95</v>
      </c>
      <c r="F221" t="s">
        <v>107</v>
      </c>
      <c r="G221" t="s">
        <v>67</v>
      </c>
      <c r="L221" t="s">
        <v>91</v>
      </c>
      <c r="M221">
        <f>INDEX([1]!passenger_data,MATCH($A221&amp;$G221,[1]!passenger_index,0),MATCH(M$2,[1]!passenger_year,0))</f>
        <v>194.20631469434801</v>
      </c>
      <c r="N221">
        <f t="shared" ref="N221:W221" si="51">M221</f>
        <v>194.20631469434801</v>
      </c>
      <c r="O221">
        <f t="shared" si="51"/>
        <v>194.20631469434801</v>
      </c>
      <c r="P221">
        <f t="shared" si="51"/>
        <v>194.20631469434801</v>
      </c>
      <c r="Q221">
        <f t="shared" si="51"/>
        <v>194.20631469434801</v>
      </c>
      <c r="R221">
        <f t="shared" si="51"/>
        <v>194.20631469434801</v>
      </c>
      <c r="S221">
        <f t="shared" si="51"/>
        <v>194.20631469434801</v>
      </c>
      <c r="T221">
        <f t="shared" si="51"/>
        <v>194.20631469434801</v>
      </c>
      <c r="U221">
        <f t="shared" si="51"/>
        <v>194.20631469434801</v>
      </c>
      <c r="V221">
        <f t="shared" si="51"/>
        <v>194.20631469434801</v>
      </c>
      <c r="W221">
        <f t="shared" si="51"/>
        <v>194.20631469434801</v>
      </c>
    </row>
    <row r="222" spans="1:23" x14ac:dyDescent="0.25">
      <c r="A222" t="s">
        <v>90</v>
      </c>
      <c r="B222" t="s">
        <v>5</v>
      </c>
      <c r="C222" t="s">
        <v>15</v>
      </c>
      <c r="D222" t="s">
        <v>16</v>
      </c>
      <c r="E222" t="s">
        <v>95</v>
      </c>
      <c r="F222" t="s">
        <v>107</v>
      </c>
      <c r="G222" t="s">
        <v>83</v>
      </c>
      <c r="K222" t="s">
        <v>98</v>
      </c>
      <c r="L222" t="s">
        <v>73</v>
      </c>
      <c r="M222">
        <v>21424.200082504001</v>
      </c>
      <c r="N222">
        <f t="shared" ref="N222:W222" si="52">M222*0.8</f>
        <v>17139.360066003203</v>
      </c>
      <c r="O222">
        <f t="shared" si="52"/>
        <v>13711.488052802562</v>
      </c>
      <c r="P222">
        <f t="shared" si="52"/>
        <v>10969.19044224205</v>
      </c>
      <c r="Q222">
        <f t="shared" si="52"/>
        <v>8775.3523537936398</v>
      </c>
      <c r="R222">
        <f t="shared" si="52"/>
        <v>7020.2818830349124</v>
      </c>
      <c r="S222">
        <f t="shared" si="52"/>
        <v>5616.2255064279307</v>
      </c>
      <c r="T222">
        <f t="shared" si="52"/>
        <v>4492.9804051423444</v>
      </c>
      <c r="U222">
        <f t="shared" si="52"/>
        <v>3594.3843241138757</v>
      </c>
      <c r="V222">
        <f t="shared" si="52"/>
        <v>2875.5074592911005</v>
      </c>
      <c r="W222">
        <f t="shared" si="52"/>
        <v>2300.4059674328805</v>
      </c>
    </row>
    <row r="223" spans="1:23" x14ac:dyDescent="0.25">
      <c r="A223" t="s">
        <v>90</v>
      </c>
      <c r="B223" t="s">
        <v>5</v>
      </c>
      <c r="C223" t="s">
        <v>15</v>
      </c>
      <c r="D223" t="s">
        <v>16</v>
      </c>
      <c r="E223" t="s">
        <v>95</v>
      </c>
      <c r="F223" t="s">
        <v>107</v>
      </c>
      <c r="G223" t="s">
        <v>17</v>
      </c>
      <c r="J223" t="s">
        <v>31</v>
      </c>
      <c r="L223" t="s">
        <v>84</v>
      </c>
      <c r="M223">
        <f>0.000360515723803732*100</f>
        <v>3.6051572380373202E-2</v>
      </c>
      <c r="N223">
        <f t="shared" ref="N223:W223" si="53">M223</f>
        <v>3.6051572380373202E-2</v>
      </c>
      <c r="O223">
        <f t="shared" si="53"/>
        <v>3.6051572380373202E-2</v>
      </c>
      <c r="P223">
        <f t="shared" si="53"/>
        <v>3.6051572380373202E-2</v>
      </c>
      <c r="Q223">
        <f t="shared" si="53"/>
        <v>3.6051572380373202E-2</v>
      </c>
      <c r="R223">
        <f t="shared" si="53"/>
        <v>3.6051572380373202E-2</v>
      </c>
      <c r="S223">
        <f t="shared" si="53"/>
        <v>3.6051572380373202E-2</v>
      </c>
      <c r="T223">
        <f t="shared" si="53"/>
        <v>3.6051572380373202E-2</v>
      </c>
      <c r="U223">
        <f t="shared" si="53"/>
        <v>3.6051572380373202E-2</v>
      </c>
      <c r="V223">
        <f t="shared" si="53"/>
        <v>3.6051572380373202E-2</v>
      </c>
      <c r="W223">
        <f t="shared" si="53"/>
        <v>3.6051572380373202E-2</v>
      </c>
    </row>
    <row r="224" spans="1:23" x14ac:dyDescent="0.25">
      <c r="A224" t="s">
        <v>90</v>
      </c>
      <c r="B224" t="s">
        <v>5</v>
      </c>
      <c r="C224" t="s">
        <v>15</v>
      </c>
      <c r="D224" t="s">
        <v>16</v>
      </c>
      <c r="E224" t="s">
        <v>95</v>
      </c>
      <c r="F224" t="s">
        <v>108</v>
      </c>
      <c r="G224" t="s">
        <v>6</v>
      </c>
    </row>
    <row r="225" spans="1:23" x14ac:dyDescent="0.25">
      <c r="A225" t="s">
        <v>90</v>
      </c>
      <c r="B225" t="s">
        <v>5</v>
      </c>
      <c r="C225" t="s">
        <v>15</v>
      </c>
      <c r="D225" t="s">
        <v>16</v>
      </c>
      <c r="E225" t="s">
        <v>95</v>
      </c>
      <c r="F225" t="s">
        <v>108</v>
      </c>
      <c r="G225" t="s">
        <v>59</v>
      </c>
      <c r="L225" t="s">
        <v>60</v>
      </c>
      <c r="M225">
        <v>2025</v>
      </c>
      <c r="N225">
        <f t="shared" ref="N225:W227" si="54">M225</f>
        <v>2025</v>
      </c>
      <c r="O225">
        <f t="shared" si="54"/>
        <v>2025</v>
      </c>
      <c r="P225">
        <f t="shared" si="54"/>
        <v>2025</v>
      </c>
      <c r="Q225">
        <f t="shared" si="54"/>
        <v>2025</v>
      </c>
      <c r="R225">
        <f t="shared" si="54"/>
        <v>2025</v>
      </c>
      <c r="S225">
        <f t="shared" si="54"/>
        <v>2025</v>
      </c>
      <c r="T225">
        <f t="shared" si="54"/>
        <v>2025</v>
      </c>
      <c r="U225">
        <f t="shared" si="54"/>
        <v>2025</v>
      </c>
      <c r="V225">
        <f t="shared" si="54"/>
        <v>2025</v>
      </c>
      <c r="W225">
        <f t="shared" si="54"/>
        <v>2025</v>
      </c>
    </row>
    <row r="226" spans="1:23" x14ac:dyDescent="0.25">
      <c r="A226" t="s">
        <v>90</v>
      </c>
      <c r="B226" t="s">
        <v>5</v>
      </c>
      <c r="C226" t="s">
        <v>15</v>
      </c>
      <c r="D226" t="s">
        <v>16</v>
      </c>
      <c r="E226" t="s">
        <v>95</v>
      </c>
      <c r="F226" t="s">
        <v>108</v>
      </c>
      <c r="G226" t="s">
        <v>61</v>
      </c>
      <c r="L226" t="s">
        <v>60</v>
      </c>
      <c r="M226">
        <v>2101</v>
      </c>
      <c r="N226">
        <f t="shared" si="54"/>
        <v>2101</v>
      </c>
      <c r="O226">
        <f t="shared" si="54"/>
        <v>2101</v>
      </c>
      <c r="P226">
        <f t="shared" si="54"/>
        <v>2101</v>
      </c>
      <c r="Q226">
        <f t="shared" si="54"/>
        <v>2101</v>
      </c>
      <c r="R226">
        <f t="shared" si="54"/>
        <v>2101</v>
      </c>
      <c r="S226">
        <f t="shared" si="54"/>
        <v>2101</v>
      </c>
      <c r="T226">
        <f t="shared" si="54"/>
        <v>2101</v>
      </c>
      <c r="U226">
        <f t="shared" si="54"/>
        <v>2101</v>
      </c>
      <c r="V226">
        <f t="shared" si="54"/>
        <v>2101</v>
      </c>
      <c r="W226">
        <f t="shared" si="54"/>
        <v>2101</v>
      </c>
    </row>
    <row r="227" spans="1:23" x14ac:dyDescent="0.25">
      <c r="A227" t="s">
        <v>90</v>
      </c>
      <c r="B227" t="s">
        <v>5</v>
      </c>
      <c r="C227" t="s">
        <v>15</v>
      </c>
      <c r="D227" t="s">
        <v>16</v>
      </c>
      <c r="E227" t="s">
        <v>95</v>
      </c>
      <c r="F227" t="s">
        <v>108</v>
      </c>
      <c r="G227" t="s">
        <v>62</v>
      </c>
      <c r="L227" t="s">
        <v>63</v>
      </c>
      <c r="M227">
        <v>16</v>
      </c>
      <c r="N227">
        <f t="shared" si="54"/>
        <v>16</v>
      </c>
      <c r="O227">
        <f t="shared" si="54"/>
        <v>16</v>
      </c>
      <c r="P227">
        <f t="shared" si="54"/>
        <v>16</v>
      </c>
      <c r="Q227">
        <f t="shared" si="54"/>
        <v>16</v>
      </c>
      <c r="R227">
        <f t="shared" si="54"/>
        <v>16</v>
      </c>
      <c r="S227">
        <f t="shared" si="54"/>
        <v>16</v>
      </c>
      <c r="T227">
        <f t="shared" si="54"/>
        <v>16</v>
      </c>
      <c r="U227">
        <f t="shared" si="54"/>
        <v>16</v>
      </c>
      <c r="V227">
        <f t="shared" si="54"/>
        <v>16</v>
      </c>
      <c r="W227">
        <f t="shared" si="54"/>
        <v>16</v>
      </c>
    </row>
    <row r="228" spans="1:23" x14ac:dyDescent="0.25">
      <c r="A228" t="s">
        <v>90</v>
      </c>
      <c r="B228" t="s">
        <v>5</v>
      </c>
      <c r="C228" t="s">
        <v>15</v>
      </c>
      <c r="D228" t="s">
        <v>16</v>
      </c>
      <c r="E228" t="s">
        <v>95</v>
      </c>
      <c r="F228" t="s">
        <v>108</v>
      </c>
      <c r="G228" t="s">
        <v>64</v>
      </c>
      <c r="L228" t="s">
        <v>56</v>
      </c>
      <c r="M228">
        <v>0</v>
      </c>
    </row>
    <row r="229" spans="1:23" x14ac:dyDescent="0.25">
      <c r="A229" t="s">
        <v>90</v>
      </c>
      <c r="B229" t="s">
        <v>5</v>
      </c>
      <c r="C229" t="s">
        <v>15</v>
      </c>
      <c r="D229" t="s">
        <v>16</v>
      </c>
      <c r="E229" t="s">
        <v>95</v>
      </c>
      <c r="F229" t="s">
        <v>108</v>
      </c>
      <c r="G229" t="s">
        <v>67</v>
      </c>
      <c r="L229" t="s">
        <v>91</v>
      </c>
      <c r="M229">
        <f>INDEX([1]!passenger_data,MATCH($A229&amp;$G229,[1]!passenger_index,0),MATCH(M$2,[1]!passenger_year,0))</f>
        <v>194.20631469434801</v>
      </c>
      <c r="N229">
        <f t="shared" ref="N229:W229" si="55">M229</f>
        <v>194.20631469434801</v>
      </c>
      <c r="O229">
        <f t="shared" si="55"/>
        <v>194.20631469434801</v>
      </c>
      <c r="P229">
        <f t="shared" si="55"/>
        <v>194.20631469434801</v>
      </c>
      <c r="Q229">
        <f t="shared" si="55"/>
        <v>194.20631469434801</v>
      </c>
      <c r="R229">
        <f t="shared" si="55"/>
        <v>194.20631469434801</v>
      </c>
      <c r="S229">
        <f t="shared" si="55"/>
        <v>194.20631469434801</v>
      </c>
      <c r="T229">
        <f t="shared" si="55"/>
        <v>194.20631469434801</v>
      </c>
      <c r="U229">
        <f t="shared" si="55"/>
        <v>194.20631469434801</v>
      </c>
      <c r="V229">
        <f t="shared" si="55"/>
        <v>194.20631469434801</v>
      </c>
      <c r="W229">
        <f t="shared" si="55"/>
        <v>194.20631469434801</v>
      </c>
    </row>
    <row r="230" spans="1:23" x14ac:dyDescent="0.25">
      <c r="A230" t="s">
        <v>90</v>
      </c>
      <c r="B230" t="s">
        <v>5</v>
      </c>
      <c r="C230" t="s">
        <v>15</v>
      </c>
      <c r="D230" t="s">
        <v>16</v>
      </c>
      <c r="E230" t="s">
        <v>95</v>
      </c>
      <c r="F230" t="s">
        <v>108</v>
      </c>
      <c r="G230" t="s">
        <v>83</v>
      </c>
      <c r="K230" t="s">
        <v>98</v>
      </c>
      <c r="L230" t="s">
        <v>73</v>
      </c>
      <c r="M230">
        <v>40358.789930715997</v>
      </c>
      <c r="N230">
        <f t="shared" ref="N230:W230" si="56">M230*0.8</f>
        <v>32287.031944572798</v>
      </c>
      <c r="O230">
        <f t="shared" si="56"/>
        <v>25829.62555565824</v>
      </c>
      <c r="P230">
        <f t="shared" si="56"/>
        <v>20663.700444526592</v>
      </c>
      <c r="Q230">
        <f t="shared" si="56"/>
        <v>16530.960355621275</v>
      </c>
      <c r="R230">
        <f t="shared" si="56"/>
        <v>13224.76828449702</v>
      </c>
      <c r="S230">
        <f t="shared" si="56"/>
        <v>10579.814627597618</v>
      </c>
      <c r="T230">
        <f t="shared" si="56"/>
        <v>8463.8517020780946</v>
      </c>
      <c r="U230">
        <f t="shared" si="56"/>
        <v>6771.0813616624764</v>
      </c>
      <c r="V230">
        <f t="shared" si="56"/>
        <v>5416.8650893299819</v>
      </c>
      <c r="W230">
        <f t="shared" si="56"/>
        <v>4333.4920714639857</v>
      </c>
    </row>
    <row r="231" spans="1:23" x14ac:dyDescent="0.25">
      <c r="A231" t="s">
        <v>90</v>
      </c>
      <c r="B231" t="s">
        <v>5</v>
      </c>
      <c r="C231" t="s">
        <v>15</v>
      </c>
      <c r="D231" t="s">
        <v>16</v>
      </c>
      <c r="E231" t="s">
        <v>95</v>
      </c>
      <c r="F231" t="s">
        <v>108</v>
      </c>
      <c r="G231" t="s">
        <v>17</v>
      </c>
      <c r="J231" t="s">
        <v>31</v>
      </c>
      <c r="L231" t="s">
        <v>84</v>
      </c>
      <c r="M231">
        <f>0.000448016766287262*100</f>
        <v>4.4801676628726202E-2</v>
      </c>
      <c r="N231">
        <f t="shared" ref="N231:W231" si="57">M231</f>
        <v>4.4801676628726202E-2</v>
      </c>
      <c r="O231">
        <f t="shared" si="57"/>
        <v>4.4801676628726202E-2</v>
      </c>
      <c r="P231">
        <f t="shared" si="57"/>
        <v>4.4801676628726202E-2</v>
      </c>
      <c r="Q231">
        <f t="shared" si="57"/>
        <v>4.4801676628726202E-2</v>
      </c>
      <c r="R231">
        <f t="shared" si="57"/>
        <v>4.4801676628726202E-2</v>
      </c>
      <c r="S231">
        <f t="shared" si="57"/>
        <v>4.4801676628726202E-2</v>
      </c>
      <c r="T231">
        <f t="shared" si="57"/>
        <v>4.4801676628726202E-2</v>
      </c>
      <c r="U231">
        <f t="shared" si="57"/>
        <v>4.4801676628726202E-2</v>
      </c>
      <c r="V231">
        <f t="shared" si="57"/>
        <v>4.4801676628726202E-2</v>
      </c>
      <c r="W231">
        <f t="shared" si="57"/>
        <v>4.4801676628726202E-2</v>
      </c>
    </row>
    <row r="232" spans="1:23" x14ac:dyDescent="0.25">
      <c r="A232" t="s">
        <v>90</v>
      </c>
      <c r="B232" t="s">
        <v>5</v>
      </c>
      <c r="C232" t="s">
        <v>15</v>
      </c>
      <c r="D232" t="s">
        <v>16</v>
      </c>
      <c r="E232" t="s">
        <v>95</v>
      </c>
      <c r="F232" t="s">
        <v>109</v>
      </c>
      <c r="G232" t="s">
        <v>6</v>
      </c>
    </row>
    <row r="233" spans="1:23" x14ac:dyDescent="0.25">
      <c r="A233" t="s">
        <v>90</v>
      </c>
      <c r="B233" t="s">
        <v>5</v>
      </c>
      <c r="C233" t="s">
        <v>15</v>
      </c>
      <c r="D233" t="s">
        <v>16</v>
      </c>
      <c r="E233" t="s">
        <v>95</v>
      </c>
      <c r="F233" t="s">
        <v>109</v>
      </c>
      <c r="G233" t="s">
        <v>59</v>
      </c>
      <c r="L233" t="s">
        <v>60</v>
      </c>
      <c r="M233">
        <v>2020</v>
      </c>
      <c r="N233">
        <f t="shared" ref="N233:W235" si="58">M233</f>
        <v>2020</v>
      </c>
      <c r="O233">
        <f t="shared" si="58"/>
        <v>2020</v>
      </c>
      <c r="P233">
        <f t="shared" si="58"/>
        <v>2020</v>
      </c>
      <c r="Q233">
        <f t="shared" si="58"/>
        <v>2020</v>
      </c>
      <c r="R233">
        <f t="shared" si="58"/>
        <v>2020</v>
      </c>
      <c r="S233">
        <f t="shared" si="58"/>
        <v>2020</v>
      </c>
      <c r="T233">
        <f t="shared" si="58"/>
        <v>2020</v>
      </c>
      <c r="U233">
        <f t="shared" si="58"/>
        <v>2020</v>
      </c>
      <c r="V233">
        <f t="shared" si="58"/>
        <v>2020</v>
      </c>
      <c r="W233">
        <f t="shared" si="58"/>
        <v>2020</v>
      </c>
    </row>
    <row r="234" spans="1:23" x14ac:dyDescent="0.25">
      <c r="A234" t="s">
        <v>90</v>
      </c>
      <c r="B234" t="s">
        <v>5</v>
      </c>
      <c r="C234" t="s">
        <v>15</v>
      </c>
      <c r="D234" t="s">
        <v>16</v>
      </c>
      <c r="E234" t="s">
        <v>95</v>
      </c>
      <c r="F234" t="s">
        <v>109</v>
      </c>
      <c r="G234" t="s">
        <v>61</v>
      </c>
      <c r="L234" t="s">
        <v>60</v>
      </c>
      <c r="M234">
        <v>2101</v>
      </c>
      <c r="N234">
        <f t="shared" si="58"/>
        <v>2101</v>
      </c>
      <c r="O234">
        <f t="shared" si="58"/>
        <v>2101</v>
      </c>
      <c r="P234">
        <f t="shared" si="58"/>
        <v>2101</v>
      </c>
      <c r="Q234">
        <f t="shared" si="58"/>
        <v>2101</v>
      </c>
      <c r="R234">
        <f t="shared" si="58"/>
        <v>2101</v>
      </c>
      <c r="S234">
        <f t="shared" si="58"/>
        <v>2101</v>
      </c>
      <c r="T234">
        <f t="shared" si="58"/>
        <v>2101</v>
      </c>
      <c r="U234">
        <f t="shared" si="58"/>
        <v>2101</v>
      </c>
      <c r="V234">
        <f t="shared" si="58"/>
        <v>2101</v>
      </c>
      <c r="W234">
        <f t="shared" si="58"/>
        <v>2101</v>
      </c>
    </row>
    <row r="235" spans="1:23" x14ac:dyDescent="0.25">
      <c r="A235" t="s">
        <v>90</v>
      </c>
      <c r="B235" t="s">
        <v>5</v>
      </c>
      <c r="C235" t="s">
        <v>15</v>
      </c>
      <c r="D235" t="s">
        <v>16</v>
      </c>
      <c r="E235" t="s">
        <v>95</v>
      </c>
      <c r="F235" t="s">
        <v>109</v>
      </c>
      <c r="G235" t="s">
        <v>62</v>
      </c>
      <c r="L235" t="s">
        <v>63</v>
      </c>
      <c r="M235">
        <v>16</v>
      </c>
      <c r="N235">
        <f t="shared" si="58"/>
        <v>16</v>
      </c>
      <c r="O235">
        <f t="shared" si="58"/>
        <v>16</v>
      </c>
      <c r="P235">
        <f t="shared" si="58"/>
        <v>16</v>
      </c>
      <c r="Q235">
        <f t="shared" si="58"/>
        <v>16</v>
      </c>
      <c r="R235">
        <f t="shared" si="58"/>
        <v>16</v>
      </c>
      <c r="S235">
        <f t="shared" si="58"/>
        <v>16</v>
      </c>
      <c r="T235">
        <f t="shared" si="58"/>
        <v>16</v>
      </c>
      <c r="U235">
        <f t="shared" si="58"/>
        <v>16</v>
      </c>
      <c r="V235">
        <f t="shared" si="58"/>
        <v>16</v>
      </c>
      <c r="W235">
        <f t="shared" si="58"/>
        <v>16</v>
      </c>
    </row>
    <row r="236" spans="1:23" x14ac:dyDescent="0.25">
      <c r="A236" t="s">
        <v>90</v>
      </c>
      <c r="B236" t="s">
        <v>5</v>
      </c>
      <c r="C236" t="s">
        <v>15</v>
      </c>
      <c r="D236" t="s">
        <v>16</v>
      </c>
      <c r="E236" t="s">
        <v>95</v>
      </c>
      <c r="F236" t="s">
        <v>109</v>
      </c>
      <c r="G236" t="s">
        <v>64</v>
      </c>
      <c r="L236" t="s">
        <v>56</v>
      </c>
      <c r="M236">
        <v>0</v>
      </c>
    </row>
    <row r="237" spans="1:23" x14ac:dyDescent="0.25">
      <c r="A237" t="s">
        <v>90</v>
      </c>
      <c r="B237" t="s">
        <v>5</v>
      </c>
      <c r="C237" t="s">
        <v>15</v>
      </c>
      <c r="D237" t="s">
        <v>16</v>
      </c>
      <c r="E237" t="s">
        <v>95</v>
      </c>
      <c r="F237" t="s">
        <v>109</v>
      </c>
      <c r="G237" t="s">
        <v>67</v>
      </c>
      <c r="L237" t="s">
        <v>91</v>
      </c>
      <c r="M237">
        <f>INDEX([1]!passenger_data,MATCH($A237&amp;$G237,[1]!passenger_index,0),MATCH(M$2,[1]!passenger_year,0))</f>
        <v>194.20631469434801</v>
      </c>
      <c r="N237">
        <f t="shared" ref="N237:W237" si="59">M237</f>
        <v>194.20631469434801</v>
      </c>
      <c r="O237">
        <f t="shared" si="59"/>
        <v>194.20631469434801</v>
      </c>
      <c r="P237">
        <f t="shared" si="59"/>
        <v>194.20631469434801</v>
      </c>
      <c r="Q237">
        <f t="shared" si="59"/>
        <v>194.20631469434801</v>
      </c>
      <c r="R237">
        <f t="shared" si="59"/>
        <v>194.20631469434801</v>
      </c>
      <c r="S237">
        <f t="shared" si="59"/>
        <v>194.20631469434801</v>
      </c>
      <c r="T237">
        <f t="shared" si="59"/>
        <v>194.20631469434801</v>
      </c>
      <c r="U237">
        <f t="shared" si="59"/>
        <v>194.20631469434801</v>
      </c>
      <c r="V237">
        <f t="shared" si="59"/>
        <v>194.20631469434801</v>
      </c>
      <c r="W237">
        <f t="shared" si="59"/>
        <v>194.20631469434801</v>
      </c>
    </row>
    <row r="238" spans="1:23" x14ac:dyDescent="0.25">
      <c r="A238" t="s">
        <v>90</v>
      </c>
      <c r="B238" t="s">
        <v>5</v>
      </c>
      <c r="C238" t="s">
        <v>15</v>
      </c>
      <c r="D238" t="s">
        <v>16</v>
      </c>
      <c r="E238" t="s">
        <v>95</v>
      </c>
      <c r="F238" t="s">
        <v>109</v>
      </c>
      <c r="G238" t="s">
        <v>83</v>
      </c>
      <c r="K238" t="s">
        <v>98</v>
      </c>
      <c r="L238" t="s">
        <v>73</v>
      </c>
      <c r="M238">
        <v>30600.732111413199</v>
      </c>
      <c r="N238">
        <f t="shared" ref="N238:W238" si="60">N222*1.5</f>
        <v>25709.040099004804</v>
      </c>
      <c r="O238">
        <f t="shared" si="60"/>
        <v>20567.232079203844</v>
      </c>
      <c r="P238">
        <f t="shared" si="60"/>
        <v>16453.785663363076</v>
      </c>
      <c r="Q238">
        <f t="shared" si="60"/>
        <v>13163.028530690459</v>
      </c>
      <c r="R238">
        <f t="shared" si="60"/>
        <v>10530.422824552368</v>
      </c>
      <c r="S238">
        <f t="shared" si="60"/>
        <v>8424.338259641896</v>
      </c>
      <c r="T238">
        <f t="shared" si="60"/>
        <v>6739.4706077135161</v>
      </c>
      <c r="U238">
        <f t="shared" si="60"/>
        <v>5391.576486170814</v>
      </c>
      <c r="V238">
        <f t="shared" si="60"/>
        <v>4313.2611889366508</v>
      </c>
      <c r="W238">
        <f t="shared" si="60"/>
        <v>3450.608951149321</v>
      </c>
    </row>
    <row r="239" spans="1:23" x14ac:dyDescent="0.25">
      <c r="A239" t="s">
        <v>90</v>
      </c>
      <c r="B239" t="s">
        <v>5</v>
      </c>
      <c r="C239" t="s">
        <v>15</v>
      </c>
      <c r="D239" t="s">
        <v>16</v>
      </c>
      <c r="E239" t="s">
        <v>95</v>
      </c>
      <c r="F239" t="s">
        <v>109</v>
      </c>
      <c r="G239" t="s">
        <v>17</v>
      </c>
      <c r="J239" t="s">
        <v>37</v>
      </c>
      <c r="L239" t="s">
        <v>84</v>
      </c>
      <c r="M239">
        <f>0.000802279*1.5*100</f>
        <v>0.12034185000000001</v>
      </c>
      <c r="N239">
        <f t="shared" ref="N239:W239" si="61">M239</f>
        <v>0.12034185000000001</v>
      </c>
      <c r="O239">
        <f t="shared" si="61"/>
        <v>0.12034185000000001</v>
      </c>
      <c r="P239">
        <f t="shared" si="61"/>
        <v>0.12034185000000001</v>
      </c>
      <c r="Q239">
        <f t="shared" si="61"/>
        <v>0.12034185000000001</v>
      </c>
      <c r="R239">
        <f t="shared" si="61"/>
        <v>0.12034185000000001</v>
      </c>
      <c r="S239">
        <f t="shared" si="61"/>
        <v>0.12034185000000001</v>
      </c>
      <c r="T239">
        <f t="shared" si="61"/>
        <v>0.12034185000000001</v>
      </c>
      <c r="U239">
        <f t="shared" si="61"/>
        <v>0.12034185000000001</v>
      </c>
      <c r="V239">
        <f t="shared" si="61"/>
        <v>0.12034185000000001</v>
      </c>
      <c r="W239">
        <f t="shared" si="61"/>
        <v>0.12034185000000001</v>
      </c>
    </row>
    <row r="240" spans="1:23" x14ac:dyDescent="0.25">
      <c r="A240" t="s">
        <v>74</v>
      </c>
      <c r="B240" t="s">
        <v>5</v>
      </c>
      <c r="C240" t="s">
        <v>15</v>
      </c>
      <c r="D240" t="s">
        <v>16</v>
      </c>
      <c r="E240" t="s">
        <v>110</v>
      </c>
      <c r="G240" t="s">
        <v>20</v>
      </c>
      <c r="L240" t="s">
        <v>19</v>
      </c>
    </row>
    <row r="241" spans="1:23" x14ac:dyDescent="0.25">
      <c r="A241" t="s">
        <v>74</v>
      </c>
      <c r="B241" t="s">
        <v>5</v>
      </c>
      <c r="C241" t="s">
        <v>15</v>
      </c>
      <c r="D241" t="s">
        <v>16</v>
      </c>
      <c r="E241" t="s">
        <v>110</v>
      </c>
      <c r="G241" t="s">
        <v>21</v>
      </c>
      <c r="H241" t="s">
        <v>49</v>
      </c>
    </row>
    <row r="242" spans="1:23" x14ac:dyDescent="0.25">
      <c r="A242" t="s">
        <v>74</v>
      </c>
      <c r="B242" t="s">
        <v>5</v>
      </c>
      <c r="C242" t="s">
        <v>15</v>
      </c>
      <c r="D242" t="s">
        <v>16</v>
      </c>
      <c r="E242" t="s">
        <v>110</v>
      </c>
      <c r="G242" t="s">
        <v>17</v>
      </c>
      <c r="J242" t="s">
        <v>111</v>
      </c>
      <c r="L242" t="s">
        <v>19</v>
      </c>
      <c r="M242">
        <f>INDEX([1]!passenger_data,MATCH($A242&amp;$F242&amp;$G242&amp;$J242,[1]!passenger_index,0),MATCH(M$2,[1]!passenger_year,0))</f>
        <v>0.74866245467839276</v>
      </c>
      <c r="N242">
        <f>INDEX([1]!passenger_data,MATCH($A242&amp;$F242&amp;$G242&amp;$J242,[1]!passenger_index,0),MATCH(N$2,[1]!passenger_year,0))</f>
        <v>0.72845905499756802</v>
      </c>
      <c r="O242">
        <f>INDEX([1]!passenger_data,MATCH($A242&amp;$F242&amp;$G242&amp;$J242,[1]!passenger_index,0),MATCH(O$2,[1]!passenger_year,0))</f>
        <v>0.73293810837994011</v>
      </c>
      <c r="P242">
        <f>INDEX([1]!passenger_data,MATCH($A242&amp;$F242&amp;$G242&amp;$J242,[1]!passenger_index,0),MATCH(P$2,[1]!passenger_year,0))</f>
        <v>0.7374171617623122</v>
      </c>
      <c r="Q242">
        <f>INDEX([1]!passenger_data,MATCH($A242&amp;$F242&amp;$G242&amp;$J242,[1]!passenger_index,0),MATCH(Q$2,[1]!passenger_year,0))</f>
        <v>0.71472168976676875</v>
      </c>
      <c r="R242">
        <f>INDEX([1]!passenger_data,MATCH($A242&amp;$F242&amp;$G242&amp;$J242,[1]!passenger_index,0),MATCH(R$2,[1]!passenger_year,0))</f>
        <v>0.71472168976676875</v>
      </c>
      <c r="S242">
        <f>INDEX([1]!passenger_data,MATCH($A242&amp;$F242&amp;$G242&amp;$J242,[1]!passenger_index,0),MATCH(S$2,[1]!passenger_year,0))</f>
        <v>0.71472168976676875</v>
      </c>
      <c r="T242">
        <f>INDEX([1]!passenger_data,MATCH($A242&amp;$F242&amp;$G242&amp;$J242,[1]!passenger_index,0),MATCH(T$2,[1]!passenger_year,0))</f>
        <v>0.71472168976676875</v>
      </c>
      <c r="U242">
        <f>INDEX([1]!passenger_data,MATCH($A242&amp;$F242&amp;$G242&amp;$J242,[1]!passenger_index,0),MATCH(U$2,[1]!passenger_year,0))</f>
        <v>0.71472168976676875</v>
      </c>
      <c r="V242">
        <f>INDEX([1]!passenger_data,MATCH($A242&amp;$F242&amp;$G242&amp;$J242,[1]!passenger_index,0),MATCH(V$2,[1]!passenger_year,0))</f>
        <v>0.71472168976676875</v>
      </c>
      <c r="W242">
        <f>INDEX([1]!passenger_data,MATCH($A242&amp;$F242&amp;$G242&amp;$J242,[1]!passenger_index,0),MATCH(W$2,[1]!passenger_year,0))</f>
        <v>0.71472168976676875</v>
      </c>
    </row>
    <row r="243" spans="1:23" x14ac:dyDescent="0.25">
      <c r="A243" t="s">
        <v>74</v>
      </c>
      <c r="B243" t="s">
        <v>5</v>
      </c>
      <c r="C243" t="s">
        <v>15</v>
      </c>
      <c r="D243" t="s">
        <v>16</v>
      </c>
      <c r="E243" t="s">
        <v>110</v>
      </c>
      <c r="G243" t="s">
        <v>17</v>
      </c>
      <c r="J243" t="s">
        <v>112</v>
      </c>
      <c r="L243" t="s">
        <v>19</v>
      </c>
      <c r="M243">
        <f>INDEX([1]!passenger_data,MATCH($A243&amp;$F243&amp;$G243&amp;$J243,[1]!passenger_index,0),MATCH(M$2,[1]!passenger_year,0))</f>
        <v>0.25133754532160724</v>
      </c>
      <c r="N243">
        <f>INDEX([1]!passenger_data,MATCH($A243&amp;$F243&amp;$G243&amp;$J243,[1]!passenger_index,0),MATCH(N$2,[1]!passenger_year,0))</f>
        <v>0.27154094500243198</v>
      </c>
      <c r="O243">
        <f>INDEX([1]!passenger_data,MATCH($A243&amp;$F243&amp;$G243&amp;$J243,[1]!passenger_index,0),MATCH(O$2,[1]!passenger_year,0))</f>
        <v>0.26706189162005989</v>
      </c>
      <c r="P243">
        <f>INDEX([1]!passenger_data,MATCH($A243&amp;$F243&amp;$G243&amp;$J243,[1]!passenger_index,0),MATCH(P$2,[1]!passenger_year,0))</f>
        <v>0.2625828382376878</v>
      </c>
      <c r="Q243">
        <f>INDEX([1]!passenger_data,MATCH($A243&amp;$F243&amp;$G243&amp;$J243,[1]!passenger_index,0),MATCH(Q$2,[1]!passenger_year,0))</f>
        <v>0.28527831023323125</v>
      </c>
      <c r="R243">
        <f>INDEX([1]!passenger_data,MATCH($A243&amp;$F243&amp;$G243&amp;$J243,[1]!passenger_index,0),MATCH(R$2,[1]!passenger_year,0))</f>
        <v>0.28527831023323125</v>
      </c>
      <c r="S243">
        <f>INDEX([1]!passenger_data,MATCH($A243&amp;$F243&amp;$G243&amp;$J243,[1]!passenger_index,0),MATCH(S$2,[1]!passenger_year,0))</f>
        <v>0.28527831023323125</v>
      </c>
      <c r="T243">
        <f>INDEX([1]!passenger_data,MATCH($A243&amp;$F243&amp;$G243&amp;$J243,[1]!passenger_index,0),MATCH(T$2,[1]!passenger_year,0))</f>
        <v>0.28527831023323125</v>
      </c>
      <c r="U243">
        <f>INDEX([1]!passenger_data,MATCH($A243&amp;$F243&amp;$G243&amp;$J243,[1]!passenger_index,0),MATCH(U$2,[1]!passenger_year,0))</f>
        <v>0.28527831023323125</v>
      </c>
      <c r="V243">
        <f>INDEX([1]!passenger_data,MATCH($A243&amp;$F243&amp;$G243&amp;$J243,[1]!passenger_index,0),MATCH(V$2,[1]!passenger_year,0))</f>
        <v>0.28527831023323125</v>
      </c>
      <c r="W243">
        <f>INDEX([1]!passenger_data,MATCH($A243&amp;$F243&amp;$G243&amp;$J243,[1]!passenger_index,0),MATCH(W$2,[1]!passenger_year,0))</f>
        <v>0.28527831023323125</v>
      </c>
    </row>
    <row r="244" spans="1:23" x14ac:dyDescent="0.25">
      <c r="A244" t="s">
        <v>111</v>
      </c>
      <c r="B244" t="s">
        <v>5</v>
      </c>
      <c r="C244" t="s">
        <v>15</v>
      </c>
      <c r="D244" t="s">
        <v>16</v>
      </c>
      <c r="E244" t="s">
        <v>113</v>
      </c>
      <c r="G244" t="s">
        <v>20</v>
      </c>
      <c r="L244" t="s">
        <v>19</v>
      </c>
    </row>
    <row r="245" spans="1:23" x14ac:dyDescent="0.25">
      <c r="A245" t="s">
        <v>111</v>
      </c>
      <c r="B245" t="s">
        <v>5</v>
      </c>
      <c r="C245" t="s">
        <v>15</v>
      </c>
      <c r="D245" t="s">
        <v>16</v>
      </c>
      <c r="E245" t="s">
        <v>113</v>
      </c>
      <c r="G245" t="s">
        <v>21</v>
      </c>
      <c r="H245" t="s">
        <v>54</v>
      </c>
    </row>
    <row r="246" spans="1:23" x14ac:dyDescent="0.25">
      <c r="A246" t="s">
        <v>111</v>
      </c>
      <c r="B246" t="s">
        <v>5</v>
      </c>
      <c r="C246" t="s">
        <v>15</v>
      </c>
      <c r="D246" t="s">
        <v>16</v>
      </c>
      <c r="E246" t="s">
        <v>113</v>
      </c>
      <c r="G246" t="s">
        <v>55</v>
      </c>
      <c r="L246" t="s">
        <v>56</v>
      </c>
      <c r="M246">
        <v>0.25</v>
      </c>
      <c r="N246">
        <f t="shared" ref="N246:W247" si="62">M246</f>
        <v>0.25</v>
      </c>
      <c r="O246">
        <f t="shared" si="62"/>
        <v>0.25</v>
      </c>
      <c r="P246">
        <f t="shared" si="62"/>
        <v>0.25</v>
      </c>
      <c r="Q246">
        <f t="shared" si="62"/>
        <v>0.25</v>
      </c>
      <c r="R246">
        <f t="shared" si="62"/>
        <v>0.25</v>
      </c>
      <c r="S246">
        <f t="shared" si="62"/>
        <v>0.25</v>
      </c>
      <c r="T246">
        <f t="shared" si="62"/>
        <v>0.25</v>
      </c>
      <c r="U246">
        <f t="shared" si="62"/>
        <v>0.25</v>
      </c>
      <c r="V246">
        <f t="shared" si="62"/>
        <v>0.25</v>
      </c>
      <c r="W246">
        <f t="shared" si="62"/>
        <v>0.25</v>
      </c>
    </row>
    <row r="247" spans="1:23" x14ac:dyDescent="0.25">
      <c r="A247" t="s">
        <v>111</v>
      </c>
      <c r="B247" t="s">
        <v>5</v>
      </c>
      <c r="C247" t="s">
        <v>15</v>
      </c>
      <c r="D247" t="s">
        <v>16</v>
      </c>
      <c r="E247" t="s">
        <v>113</v>
      </c>
      <c r="G247" t="s">
        <v>57</v>
      </c>
      <c r="M247">
        <v>20</v>
      </c>
      <c r="N247">
        <f t="shared" si="62"/>
        <v>20</v>
      </c>
      <c r="O247">
        <f t="shared" si="62"/>
        <v>20</v>
      </c>
      <c r="P247">
        <f t="shared" si="62"/>
        <v>20</v>
      </c>
      <c r="Q247">
        <f t="shared" si="62"/>
        <v>20</v>
      </c>
      <c r="R247">
        <f t="shared" si="62"/>
        <v>20</v>
      </c>
      <c r="S247">
        <f t="shared" si="62"/>
        <v>20</v>
      </c>
      <c r="T247">
        <f t="shared" si="62"/>
        <v>20</v>
      </c>
      <c r="U247">
        <f t="shared" si="62"/>
        <v>20</v>
      </c>
      <c r="V247">
        <f t="shared" si="62"/>
        <v>20</v>
      </c>
      <c r="W247">
        <f t="shared" si="62"/>
        <v>20</v>
      </c>
    </row>
    <row r="248" spans="1:23" x14ac:dyDescent="0.25">
      <c r="A248" t="s">
        <v>111</v>
      </c>
      <c r="B248" t="s">
        <v>5</v>
      </c>
      <c r="C248" t="s">
        <v>15</v>
      </c>
      <c r="D248" t="s">
        <v>16</v>
      </c>
      <c r="E248" t="s">
        <v>113</v>
      </c>
      <c r="F248" t="s">
        <v>114</v>
      </c>
      <c r="G248" t="s">
        <v>6</v>
      </c>
    </row>
    <row r="249" spans="1:23" x14ac:dyDescent="0.25">
      <c r="A249" t="s">
        <v>111</v>
      </c>
      <c r="B249" t="s">
        <v>5</v>
      </c>
      <c r="C249" t="s">
        <v>15</v>
      </c>
      <c r="D249" t="s">
        <v>16</v>
      </c>
      <c r="E249" t="s">
        <v>113</v>
      </c>
      <c r="F249" t="s">
        <v>114</v>
      </c>
      <c r="G249" t="s">
        <v>59</v>
      </c>
      <c r="L249" t="s">
        <v>60</v>
      </c>
      <c r="M249">
        <v>1950</v>
      </c>
      <c r="N249">
        <f t="shared" ref="N249:W251" si="63">M249</f>
        <v>1950</v>
      </c>
      <c r="O249">
        <f t="shared" si="63"/>
        <v>1950</v>
      </c>
      <c r="P249">
        <f t="shared" si="63"/>
        <v>1950</v>
      </c>
      <c r="Q249">
        <f t="shared" si="63"/>
        <v>1950</v>
      </c>
      <c r="R249">
        <f t="shared" si="63"/>
        <v>1950</v>
      </c>
      <c r="S249">
        <f t="shared" si="63"/>
        <v>1950</v>
      </c>
      <c r="T249">
        <f t="shared" si="63"/>
        <v>1950</v>
      </c>
      <c r="U249">
        <f t="shared" si="63"/>
        <v>1950</v>
      </c>
      <c r="V249">
        <f t="shared" si="63"/>
        <v>1950</v>
      </c>
      <c r="W249">
        <f t="shared" si="63"/>
        <v>1950</v>
      </c>
    </row>
    <row r="250" spans="1:23" x14ac:dyDescent="0.25">
      <c r="A250" t="s">
        <v>111</v>
      </c>
      <c r="B250" t="s">
        <v>5</v>
      </c>
      <c r="C250" t="s">
        <v>15</v>
      </c>
      <c r="D250" t="s">
        <v>16</v>
      </c>
      <c r="E250" t="s">
        <v>113</v>
      </c>
      <c r="F250" t="s">
        <v>114</v>
      </c>
      <c r="G250" t="s">
        <v>61</v>
      </c>
      <c r="L250" t="s">
        <v>60</v>
      </c>
      <c r="M250">
        <v>2101</v>
      </c>
      <c r="N250">
        <f t="shared" si="63"/>
        <v>2101</v>
      </c>
      <c r="O250">
        <f t="shared" si="63"/>
        <v>2101</v>
      </c>
      <c r="P250">
        <f t="shared" si="63"/>
        <v>2101</v>
      </c>
      <c r="Q250">
        <f t="shared" si="63"/>
        <v>2101</v>
      </c>
      <c r="R250">
        <f t="shared" si="63"/>
        <v>2101</v>
      </c>
      <c r="S250">
        <f t="shared" si="63"/>
        <v>2101</v>
      </c>
      <c r="T250">
        <f t="shared" si="63"/>
        <v>2101</v>
      </c>
      <c r="U250">
        <f t="shared" si="63"/>
        <v>2101</v>
      </c>
      <c r="V250">
        <f t="shared" si="63"/>
        <v>2101</v>
      </c>
      <c r="W250">
        <f t="shared" si="63"/>
        <v>2101</v>
      </c>
    </row>
    <row r="251" spans="1:23" x14ac:dyDescent="0.25">
      <c r="A251" t="s">
        <v>111</v>
      </c>
      <c r="B251" t="s">
        <v>5</v>
      </c>
      <c r="C251" t="s">
        <v>15</v>
      </c>
      <c r="D251" t="s">
        <v>16</v>
      </c>
      <c r="E251" t="s">
        <v>113</v>
      </c>
      <c r="F251" t="s">
        <v>114</v>
      </c>
      <c r="G251" t="s">
        <v>62</v>
      </c>
      <c r="L251" t="s">
        <v>63</v>
      </c>
      <c r="M251">
        <v>16</v>
      </c>
      <c r="N251">
        <f t="shared" si="63"/>
        <v>16</v>
      </c>
      <c r="O251">
        <f t="shared" si="63"/>
        <v>16</v>
      </c>
      <c r="P251">
        <f t="shared" si="63"/>
        <v>16</v>
      </c>
      <c r="Q251">
        <f t="shared" si="63"/>
        <v>16</v>
      </c>
      <c r="R251">
        <f t="shared" si="63"/>
        <v>16</v>
      </c>
      <c r="S251">
        <f t="shared" si="63"/>
        <v>16</v>
      </c>
      <c r="T251">
        <f t="shared" si="63"/>
        <v>16</v>
      </c>
      <c r="U251">
        <f t="shared" si="63"/>
        <v>16</v>
      </c>
      <c r="V251">
        <f t="shared" si="63"/>
        <v>16</v>
      </c>
      <c r="W251">
        <f t="shared" si="63"/>
        <v>16</v>
      </c>
    </row>
    <row r="252" spans="1:23" x14ac:dyDescent="0.25">
      <c r="A252" t="s">
        <v>111</v>
      </c>
      <c r="B252" t="s">
        <v>5</v>
      </c>
      <c r="C252" t="s">
        <v>15</v>
      </c>
      <c r="D252" t="s">
        <v>16</v>
      </c>
      <c r="E252" t="s">
        <v>113</v>
      </c>
      <c r="F252" t="s">
        <v>114</v>
      </c>
      <c r="G252" t="s">
        <v>64</v>
      </c>
      <c r="L252" t="s">
        <v>56</v>
      </c>
      <c r="M252">
        <f>INDEX([1]!passenger_data,MATCH($A252&amp;$F252&amp;$G252&amp;$J252,[1]!passenger_index,0),MATCH(M$2,[1]!passenger_year,0))</f>
        <v>0.915392553149878</v>
      </c>
    </row>
    <row r="253" spans="1:23" x14ac:dyDescent="0.25">
      <c r="A253" t="s">
        <v>111</v>
      </c>
      <c r="B253" t="s">
        <v>5</v>
      </c>
      <c r="C253" t="s">
        <v>15</v>
      </c>
      <c r="D253" t="s">
        <v>16</v>
      </c>
      <c r="E253" t="s">
        <v>113</v>
      </c>
      <c r="F253" t="s">
        <v>114</v>
      </c>
      <c r="G253" t="s">
        <v>67</v>
      </c>
      <c r="L253" t="s">
        <v>19</v>
      </c>
      <c r="M253">
        <f>INDEX([1]!passenger_data,MATCH($A253&amp;$G253,[1]!passenger_index,0),MATCH(M$2,[1]!passenger_year,0))</f>
        <v>778.19774759284121</v>
      </c>
      <c r="N253">
        <f t="shared" ref="N253:W254" si="64">M253</f>
        <v>778.19774759284121</v>
      </c>
      <c r="O253">
        <f t="shared" si="64"/>
        <v>778.19774759284121</v>
      </c>
      <c r="P253">
        <f t="shared" si="64"/>
        <v>778.19774759284121</v>
      </c>
      <c r="Q253">
        <f t="shared" si="64"/>
        <v>778.19774759284121</v>
      </c>
      <c r="R253">
        <f t="shared" si="64"/>
        <v>778.19774759284121</v>
      </c>
      <c r="S253">
        <f t="shared" si="64"/>
        <v>778.19774759284121</v>
      </c>
      <c r="T253">
        <f t="shared" si="64"/>
        <v>778.19774759284121</v>
      </c>
      <c r="U253">
        <f t="shared" si="64"/>
        <v>778.19774759284121</v>
      </c>
      <c r="V253">
        <f t="shared" si="64"/>
        <v>778.19774759284121</v>
      </c>
      <c r="W253">
        <f t="shared" si="64"/>
        <v>778.19774759284121</v>
      </c>
    </row>
    <row r="254" spans="1:23" x14ac:dyDescent="0.25">
      <c r="A254" t="s">
        <v>111</v>
      </c>
      <c r="B254" t="s">
        <v>5</v>
      </c>
      <c r="C254" t="s">
        <v>15</v>
      </c>
      <c r="D254" t="s">
        <v>16</v>
      </c>
      <c r="E254" t="s">
        <v>113</v>
      </c>
      <c r="F254" t="s">
        <v>114</v>
      </c>
      <c r="G254" t="s">
        <v>83</v>
      </c>
      <c r="L254" t="s">
        <v>73</v>
      </c>
      <c r="M254">
        <v>391054.67558792402</v>
      </c>
      <c r="N254">
        <f t="shared" si="64"/>
        <v>391054.67558792402</v>
      </c>
      <c r="O254">
        <f t="shared" si="64"/>
        <v>391054.67558792402</v>
      </c>
      <c r="P254">
        <f t="shared" si="64"/>
        <v>391054.67558792402</v>
      </c>
      <c r="Q254">
        <f t="shared" si="64"/>
        <v>391054.67558792402</v>
      </c>
      <c r="R254">
        <f t="shared" si="64"/>
        <v>391054.67558792402</v>
      </c>
      <c r="S254">
        <f t="shared" si="64"/>
        <v>391054.67558792402</v>
      </c>
      <c r="T254">
        <f t="shared" si="64"/>
        <v>391054.67558792402</v>
      </c>
      <c r="U254">
        <f t="shared" si="64"/>
        <v>391054.67558792402</v>
      </c>
      <c r="V254">
        <f t="shared" si="64"/>
        <v>391054.67558792402</v>
      </c>
      <c r="W254">
        <f t="shared" si="64"/>
        <v>391054.67558792402</v>
      </c>
    </row>
    <row r="255" spans="1:23" x14ac:dyDescent="0.25">
      <c r="A255" t="s">
        <v>111</v>
      </c>
      <c r="B255" t="s">
        <v>5</v>
      </c>
      <c r="C255" t="s">
        <v>15</v>
      </c>
      <c r="D255" t="s">
        <v>16</v>
      </c>
      <c r="E255" t="s">
        <v>113</v>
      </c>
      <c r="F255" t="s">
        <v>114</v>
      </c>
      <c r="G255" t="s">
        <v>17</v>
      </c>
      <c r="J255" t="s">
        <v>115</v>
      </c>
      <c r="L255" t="s">
        <v>84</v>
      </c>
      <c r="M255">
        <f>INDEX([1]!passenger_data,MATCH($A255&amp;$F255&amp;$G255&amp;$J255,[1]!passenger_index,0),MATCH(M$2,[1]!passenger_year,0))</f>
        <v>3.0385380582048676</v>
      </c>
      <c r="N255">
        <f>INDEX([1]!passenger_data,MATCH($A255&amp;$F255&amp;$G255&amp;$J255,[1]!passenger_index,0),MATCH(N$2,[1]!passenger_year,0))</f>
        <v>3.0111723132635309</v>
      </c>
      <c r="O255">
        <f>INDEX([1]!passenger_data,MATCH($A255&amp;$F255&amp;$G255&amp;$J255,[1]!passenger_index,0),MATCH(O$2,[1]!passenger_year,0))</f>
        <v>2.9838065683221924</v>
      </c>
      <c r="P255">
        <f>INDEX([1]!passenger_data,MATCH($A255&amp;$F255&amp;$G255&amp;$J255,[1]!passenger_index,0),MATCH(P$2,[1]!passenger_year,0))</f>
        <v>2.9564408233808557</v>
      </c>
      <c r="Q255">
        <f>INDEX([1]!passenger_data,MATCH($A255&amp;$F255&amp;$G255&amp;$J255,[1]!passenger_index,0),MATCH(Q$2,[1]!passenger_year,0))</f>
        <v>2.9345482274277863</v>
      </c>
      <c r="R255">
        <f>INDEX([1]!passenger_data,MATCH($A255&amp;$F255&amp;$G255&amp;$J255,[1]!passenger_index,0),MATCH(R$2,[1]!passenger_year,0))</f>
        <v>2.9345482274277863</v>
      </c>
      <c r="S255">
        <f>INDEX([1]!passenger_data,MATCH($A255&amp;$F255&amp;$G255&amp;$J255,[1]!passenger_index,0),MATCH(S$2,[1]!passenger_year,0))</f>
        <v>2.9345482274277863</v>
      </c>
      <c r="T255">
        <f>INDEX([1]!passenger_data,MATCH($A255&amp;$F255&amp;$G255&amp;$J255,[1]!passenger_index,0),MATCH(T$2,[1]!passenger_year,0))</f>
        <v>2.9345482274277863</v>
      </c>
      <c r="U255">
        <f>INDEX([1]!passenger_data,MATCH($A255&amp;$F255&amp;$G255&amp;$J255,[1]!passenger_index,0),MATCH(U$2,[1]!passenger_year,0))</f>
        <v>2.9345482274277863</v>
      </c>
      <c r="V255">
        <f>INDEX([1]!passenger_data,MATCH($A255&amp;$F255&amp;$G255&amp;$J255,[1]!passenger_index,0),MATCH(V$2,[1]!passenger_year,0))</f>
        <v>2.9345482274277863</v>
      </c>
      <c r="W255">
        <f>INDEX([1]!passenger_data,MATCH($A255&amp;$F255&amp;$G255&amp;$J255,[1]!passenger_index,0),MATCH(W$2,[1]!passenger_year,0))</f>
        <v>2.9345482274277863</v>
      </c>
    </row>
    <row r="256" spans="1:23" x14ac:dyDescent="0.25">
      <c r="A256" t="s">
        <v>111</v>
      </c>
      <c r="B256" t="s">
        <v>5</v>
      </c>
      <c r="C256" t="s">
        <v>15</v>
      </c>
      <c r="D256" t="s">
        <v>16</v>
      </c>
      <c r="E256" t="s">
        <v>113</v>
      </c>
      <c r="F256" t="s">
        <v>116</v>
      </c>
      <c r="G256" t="s">
        <v>6</v>
      </c>
    </row>
    <row r="257" spans="1:23" x14ac:dyDescent="0.25">
      <c r="A257" t="s">
        <v>111</v>
      </c>
      <c r="B257" t="s">
        <v>5</v>
      </c>
      <c r="C257" t="s">
        <v>15</v>
      </c>
      <c r="D257" t="s">
        <v>16</v>
      </c>
      <c r="E257" t="s">
        <v>113</v>
      </c>
      <c r="F257" t="s">
        <v>116</v>
      </c>
      <c r="G257" t="s">
        <v>59</v>
      </c>
      <c r="L257" t="s">
        <v>60</v>
      </c>
      <c r="M257">
        <v>2010</v>
      </c>
      <c r="N257">
        <f t="shared" ref="N257:W259" si="65">M257</f>
        <v>2010</v>
      </c>
      <c r="O257">
        <f t="shared" si="65"/>
        <v>2010</v>
      </c>
      <c r="P257">
        <f t="shared" si="65"/>
        <v>2010</v>
      </c>
      <c r="Q257">
        <f t="shared" si="65"/>
        <v>2010</v>
      </c>
      <c r="R257">
        <f t="shared" si="65"/>
        <v>2010</v>
      </c>
      <c r="S257">
        <f t="shared" si="65"/>
        <v>2010</v>
      </c>
      <c r="T257">
        <f t="shared" si="65"/>
        <v>2010</v>
      </c>
      <c r="U257">
        <f t="shared" si="65"/>
        <v>2010</v>
      </c>
      <c r="V257">
        <f t="shared" si="65"/>
        <v>2010</v>
      </c>
      <c r="W257">
        <f t="shared" si="65"/>
        <v>2010</v>
      </c>
    </row>
    <row r="258" spans="1:23" x14ac:dyDescent="0.25">
      <c r="A258" t="s">
        <v>111</v>
      </c>
      <c r="B258" t="s">
        <v>5</v>
      </c>
      <c r="C258" t="s">
        <v>15</v>
      </c>
      <c r="D258" t="s">
        <v>16</v>
      </c>
      <c r="E258" t="s">
        <v>113</v>
      </c>
      <c r="F258" t="s">
        <v>116</v>
      </c>
      <c r="G258" t="s">
        <v>61</v>
      </c>
      <c r="L258" t="s">
        <v>60</v>
      </c>
      <c r="M258">
        <v>2101</v>
      </c>
      <c r="N258">
        <f t="shared" si="65"/>
        <v>2101</v>
      </c>
      <c r="O258">
        <f t="shared" si="65"/>
        <v>2101</v>
      </c>
      <c r="P258">
        <f t="shared" si="65"/>
        <v>2101</v>
      </c>
      <c r="Q258">
        <f t="shared" si="65"/>
        <v>2101</v>
      </c>
      <c r="R258">
        <f t="shared" si="65"/>
        <v>2101</v>
      </c>
      <c r="S258">
        <f t="shared" si="65"/>
        <v>2101</v>
      </c>
      <c r="T258">
        <f t="shared" si="65"/>
        <v>2101</v>
      </c>
      <c r="U258">
        <f t="shared" si="65"/>
        <v>2101</v>
      </c>
      <c r="V258">
        <f t="shared" si="65"/>
        <v>2101</v>
      </c>
      <c r="W258">
        <f t="shared" si="65"/>
        <v>2101</v>
      </c>
    </row>
    <row r="259" spans="1:23" x14ac:dyDescent="0.25">
      <c r="A259" t="s">
        <v>111</v>
      </c>
      <c r="B259" t="s">
        <v>5</v>
      </c>
      <c r="C259" t="s">
        <v>15</v>
      </c>
      <c r="D259" t="s">
        <v>16</v>
      </c>
      <c r="E259" t="s">
        <v>113</v>
      </c>
      <c r="F259" t="s">
        <v>116</v>
      </c>
      <c r="G259" t="s">
        <v>62</v>
      </c>
      <c r="L259" t="s">
        <v>63</v>
      </c>
      <c r="M259">
        <v>16</v>
      </c>
      <c r="N259">
        <f t="shared" si="65"/>
        <v>16</v>
      </c>
      <c r="O259">
        <f t="shared" si="65"/>
        <v>16</v>
      </c>
      <c r="P259">
        <f t="shared" si="65"/>
        <v>16</v>
      </c>
      <c r="Q259">
        <f t="shared" si="65"/>
        <v>16</v>
      </c>
      <c r="R259">
        <f t="shared" si="65"/>
        <v>16</v>
      </c>
      <c r="S259">
        <f t="shared" si="65"/>
        <v>16</v>
      </c>
      <c r="T259">
        <f t="shared" si="65"/>
        <v>16</v>
      </c>
      <c r="U259">
        <f t="shared" si="65"/>
        <v>16</v>
      </c>
      <c r="V259">
        <f t="shared" si="65"/>
        <v>16</v>
      </c>
      <c r="W259">
        <f t="shared" si="65"/>
        <v>16</v>
      </c>
    </row>
    <row r="260" spans="1:23" x14ac:dyDescent="0.25">
      <c r="A260" t="s">
        <v>111</v>
      </c>
      <c r="B260" t="s">
        <v>5</v>
      </c>
      <c r="C260" t="s">
        <v>15</v>
      </c>
      <c r="D260" t="s">
        <v>16</v>
      </c>
      <c r="E260" t="s">
        <v>113</v>
      </c>
      <c r="F260" t="s">
        <v>116</v>
      </c>
      <c r="G260" t="s">
        <v>64</v>
      </c>
      <c r="L260" t="s">
        <v>56</v>
      </c>
      <c r="M260">
        <v>0</v>
      </c>
    </row>
    <row r="261" spans="1:23" x14ac:dyDescent="0.25">
      <c r="A261" t="s">
        <v>111</v>
      </c>
      <c r="B261" t="s">
        <v>5</v>
      </c>
      <c r="C261" t="s">
        <v>15</v>
      </c>
      <c r="D261" t="s">
        <v>16</v>
      </c>
      <c r="E261" t="s">
        <v>113</v>
      </c>
      <c r="F261" t="s">
        <v>116</v>
      </c>
      <c r="G261" t="s">
        <v>67</v>
      </c>
      <c r="L261" t="s">
        <v>19</v>
      </c>
      <c r="M261">
        <f>INDEX([1]!passenger_data,MATCH($A261&amp;$G261,[1]!passenger_index,0),MATCH(M$2,[1]!passenger_year,0))</f>
        <v>778.19774759284121</v>
      </c>
      <c r="N261">
        <f t="shared" ref="N261:W262" si="66">M261</f>
        <v>778.19774759284121</v>
      </c>
      <c r="O261">
        <f t="shared" si="66"/>
        <v>778.19774759284121</v>
      </c>
      <c r="P261">
        <f t="shared" si="66"/>
        <v>778.19774759284121</v>
      </c>
      <c r="Q261">
        <f t="shared" si="66"/>
        <v>778.19774759284121</v>
      </c>
      <c r="R261">
        <f t="shared" si="66"/>
        <v>778.19774759284121</v>
      </c>
      <c r="S261">
        <f t="shared" si="66"/>
        <v>778.19774759284121</v>
      </c>
      <c r="T261">
        <f t="shared" si="66"/>
        <v>778.19774759284121</v>
      </c>
      <c r="U261">
        <f t="shared" si="66"/>
        <v>778.19774759284121</v>
      </c>
      <c r="V261">
        <f t="shared" si="66"/>
        <v>778.19774759284121</v>
      </c>
      <c r="W261">
        <f t="shared" si="66"/>
        <v>778.19774759284121</v>
      </c>
    </row>
    <row r="262" spans="1:23" x14ac:dyDescent="0.25">
      <c r="A262" t="s">
        <v>111</v>
      </c>
      <c r="B262" t="s">
        <v>5</v>
      </c>
      <c r="C262" t="s">
        <v>15</v>
      </c>
      <c r="D262" t="s">
        <v>16</v>
      </c>
      <c r="E262" t="s">
        <v>113</v>
      </c>
      <c r="F262" t="s">
        <v>116</v>
      </c>
      <c r="G262" t="s">
        <v>83</v>
      </c>
      <c r="L262" t="s">
        <v>73</v>
      </c>
      <c r="M262">
        <v>547476.54582309397</v>
      </c>
      <c r="N262">
        <f t="shared" si="66"/>
        <v>547476.54582309397</v>
      </c>
      <c r="O262">
        <f t="shared" si="66"/>
        <v>547476.54582309397</v>
      </c>
      <c r="P262">
        <f t="shared" si="66"/>
        <v>547476.54582309397</v>
      </c>
      <c r="Q262">
        <f t="shared" si="66"/>
        <v>547476.54582309397</v>
      </c>
      <c r="R262">
        <f t="shared" si="66"/>
        <v>547476.54582309397</v>
      </c>
      <c r="S262">
        <f t="shared" si="66"/>
        <v>547476.54582309397</v>
      </c>
      <c r="T262">
        <f t="shared" si="66"/>
        <v>547476.54582309397</v>
      </c>
      <c r="U262">
        <f t="shared" si="66"/>
        <v>547476.54582309397</v>
      </c>
      <c r="V262">
        <f t="shared" si="66"/>
        <v>547476.54582309397</v>
      </c>
      <c r="W262">
        <f t="shared" si="66"/>
        <v>547476.54582309397</v>
      </c>
    </row>
    <row r="263" spans="1:23" x14ac:dyDescent="0.25">
      <c r="A263" t="s">
        <v>111</v>
      </c>
      <c r="B263" t="s">
        <v>5</v>
      </c>
      <c r="C263" t="s">
        <v>15</v>
      </c>
      <c r="D263" t="s">
        <v>16</v>
      </c>
      <c r="E263" t="s">
        <v>113</v>
      </c>
      <c r="F263" t="s">
        <v>116</v>
      </c>
      <c r="G263" t="s">
        <v>17</v>
      </c>
      <c r="J263" t="s">
        <v>115</v>
      </c>
      <c r="L263" t="s">
        <v>84</v>
      </c>
      <c r="M263">
        <f t="shared" ref="M263:W263" si="67">M255*0.65</f>
        <v>1.975049737833164</v>
      </c>
      <c r="N263">
        <f t="shared" si="67"/>
        <v>1.9572620036212951</v>
      </c>
      <c r="O263">
        <f t="shared" si="67"/>
        <v>1.9394742694094251</v>
      </c>
      <c r="P263">
        <f t="shared" si="67"/>
        <v>1.9216865351975563</v>
      </c>
      <c r="Q263">
        <f t="shared" si="67"/>
        <v>1.9074563478280611</v>
      </c>
      <c r="R263">
        <f t="shared" si="67"/>
        <v>1.9074563478280611</v>
      </c>
      <c r="S263">
        <f t="shared" si="67"/>
        <v>1.9074563478280611</v>
      </c>
      <c r="T263">
        <f t="shared" si="67"/>
        <v>1.9074563478280611</v>
      </c>
      <c r="U263">
        <f t="shared" si="67"/>
        <v>1.9074563478280611</v>
      </c>
      <c r="V263">
        <f t="shared" si="67"/>
        <v>1.9074563478280611</v>
      </c>
      <c r="W263">
        <f t="shared" si="67"/>
        <v>1.9074563478280611</v>
      </c>
    </row>
    <row r="264" spans="1:23" x14ac:dyDescent="0.25">
      <c r="A264" t="s">
        <v>111</v>
      </c>
      <c r="B264" t="s">
        <v>5</v>
      </c>
      <c r="C264" t="s">
        <v>15</v>
      </c>
      <c r="D264" t="s">
        <v>16</v>
      </c>
      <c r="E264" t="s">
        <v>113</v>
      </c>
      <c r="F264" t="s">
        <v>117</v>
      </c>
      <c r="G264" t="s">
        <v>6</v>
      </c>
    </row>
    <row r="265" spans="1:23" x14ac:dyDescent="0.25">
      <c r="A265" t="s">
        <v>111</v>
      </c>
      <c r="B265" t="s">
        <v>5</v>
      </c>
      <c r="C265" t="s">
        <v>15</v>
      </c>
      <c r="D265" t="s">
        <v>16</v>
      </c>
      <c r="E265" t="s">
        <v>113</v>
      </c>
      <c r="F265" t="s">
        <v>117</v>
      </c>
      <c r="G265" t="s">
        <v>59</v>
      </c>
      <c r="L265" t="s">
        <v>60</v>
      </c>
      <c r="M265">
        <v>1950</v>
      </c>
      <c r="N265">
        <f t="shared" ref="N265:W267" si="68">M265</f>
        <v>1950</v>
      </c>
      <c r="O265">
        <f t="shared" si="68"/>
        <v>1950</v>
      </c>
      <c r="P265">
        <f t="shared" si="68"/>
        <v>1950</v>
      </c>
      <c r="Q265">
        <f t="shared" si="68"/>
        <v>1950</v>
      </c>
      <c r="R265">
        <f t="shared" si="68"/>
        <v>1950</v>
      </c>
      <c r="S265">
        <f t="shared" si="68"/>
        <v>1950</v>
      </c>
      <c r="T265">
        <f t="shared" si="68"/>
        <v>1950</v>
      </c>
      <c r="U265">
        <f t="shared" si="68"/>
        <v>1950</v>
      </c>
      <c r="V265">
        <f t="shared" si="68"/>
        <v>1950</v>
      </c>
      <c r="W265">
        <f t="shared" si="68"/>
        <v>1950</v>
      </c>
    </row>
    <row r="266" spans="1:23" x14ac:dyDescent="0.25">
      <c r="A266" t="s">
        <v>111</v>
      </c>
      <c r="B266" t="s">
        <v>5</v>
      </c>
      <c r="C266" t="s">
        <v>15</v>
      </c>
      <c r="D266" t="s">
        <v>16</v>
      </c>
      <c r="E266" t="s">
        <v>113</v>
      </c>
      <c r="F266" t="s">
        <v>117</v>
      </c>
      <c r="G266" t="s">
        <v>61</v>
      </c>
      <c r="L266" t="s">
        <v>60</v>
      </c>
      <c r="M266">
        <v>2101</v>
      </c>
      <c r="N266">
        <f t="shared" si="68"/>
        <v>2101</v>
      </c>
      <c r="O266">
        <f t="shared" si="68"/>
        <v>2101</v>
      </c>
      <c r="P266">
        <f t="shared" si="68"/>
        <v>2101</v>
      </c>
      <c r="Q266">
        <f t="shared" si="68"/>
        <v>2101</v>
      </c>
      <c r="R266">
        <f t="shared" si="68"/>
        <v>2101</v>
      </c>
      <c r="S266">
        <f t="shared" si="68"/>
        <v>2101</v>
      </c>
      <c r="T266">
        <f t="shared" si="68"/>
        <v>2101</v>
      </c>
      <c r="U266">
        <f t="shared" si="68"/>
        <v>2101</v>
      </c>
      <c r="V266">
        <f t="shared" si="68"/>
        <v>2101</v>
      </c>
      <c r="W266">
        <f t="shared" si="68"/>
        <v>2101</v>
      </c>
    </row>
    <row r="267" spans="1:23" x14ac:dyDescent="0.25">
      <c r="A267" t="s">
        <v>111</v>
      </c>
      <c r="B267" t="s">
        <v>5</v>
      </c>
      <c r="C267" t="s">
        <v>15</v>
      </c>
      <c r="D267" t="s">
        <v>16</v>
      </c>
      <c r="E267" t="s">
        <v>113</v>
      </c>
      <c r="F267" t="s">
        <v>117</v>
      </c>
      <c r="G267" t="s">
        <v>62</v>
      </c>
      <c r="L267" t="s">
        <v>63</v>
      </c>
      <c r="M267">
        <v>16</v>
      </c>
      <c r="N267">
        <f t="shared" si="68"/>
        <v>16</v>
      </c>
      <c r="O267">
        <f t="shared" si="68"/>
        <v>16</v>
      </c>
      <c r="P267">
        <f t="shared" si="68"/>
        <v>16</v>
      </c>
      <c r="Q267">
        <f t="shared" si="68"/>
        <v>16</v>
      </c>
      <c r="R267">
        <f t="shared" si="68"/>
        <v>16</v>
      </c>
      <c r="S267">
        <f t="shared" si="68"/>
        <v>16</v>
      </c>
      <c r="T267">
        <f t="shared" si="68"/>
        <v>16</v>
      </c>
      <c r="U267">
        <f t="shared" si="68"/>
        <v>16</v>
      </c>
      <c r="V267">
        <f t="shared" si="68"/>
        <v>16</v>
      </c>
      <c r="W267">
        <f t="shared" si="68"/>
        <v>16</v>
      </c>
    </row>
    <row r="268" spans="1:23" x14ac:dyDescent="0.25">
      <c r="A268" t="s">
        <v>111</v>
      </c>
      <c r="B268" t="s">
        <v>5</v>
      </c>
      <c r="C268" t="s">
        <v>15</v>
      </c>
      <c r="D268" t="s">
        <v>16</v>
      </c>
      <c r="E268" t="s">
        <v>113</v>
      </c>
      <c r="F268" t="s">
        <v>117</v>
      </c>
      <c r="G268" t="s">
        <v>64</v>
      </c>
      <c r="L268" t="s">
        <v>56</v>
      </c>
      <c r="M268">
        <f>INDEX([1]!passenger_data,MATCH($A268&amp;$F268&amp;$G268&amp;$J268,[1]!passenger_index,0),MATCH(M$2,[1]!passenger_year,0))</f>
        <v>8.4607446850121906E-2</v>
      </c>
    </row>
    <row r="269" spans="1:23" x14ac:dyDescent="0.25">
      <c r="A269" t="s">
        <v>111</v>
      </c>
      <c r="B269" t="s">
        <v>5</v>
      </c>
      <c r="C269" t="s">
        <v>15</v>
      </c>
      <c r="D269" t="s">
        <v>16</v>
      </c>
      <c r="E269" t="s">
        <v>113</v>
      </c>
      <c r="F269" t="s">
        <v>117</v>
      </c>
      <c r="G269" t="s">
        <v>67</v>
      </c>
      <c r="L269" t="s">
        <v>19</v>
      </c>
      <c r="M269">
        <f>INDEX([1]!passenger_data,MATCH($A269&amp;$G269,[1]!passenger_index,0),MATCH(M$2,[1]!passenger_year,0))</f>
        <v>778.19774759284121</v>
      </c>
      <c r="N269">
        <f t="shared" ref="N269:W270" si="69">M269</f>
        <v>778.19774759284121</v>
      </c>
      <c r="O269">
        <f t="shared" si="69"/>
        <v>778.19774759284121</v>
      </c>
      <c r="P269">
        <f t="shared" si="69"/>
        <v>778.19774759284121</v>
      </c>
      <c r="Q269">
        <f t="shared" si="69"/>
        <v>778.19774759284121</v>
      </c>
      <c r="R269">
        <f t="shared" si="69"/>
        <v>778.19774759284121</v>
      </c>
      <c r="S269">
        <f t="shared" si="69"/>
        <v>778.19774759284121</v>
      </c>
      <c r="T269">
        <f t="shared" si="69"/>
        <v>778.19774759284121</v>
      </c>
      <c r="U269">
        <f t="shared" si="69"/>
        <v>778.19774759284121</v>
      </c>
      <c r="V269">
        <f t="shared" si="69"/>
        <v>778.19774759284121</v>
      </c>
      <c r="W269">
        <f t="shared" si="69"/>
        <v>778.19774759284121</v>
      </c>
    </row>
    <row r="270" spans="1:23" x14ac:dyDescent="0.25">
      <c r="A270" t="s">
        <v>111</v>
      </c>
      <c r="B270" t="s">
        <v>5</v>
      </c>
      <c r="C270" t="s">
        <v>15</v>
      </c>
      <c r="D270" t="s">
        <v>16</v>
      </c>
      <c r="E270" t="s">
        <v>113</v>
      </c>
      <c r="F270" t="s">
        <v>117</v>
      </c>
      <c r="G270" t="s">
        <v>83</v>
      </c>
      <c r="L270" t="s">
        <v>73</v>
      </c>
      <c r="M270">
        <v>547476.54582309397</v>
      </c>
      <c r="N270">
        <f t="shared" si="69"/>
        <v>547476.54582309397</v>
      </c>
      <c r="O270">
        <f t="shared" si="69"/>
        <v>547476.54582309397</v>
      </c>
      <c r="P270">
        <f t="shared" si="69"/>
        <v>547476.54582309397</v>
      </c>
      <c r="Q270">
        <f t="shared" si="69"/>
        <v>547476.54582309397</v>
      </c>
      <c r="R270">
        <f t="shared" si="69"/>
        <v>547476.54582309397</v>
      </c>
      <c r="S270">
        <f t="shared" si="69"/>
        <v>547476.54582309397</v>
      </c>
      <c r="T270">
        <f t="shared" si="69"/>
        <v>547476.54582309397</v>
      </c>
      <c r="U270">
        <f t="shared" si="69"/>
        <v>547476.54582309397</v>
      </c>
      <c r="V270">
        <f t="shared" si="69"/>
        <v>547476.54582309397</v>
      </c>
      <c r="W270">
        <f t="shared" si="69"/>
        <v>547476.54582309397</v>
      </c>
    </row>
    <row r="271" spans="1:23" x14ac:dyDescent="0.25">
      <c r="A271" t="s">
        <v>111</v>
      </c>
      <c r="B271" t="s">
        <v>5</v>
      </c>
      <c r="C271" t="s">
        <v>15</v>
      </c>
      <c r="D271" t="s">
        <v>16</v>
      </c>
      <c r="E271" t="s">
        <v>113</v>
      </c>
      <c r="F271" t="s">
        <v>117</v>
      </c>
      <c r="G271" t="s">
        <v>17</v>
      </c>
      <c r="J271" t="s">
        <v>40</v>
      </c>
      <c r="L271" t="s">
        <v>84</v>
      </c>
      <c r="M271">
        <f t="shared" ref="M271:W271" si="70">M255</f>
        <v>3.0385380582048676</v>
      </c>
      <c r="N271">
        <f t="shared" si="70"/>
        <v>3.0111723132635309</v>
      </c>
      <c r="O271">
        <f t="shared" si="70"/>
        <v>2.9838065683221924</v>
      </c>
      <c r="P271">
        <f t="shared" si="70"/>
        <v>2.9564408233808557</v>
      </c>
      <c r="Q271">
        <f t="shared" si="70"/>
        <v>2.9345482274277863</v>
      </c>
      <c r="R271">
        <f t="shared" si="70"/>
        <v>2.9345482274277863</v>
      </c>
      <c r="S271">
        <f t="shared" si="70"/>
        <v>2.9345482274277863</v>
      </c>
      <c r="T271">
        <f t="shared" si="70"/>
        <v>2.9345482274277863</v>
      </c>
      <c r="U271">
        <f t="shared" si="70"/>
        <v>2.9345482274277863</v>
      </c>
      <c r="V271">
        <f t="shared" si="70"/>
        <v>2.9345482274277863</v>
      </c>
      <c r="W271">
        <f t="shared" si="70"/>
        <v>2.9345482274277863</v>
      </c>
    </row>
    <row r="272" spans="1:23" x14ac:dyDescent="0.25">
      <c r="A272" t="s">
        <v>111</v>
      </c>
      <c r="B272" t="s">
        <v>5</v>
      </c>
      <c r="C272" t="s">
        <v>15</v>
      </c>
      <c r="D272" t="s">
        <v>16</v>
      </c>
      <c r="E272" t="s">
        <v>113</v>
      </c>
      <c r="F272" t="s">
        <v>118</v>
      </c>
      <c r="G272" t="s">
        <v>6</v>
      </c>
    </row>
    <row r="273" spans="1:23" x14ac:dyDescent="0.25">
      <c r="A273" t="s">
        <v>111</v>
      </c>
      <c r="B273" t="s">
        <v>5</v>
      </c>
      <c r="C273" t="s">
        <v>15</v>
      </c>
      <c r="D273" t="s">
        <v>16</v>
      </c>
      <c r="E273" t="s">
        <v>113</v>
      </c>
      <c r="F273" t="s">
        <v>118</v>
      </c>
      <c r="G273" t="s">
        <v>59</v>
      </c>
      <c r="L273" t="s">
        <v>60</v>
      </c>
      <c r="M273">
        <v>2010</v>
      </c>
      <c r="N273">
        <f t="shared" ref="N273:W275" si="71">M273</f>
        <v>2010</v>
      </c>
      <c r="O273">
        <f t="shared" si="71"/>
        <v>2010</v>
      </c>
      <c r="P273">
        <f t="shared" si="71"/>
        <v>2010</v>
      </c>
      <c r="Q273">
        <f t="shared" si="71"/>
        <v>2010</v>
      </c>
      <c r="R273">
        <f t="shared" si="71"/>
        <v>2010</v>
      </c>
      <c r="S273">
        <f t="shared" si="71"/>
        <v>2010</v>
      </c>
      <c r="T273">
        <f t="shared" si="71"/>
        <v>2010</v>
      </c>
      <c r="U273">
        <f t="shared" si="71"/>
        <v>2010</v>
      </c>
      <c r="V273">
        <f t="shared" si="71"/>
        <v>2010</v>
      </c>
      <c r="W273">
        <f t="shared" si="71"/>
        <v>2010</v>
      </c>
    </row>
    <row r="274" spans="1:23" x14ac:dyDescent="0.25">
      <c r="A274" t="s">
        <v>111</v>
      </c>
      <c r="B274" t="s">
        <v>5</v>
      </c>
      <c r="C274" t="s">
        <v>15</v>
      </c>
      <c r="D274" t="s">
        <v>16</v>
      </c>
      <c r="E274" t="s">
        <v>113</v>
      </c>
      <c r="F274" t="s">
        <v>118</v>
      </c>
      <c r="G274" t="s">
        <v>61</v>
      </c>
      <c r="L274" t="s">
        <v>60</v>
      </c>
      <c r="M274">
        <v>2101</v>
      </c>
      <c r="N274">
        <f t="shared" si="71"/>
        <v>2101</v>
      </c>
      <c r="O274">
        <f t="shared" si="71"/>
        <v>2101</v>
      </c>
      <c r="P274">
        <f t="shared" si="71"/>
        <v>2101</v>
      </c>
      <c r="Q274">
        <f t="shared" si="71"/>
        <v>2101</v>
      </c>
      <c r="R274">
        <f t="shared" si="71"/>
        <v>2101</v>
      </c>
      <c r="S274">
        <f t="shared" si="71"/>
        <v>2101</v>
      </c>
      <c r="T274">
        <f t="shared" si="71"/>
        <v>2101</v>
      </c>
      <c r="U274">
        <f t="shared" si="71"/>
        <v>2101</v>
      </c>
      <c r="V274">
        <f t="shared" si="71"/>
        <v>2101</v>
      </c>
      <c r="W274">
        <f t="shared" si="71"/>
        <v>2101</v>
      </c>
    </row>
    <row r="275" spans="1:23" x14ac:dyDescent="0.25">
      <c r="A275" t="s">
        <v>111</v>
      </c>
      <c r="B275" t="s">
        <v>5</v>
      </c>
      <c r="C275" t="s">
        <v>15</v>
      </c>
      <c r="D275" t="s">
        <v>16</v>
      </c>
      <c r="E275" t="s">
        <v>113</v>
      </c>
      <c r="F275" t="s">
        <v>118</v>
      </c>
      <c r="G275" t="s">
        <v>62</v>
      </c>
      <c r="L275" t="s">
        <v>63</v>
      </c>
      <c r="M275">
        <v>16</v>
      </c>
      <c r="N275">
        <f t="shared" si="71"/>
        <v>16</v>
      </c>
      <c r="O275">
        <f t="shared" si="71"/>
        <v>16</v>
      </c>
      <c r="P275">
        <f t="shared" si="71"/>
        <v>16</v>
      </c>
      <c r="Q275">
        <f t="shared" si="71"/>
        <v>16</v>
      </c>
      <c r="R275">
        <f t="shared" si="71"/>
        <v>16</v>
      </c>
      <c r="S275">
        <f t="shared" si="71"/>
        <v>16</v>
      </c>
      <c r="T275">
        <f t="shared" si="71"/>
        <v>16</v>
      </c>
      <c r="U275">
        <f t="shared" si="71"/>
        <v>16</v>
      </c>
      <c r="V275">
        <f t="shared" si="71"/>
        <v>16</v>
      </c>
      <c r="W275">
        <f t="shared" si="71"/>
        <v>16</v>
      </c>
    </row>
    <row r="276" spans="1:23" x14ac:dyDescent="0.25">
      <c r="A276" t="s">
        <v>111</v>
      </c>
      <c r="B276" t="s">
        <v>5</v>
      </c>
      <c r="C276" t="s">
        <v>15</v>
      </c>
      <c r="D276" t="s">
        <v>16</v>
      </c>
      <c r="E276" t="s">
        <v>113</v>
      </c>
      <c r="F276" t="s">
        <v>118</v>
      </c>
      <c r="G276" t="s">
        <v>64</v>
      </c>
      <c r="L276" t="s">
        <v>56</v>
      </c>
      <c r="M276">
        <v>0</v>
      </c>
    </row>
    <row r="277" spans="1:23" x14ac:dyDescent="0.25">
      <c r="A277" t="s">
        <v>111</v>
      </c>
      <c r="B277" t="s">
        <v>5</v>
      </c>
      <c r="C277" t="s">
        <v>15</v>
      </c>
      <c r="D277" t="s">
        <v>16</v>
      </c>
      <c r="E277" t="s">
        <v>113</v>
      </c>
      <c r="F277" t="s">
        <v>118</v>
      </c>
      <c r="G277" t="s">
        <v>67</v>
      </c>
      <c r="L277" t="s">
        <v>19</v>
      </c>
      <c r="M277">
        <f>INDEX([1]!passenger_data,MATCH($A277&amp;$G277,[1]!passenger_index,0),MATCH(M$2,[1]!passenger_year,0))</f>
        <v>778.19774759284121</v>
      </c>
      <c r="N277">
        <f t="shared" ref="N277:W278" si="72">M277</f>
        <v>778.19774759284121</v>
      </c>
      <c r="O277">
        <f t="shared" si="72"/>
        <v>778.19774759284121</v>
      </c>
      <c r="P277">
        <f t="shared" si="72"/>
        <v>778.19774759284121</v>
      </c>
      <c r="Q277">
        <f t="shared" si="72"/>
        <v>778.19774759284121</v>
      </c>
      <c r="R277">
        <f t="shared" si="72"/>
        <v>778.19774759284121</v>
      </c>
      <c r="S277">
        <f t="shared" si="72"/>
        <v>778.19774759284121</v>
      </c>
      <c r="T277">
        <f t="shared" si="72"/>
        <v>778.19774759284121</v>
      </c>
      <c r="U277">
        <f t="shared" si="72"/>
        <v>778.19774759284121</v>
      </c>
      <c r="V277">
        <f t="shared" si="72"/>
        <v>778.19774759284121</v>
      </c>
      <c r="W277">
        <f t="shared" si="72"/>
        <v>778.19774759284121</v>
      </c>
    </row>
    <row r="278" spans="1:23" x14ac:dyDescent="0.25">
      <c r="A278" t="s">
        <v>111</v>
      </c>
      <c r="B278" t="s">
        <v>5</v>
      </c>
      <c r="C278" t="s">
        <v>15</v>
      </c>
      <c r="D278" t="s">
        <v>16</v>
      </c>
      <c r="E278" t="s">
        <v>113</v>
      </c>
      <c r="F278" t="s">
        <v>118</v>
      </c>
      <c r="G278" t="s">
        <v>83</v>
      </c>
      <c r="L278" t="s">
        <v>73</v>
      </c>
      <c r="M278">
        <v>547476.54582309397</v>
      </c>
      <c r="N278">
        <f t="shared" si="72"/>
        <v>547476.54582309397</v>
      </c>
      <c r="O278">
        <f t="shared" si="72"/>
        <v>547476.54582309397</v>
      </c>
      <c r="P278">
        <f t="shared" si="72"/>
        <v>547476.54582309397</v>
      </c>
      <c r="Q278">
        <f t="shared" si="72"/>
        <v>547476.54582309397</v>
      </c>
      <c r="R278">
        <f t="shared" si="72"/>
        <v>547476.54582309397</v>
      </c>
      <c r="S278">
        <f t="shared" si="72"/>
        <v>547476.54582309397</v>
      </c>
      <c r="T278">
        <f t="shared" si="72"/>
        <v>547476.54582309397</v>
      </c>
      <c r="U278">
        <f t="shared" si="72"/>
        <v>547476.54582309397</v>
      </c>
      <c r="V278">
        <f t="shared" si="72"/>
        <v>547476.54582309397</v>
      </c>
      <c r="W278">
        <f t="shared" si="72"/>
        <v>547476.54582309397</v>
      </c>
    </row>
    <row r="279" spans="1:23" x14ac:dyDescent="0.25">
      <c r="A279" t="s">
        <v>111</v>
      </c>
      <c r="B279" t="s">
        <v>5</v>
      </c>
      <c r="C279" t="s">
        <v>15</v>
      </c>
      <c r="D279" t="s">
        <v>16</v>
      </c>
      <c r="E279" t="s">
        <v>113</v>
      </c>
      <c r="F279" t="s">
        <v>118</v>
      </c>
      <c r="G279" t="s">
        <v>17</v>
      </c>
      <c r="J279" t="s">
        <v>23</v>
      </c>
      <c r="L279" t="s">
        <v>84</v>
      </c>
      <c r="M279">
        <f t="shared" ref="M279:W279" si="73">M255</f>
        <v>3.0385380582048676</v>
      </c>
      <c r="N279">
        <f t="shared" si="73"/>
        <v>3.0111723132635309</v>
      </c>
      <c r="O279">
        <f t="shared" si="73"/>
        <v>2.9838065683221924</v>
      </c>
      <c r="P279">
        <f t="shared" si="73"/>
        <v>2.9564408233808557</v>
      </c>
      <c r="Q279">
        <f t="shared" si="73"/>
        <v>2.9345482274277863</v>
      </c>
      <c r="R279">
        <f t="shared" si="73"/>
        <v>2.9345482274277863</v>
      </c>
      <c r="S279">
        <f t="shared" si="73"/>
        <v>2.9345482274277863</v>
      </c>
      <c r="T279">
        <f t="shared" si="73"/>
        <v>2.9345482274277863</v>
      </c>
      <c r="U279">
        <f t="shared" si="73"/>
        <v>2.9345482274277863</v>
      </c>
      <c r="V279">
        <f t="shared" si="73"/>
        <v>2.9345482274277863</v>
      </c>
      <c r="W279">
        <f t="shared" si="73"/>
        <v>2.9345482274277863</v>
      </c>
    </row>
    <row r="280" spans="1:23" x14ac:dyDescent="0.25">
      <c r="A280" t="s">
        <v>111</v>
      </c>
      <c r="B280" t="s">
        <v>5</v>
      </c>
      <c r="C280" t="s">
        <v>15</v>
      </c>
      <c r="D280" t="s">
        <v>16</v>
      </c>
      <c r="E280" t="s">
        <v>113</v>
      </c>
      <c r="F280" t="s">
        <v>119</v>
      </c>
      <c r="G280" t="s">
        <v>6</v>
      </c>
    </row>
    <row r="281" spans="1:23" x14ac:dyDescent="0.25">
      <c r="A281" t="s">
        <v>111</v>
      </c>
      <c r="B281" t="s">
        <v>5</v>
      </c>
      <c r="C281" t="s">
        <v>15</v>
      </c>
      <c r="D281" t="s">
        <v>16</v>
      </c>
      <c r="E281" t="s">
        <v>113</v>
      </c>
      <c r="F281" t="s">
        <v>119</v>
      </c>
      <c r="G281" t="s">
        <v>59</v>
      </c>
      <c r="L281" t="s">
        <v>60</v>
      </c>
      <c r="M281">
        <v>2010</v>
      </c>
      <c r="N281">
        <f t="shared" ref="N281:W283" si="74">M281</f>
        <v>2010</v>
      </c>
      <c r="O281">
        <f t="shared" si="74"/>
        <v>2010</v>
      </c>
      <c r="P281">
        <f t="shared" si="74"/>
        <v>2010</v>
      </c>
      <c r="Q281">
        <f t="shared" si="74"/>
        <v>2010</v>
      </c>
      <c r="R281">
        <f t="shared" si="74"/>
        <v>2010</v>
      </c>
      <c r="S281">
        <f t="shared" si="74"/>
        <v>2010</v>
      </c>
      <c r="T281">
        <f t="shared" si="74"/>
        <v>2010</v>
      </c>
      <c r="U281">
        <f t="shared" si="74"/>
        <v>2010</v>
      </c>
      <c r="V281">
        <f t="shared" si="74"/>
        <v>2010</v>
      </c>
      <c r="W281">
        <f t="shared" si="74"/>
        <v>2010</v>
      </c>
    </row>
    <row r="282" spans="1:23" x14ac:dyDescent="0.25">
      <c r="A282" t="s">
        <v>111</v>
      </c>
      <c r="B282" t="s">
        <v>5</v>
      </c>
      <c r="C282" t="s">
        <v>15</v>
      </c>
      <c r="D282" t="s">
        <v>16</v>
      </c>
      <c r="E282" t="s">
        <v>113</v>
      </c>
      <c r="F282" t="s">
        <v>119</v>
      </c>
      <c r="G282" t="s">
        <v>61</v>
      </c>
      <c r="L282" t="s">
        <v>60</v>
      </c>
      <c r="M282">
        <v>2101</v>
      </c>
      <c r="N282">
        <f t="shared" si="74"/>
        <v>2101</v>
      </c>
      <c r="O282">
        <f t="shared" si="74"/>
        <v>2101</v>
      </c>
      <c r="P282">
        <f t="shared" si="74"/>
        <v>2101</v>
      </c>
      <c r="Q282">
        <f t="shared" si="74"/>
        <v>2101</v>
      </c>
      <c r="R282">
        <f t="shared" si="74"/>
        <v>2101</v>
      </c>
      <c r="S282">
        <f t="shared" si="74"/>
        <v>2101</v>
      </c>
      <c r="T282">
        <f t="shared" si="74"/>
        <v>2101</v>
      </c>
      <c r="U282">
        <f t="shared" si="74"/>
        <v>2101</v>
      </c>
      <c r="V282">
        <f t="shared" si="74"/>
        <v>2101</v>
      </c>
      <c r="W282">
        <f t="shared" si="74"/>
        <v>2101</v>
      </c>
    </row>
    <row r="283" spans="1:23" x14ac:dyDescent="0.25">
      <c r="A283" t="s">
        <v>111</v>
      </c>
      <c r="B283" t="s">
        <v>5</v>
      </c>
      <c r="C283" t="s">
        <v>15</v>
      </c>
      <c r="D283" t="s">
        <v>16</v>
      </c>
      <c r="E283" t="s">
        <v>113</v>
      </c>
      <c r="F283" t="s">
        <v>119</v>
      </c>
      <c r="G283" t="s">
        <v>62</v>
      </c>
      <c r="L283" t="s">
        <v>63</v>
      </c>
      <c r="M283">
        <v>16</v>
      </c>
      <c r="N283">
        <f t="shared" si="74"/>
        <v>16</v>
      </c>
      <c r="O283">
        <f t="shared" si="74"/>
        <v>16</v>
      </c>
      <c r="P283">
        <f t="shared" si="74"/>
        <v>16</v>
      </c>
      <c r="Q283">
        <f t="shared" si="74"/>
        <v>16</v>
      </c>
      <c r="R283">
        <f t="shared" si="74"/>
        <v>16</v>
      </c>
      <c r="S283">
        <f t="shared" si="74"/>
        <v>16</v>
      </c>
      <c r="T283">
        <f t="shared" si="74"/>
        <v>16</v>
      </c>
      <c r="U283">
        <f t="shared" si="74"/>
        <v>16</v>
      </c>
      <c r="V283">
        <f t="shared" si="74"/>
        <v>16</v>
      </c>
      <c r="W283">
        <f t="shared" si="74"/>
        <v>16</v>
      </c>
    </row>
    <row r="284" spans="1:23" x14ac:dyDescent="0.25">
      <c r="A284" t="s">
        <v>111</v>
      </c>
      <c r="B284" t="s">
        <v>5</v>
      </c>
      <c r="C284" t="s">
        <v>15</v>
      </c>
      <c r="D284" t="s">
        <v>16</v>
      </c>
      <c r="E284" t="s">
        <v>113</v>
      </c>
      <c r="F284" t="s">
        <v>119</v>
      </c>
      <c r="G284" t="s">
        <v>64</v>
      </c>
      <c r="L284" t="s">
        <v>56</v>
      </c>
      <c r="M284">
        <v>0</v>
      </c>
    </row>
    <row r="285" spans="1:23" x14ac:dyDescent="0.25">
      <c r="A285" t="s">
        <v>111</v>
      </c>
      <c r="B285" t="s">
        <v>5</v>
      </c>
      <c r="C285" t="s">
        <v>15</v>
      </c>
      <c r="D285" t="s">
        <v>16</v>
      </c>
      <c r="E285" t="s">
        <v>113</v>
      </c>
      <c r="F285" t="s">
        <v>119</v>
      </c>
      <c r="G285" t="s">
        <v>67</v>
      </c>
      <c r="L285" t="s">
        <v>19</v>
      </c>
      <c r="M285">
        <f>INDEX([1]!passenger_data,MATCH($A285&amp;$G285,[1]!passenger_index,0),MATCH(M$2,[1]!passenger_year,0))</f>
        <v>778.19774759284121</v>
      </c>
      <c r="N285">
        <f t="shared" ref="N285:W286" si="75">M285</f>
        <v>778.19774759284121</v>
      </c>
      <c r="O285">
        <f t="shared" si="75"/>
        <v>778.19774759284121</v>
      </c>
      <c r="P285">
        <f t="shared" si="75"/>
        <v>778.19774759284121</v>
      </c>
      <c r="Q285">
        <f t="shared" si="75"/>
        <v>778.19774759284121</v>
      </c>
      <c r="R285">
        <f t="shared" si="75"/>
        <v>778.19774759284121</v>
      </c>
      <c r="S285">
        <f t="shared" si="75"/>
        <v>778.19774759284121</v>
      </c>
      <c r="T285">
        <f t="shared" si="75"/>
        <v>778.19774759284121</v>
      </c>
      <c r="U285">
        <f t="shared" si="75"/>
        <v>778.19774759284121</v>
      </c>
      <c r="V285">
        <f t="shared" si="75"/>
        <v>778.19774759284121</v>
      </c>
      <c r="W285">
        <f t="shared" si="75"/>
        <v>778.19774759284121</v>
      </c>
    </row>
    <row r="286" spans="1:23" x14ac:dyDescent="0.25">
      <c r="A286" t="s">
        <v>111</v>
      </c>
      <c r="B286" t="s">
        <v>5</v>
      </c>
      <c r="C286" t="s">
        <v>15</v>
      </c>
      <c r="D286" t="s">
        <v>16</v>
      </c>
      <c r="E286" t="s">
        <v>113</v>
      </c>
      <c r="F286" t="s">
        <v>119</v>
      </c>
      <c r="G286" t="s">
        <v>83</v>
      </c>
      <c r="L286" t="s">
        <v>73</v>
      </c>
      <c r="M286">
        <v>2346328.0535275401</v>
      </c>
      <c r="N286">
        <f t="shared" si="75"/>
        <v>2346328.0535275401</v>
      </c>
      <c r="O286">
        <f t="shared" si="75"/>
        <v>2346328.0535275401</v>
      </c>
      <c r="P286">
        <f t="shared" si="75"/>
        <v>2346328.0535275401</v>
      </c>
      <c r="Q286">
        <f t="shared" si="75"/>
        <v>2346328.0535275401</v>
      </c>
      <c r="R286">
        <f t="shared" si="75"/>
        <v>2346328.0535275401</v>
      </c>
      <c r="S286">
        <f t="shared" si="75"/>
        <v>2346328.0535275401</v>
      </c>
      <c r="T286">
        <f t="shared" si="75"/>
        <v>2346328.0535275401</v>
      </c>
      <c r="U286">
        <f t="shared" si="75"/>
        <v>2346328.0535275401</v>
      </c>
      <c r="V286">
        <f t="shared" si="75"/>
        <v>2346328.0535275401</v>
      </c>
      <c r="W286">
        <f t="shared" si="75"/>
        <v>2346328.0535275401</v>
      </c>
    </row>
    <row r="287" spans="1:23" x14ac:dyDescent="0.25">
      <c r="A287" t="s">
        <v>111</v>
      </c>
      <c r="B287" t="s">
        <v>5</v>
      </c>
      <c r="C287" t="s">
        <v>15</v>
      </c>
      <c r="D287" t="s">
        <v>16</v>
      </c>
      <c r="E287" t="s">
        <v>113</v>
      </c>
      <c r="F287" t="s">
        <v>119</v>
      </c>
      <c r="G287" t="s">
        <v>17</v>
      </c>
      <c r="J287" t="s">
        <v>37</v>
      </c>
      <c r="L287" t="s">
        <v>84</v>
      </c>
      <c r="M287">
        <f t="shared" ref="M287:W287" si="76">M263</f>
        <v>1.975049737833164</v>
      </c>
      <c r="N287">
        <f t="shared" si="76"/>
        <v>1.9572620036212951</v>
      </c>
      <c r="O287">
        <f t="shared" si="76"/>
        <v>1.9394742694094251</v>
      </c>
      <c r="P287">
        <f t="shared" si="76"/>
        <v>1.9216865351975563</v>
      </c>
      <c r="Q287">
        <f t="shared" si="76"/>
        <v>1.9074563478280611</v>
      </c>
      <c r="R287">
        <f t="shared" si="76"/>
        <v>1.9074563478280611</v>
      </c>
      <c r="S287">
        <f t="shared" si="76"/>
        <v>1.9074563478280611</v>
      </c>
      <c r="T287">
        <f t="shared" si="76"/>
        <v>1.9074563478280611</v>
      </c>
      <c r="U287">
        <f t="shared" si="76"/>
        <v>1.9074563478280611</v>
      </c>
      <c r="V287">
        <f t="shared" si="76"/>
        <v>1.9074563478280611</v>
      </c>
      <c r="W287">
        <f t="shared" si="76"/>
        <v>1.9074563478280611</v>
      </c>
    </row>
    <row r="288" spans="1:23" x14ac:dyDescent="0.25">
      <c r="A288" t="s">
        <v>111</v>
      </c>
      <c r="B288" t="s">
        <v>5</v>
      </c>
      <c r="C288" t="s">
        <v>15</v>
      </c>
      <c r="D288" t="s">
        <v>16</v>
      </c>
      <c r="E288" t="s">
        <v>113</v>
      </c>
      <c r="F288" t="s">
        <v>120</v>
      </c>
      <c r="G288" t="s">
        <v>6</v>
      </c>
    </row>
    <row r="289" spans="1:23" x14ac:dyDescent="0.25">
      <c r="A289" t="s">
        <v>111</v>
      </c>
      <c r="B289" t="s">
        <v>5</v>
      </c>
      <c r="C289" t="s">
        <v>15</v>
      </c>
      <c r="D289" t="s">
        <v>16</v>
      </c>
      <c r="E289" t="s">
        <v>113</v>
      </c>
      <c r="F289" t="s">
        <v>120</v>
      </c>
      <c r="G289" t="s">
        <v>59</v>
      </c>
      <c r="L289" t="s">
        <v>60</v>
      </c>
      <c r="M289">
        <v>2010</v>
      </c>
      <c r="N289">
        <f t="shared" ref="N289:W291" si="77">M289</f>
        <v>2010</v>
      </c>
      <c r="O289">
        <f t="shared" si="77"/>
        <v>2010</v>
      </c>
      <c r="P289">
        <f t="shared" si="77"/>
        <v>2010</v>
      </c>
      <c r="Q289">
        <f t="shared" si="77"/>
        <v>2010</v>
      </c>
      <c r="R289">
        <f t="shared" si="77"/>
        <v>2010</v>
      </c>
      <c r="S289">
        <f t="shared" si="77"/>
        <v>2010</v>
      </c>
      <c r="T289">
        <f t="shared" si="77"/>
        <v>2010</v>
      </c>
      <c r="U289">
        <f t="shared" si="77"/>
        <v>2010</v>
      </c>
      <c r="V289">
        <f t="shared" si="77"/>
        <v>2010</v>
      </c>
      <c r="W289">
        <f t="shared" si="77"/>
        <v>2010</v>
      </c>
    </row>
    <row r="290" spans="1:23" x14ac:dyDescent="0.25">
      <c r="A290" t="s">
        <v>111</v>
      </c>
      <c r="B290" t="s">
        <v>5</v>
      </c>
      <c r="C290" t="s">
        <v>15</v>
      </c>
      <c r="D290" t="s">
        <v>16</v>
      </c>
      <c r="E290" t="s">
        <v>113</v>
      </c>
      <c r="F290" t="s">
        <v>120</v>
      </c>
      <c r="G290" t="s">
        <v>61</v>
      </c>
      <c r="L290" t="s">
        <v>60</v>
      </c>
      <c r="M290">
        <v>2101</v>
      </c>
      <c r="N290">
        <f t="shared" si="77"/>
        <v>2101</v>
      </c>
      <c r="O290">
        <f t="shared" si="77"/>
        <v>2101</v>
      </c>
      <c r="P290">
        <f t="shared" si="77"/>
        <v>2101</v>
      </c>
      <c r="Q290">
        <f t="shared" si="77"/>
        <v>2101</v>
      </c>
      <c r="R290">
        <f t="shared" si="77"/>
        <v>2101</v>
      </c>
      <c r="S290">
        <f t="shared" si="77"/>
        <v>2101</v>
      </c>
      <c r="T290">
        <f t="shared" si="77"/>
        <v>2101</v>
      </c>
      <c r="U290">
        <f t="shared" si="77"/>
        <v>2101</v>
      </c>
      <c r="V290">
        <f t="shared" si="77"/>
        <v>2101</v>
      </c>
      <c r="W290">
        <f t="shared" si="77"/>
        <v>2101</v>
      </c>
    </row>
    <row r="291" spans="1:23" x14ac:dyDescent="0.25">
      <c r="A291" t="s">
        <v>111</v>
      </c>
      <c r="B291" t="s">
        <v>5</v>
      </c>
      <c r="C291" t="s">
        <v>15</v>
      </c>
      <c r="D291" t="s">
        <v>16</v>
      </c>
      <c r="E291" t="s">
        <v>113</v>
      </c>
      <c r="F291" t="s">
        <v>120</v>
      </c>
      <c r="G291" t="s">
        <v>62</v>
      </c>
      <c r="L291" t="s">
        <v>63</v>
      </c>
      <c r="M291">
        <v>16</v>
      </c>
      <c r="N291">
        <f t="shared" si="77"/>
        <v>16</v>
      </c>
      <c r="O291">
        <f t="shared" si="77"/>
        <v>16</v>
      </c>
      <c r="P291">
        <f t="shared" si="77"/>
        <v>16</v>
      </c>
      <c r="Q291">
        <f t="shared" si="77"/>
        <v>16</v>
      </c>
      <c r="R291">
        <f t="shared" si="77"/>
        <v>16</v>
      </c>
      <c r="S291">
        <f t="shared" si="77"/>
        <v>16</v>
      </c>
      <c r="T291">
        <f t="shared" si="77"/>
        <v>16</v>
      </c>
      <c r="U291">
        <f t="shared" si="77"/>
        <v>16</v>
      </c>
      <c r="V291">
        <f t="shared" si="77"/>
        <v>16</v>
      </c>
      <c r="W291">
        <f t="shared" si="77"/>
        <v>16</v>
      </c>
    </row>
    <row r="292" spans="1:23" x14ac:dyDescent="0.25">
      <c r="A292" t="s">
        <v>111</v>
      </c>
      <c r="B292" t="s">
        <v>5</v>
      </c>
      <c r="C292" t="s">
        <v>15</v>
      </c>
      <c r="D292" t="s">
        <v>16</v>
      </c>
      <c r="E292" t="s">
        <v>113</v>
      </c>
      <c r="F292" t="s">
        <v>120</v>
      </c>
      <c r="G292" t="s">
        <v>64</v>
      </c>
      <c r="L292" t="s">
        <v>56</v>
      </c>
      <c r="M292">
        <f>INDEX([1]!passenger_data,MATCH($A292&amp;$F292&amp;$G292&amp;$J292,[1]!passenger_index,0),MATCH(M$2,[1]!passenger_year,0))</f>
        <v>0</v>
      </c>
    </row>
    <row r="293" spans="1:23" x14ac:dyDescent="0.25">
      <c r="A293" t="s">
        <v>111</v>
      </c>
      <c r="B293" t="s">
        <v>5</v>
      </c>
      <c r="C293" t="s">
        <v>15</v>
      </c>
      <c r="D293" t="s">
        <v>16</v>
      </c>
      <c r="E293" t="s">
        <v>113</v>
      </c>
      <c r="F293" t="s">
        <v>120</v>
      </c>
      <c r="G293" t="s">
        <v>67</v>
      </c>
      <c r="L293" t="s">
        <v>19</v>
      </c>
      <c r="M293">
        <f>INDEX([1]!passenger_data,MATCH($A293&amp;$G293,[1]!passenger_index,0),MATCH(M$2,[1]!passenger_year,0))</f>
        <v>778.19774759284121</v>
      </c>
      <c r="N293">
        <f t="shared" ref="N293:W294" si="78">M293</f>
        <v>778.19774759284121</v>
      </c>
      <c r="O293">
        <f t="shared" si="78"/>
        <v>778.19774759284121</v>
      </c>
      <c r="P293">
        <f t="shared" si="78"/>
        <v>778.19774759284121</v>
      </c>
      <c r="Q293">
        <f t="shared" si="78"/>
        <v>778.19774759284121</v>
      </c>
      <c r="R293">
        <f t="shared" si="78"/>
        <v>778.19774759284121</v>
      </c>
      <c r="S293">
        <f t="shared" si="78"/>
        <v>778.19774759284121</v>
      </c>
      <c r="T293">
        <f t="shared" si="78"/>
        <v>778.19774759284121</v>
      </c>
      <c r="U293">
        <f t="shared" si="78"/>
        <v>778.19774759284121</v>
      </c>
      <c r="V293">
        <f t="shared" si="78"/>
        <v>778.19774759284121</v>
      </c>
      <c r="W293">
        <f t="shared" si="78"/>
        <v>778.19774759284121</v>
      </c>
    </row>
    <row r="294" spans="1:23" x14ac:dyDescent="0.25">
      <c r="A294" t="s">
        <v>111</v>
      </c>
      <c r="B294" t="s">
        <v>5</v>
      </c>
      <c r="C294" t="s">
        <v>15</v>
      </c>
      <c r="D294" t="s">
        <v>16</v>
      </c>
      <c r="E294" t="s">
        <v>113</v>
      </c>
      <c r="F294" t="s">
        <v>120</v>
      </c>
      <c r="G294" t="s">
        <v>83</v>
      </c>
      <c r="L294" t="s">
        <v>73</v>
      </c>
      <c r="M294">
        <v>782109.35117584805</v>
      </c>
      <c r="N294">
        <f t="shared" si="78"/>
        <v>782109.35117584805</v>
      </c>
      <c r="O294">
        <f t="shared" si="78"/>
        <v>782109.35117584805</v>
      </c>
      <c r="P294">
        <f t="shared" si="78"/>
        <v>782109.35117584805</v>
      </c>
      <c r="Q294">
        <f t="shared" si="78"/>
        <v>782109.35117584805</v>
      </c>
      <c r="R294">
        <f t="shared" si="78"/>
        <v>782109.35117584805</v>
      </c>
      <c r="S294">
        <f t="shared" si="78"/>
        <v>782109.35117584805</v>
      </c>
      <c r="T294">
        <f t="shared" si="78"/>
        <v>782109.35117584805</v>
      </c>
      <c r="U294">
        <f t="shared" si="78"/>
        <v>782109.35117584805</v>
      </c>
      <c r="V294">
        <f t="shared" si="78"/>
        <v>782109.35117584805</v>
      </c>
      <c r="W294">
        <f t="shared" si="78"/>
        <v>782109.35117584805</v>
      </c>
    </row>
    <row r="295" spans="1:23" x14ac:dyDescent="0.25">
      <c r="A295" t="s">
        <v>111</v>
      </c>
      <c r="B295" t="s">
        <v>5</v>
      </c>
      <c r="C295" t="s">
        <v>15</v>
      </c>
      <c r="D295" t="s">
        <v>16</v>
      </c>
      <c r="E295" t="s">
        <v>113</v>
      </c>
      <c r="F295" t="s">
        <v>120</v>
      </c>
      <c r="G295" t="s">
        <v>17</v>
      </c>
      <c r="J295" t="s">
        <v>31</v>
      </c>
      <c r="L295" t="s">
        <v>84</v>
      </c>
      <c r="M295">
        <f t="shared" ref="M295:W295" si="79">M263</f>
        <v>1.975049737833164</v>
      </c>
      <c r="N295">
        <f t="shared" si="79"/>
        <v>1.9572620036212951</v>
      </c>
      <c r="O295">
        <f t="shared" si="79"/>
        <v>1.9394742694094251</v>
      </c>
      <c r="P295">
        <f t="shared" si="79"/>
        <v>1.9216865351975563</v>
      </c>
      <c r="Q295">
        <f t="shared" si="79"/>
        <v>1.9074563478280611</v>
      </c>
      <c r="R295">
        <f t="shared" si="79"/>
        <v>1.9074563478280611</v>
      </c>
      <c r="S295">
        <f t="shared" si="79"/>
        <v>1.9074563478280611</v>
      </c>
      <c r="T295">
        <f t="shared" si="79"/>
        <v>1.9074563478280611</v>
      </c>
      <c r="U295">
        <f t="shared" si="79"/>
        <v>1.9074563478280611</v>
      </c>
      <c r="V295">
        <f t="shared" si="79"/>
        <v>1.9074563478280611</v>
      </c>
      <c r="W295">
        <f t="shared" si="79"/>
        <v>1.9074563478280611</v>
      </c>
    </row>
    <row r="296" spans="1:23" x14ac:dyDescent="0.25">
      <c r="A296" t="s">
        <v>111</v>
      </c>
      <c r="B296" t="s">
        <v>5</v>
      </c>
      <c r="C296" t="s">
        <v>15</v>
      </c>
      <c r="D296" t="s">
        <v>16</v>
      </c>
      <c r="E296" t="s">
        <v>113</v>
      </c>
      <c r="F296" t="s">
        <v>121</v>
      </c>
      <c r="G296" t="s">
        <v>6</v>
      </c>
    </row>
    <row r="297" spans="1:23" x14ac:dyDescent="0.25">
      <c r="A297" t="s">
        <v>111</v>
      </c>
      <c r="B297" t="s">
        <v>5</v>
      </c>
      <c r="C297" t="s">
        <v>15</v>
      </c>
      <c r="D297" t="s">
        <v>16</v>
      </c>
      <c r="E297" t="s">
        <v>113</v>
      </c>
      <c r="F297" t="s">
        <v>121</v>
      </c>
      <c r="G297" t="s">
        <v>59</v>
      </c>
      <c r="L297" t="s">
        <v>60</v>
      </c>
      <c r="M297">
        <v>1950</v>
      </c>
      <c r="N297">
        <f t="shared" ref="N297:W299" si="80">M297</f>
        <v>1950</v>
      </c>
      <c r="O297">
        <f t="shared" si="80"/>
        <v>1950</v>
      </c>
      <c r="P297">
        <f t="shared" si="80"/>
        <v>1950</v>
      </c>
      <c r="Q297">
        <f t="shared" si="80"/>
        <v>1950</v>
      </c>
      <c r="R297">
        <f t="shared" si="80"/>
        <v>1950</v>
      </c>
      <c r="S297">
        <f t="shared" si="80"/>
        <v>1950</v>
      </c>
      <c r="T297">
        <f t="shared" si="80"/>
        <v>1950</v>
      </c>
      <c r="U297">
        <f t="shared" si="80"/>
        <v>1950</v>
      </c>
      <c r="V297">
        <f t="shared" si="80"/>
        <v>1950</v>
      </c>
      <c r="W297">
        <f t="shared" si="80"/>
        <v>1950</v>
      </c>
    </row>
    <row r="298" spans="1:23" x14ac:dyDescent="0.25">
      <c r="A298" t="s">
        <v>111</v>
      </c>
      <c r="B298" t="s">
        <v>5</v>
      </c>
      <c r="C298" t="s">
        <v>15</v>
      </c>
      <c r="D298" t="s">
        <v>16</v>
      </c>
      <c r="E298" t="s">
        <v>113</v>
      </c>
      <c r="F298" t="s">
        <v>121</v>
      </c>
      <c r="G298" t="s">
        <v>61</v>
      </c>
      <c r="L298" t="s">
        <v>60</v>
      </c>
      <c r="M298">
        <v>2101</v>
      </c>
      <c r="N298">
        <f t="shared" si="80"/>
        <v>2101</v>
      </c>
      <c r="O298">
        <f t="shared" si="80"/>
        <v>2101</v>
      </c>
      <c r="P298">
        <f t="shared" si="80"/>
        <v>2101</v>
      </c>
      <c r="Q298">
        <f t="shared" si="80"/>
        <v>2101</v>
      </c>
      <c r="R298">
        <f t="shared" si="80"/>
        <v>2101</v>
      </c>
      <c r="S298">
        <f t="shared" si="80"/>
        <v>2101</v>
      </c>
      <c r="T298">
        <f t="shared" si="80"/>
        <v>2101</v>
      </c>
      <c r="U298">
        <f t="shared" si="80"/>
        <v>2101</v>
      </c>
      <c r="V298">
        <f t="shared" si="80"/>
        <v>2101</v>
      </c>
      <c r="W298">
        <f t="shared" si="80"/>
        <v>2101</v>
      </c>
    </row>
    <row r="299" spans="1:23" x14ac:dyDescent="0.25">
      <c r="A299" t="s">
        <v>111</v>
      </c>
      <c r="B299" t="s">
        <v>5</v>
      </c>
      <c r="C299" t="s">
        <v>15</v>
      </c>
      <c r="D299" t="s">
        <v>16</v>
      </c>
      <c r="E299" t="s">
        <v>113</v>
      </c>
      <c r="F299" t="s">
        <v>121</v>
      </c>
      <c r="G299" t="s">
        <v>62</v>
      </c>
      <c r="L299" t="s">
        <v>63</v>
      </c>
      <c r="M299">
        <v>16</v>
      </c>
      <c r="N299">
        <f t="shared" si="80"/>
        <v>16</v>
      </c>
      <c r="O299">
        <f t="shared" si="80"/>
        <v>16</v>
      </c>
      <c r="P299">
        <f t="shared" si="80"/>
        <v>16</v>
      </c>
      <c r="Q299">
        <f t="shared" si="80"/>
        <v>16</v>
      </c>
      <c r="R299">
        <f t="shared" si="80"/>
        <v>16</v>
      </c>
      <c r="S299">
        <f t="shared" si="80"/>
        <v>16</v>
      </c>
      <c r="T299">
        <f t="shared" si="80"/>
        <v>16</v>
      </c>
      <c r="U299">
        <f t="shared" si="80"/>
        <v>16</v>
      </c>
      <c r="V299">
        <f t="shared" si="80"/>
        <v>16</v>
      </c>
      <c r="W299">
        <f t="shared" si="80"/>
        <v>16</v>
      </c>
    </row>
    <row r="300" spans="1:23" x14ac:dyDescent="0.25">
      <c r="A300" t="s">
        <v>111</v>
      </c>
      <c r="B300" t="s">
        <v>5</v>
      </c>
      <c r="C300" t="s">
        <v>15</v>
      </c>
      <c r="D300" t="s">
        <v>16</v>
      </c>
      <c r="E300" t="s">
        <v>113</v>
      </c>
      <c r="F300" t="s">
        <v>121</v>
      </c>
      <c r="G300" t="s">
        <v>64</v>
      </c>
      <c r="L300" t="s">
        <v>56</v>
      </c>
      <c r="M300">
        <v>0</v>
      </c>
    </row>
    <row r="301" spans="1:23" x14ac:dyDescent="0.25">
      <c r="A301" t="s">
        <v>111</v>
      </c>
      <c r="B301" t="s">
        <v>5</v>
      </c>
      <c r="C301" t="s">
        <v>15</v>
      </c>
      <c r="D301" t="s">
        <v>16</v>
      </c>
      <c r="E301" t="s">
        <v>113</v>
      </c>
      <c r="F301" t="s">
        <v>121</v>
      </c>
      <c r="G301" t="s">
        <v>17</v>
      </c>
      <c r="J301" t="s">
        <v>115</v>
      </c>
      <c r="L301" t="s">
        <v>84</v>
      </c>
      <c r="M301">
        <f>0.00346046511627906*1000</f>
        <v>3.4604651162790598</v>
      </c>
      <c r="N301">
        <f t="shared" ref="N301:W301" si="81">M301</f>
        <v>3.4604651162790598</v>
      </c>
      <c r="O301">
        <f t="shared" si="81"/>
        <v>3.4604651162790598</v>
      </c>
      <c r="P301">
        <f t="shared" si="81"/>
        <v>3.4604651162790598</v>
      </c>
      <c r="Q301">
        <f t="shared" si="81"/>
        <v>3.4604651162790598</v>
      </c>
      <c r="R301">
        <f t="shared" si="81"/>
        <v>3.4604651162790598</v>
      </c>
      <c r="S301">
        <f t="shared" si="81"/>
        <v>3.4604651162790598</v>
      </c>
      <c r="T301">
        <f t="shared" si="81"/>
        <v>3.4604651162790598</v>
      </c>
      <c r="U301">
        <f t="shared" si="81"/>
        <v>3.4604651162790598</v>
      </c>
      <c r="V301">
        <f t="shared" si="81"/>
        <v>3.4604651162790598</v>
      </c>
      <c r="W301">
        <f t="shared" si="81"/>
        <v>3.4604651162790598</v>
      </c>
    </row>
    <row r="302" spans="1:23" x14ac:dyDescent="0.25">
      <c r="A302" t="s">
        <v>112</v>
      </c>
      <c r="B302" t="s">
        <v>5</v>
      </c>
      <c r="C302" t="s">
        <v>15</v>
      </c>
      <c r="D302" t="s">
        <v>16</v>
      </c>
      <c r="E302" t="s">
        <v>122</v>
      </c>
      <c r="G302" t="s">
        <v>20</v>
      </c>
      <c r="L302" t="s">
        <v>19</v>
      </c>
    </row>
    <row r="303" spans="1:23" x14ac:dyDescent="0.25">
      <c r="A303" t="s">
        <v>112</v>
      </c>
      <c r="B303" t="s">
        <v>5</v>
      </c>
      <c r="C303" t="s">
        <v>15</v>
      </c>
      <c r="D303" t="s">
        <v>16</v>
      </c>
      <c r="E303" t="s">
        <v>122</v>
      </c>
      <c r="G303" t="s">
        <v>21</v>
      </c>
      <c r="H303" t="s">
        <v>54</v>
      </c>
    </row>
    <row r="304" spans="1:23" x14ac:dyDescent="0.25">
      <c r="A304" t="s">
        <v>112</v>
      </c>
      <c r="B304" t="s">
        <v>5</v>
      </c>
      <c r="C304" t="s">
        <v>15</v>
      </c>
      <c r="D304" t="s">
        <v>16</v>
      </c>
      <c r="E304" t="s">
        <v>122</v>
      </c>
      <c r="G304" t="s">
        <v>55</v>
      </c>
      <c r="L304" t="s">
        <v>56</v>
      </c>
      <c r="M304">
        <v>0.25</v>
      </c>
      <c r="N304">
        <f t="shared" ref="N304:W305" si="82">M304</f>
        <v>0.25</v>
      </c>
      <c r="O304">
        <f t="shared" si="82"/>
        <v>0.25</v>
      </c>
      <c r="P304">
        <f t="shared" si="82"/>
        <v>0.25</v>
      </c>
      <c r="Q304">
        <f t="shared" si="82"/>
        <v>0.25</v>
      </c>
      <c r="R304">
        <f t="shared" si="82"/>
        <v>0.25</v>
      </c>
      <c r="S304">
        <f t="shared" si="82"/>
        <v>0.25</v>
      </c>
      <c r="T304">
        <f t="shared" si="82"/>
        <v>0.25</v>
      </c>
      <c r="U304">
        <f t="shared" si="82"/>
        <v>0.25</v>
      </c>
      <c r="V304">
        <f t="shared" si="82"/>
        <v>0.25</v>
      </c>
      <c r="W304">
        <f t="shared" si="82"/>
        <v>0.25</v>
      </c>
    </row>
    <row r="305" spans="1:23" x14ac:dyDescent="0.25">
      <c r="A305" t="s">
        <v>112</v>
      </c>
      <c r="B305" t="s">
        <v>5</v>
      </c>
      <c r="C305" t="s">
        <v>15</v>
      </c>
      <c r="D305" t="s">
        <v>16</v>
      </c>
      <c r="E305" t="s">
        <v>122</v>
      </c>
      <c r="G305" t="s">
        <v>57</v>
      </c>
      <c r="M305">
        <v>10</v>
      </c>
      <c r="N305">
        <f t="shared" si="82"/>
        <v>10</v>
      </c>
      <c r="O305">
        <f t="shared" si="82"/>
        <v>10</v>
      </c>
      <c r="P305">
        <f t="shared" si="82"/>
        <v>10</v>
      </c>
      <c r="Q305">
        <f t="shared" si="82"/>
        <v>10</v>
      </c>
      <c r="R305">
        <f t="shared" si="82"/>
        <v>10</v>
      </c>
      <c r="S305">
        <f t="shared" si="82"/>
        <v>10</v>
      </c>
      <c r="T305">
        <f t="shared" si="82"/>
        <v>10</v>
      </c>
      <c r="U305">
        <f t="shared" si="82"/>
        <v>10</v>
      </c>
      <c r="V305">
        <f t="shared" si="82"/>
        <v>10</v>
      </c>
      <c r="W305">
        <f t="shared" si="82"/>
        <v>10</v>
      </c>
    </row>
    <row r="306" spans="1:23" x14ac:dyDescent="0.25">
      <c r="A306" t="s">
        <v>112</v>
      </c>
      <c r="B306" t="s">
        <v>5</v>
      </c>
      <c r="C306" t="s">
        <v>15</v>
      </c>
      <c r="D306" t="s">
        <v>16</v>
      </c>
      <c r="E306" t="s">
        <v>122</v>
      </c>
      <c r="F306" t="s">
        <v>123</v>
      </c>
      <c r="G306" t="s">
        <v>6</v>
      </c>
    </row>
    <row r="307" spans="1:23" x14ac:dyDescent="0.25">
      <c r="A307" t="s">
        <v>112</v>
      </c>
      <c r="B307" t="s">
        <v>5</v>
      </c>
      <c r="C307" t="s">
        <v>15</v>
      </c>
      <c r="D307" t="s">
        <v>16</v>
      </c>
      <c r="E307" t="s">
        <v>122</v>
      </c>
      <c r="F307" t="s">
        <v>123</v>
      </c>
      <c r="G307" t="s">
        <v>59</v>
      </c>
      <c r="L307" t="s">
        <v>60</v>
      </c>
      <c r="M307">
        <v>1950</v>
      </c>
      <c r="N307">
        <f t="shared" ref="N307:W309" si="83">M307</f>
        <v>1950</v>
      </c>
      <c r="O307">
        <f t="shared" si="83"/>
        <v>1950</v>
      </c>
      <c r="P307">
        <f t="shared" si="83"/>
        <v>1950</v>
      </c>
      <c r="Q307">
        <f t="shared" si="83"/>
        <v>1950</v>
      </c>
      <c r="R307">
        <f t="shared" si="83"/>
        <v>1950</v>
      </c>
      <c r="S307">
        <f t="shared" si="83"/>
        <v>1950</v>
      </c>
      <c r="T307">
        <f t="shared" si="83"/>
        <v>1950</v>
      </c>
      <c r="U307">
        <f t="shared" si="83"/>
        <v>1950</v>
      </c>
      <c r="V307">
        <f t="shared" si="83"/>
        <v>1950</v>
      </c>
      <c r="W307">
        <f t="shared" si="83"/>
        <v>1950</v>
      </c>
    </row>
    <row r="308" spans="1:23" x14ac:dyDescent="0.25">
      <c r="A308" t="s">
        <v>112</v>
      </c>
      <c r="B308" t="s">
        <v>5</v>
      </c>
      <c r="C308" t="s">
        <v>15</v>
      </c>
      <c r="D308" t="s">
        <v>16</v>
      </c>
      <c r="E308" t="s">
        <v>122</v>
      </c>
      <c r="F308" t="s">
        <v>123</v>
      </c>
      <c r="G308" t="s">
        <v>61</v>
      </c>
      <c r="L308" t="s">
        <v>60</v>
      </c>
      <c r="M308">
        <v>2101</v>
      </c>
      <c r="N308">
        <f t="shared" si="83"/>
        <v>2101</v>
      </c>
      <c r="O308">
        <f t="shared" si="83"/>
        <v>2101</v>
      </c>
      <c r="P308">
        <f t="shared" si="83"/>
        <v>2101</v>
      </c>
      <c r="Q308">
        <f t="shared" si="83"/>
        <v>2101</v>
      </c>
      <c r="R308">
        <f t="shared" si="83"/>
        <v>2101</v>
      </c>
      <c r="S308">
        <f t="shared" si="83"/>
        <v>2101</v>
      </c>
      <c r="T308">
        <f t="shared" si="83"/>
        <v>2101</v>
      </c>
      <c r="U308">
        <f t="shared" si="83"/>
        <v>2101</v>
      </c>
      <c r="V308">
        <f t="shared" si="83"/>
        <v>2101</v>
      </c>
      <c r="W308">
        <f t="shared" si="83"/>
        <v>2101</v>
      </c>
    </row>
    <row r="309" spans="1:23" x14ac:dyDescent="0.25">
      <c r="A309" t="s">
        <v>112</v>
      </c>
      <c r="B309" t="s">
        <v>5</v>
      </c>
      <c r="C309" t="s">
        <v>15</v>
      </c>
      <c r="D309" t="s">
        <v>16</v>
      </c>
      <c r="E309" t="s">
        <v>122</v>
      </c>
      <c r="F309" t="s">
        <v>123</v>
      </c>
      <c r="G309" t="s">
        <v>62</v>
      </c>
      <c r="L309" t="s">
        <v>63</v>
      </c>
      <c r="M309">
        <v>16</v>
      </c>
      <c r="N309">
        <f t="shared" si="83"/>
        <v>16</v>
      </c>
      <c r="O309">
        <f t="shared" si="83"/>
        <v>16</v>
      </c>
      <c r="P309">
        <f t="shared" si="83"/>
        <v>16</v>
      </c>
      <c r="Q309">
        <f t="shared" si="83"/>
        <v>16</v>
      </c>
      <c r="R309">
        <f t="shared" si="83"/>
        <v>16</v>
      </c>
      <c r="S309">
        <f t="shared" si="83"/>
        <v>16</v>
      </c>
      <c r="T309">
        <f t="shared" si="83"/>
        <v>16</v>
      </c>
      <c r="U309">
        <f t="shared" si="83"/>
        <v>16</v>
      </c>
      <c r="V309">
        <f t="shared" si="83"/>
        <v>16</v>
      </c>
      <c r="W309">
        <f t="shared" si="83"/>
        <v>16</v>
      </c>
    </row>
    <row r="310" spans="1:23" x14ac:dyDescent="0.25">
      <c r="A310" t="s">
        <v>112</v>
      </c>
      <c r="B310" t="s">
        <v>5</v>
      </c>
      <c r="C310" t="s">
        <v>15</v>
      </c>
      <c r="D310" t="s">
        <v>16</v>
      </c>
      <c r="E310" t="s">
        <v>122</v>
      </c>
      <c r="F310" t="s">
        <v>123</v>
      </c>
      <c r="G310" t="s">
        <v>64</v>
      </c>
      <c r="L310" t="s">
        <v>56</v>
      </c>
      <c r="M310">
        <v>1</v>
      </c>
    </row>
    <row r="311" spans="1:23" x14ac:dyDescent="0.25">
      <c r="A311" t="s">
        <v>112</v>
      </c>
      <c r="B311" t="s">
        <v>5</v>
      </c>
      <c r="C311" t="s">
        <v>15</v>
      </c>
      <c r="D311" t="s">
        <v>16</v>
      </c>
      <c r="E311" t="s">
        <v>122</v>
      </c>
      <c r="F311" t="s">
        <v>123</v>
      </c>
      <c r="G311" t="s">
        <v>67</v>
      </c>
      <c r="L311" t="s">
        <v>19</v>
      </c>
      <c r="M311">
        <f>872023.5476/1000</f>
        <v>872.02354760000003</v>
      </c>
      <c r="N311">
        <f t="shared" ref="N311:W313" si="84">M311</f>
        <v>872.02354760000003</v>
      </c>
      <c r="O311">
        <f t="shared" si="84"/>
        <v>872.02354760000003</v>
      </c>
      <c r="P311">
        <f t="shared" si="84"/>
        <v>872.02354760000003</v>
      </c>
      <c r="Q311">
        <f t="shared" si="84"/>
        <v>872.02354760000003</v>
      </c>
      <c r="R311">
        <f t="shared" si="84"/>
        <v>872.02354760000003</v>
      </c>
      <c r="S311">
        <f t="shared" si="84"/>
        <v>872.02354760000003</v>
      </c>
      <c r="T311">
        <f t="shared" si="84"/>
        <v>872.02354760000003</v>
      </c>
      <c r="U311">
        <f t="shared" si="84"/>
        <v>872.02354760000003</v>
      </c>
      <c r="V311">
        <f t="shared" si="84"/>
        <v>872.02354760000003</v>
      </c>
      <c r="W311">
        <f t="shared" si="84"/>
        <v>872.02354760000003</v>
      </c>
    </row>
    <row r="312" spans="1:23" x14ac:dyDescent="0.25">
      <c r="A312" t="s">
        <v>112</v>
      </c>
      <c r="B312" t="s">
        <v>5</v>
      </c>
      <c r="C312" t="s">
        <v>15</v>
      </c>
      <c r="D312" t="s">
        <v>16</v>
      </c>
      <c r="E312" t="s">
        <v>122</v>
      </c>
      <c r="F312" t="s">
        <v>123</v>
      </c>
      <c r="G312" t="s">
        <v>83</v>
      </c>
      <c r="L312" t="s">
        <v>73</v>
      </c>
      <c r="M312">
        <v>667921.38590417302</v>
      </c>
      <c r="N312">
        <f t="shared" si="84"/>
        <v>667921.38590417302</v>
      </c>
      <c r="O312">
        <f t="shared" si="84"/>
        <v>667921.38590417302</v>
      </c>
      <c r="P312">
        <f t="shared" si="84"/>
        <v>667921.38590417302</v>
      </c>
      <c r="Q312">
        <f t="shared" si="84"/>
        <v>667921.38590417302</v>
      </c>
      <c r="R312">
        <f t="shared" si="84"/>
        <v>667921.38590417302</v>
      </c>
      <c r="S312">
        <f t="shared" si="84"/>
        <v>667921.38590417302</v>
      </c>
      <c r="T312">
        <f t="shared" si="84"/>
        <v>667921.38590417302</v>
      </c>
      <c r="U312">
        <f t="shared" si="84"/>
        <v>667921.38590417302</v>
      </c>
      <c r="V312">
        <f t="shared" si="84"/>
        <v>667921.38590417302</v>
      </c>
      <c r="W312">
        <f t="shared" si="84"/>
        <v>667921.38590417302</v>
      </c>
    </row>
    <row r="313" spans="1:23" x14ac:dyDescent="0.25">
      <c r="A313" t="s">
        <v>112</v>
      </c>
      <c r="B313" t="s">
        <v>5</v>
      </c>
      <c r="C313" t="s">
        <v>15</v>
      </c>
      <c r="D313" t="s">
        <v>16</v>
      </c>
      <c r="E313" t="s">
        <v>122</v>
      </c>
      <c r="F313" t="s">
        <v>123</v>
      </c>
      <c r="G313" t="s">
        <v>17</v>
      </c>
      <c r="J313" t="s">
        <v>31</v>
      </c>
      <c r="L313" t="s">
        <v>84</v>
      </c>
      <c r="M313">
        <f>INDEX([1]!passenger_data,MATCH($A313&amp;$F313&amp;$G313&amp;$J313,[1]!passenger_index,0),MATCH(M$2,[1]!passenger_year,0))</f>
        <v>0.34759999999999996</v>
      </c>
      <c r="N313">
        <f t="shared" si="84"/>
        <v>0.34759999999999996</v>
      </c>
      <c r="O313">
        <f t="shared" si="84"/>
        <v>0.34759999999999996</v>
      </c>
      <c r="P313">
        <f t="shared" si="84"/>
        <v>0.34759999999999996</v>
      </c>
      <c r="Q313">
        <f t="shared" si="84"/>
        <v>0.34759999999999996</v>
      </c>
      <c r="R313">
        <f t="shared" si="84"/>
        <v>0.34759999999999996</v>
      </c>
      <c r="S313">
        <f t="shared" si="84"/>
        <v>0.34759999999999996</v>
      </c>
      <c r="T313">
        <f t="shared" si="84"/>
        <v>0.34759999999999996</v>
      </c>
      <c r="U313">
        <f t="shared" si="84"/>
        <v>0.34759999999999996</v>
      </c>
      <c r="V313">
        <f t="shared" si="84"/>
        <v>0.34759999999999996</v>
      </c>
      <c r="W313">
        <f t="shared" si="84"/>
        <v>0.34759999999999996</v>
      </c>
    </row>
    <row r="314" spans="1:23" x14ac:dyDescent="0.25">
      <c r="A314" t="s">
        <v>77</v>
      </c>
      <c r="B314" t="s">
        <v>5</v>
      </c>
      <c r="C314" t="s">
        <v>15</v>
      </c>
      <c r="D314" t="s">
        <v>16</v>
      </c>
      <c r="E314" t="s">
        <v>124</v>
      </c>
      <c r="G314" t="s">
        <v>20</v>
      </c>
      <c r="L314" t="s">
        <v>19</v>
      </c>
    </row>
    <row r="315" spans="1:23" x14ac:dyDescent="0.25">
      <c r="A315" t="s">
        <v>77</v>
      </c>
      <c r="B315" t="s">
        <v>5</v>
      </c>
      <c r="C315" t="s">
        <v>15</v>
      </c>
      <c r="D315" t="s">
        <v>16</v>
      </c>
      <c r="E315" t="s">
        <v>124</v>
      </c>
      <c r="G315" t="s">
        <v>21</v>
      </c>
      <c r="H315" t="s">
        <v>54</v>
      </c>
    </row>
    <row r="316" spans="1:23" x14ac:dyDescent="0.25">
      <c r="A316" t="s">
        <v>77</v>
      </c>
      <c r="B316" t="s">
        <v>5</v>
      </c>
      <c r="C316" t="s">
        <v>15</v>
      </c>
      <c r="D316" t="s">
        <v>16</v>
      </c>
      <c r="E316" t="s">
        <v>124</v>
      </c>
      <c r="G316" t="s">
        <v>55</v>
      </c>
      <c r="L316" t="s">
        <v>56</v>
      </c>
      <c r="M316">
        <v>0.25</v>
      </c>
      <c r="N316">
        <f t="shared" ref="N316:W317" si="85">M316</f>
        <v>0.25</v>
      </c>
      <c r="O316">
        <f t="shared" si="85"/>
        <v>0.25</v>
      </c>
      <c r="P316">
        <f t="shared" si="85"/>
        <v>0.25</v>
      </c>
      <c r="Q316">
        <f t="shared" si="85"/>
        <v>0.25</v>
      </c>
      <c r="R316">
        <f t="shared" si="85"/>
        <v>0.25</v>
      </c>
      <c r="S316">
        <f t="shared" si="85"/>
        <v>0.25</v>
      </c>
      <c r="T316">
        <f t="shared" si="85"/>
        <v>0.25</v>
      </c>
      <c r="U316">
        <f t="shared" si="85"/>
        <v>0.25</v>
      </c>
      <c r="V316">
        <f t="shared" si="85"/>
        <v>0.25</v>
      </c>
      <c r="W316">
        <f t="shared" si="85"/>
        <v>0.25</v>
      </c>
    </row>
    <row r="317" spans="1:23" x14ac:dyDescent="0.25">
      <c r="A317" t="s">
        <v>77</v>
      </c>
      <c r="B317" t="s">
        <v>5</v>
      </c>
      <c r="C317" t="s">
        <v>15</v>
      </c>
      <c r="D317" t="s">
        <v>16</v>
      </c>
      <c r="E317" t="s">
        <v>124</v>
      </c>
      <c r="G317" t="s">
        <v>57</v>
      </c>
      <c r="M317">
        <v>10</v>
      </c>
      <c r="N317">
        <f t="shared" si="85"/>
        <v>10</v>
      </c>
      <c r="O317">
        <f t="shared" si="85"/>
        <v>10</v>
      </c>
      <c r="P317">
        <f t="shared" si="85"/>
        <v>10</v>
      </c>
      <c r="Q317">
        <f t="shared" si="85"/>
        <v>10</v>
      </c>
      <c r="R317">
        <f t="shared" si="85"/>
        <v>10</v>
      </c>
      <c r="S317">
        <f t="shared" si="85"/>
        <v>10</v>
      </c>
      <c r="T317">
        <f t="shared" si="85"/>
        <v>10</v>
      </c>
      <c r="U317">
        <f t="shared" si="85"/>
        <v>10</v>
      </c>
      <c r="V317">
        <f t="shared" si="85"/>
        <v>10</v>
      </c>
      <c r="W317">
        <f t="shared" si="85"/>
        <v>10</v>
      </c>
    </row>
    <row r="318" spans="1:23" x14ac:dyDescent="0.25">
      <c r="A318" t="s">
        <v>77</v>
      </c>
      <c r="B318" t="s">
        <v>5</v>
      </c>
      <c r="C318" t="s">
        <v>15</v>
      </c>
      <c r="D318" t="s">
        <v>16</v>
      </c>
      <c r="E318" t="s">
        <v>124</v>
      </c>
      <c r="F318" t="s">
        <v>125</v>
      </c>
      <c r="G318" t="s">
        <v>6</v>
      </c>
    </row>
    <row r="319" spans="1:23" x14ac:dyDescent="0.25">
      <c r="A319" t="s">
        <v>77</v>
      </c>
      <c r="B319" t="s">
        <v>5</v>
      </c>
      <c r="C319" t="s">
        <v>15</v>
      </c>
      <c r="D319" t="s">
        <v>16</v>
      </c>
      <c r="E319" t="s">
        <v>124</v>
      </c>
      <c r="F319" t="s">
        <v>125</v>
      </c>
      <c r="G319" t="s">
        <v>59</v>
      </c>
      <c r="L319" t="s">
        <v>60</v>
      </c>
      <c r="M319">
        <v>1950</v>
      </c>
      <c r="N319">
        <f t="shared" ref="N319:W321" si="86">M319</f>
        <v>1950</v>
      </c>
      <c r="O319">
        <f t="shared" si="86"/>
        <v>1950</v>
      </c>
      <c r="P319">
        <f t="shared" si="86"/>
        <v>1950</v>
      </c>
      <c r="Q319">
        <f t="shared" si="86"/>
        <v>1950</v>
      </c>
      <c r="R319">
        <f t="shared" si="86"/>
        <v>1950</v>
      </c>
      <c r="S319">
        <f t="shared" si="86"/>
        <v>1950</v>
      </c>
      <c r="T319">
        <f t="shared" si="86"/>
        <v>1950</v>
      </c>
      <c r="U319">
        <f t="shared" si="86"/>
        <v>1950</v>
      </c>
      <c r="V319">
        <f t="shared" si="86"/>
        <v>1950</v>
      </c>
      <c r="W319">
        <f t="shared" si="86"/>
        <v>1950</v>
      </c>
    </row>
    <row r="320" spans="1:23" x14ac:dyDescent="0.25">
      <c r="A320" t="s">
        <v>77</v>
      </c>
      <c r="B320" t="s">
        <v>5</v>
      </c>
      <c r="C320" t="s">
        <v>15</v>
      </c>
      <c r="D320" t="s">
        <v>16</v>
      </c>
      <c r="E320" t="s">
        <v>124</v>
      </c>
      <c r="F320" t="s">
        <v>125</v>
      </c>
      <c r="G320" t="s">
        <v>61</v>
      </c>
      <c r="L320" t="s">
        <v>60</v>
      </c>
      <c r="M320">
        <v>2101</v>
      </c>
      <c r="N320">
        <f t="shared" si="86"/>
        <v>2101</v>
      </c>
      <c r="O320">
        <f t="shared" si="86"/>
        <v>2101</v>
      </c>
      <c r="P320">
        <f t="shared" si="86"/>
        <v>2101</v>
      </c>
      <c r="Q320">
        <f t="shared" si="86"/>
        <v>2101</v>
      </c>
      <c r="R320">
        <f t="shared" si="86"/>
        <v>2101</v>
      </c>
      <c r="S320">
        <f t="shared" si="86"/>
        <v>2101</v>
      </c>
      <c r="T320">
        <f t="shared" si="86"/>
        <v>2101</v>
      </c>
      <c r="U320">
        <f t="shared" si="86"/>
        <v>2101</v>
      </c>
      <c r="V320">
        <f t="shared" si="86"/>
        <v>2101</v>
      </c>
      <c r="W320">
        <f t="shared" si="86"/>
        <v>2101</v>
      </c>
    </row>
    <row r="321" spans="1:23" x14ac:dyDescent="0.25">
      <c r="A321" t="s">
        <v>77</v>
      </c>
      <c r="B321" t="s">
        <v>5</v>
      </c>
      <c r="C321" t="s">
        <v>15</v>
      </c>
      <c r="D321" t="s">
        <v>16</v>
      </c>
      <c r="E321" t="s">
        <v>124</v>
      </c>
      <c r="F321" t="s">
        <v>125</v>
      </c>
      <c r="G321" t="s">
        <v>62</v>
      </c>
      <c r="L321" t="s">
        <v>63</v>
      </c>
      <c r="M321">
        <v>16</v>
      </c>
      <c r="N321">
        <f t="shared" si="86"/>
        <v>16</v>
      </c>
      <c r="O321">
        <f t="shared" si="86"/>
        <v>16</v>
      </c>
      <c r="P321">
        <f t="shared" si="86"/>
        <v>16</v>
      </c>
      <c r="Q321">
        <f t="shared" si="86"/>
        <v>16</v>
      </c>
      <c r="R321">
        <f t="shared" si="86"/>
        <v>16</v>
      </c>
      <c r="S321">
        <f t="shared" si="86"/>
        <v>16</v>
      </c>
      <c r="T321">
        <f t="shared" si="86"/>
        <v>16</v>
      </c>
      <c r="U321">
        <f t="shared" si="86"/>
        <v>16</v>
      </c>
      <c r="V321">
        <f t="shared" si="86"/>
        <v>16</v>
      </c>
      <c r="W321">
        <f t="shared" si="86"/>
        <v>16</v>
      </c>
    </row>
    <row r="322" spans="1:23" x14ac:dyDescent="0.25">
      <c r="A322" t="s">
        <v>77</v>
      </c>
      <c r="B322" t="s">
        <v>5</v>
      </c>
      <c r="C322" t="s">
        <v>15</v>
      </c>
      <c r="D322" t="s">
        <v>16</v>
      </c>
      <c r="E322" t="s">
        <v>124</v>
      </c>
      <c r="F322" t="s">
        <v>125</v>
      </c>
      <c r="G322" t="s">
        <v>64</v>
      </c>
      <c r="L322" t="s">
        <v>56</v>
      </c>
      <c r="M322">
        <f>INDEX([1]!passenger_data,MATCH($A322&amp;$F322&amp;$G322&amp;$J322,[1]!passenger_index,0),MATCH(M$2,[1]!passenger_year,0))</f>
        <v>0.86566102489081875</v>
      </c>
    </row>
    <row r="323" spans="1:23" x14ac:dyDescent="0.25">
      <c r="A323" t="s">
        <v>77</v>
      </c>
      <c r="B323" t="s">
        <v>5</v>
      </c>
      <c r="C323" t="s">
        <v>15</v>
      </c>
      <c r="D323" t="s">
        <v>16</v>
      </c>
      <c r="E323" t="s">
        <v>124</v>
      </c>
      <c r="F323" t="s">
        <v>125</v>
      </c>
      <c r="G323" t="s">
        <v>67</v>
      </c>
      <c r="L323" t="s">
        <v>19</v>
      </c>
      <c r="M323">
        <f>INDEX([1]!passenger_data,MATCH($A323&amp;$G323,[1]!passenger_index,0),MATCH(M$2,[1]!passenger_year,0))</f>
        <v>956.73357798106247</v>
      </c>
      <c r="N323">
        <f t="shared" ref="N323:W324" si="87">M323</f>
        <v>956.73357798106247</v>
      </c>
      <c r="O323">
        <f t="shared" si="87"/>
        <v>956.73357798106247</v>
      </c>
      <c r="P323">
        <f t="shared" si="87"/>
        <v>956.73357798106247</v>
      </c>
      <c r="Q323">
        <f t="shared" si="87"/>
        <v>956.73357798106247</v>
      </c>
      <c r="R323">
        <f t="shared" si="87"/>
        <v>956.73357798106247</v>
      </c>
      <c r="S323">
        <f t="shared" si="87"/>
        <v>956.73357798106247</v>
      </c>
      <c r="T323">
        <f t="shared" si="87"/>
        <v>956.73357798106247</v>
      </c>
      <c r="U323">
        <f t="shared" si="87"/>
        <v>956.73357798106247</v>
      </c>
      <c r="V323">
        <f t="shared" si="87"/>
        <v>956.73357798106247</v>
      </c>
      <c r="W323">
        <f t="shared" si="87"/>
        <v>956.73357798106247</v>
      </c>
    </row>
    <row r="324" spans="1:23" x14ac:dyDescent="0.25">
      <c r="A324" t="s">
        <v>77</v>
      </c>
      <c r="B324" t="s">
        <v>5</v>
      </c>
      <c r="C324" t="s">
        <v>15</v>
      </c>
      <c r="D324" t="s">
        <v>16</v>
      </c>
      <c r="E324" t="s">
        <v>124</v>
      </c>
      <c r="F324" t="s">
        <v>125</v>
      </c>
      <c r="G324" t="s">
        <v>83</v>
      </c>
      <c r="L324" t="s">
        <v>73</v>
      </c>
      <c r="M324">
        <v>391054.67558792402</v>
      </c>
      <c r="N324">
        <f t="shared" si="87"/>
        <v>391054.67558792402</v>
      </c>
      <c r="O324">
        <f t="shared" si="87"/>
        <v>391054.67558792402</v>
      </c>
      <c r="P324">
        <f t="shared" si="87"/>
        <v>391054.67558792402</v>
      </c>
      <c r="Q324">
        <f t="shared" si="87"/>
        <v>391054.67558792402</v>
      </c>
      <c r="R324">
        <f t="shared" si="87"/>
        <v>391054.67558792402</v>
      </c>
      <c r="S324">
        <f t="shared" si="87"/>
        <v>391054.67558792402</v>
      </c>
      <c r="T324">
        <f t="shared" si="87"/>
        <v>391054.67558792402</v>
      </c>
      <c r="U324">
        <f t="shared" si="87"/>
        <v>391054.67558792402</v>
      </c>
      <c r="V324">
        <f t="shared" si="87"/>
        <v>391054.67558792402</v>
      </c>
      <c r="W324">
        <f t="shared" si="87"/>
        <v>391054.67558792402</v>
      </c>
    </row>
    <row r="325" spans="1:23" x14ac:dyDescent="0.25">
      <c r="A325" t="s">
        <v>77</v>
      </c>
      <c r="B325" t="s">
        <v>5</v>
      </c>
      <c r="C325" t="s">
        <v>15</v>
      </c>
      <c r="D325" t="s">
        <v>16</v>
      </c>
      <c r="E325" t="s">
        <v>124</v>
      </c>
      <c r="F325" t="s">
        <v>125</v>
      </c>
      <c r="G325" t="s">
        <v>17</v>
      </c>
      <c r="J325" t="s">
        <v>115</v>
      </c>
      <c r="L325" t="s">
        <v>84</v>
      </c>
      <c r="M325">
        <f>INDEX([1]!passenger_data,MATCH($A325&amp;$F325&amp;$G325&amp;$J325,[1]!passenger_index,0),MATCH(M$2,[1]!passenger_year,0))</f>
        <v>0.84748823001720197</v>
      </c>
      <c r="N325">
        <f>INDEX([1]!passenger_data,MATCH($A325&amp;$F325&amp;$G325&amp;$J325,[1]!passenger_index,0),MATCH(N$2,[1]!passenger_year,0))</f>
        <v>0.78582702631540613</v>
      </c>
      <c r="O325">
        <f>INDEX([1]!passenger_data,MATCH($A325&amp;$F325&amp;$G325&amp;$J325,[1]!passenger_index,0),MATCH(O$2,[1]!passenger_year,0))</f>
        <v>0.72416582261361029</v>
      </c>
      <c r="P325">
        <f>INDEX([1]!passenger_data,MATCH($A325&amp;$F325&amp;$G325&amp;$J325,[1]!passenger_index,0),MATCH(P$2,[1]!passenger_year,0))</f>
        <v>0.66250461891181445</v>
      </c>
      <c r="Q325">
        <f>INDEX([1]!passenger_data,MATCH($A325&amp;$F325&amp;$G325&amp;$J325,[1]!passenger_index,0),MATCH(Q$2,[1]!passenger_year,0))</f>
        <v>0.61317565595037848</v>
      </c>
      <c r="R325">
        <f>INDEX([1]!passenger_data,MATCH($A325&amp;$F325&amp;$G325&amp;$J325,[1]!passenger_index,0),MATCH(R$2,[1]!passenger_year,0))</f>
        <v>0.61317565595037848</v>
      </c>
      <c r="S325">
        <f>INDEX([1]!passenger_data,MATCH($A325&amp;$F325&amp;$G325&amp;$J325,[1]!passenger_index,0),MATCH(S$2,[1]!passenger_year,0))</f>
        <v>0.61317565595037848</v>
      </c>
      <c r="T325">
        <f>INDEX([1]!passenger_data,MATCH($A325&amp;$F325&amp;$G325&amp;$J325,[1]!passenger_index,0),MATCH(T$2,[1]!passenger_year,0))</f>
        <v>0.61317565595037848</v>
      </c>
      <c r="U325">
        <f>INDEX([1]!passenger_data,MATCH($A325&amp;$F325&amp;$G325&amp;$J325,[1]!passenger_index,0),MATCH(U$2,[1]!passenger_year,0))</f>
        <v>0.61317565595037848</v>
      </c>
      <c r="V325">
        <f>INDEX([1]!passenger_data,MATCH($A325&amp;$F325&amp;$G325&amp;$J325,[1]!passenger_index,0),MATCH(V$2,[1]!passenger_year,0))</f>
        <v>0.61317565595037848</v>
      </c>
      <c r="W325">
        <f>INDEX([1]!passenger_data,MATCH($A325&amp;$F325&amp;$G325&amp;$J325,[1]!passenger_index,0),MATCH(W$2,[1]!passenger_year,0))</f>
        <v>0.61317565595037848</v>
      </c>
    </row>
    <row r="326" spans="1:23" x14ac:dyDescent="0.25">
      <c r="A326" t="s">
        <v>77</v>
      </c>
      <c r="B326" t="s">
        <v>5</v>
      </c>
      <c r="C326" t="s">
        <v>15</v>
      </c>
      <c r="D326" t="s">
        <v>16</v>
      </c>
      <c r="E326" t="s">
        <v>124</v>
      </c>
      <c r="F326" t="s">
        <v>126</v>
      </c>
      <c r="G326" t="s">
        <v>6</v>
      </c>
    </row>
    <row r="327" spans="1:23" x14ac:dyDescent="0.25">
      <c r="A327" t="s">
        <v>77</v>
      </c>
      <c r="B327" t="s">
        <v>5</v>
      </c>
      <c r="C327" t="s">
        <v>15</v>
      </c>
      <c r="D327" t="s">
        <v>16</v>
      </c>
      <c r="E327" t="s">
        <v>124</v>
      </c>
      <c r="F327" t="s">
        <v>126</v>
      </c>
      <c r="G327" t="s">
        <v>59</v>
      </c>
      <c r="L327" t="s">
        <v>60</v>
      </c>
      <c r="M327">
        <v>1950</v>
      </c>
      <c r="N327">
        <f t="shared" ref="N327:W329" si="88">M327</f>
        <v>1950</v>
      </c>
      <c r="O327">
        <f t="shared" si="88"/>
        <v>1950</v>
      </c>
      <c r="P327">
        <f t="shared" si="88"/>
        <v>1950</v>
      </c>
      <c r="Q327">
        <f t="shared" si="88"/>
        <v>1950</v>
      </c>
      <c r="R327">
        <f t="shared" si="88"/>
        <v>1950</v>
      </c>
      <c r="S327">
        <f t="shared" si="88"/>
        <v>1950</v>
      </c>
      <c r="T327">
        <f t="shared" si="88"/>
        <v>1950</v>
      </c>
      <c r="U327">
        <f t="shared" si="88"/>
        <v>1950</v>
      </c>
      <c r="V327">
        <f t="shared" si="88"/>
        <v>1950</v>
      </c>
      <c r="W327">
        <f t="shared" si="88"/>
        <v>1950</v>
      </c>
    </row>
    <row r="328" spans="1:23" x14ac:dyDescent="0.25">
      <c r="A328" t="s">
        <v>77</v>
      </c>
      <c r="B328" t="s">
        <v>5</v>
      </c>
      <c r="C328" t="s">
        <v>15</v>
      </c>
      <c r="D328" t="s">
        <v>16</v>
      </c>
      <c r="E328" t="s">
        <v>124</v>
      </c>
      <c r="F328" t="s">
        <v>126</v>
      </c>
      <c r="G328" t="s">
        <v>61</v>
      </c>
      <c r="L328" t="s">
        <v>60</v>
      </c>
      <c r="M328">
        <v>2101</v>
      </c>
      <c r="N328">
        <f t="shared" si="88"/>
        <v>2101</v>
      </c>
      <c r="O328">
        <f t="shared" si="88"/>
        <v>2101</v>
      </c>
      <c r="P328">
        <f t="shared" si="88"/>
        <v>2101</v>
      </c>
      <c r="Q328">
        <f t="shared" si="88"/>
        <v>2101</v>
      </c>
      <c r="R328">
        <f t="shared" si="88"/>
        <v>2101</v>
      </c>
      <c r="S328">
        <f t="shared" si="88"/>
        <v>2101</v>
      </c>
      <c r="T328">
        <f t="shared" si="88"/>
        <v>2101</v>
      </c>
      <c r="U328">
        <f t="shared" si="88"/>
        <v>2101</v>
      </c>
      <c r="V328">
        <f t="shared" si="88"/>
        <v>2101</v>
      </c>
      <c r="W328">
        <f t="shared" si="88"/>
        <v>2101</v>
      </c>
    </row>
    <row r="329" spans="1:23" x14ac:dyDescent="0.25">
      <c r="A329" t="s">
        <v>77</v>
      </c>
      <c r="B329" t="s">
        <v>5</v>
      </c>
      <c r="C329" t="s">
        <v>15</v>
      </c>
      <c r="D329" t="s">
        <v>16</v>
      </c>
      <c r="E329" t="s">
        <v>124</v>
      </c>
      <c r="F329" t="s">
        <v>126</v>
      </c>
      <c r="G329" t="s">
        <v>62</v>
      </c>
      <c r="L329" t="s">
        <v>63</v>
      </c>
      <c r="M329">
        <v>16</v>
      </c>
      <c r="N329">
        <f t="shared" si="88"/>
        <v>16</v>
      </c>
      <c r="O329">
        <f t="shared" si="88"/>
        <v>16</v>
      </c>
      <c r="P329">
        <f t="shared" si="88"/>
        <v>16</v>
      </c>
      <c r="Q329">
        <f t="shared" si="88"/>
        <v>16</v>
      </c>
      <c r="R329">
        <f t="shared" si="88"/>
        <v>16</v>
      </c>
      <c r="S329">
        <f t="shared" si="88"/>
        <v>16</v>
      </c>
      <c r="T329">
        <f t="shared" si="88"/>
        <v>16</v>
      </c>
      <c r="U329">
        <f t="shared" si="88"/>
        <v>16</v>
      </c>
      <c r="V329">
        <f t="shared" si="88"/>
        <v>16</v>
      </c>
      <c r="W329">
        <f t="shared" si="88"/>
        <v>16</v>
      </c>
    </row>
    <row r="330" spans="1:23" x14ac:dyDescent="0.25">
      <c r="A330" t="s">
        <v>77</v>
      </c>
      <c r="B330" t="s">
        <v>5</v>
      </c>
      <c r="C330" t="s">
        <v>15</v>
      </c>
      <c r="D330" t="s">
        <v>16</v>
      </c>
      <c r="E330" t="s">
        <v>124</v>
      </c>
      <c r="F330" t="s">
        <v>126</v>
      </c>
      <c r="G330" t="s">
        <v>64</v>
      </c>
      <c r="L330" t="s">
        <v>56</v>
      </c>
      <c r="M330">
        <f>INDEX([1]!passenger_data,MATCH($A330&amp;$F330&amp;$G330&amp;$J330,[1]!passenger_index,0),MATCH(M$2,[1]!passenger_year,0))</f>
        <v>0.13433897510918122</v>
      </c>
    </row>
    <row r="331" spans="1:23" x14ac:dyDescent="0.25">
      <c r="A331" t="s">
        <v>77</v>
      </c>
      <c r="B331" t="s">
        <v>5</v>
      </c>
      <c r="C331" t="s">
        <v>15</v>
      </c>
      <c r="D331" t="s">
        <v>16</v>
      </c>
      <c r="E331" t="s">
        <v>124</v>
      </c>
      <c r="F331" t="s">
        <v>126</v>
      </c>
      <c r="G331" t="s">
        <v>67</v>
      </c>
      <c r="L331" t="s">
        <v>19</v>
      </c>
      <c r="M331">
        <f>INDEX([1]!passenger_data,MATCH($A331&amp;$G331,[1]!passenger_index,0),MATCH(M$2,[1]!passenger_year,0))</f>
        <v>956.73357798106247</v>
      </c>
      <c r="N331">
        <f t="shared" ref="N331:W332" si="89">M331</f>
        <v>956.73357798106247</v>
      </c>
      <c r="O331">
        <f t="shared" si="89"/>
        <v>956.73357798106247</v>
      </c>
      <c r="P331">
        <f t="shared" si="89"/>
        <v>956.73357798106247</v>
      </c>
      <c r="Q331">
        <f t="shared" si="89"/>
        <v>956.73357798106247</v>
      </c>
      <c r="R331">
        <f t="shared" si="89"/>
        <v>956.73357798106247</v>
      </c>
      <c r="S331">
        <f t="shared" si="89"/>
        <v>956.73357798106247</v>
      </c>
      <c r="T331">
        <f t="shared" si="89"/>
        <v>956.73357798106247</v>
      </c>
      <c r="U331">
        <f t="shared" si="89"/>
        <v>956.73357798106247</v>
      </c>
      <c r="V331">
        <f t="shared" si="89"/>
        <v>956.73357798106247</v>
      </c>
      <c r="W331">
        <f t="shared" si="89"/>
        <v>956.73357798106247</v>
      </c>
    </row>
    <row r="332" spans="1:23" x14ac:dyDescent="0.25">
      <c r="A332" t="s">
        <v>77</v>
      </c>
      <c r="B332" t="s">
        <v>5</v>
      </c>
      <c r="C332" t="s">
        <v>15</v>
      </c>
      <c r="D332" t="s">
        <v>16</v>
      </c>
      <c r="E332" t="s">
        <v>124</v>
      </c>
      <c r="F332" t="s">
        <v>126</v>
      </c>
      <c r="G332" t="s">
        <v>83</v>
      </c>
      <c r="L332" t="s">
        <v>73</v>
      </c>
      <c r="M332">
        <v>391054.67558792402</v>
      </c>
      <c r="N332">
        <f t="shared" si="89"/>
        <v>391054.67558792402</v>
      </c>
      <c r="O332">
        <f t="shared" si="89"/>
        <v>391054.67558792402</v>
      </c>
      <c r="P332">
        <f t="shared" si="89"/>
        <v>391054.67558792402</v>
      </c>
      <c r="Q332">
        <f t="shared" si="89"/>
        <v>391054.67558792402</v>
      </c>
      <c r="R332">
        <f t="shared" si="89"/>
        <v>391054.67558792402</v>
      </c>
      <c r="S332">
        <f t="shared" si="89"/>
        <v>391054.67558792402</v>
      </c>
      <c r="T332">
        <f t="shared" si="89"/>
        <v>391054.67558792402</v>
      </c>
      <c r="U332">
        <f t="shared" si="89"/>
        <v>391054.67558792402</v>
      </c>
      <c r="V332">
        <f t="shared" si="89"/>
        <v>391054.67558792402</v>
      </c>
      <c r="W332">
        <f t="shared" si="89"/>
        <v>391054.67558792402</v>
      </c>
    </row>
    <row r="333" spans="1:23" x14ac:dyDescent="0.25">
      <c r="A333" t="s">
        <v>77</v>
      </c>
      <c r="B333" t="s">
        <v>5</v>
      </c>
      <c r="C333" t="s">
        <v>15</v>
      </c>
      <c r="D333" t="s">
        <v>16</v>
      </c>
      <c r="E333" t="s">
        <v>124</v>
      </c>
      <c r="F333" t="s">
        <v>126</v>
      </c>
      <c r="G333" t="s">
        <v>17</v>
      </c>
      <c r="J333" t="s">
        <v>99</v>
      </c>
      <c r="L333" t="s">
        <v>84</v>
      </c>
      <c r="M333">
        <f>INDEX([1]!passenger_data,MATCH($A333&amp;$F333&amp;$G333&amp;$J333,[1]!passenger_index,0),MATCH(M$2,[1]!passenger_year,0))</f>
        <v>0.84748823001720197</v>
      </c>
      <c r="N333">
        <f>INDEX([1]!passenger_data,MATCH($A333&amp;$F333&amp;$G333&amp;$J333,[1]!passenger_index,0),MATCH(N$2,[1]!passenger_year,0))</f>
        <v>0.78582702631540613</v>
      </c>
      <c r="O333">
        <f>INDEX([1]!passenger_data,MATCH($A333&amp;$F333&amp;$G333&amp;$J333,[1]!passenger_index,0),MATCH(O$2,[1]!passenger_year,0))</f>
        <v>0.72416582261361029</v>
      </c>
      <c r="P333">
        <f>INDEX([1]!passenger_data,MATCH($A333&amp;$F333&amp;$G333&amp;$J333,[1]!passenger_index,0),MATCH(P$2,[1]!passenger_year,0))</f>
        <v>0.66250461891181445</v>
      </c>
      <c r="Q333">
        <f>INDEX([1]!passenger_data,MATCH($A333&amp;$F333&amp;$G333&amp;$J333,[1]!passenger_index,0),MATCH(Q$2,[1]!passenger_year,0))</f>
        <v>0.61317565595037848</v>
      </c>
      <c r="R333">
        <f>INDEX([1]!passenger_data,MATCH($A333&amp;$F333&amp;$G333&amp;$J333,[1]!passenger_index,0),MATCH(R$2,[1]!passenger_year,0))</f>
        <v>0.61317565595037848</v>
      </c>
      <c r="S333">
        <f>INDEX([1]!passenger_data,MATCH($A333&amp;$F333&amp;$G333&amp;$J333,[1]!passenger_index,0),MATCH(S$2,[1]!passenger_year,0))</f>
        <v>0.61317565595037848</v>
      </c>
      <c r="T333">
        <f>INDEX([1]!passenger_data,MATCH($A333&amp;$F333&amp;$G333&amp;$J333,[1]!passenger_index,0),MATCH(T$2,[1]!passenger_year,0))</f>
        <v>0.61317565595037848</v>
      </c>
      <c r="U333">
        <f>INDEX([1]!passenger_data,MATCH($A333&amp;$F333&amp;$G333&amp;$J333,[1]!passenger_index,0),MATCH(U$2,[1]!passenger_year,0))</f>
        <v>0.61317565595037848</v>
      </c>
      <c r="V333">
        <f>INDEX([1]!passenger_data,MATCH($A333&amp;$F333&amp;$G333&amp;$J333,[1]!passenger_index,0),MATCH(V$2,[1]!passenger_year,0))</f>
        <v>0.61317565595037848</v>
      </c>
      <c r="W333">
        <f>INDEX([1]!passenger_data,MATCH($A333&amp;$F333&amp;$G333&amp;$J333,[1]!passenger_index,0),MATCH(W$2,[1]!passenger_year,0))</f>
        <v>0.61317565595037848</v>
      </c>
    </row>
    <row r="334" spans="1:23" x14ac:dyDescent="0.25">
      <c r="A334" t="s">
        <v>77</v>
      </c>
      <c r="B334" t="s">
        <v>5</v>
      </c>
      <c r="C334" t="s">
        <v>15</v>
      </c>
      <c r="D334" t="s">
        <v>16</v>
      </c>
      <c r="E334" t="s">
        <v>124</v>
      </c>
      <c r="F334" t="s">
        <v>127</v>
      </c>
      <c r="G334" t="s">
        <v>6</v>
      </c>
    </row>
    <row r="335" spans="1:23" x14ac:dyDescent="0.25">
      <c r="A335" t="s">
        <v>77</v>
      </c>
      <c r="B335" t="s">
        <v>5</v>
      </c>
      <c r="C335" t="s">
        <v>15</v>
      </c>
      <c r="D335" t="s">
        <v>16</v>
      </c>
      <c r="E335" t="s">
        <v>124</v>
      </c>
      <c r="F335" t="s">
        <v>127</v>
      </c>
      <c r="G335" t="s">
        <v>59</v>
      </c>
      <c r="L335" t="s">
        <v>60</v>
      </c>
      <c r="M335">
        <v>2010</v>
      </c>
      <c r="N335">
        <f t="shared" ref="N335:W337" si="90">M335</f>
        <v>2010</v>
      </c>
      <c r="O335">
        <f t="shared" si="90"/>
        <v>2010</v>
      </c>
      <c r="P335">
        <f t="shared" si="90"/>
        <v>2010</v>
      </c>
      <c r="Q335">
        <f t="shared" si="90"/>
        <v>2010</v>
      </c>
      <c r="R335">
        <f t="shared" si="90"/>
        <v>2010</v>
      </c>
      <c r="S335">
        <f t="shared" si="90"/>
        <v>2010</v>
      </c>
      <c r="T335">
        <f t="shared" si="90"/>
        <v>2010</v>
      </c>
      <c r="U335">
        <f t="shared" si="90"/>
        <v>2010</v>
      </c>
      <c r="V335">
        <f t="shared" si="90"/>
        <v>2010</v>
      </c>
      <c r="W335">
        <f t="shared" si="90"/>
        <v>2010</v>
      </c>
    </row>
    <row r="336" spans="1:23" x14ac:dyDescent="0.25">
      <c r="A336" t="s">
        <v>77</v>
      </c>
      <c r="B336" t="s">
        <v>5</v>
      </c>
      <c r="C336" t="s">
        <v>15</v>
      </c>
      <c r="D336" t="s">
        <v>16</v>
      </c>
      <c r="E336" t="s">
        <v>124</v>
      </c>
      <c r="F336" t="s">
        <v>127</v>
      </c>
      <c r="G336" t="s">
        <v>61</v>
      </c>
      <c r="L336" t="s">
        <v>60</v>
      </c>
      <c r="M336">
        <v>2101</v>
      </c>
      <c r="N336">
        <f t="shared" si="90"/>
        <v>2101</v>
      </c>
      <c r="O336">
        <f t="shared" si="90"/>
        <v>2101</v>
      </c>
      <c r="P336">
        <f t="shared" si="90"/>
        <v>2101</v>
      </c>
      <c r="Q336">
        <f t="shared" si="90"/>
        <v>2101</v>
      </c>
      <c r="R336">
        <f t="shared" si="90"/>
        <v>2101</v>
      </c>
      <c r="S336">
        <f t="shared" si="90"/>
        <v>2101</v>
      </c>
      <c r="T336">
        <f t="shared" si="90"/>
        <v>2101</v>
      </c>
      <c r="U336">
        <f t="shared" si="90"/>
        <v>2101</v>
      </c>
      <c r="V336">
        <f t="shared" si="90"/>
        <v>2101</v>
      </c>
      <c r="W336">
        <f t="shared" si="90"/>
        <v>2101</v>
      </c>
    </row>
    <row r="337" spans="1:23" x14ac:dyDescent="0.25">
      <c r="A337" t="s">
        <v>77</v>
      </c>
      <c r="B337" t="s">
        <v>5</v>
      </c>
      <c r="C337" t="s">
        <v>15</v>
      </c>
      <c r="D337" t="s">
        <v>16</v>
      </c>
      <c r="E337" t="s">
        <v>124</v>
      </c>
      <c r="F337" t="s">
        <v>127</v>
      </c>
      <c r="G337" t="s">
        <v>62</v>
      </c>
      <c r="L337" t="s">
        <v>63</v>
      </c>
      <c r="M337">
        <v>16</v>
      </c>
      <c r="N337">
        <f t="shared" si="90"/>
        <v>16</v>
      </c>
      <c r="O337">
        <f t="shared" si="90"/>
        <v>16</v>
      </c>
      <c r="P337">
        <f t="shared" si="90"/>
        <v>16</v>
      </c>
      <c r="Q337">
        <f t="shared" si="90"/>
        <v>16</v>
      </c>
      <c r="R337">
        <f t="shared" si="90"/>
        <v>16</v>
      </c>
      <c r="S337">
        <f t="shared" si="90"/>
        <v>16</v>
      </c>
      <c r="T337">
        <f t="shared" si="90"/>
        <v>16</v>
      </c>
      <c r="U337">
        <f t="shared" si="90"/>
        <v>16</v>
      </c>
      <c r="V337">
        <f t="shared" si="90"/>
        <v>16</v>
      </c>
      <c r="W337">
        <f t="shared" si="90"/>
        <v>16</v>
      </c>
    </row>
    <row r="338" spans="1:23" x14ac:dyDescent="0.25">
      <c r="A338" t="s">
        <v>77</v>
      </c>
      <c r="B338" t="s">
        <v>5</v>
      </c>
      <c r="C338" t="s">
        <v>15</v>
      </c>
      <c r="D338" t="s">
        <v>16</v>
      </c>
      <c r="E338" t="s">
        <v>124</v>
      </c>
      <c r="F338" t="s">
        <v>127</v>
      </c>
      <c r="G338" t="s">
        <v>64</v>
      </c>
      <c r="L338" t="s">
        <v>56</v>
      </c>
      <c r="M338">
        <v>0</v>
      </c>
    </row>
    <row r="339" spans="1:23" x14ac:dyDescent="0.25">
      <c r="A339" t="s">
        <v>77</v>
      </c>
      <c r="B339" t="s">
        <v>5</v>
      </c>
      <c r="C339" t="s">
        <v>15</v>
      </c>
      <c r="D339" t="s">
        <v>16</v>
      </c>
      <c r="E339" t="s">
        <v>124</v>
      </c>
      <c r="F339" t="s">
        <v>127</v>
      </c>
      <c r="G339" t="s">
        <v>67</v>
      </c>
      <c r="L339" t="s">
        <v>19</v>
      </c>
      <c r="M339">
        <f>INDEX([1]!passenger_data,MATCH($A339&amp;$G339,[1]!passenger_index,0),MATCH(M$2,[1]!passenger_year,0))</f>
        <v>956.73357798106247</v>
      </c>
      <c r="N339">
        <f t="shared" ref="N339:W340" si="91">M339</f>
        <v>956.73357798106247</v>
      </c>
      <c r="O339">
        <f t="shared" si="91"/>
        <v>956.73357798106247</v>
      </c>
      <c r="P339">
        <f t="shared" si="91"/>
        <v>956.73357798106247</v>
      </c>
      <c r="Q339">
        <f t="shared" si="91"/>
        <v>956.73357798106247</v>
      </c>
      <c r="R339">
        <f t="shared" si="91"/>
        <v>956.73357798106247</v>
      </c>
      <c r="S339">
        <f t="shared" si="91"/>
        <v>956.73357798106247</v>
      </c>
      <c r="T339">
        <f t="shared" si="91"/>
        <v>956.73357798106247</v>
      </c>
      <c r="U339">
        <f t="shared" si="91"/>
        <v>956.73357798106247</v>
      </c>
      <c r="V339">
        <f t="shared" si="91"/>
        <v>956.73357798106247</v>
      </c>
      <c r="W339">
        <f t="shared" si="91"/>
        <v>956.73357798106247</v>
      </c>
    </row>
    <row r="340" spans="1:23" x14ac:dyDescent="0.25">
      <c r="A340" t="s">
        <v>77</v>
      </c>
      <c r="B340" t="s">
        <v>5</v>
      </c>
      <c r="C340" t="s">
        <v>15</v>
      </c>
      <c r="D340" t="s">
        <v>16</v>
      </c>
      <c r="E340" t="s">
        <v>124</v>
      </c>
      <c r="F340" t="s">
        <v>127</v>
      </c>
      <c r="G340" t="s">
        <v>83</v>
      </c>
      <c r="L340" t="s">
        <v>73</v>
      </c>
      <c r="M340">
        <v>547476.54582309397</v>
      </c>
      <c r="N340">
        <f t="shared" si="91"/>
        <v>547476.54582309397</v>
      </c>
      <c r="O340">
        <f t="shared" si="91"/>
        <v>547476.54582309397</v>
      </c>
      <c r="P340">
        <f t="shared" si="91"/>
        <v>547476.54582309397</v>
      </c>
      <c r="Q340">
        <f t="shared" si="91"/>
        <v>547476.54582309397</v>
      </c>
      <c r="R340">
        <f t="shared" si="91"/>
        <v>547476.54582309397</v>
      </c>
      <c r="S340">
        <f t="shared" si="91"/>
        <v>547476.54582309397</v>
      </c>
      <c r="T340">
        <f t="shared" si="91"/>
        <v>547476.54582309397</v>
      </c>
      <c r="U340">
        <f t="shared" si="91"/>
        <v>547476.54582309397</v>
      </c>
      <c r="V340">
        <f t="shared" si="91"/>
        <v>547476.54582309397</v>
      </c>
      <c r="W340">
        <f t="shared" si="91"/>
        <v>547476.54582309397</v>
      </c>
    </row>
    <row r="341" spans="1:23" x14ac:dyDescent="0.25">
      <c r="A341" t="s">
        <v>77</v>
      </c>
      <c r="B341" t="s">
        <v>5</v>
      </c>
      <c r="C341" t="s">
        <v>15</v>
      </c>
      <c r="D341" t="s">
        <v>16</v>
      </c>
      <c r="E341" t="s">
        <v>124</v>
      </c>
      <c r="F341" t="s">
        <v>127</v>
      </c>
      <c r="G341" t="s">
        <v>17</v>
      </c>
      <c r="J341" t="s">
        <v>115</v>
      </c>
      <c r="L341" t="s">
        <v>84</v>
      </c>
      <c r="M341">
        <f t="shared" ref="M341:W341" si="92">M325*0.65</f>
        <v>0.55086734951118133</v>
      </c>
      <c r="N341">
        <f t="shared" si="92"/>
        <v>0.51078756710501405</v>
      </c>
      <c r="O341">
        <f t="shared" si="92"/>
        <v>0.47070778469884672</v>
      </c>
      <c r="P341">
        <f t="shared" si="92"/>
        <v>0.43062800229267939</v>
      </c>
      <c r="Q341">
        <f t="shared" si="92"/>
        <v>0.39856417636774605</v>
      </c>
      <c r="R341">
        <f t="shared" si="92"/>
        <v>0.39856417636774605</v>
      </c>
      <c r="S341">
        <f t="shared" si="92"/>
        <v>0.39856417636774605</v>
      </c>
      <c r="T341">
        <f t="shared" si="92"/>
        <v>0.39856417636774605</v>
      </c>
      <c r="U341">
        <f t="shared" si="92"/>
        <v>0.39856417636774605</v>
      </c>
      <c r="V341">
        <f t="shared" si="92"/>
        <v>0.39856417636774605</v>
      </c>
      <c r="W341">
        <f t="shared" si="92"/>
        <v>0.39856417636774605</v>
      </c>
    </row>
    <row r="342" spans="1:23" x14ac:dyDescent="0.25">
      <c r="A342" t="s">
        <v>77</v>
      </c>
      <c r="B342" t="s">
        <v>5</v>
      </c>
      <c r="C342" t="s">
        <v>15</v>
      </c>
      <c r="D342" t="s">
        <v>16</v>
      </c>
      <c r="E342" t="s">
        <v>124</v>
      </c>
      <c r="F342" t="s">
        <v>128</v>
      </c>
      <c r="G342" t="s">
        <v>6</v>
      </c>
    </row>
    <row r="343" spans="1:23" x14ac:dyDescent="0.25">
      <c r="A343" t="s">
        <v>77</v>
      </c>
      <c r="B343" t="s">
        <v>5</v>
      </c>
      <c r="C343" t="s">
        <v>15</v>
      </c>
      <c r="D343" t="s">
        <v>16</v>
      </c>
      <c r="E343" t="s">
        <v>124</v>
      </c>
      <c r="F343" t="s">
        <v>128</v>
      </c>
      <c r="G343" t="s">
        <v>59</v>
      </c>
      <c r="L343" t="s">
        <v>60</v>
      </c>
      <c r="M343">
        <v>1950</v>
      </c>
      <c r="N343">
        <f t="shared" ref="N343:W345" si="93">M343</f>
        <v>1950</v>
      </c>
      <c r="O343">
        <f t="shared" si="93"/>
        <v>1950</v>
      </c>
      <c r="P343">
        <f t="shared" si="93"/>
        <v>1950</v>
      </c>
      <c r="Q343">
        <f t="shared" si="93"/>
        <v>1950</v>
      </c>
      <c r="R343">
        <f t="shared" si="93"/>
        <v>1950</v>
      </c>
      <c r="S343">
        <f t="shared" si="93"/>
        <v>1950</v>
      </c>
      <c r="T343">
        <f t="shared" si="93"/>
        <v>1950</v>
      </c>
      <c r="U343">
        <f t="shared" si="93"/>
        <v>1950</v>
      </c>
      <c r="V343">
        <f t="shared" si="93"/>
        <v>1950</v>
      </c>
      <c r="W343">
        <f t="shared" si="93"/>
        <v>1950</v>
      </c>
    </row>
    <row r="344" spans="1:23" x14ac:dyDescent="0.25">
      <c r="A344" t="s">
        <v>77</v>
      </c>
      <c r="B344" t="s">
        <v>5</v>
      </c>
      <c r="C344" t="s">
        <v>15</v>
      </c>
      <c r="D344" t="s">
        <v>16</v>
      </c>
      <c r="E344" t="s">
        <v>124</v>
      </c>
      <c r="F344" t="s">
        <v>128</v>
      </c>
      <c r="G344" t="s">
        <v>61</v>
      </c>
      <c r="L344" t="s">
        <v>60</v>
      </c>
      <c r="M344">
        <v>2101</v>
      </c>
      <c r="N344">
        <f t="shared" si="93"/>
        <v>2101</v>
      </c>
      <c r="O344">
        <f t="shared" si="93"/>
        <v>2101</v>
      </c>
      <c r="P344">
        <f t="shared" si="93"/>
        <v>2101</v>
      </c>
      <c r="Q344">
        <f t="shared" si="93"/>
        <v>2101</v>
      </c>
      <c r="R344">
        <f t="shared" si="93"/>
        <v>2101</v>
      </c>
      <c r="S344">
        <f t="shared" si="93"/>
        <v>2101</v>
      </c>
      <c r="T344">
        <f t="shared" si="93"/>
        <v>2101</v>
      </c>
      <c r="U344">
        <f t="shared" si="93"/>
        <v>2101</v>
      </c>
      <c r="V344">
        <f t="shared" si="93"/>
        <v>2101</v>
      </c>
      <c r="W344">
        <f t="shared" si="93"/>
        <v>2101</v>
      </c>
    </row>
    <row r="345" spans="1:23" x14ac:dyDescent="0.25">
      <c r="A345" t="s">
        <v>77</v>
      </c>
      <c r="B345" t="s">
        <v>5</v>
      </c>
      <c r="C345" t="s">
        <v>15</v>
      </c>
      <c r="D345" t="s">
        <v>16</v>
      </c>
      <c r="E345" t="s">
        <v>124</v>
      </c>
      <c r="F345" t="s">
        <v>128</v>
      </c>
      <c r="G345" t="s">
        <v>62</v>
      </c>
      <c r="L345" t="s">
        <v>63</v>
      </c>
      <c r="M345">
        <v>16</v>
      </c>
      <c r="N345">
        <f t="shared" si="93"/>
        <v>16</v>
      </c>
      <c r="O345">
        <f t="shared" si="93"/>
        <v>16</v>
      </c>
      <c r="P345">
        <f t="shared" si="93"/>
        <v>16</v>
      </c>
      <c r="Q345">
        <f t="shared" si="93"/>
        <v>16</v>
      </c>
      <c r="R345">
        <f t="shared" si="93"/>
        <v>16</v>
      </c>
      <c r="S345">
        <f t="shared" si="93"/>
        <v>16</v>
      </c>
      <c r="T345">
        <f t="shared" si="93"/>
        <v>16</v>
      </c>
      <c r="U345">
        <f t="shared" si="93"/>
        <v>16</v>
      </c>
      <c r="V345">
        <f t="shared" si="93"/>
        <v>16</v>
      </c>
      <c r="W345">
        <f t="shared" si="93"/>
        <v>16</v>
      </c>
    </row>
    <row r="346" spans="1:23" x14ac:dyDescent="0.25">
      <c r="A346" t="s">
        <v>77</v>
      </c>
      <c r="B346" t="s">
        <v>5</v>
      </c>
      <c r="C346" t="s">
        <v>15</v>
      </c>
      <c r="D346" t="s">
        <v>16</v>
      </c>
      <c r="E346" t="s">
        <v>124</v>
      </c>
      <c r="F346" t="s">
        <v>128</v>
      </c>
      <c r="G346" t="s">
        <v>64</v>
      </c>
      <c r="L346" t="s">
        <v>56</v>
      </c>
      <c r="M346">
        <v>0</v>
      </c>
    </row>
    <row r="347" spans="1:23" x14ac:dyDescent="0.25">
      <c r="A347" t="s">
        <v>77</v>
      </c>
      <c r="B347" t="s">
        <v>5</v>
      </c>
      <c r="C347" t="s">
        <v>15</v>
      </c>
      <c r="D347" t="s">
        <v>16</v>
      </c>
      <c r="E347" t="s">
        <v>124</v>
      </c>
      <c r="F347" t="s">
        <v>128</v>
      </c>
      <c r="G347" t="s">
        <v>67</v>
      </c>
      <c r="L347" t="s">
        <v>19</v>
      </c>
      <c r="M347">
        <f>INDEX([1]!passenger_data,MATCH($A347&amp;$G347,[1]!passenger_index,0),MATCH(M$2,[1]!passenger_year,0))</f>
        <v>956.73357798106247</v>
      </c>
      <c r="N347">
        <f t="shared" ref="N347:W348" si="94">M347</f>
        <v>956.73357798106247</v>
      </c>
      <c r="O347">
        <f t="shared" si="94"/>
        <v>956.73357798106247</v>
      </c>
      <c r="P347">
        <f t="shared" si="94"/>
        <v>956.73357798106247</v>
      </c>
      <c r="Q347">
        <f t="shared" si="94"/>
        <v>956.73357798106247</v>
      </c>
      <c r="R347">
        <f t="shared" si="94"/>
        <v>956.73357798106247</v>
      </c>
      <c r="S347">
        <f t="shared" si="94"/>
        <v>956.73357798106247</v>
      </c>
      <c r="T347">
        <f t="shared" si="94"/>
        <v>956.73357798106247</v>
      </c>
      <c r="U347">
        <f t="shared" si="94"/>
        <v>956.73357798106247</v>
      </c>
      <c r="V347">
        <f t="shared" si="94"/>
        <v>956.73357798106247</v>
      </c>
      <c r="W347">
        <f t="shared" si="94"/>
        <v>956.73357798106247</v>
      </c>
    </row>
    <row r="348" spans="1:23" x14ac:dyDescent="0.25">
      <c r="A348" t="s">
        <v>77</v>
      </c>
      <c r="B348" t="s">
        <v>5</v>
      </c>
      <c r="C348" t="s">
        <v>15</v>
      </c>
      <c r="D348" t="s">
        <v>16</v>
      </c>
      <c r="E348" t="s">
        <v>124</v>
      </c>
      <c r="F348" t="s">
        <v>128</v>
      </c>
      <c r="G348" t="s">
        <v>83</v>
      </c>
      <c r="L348" t="s">
        <v>73</v>
      </c>
      <c r="M348">
        <v>547476.54582309397</v>
      </c>
      <c r="N348">
        <f t="shared" si="94"/>
        <v>547476.54582309397</v>
      </c>
      <c r="O348">
        <f t="shared" si="94"/>
        <v>547476.54582309397</v>
      </c>
      <c r="P348">
        <f t="shared" si="94"/>
        <v>547476.54582309397</v>
      </c>
      <c r="Q348">
        <f t="shared" si="94"/>
        <v>547476.54582309397</v>
      </c>
      <c r="R348">
        <f t="shared" si="94"/>
        <v>547476.54582309397</v>
      </c>
      <c r="S348">
        <f t="shared" si="94"/>
        <v>547476.54582309397</v>
      </c>
      <c r="T348">
        <f t="shared" si="94"/>
        <v>547476.54582309397</v>
      </c>
      <c r="U348">
        <f t="shared" si="94"/>
        <v>547476.54582309397</v>
      </c>
      <c r="V348">
        <f t="shared" si="94"/>
        <v>547476.54582309397</v>
      </c>
      <c r="W348">
        <f t="shared" si="94"/>
        <v>547476.54582309397</v>
      </c>
    </row>
    <row r="349" spans="1:23" x14ac:dyDescent="0.25">
      <c r="A349" t="s">
        <v>77</v>
      </c>
      <c r="B349" t="s">
        <v>5</v>
      </c>
      <c r="C349" t="s">
        <v>15</v>
      </c>
      <c r="D349" t="s">
        <v>16</v>
      </c>
      <c r="E349" t="s">
        <v>124</v>
      </c>
      <c r="F349" t="s">
        <v>128</v>
      </c>
      <c r="G349" t="s">
        <v>17</v>
      </c>
      <c r="J349" t="s">
        <v>40</v>
      </c>
      <c r="L349" t="s">
        <v>84</v>
      </c>
      <c r="M349">
        <f t="shared" ref="M349:W349" si="95">M325</f>
        <v>0.84748823001720197</v>
      </c>
      <c r="N349">
        <f t="shared" si="95"/>
        <v>0.78582702631540613</v>
      </c>
      <c r="O349">
        <f t="shared" si="95"/>
        <v>0.72416582261361029</v>
      </c>
      <c r="P349">
        <f t="shared" si="95"/>
        <v>0.66250461891181445</v>
      </c>
      <c r="Q349">
        <f t="shared" si="95"/>
        <v>0.61317565595037848</v>
      </c>
      <c r="R349">
        <f t="shared" si="95"/>
        <v>0.61317565595037848</v>
      </c>
      <c r="S349">
        <f t="shared" si="95"/>
        <v>0.61317565595037848</v>
      </c>
      <c r="T349">
        <f t="shared" si="95"/>
        <v>0.61317565595037848</v>
      </c>
      <c r="U349">
        <f t="shared" si="95"/>
        <v>0.61317565595037848</v>
      </c>
      <c r="V349">
        <f t="shared" si="95"/>
        <v>0.61317565595037848</v>
      </c>
      <c r="W349">
        <f t="shared" si="95"/>
        <v>0.61317565595037848</v>
      </c>
    </row>
    <row r="350" spans="1:23" x14ac:dyDescent="0.25">
      <c r="A350" t="s">
        <v>77</v>
      </c>
      <c r="B350" t="s">
        <v>5</v>
      </c>
      <c r="C350" t="s">
        <v>15</v>
      </c>
      <c r="D350" t="s">
        <v>16</v>
      </c>
      <c r="E350" t="s">
        <v>124</v>
      </c>
      <c r="F350" t="s">
        <v>129</v>
      </c>
      <c r="G350" t="s">
        <v>6</v>
      </c>
    </row>
    <row r="351" spans="1:23" x14ac:dyDescent="0.25">
      <c r="A351" t="s">
        <v>77</v>
      </c>
      <c r="B351" t="s">
        <v>5</v>
      </c>
      <c r="C351" t="s">
        <v>15</v>
      </c>
      <c r="D351" t="s">
        <v>16</v>
      </c>
      <c r="E351" t="s">
        <v>124</v>
      </c>
      <c r="F351" t="s">
        <v>129</v>
      </c>
      <c r="G351" t="s">
        <v>59</v>
      </c>
      <c r="L351" t="s">
        <v>60</v>
      </c>
      <c r="M351">
        <v>2010</v>
      </c>
      <c r="N351">
        <f t="shared" ref="N351:W353" si="96">M351</f>
        <v>2010</v>
      </c>
      <c r="O351">
        <f t="shared" si="96"/>
        <v>2010</v>
      </c>
      <c r="P351">
        <f t="shared" si="96"/>
        <v>2010</v>
      </c>
      <c r="Q351">
        <f t="shared" si="96"/>
        <v>2010</v>
      </c>
      <c r="R351">
        <f t="shared" si="96"/>
        <v>2010</v>
      </c>
      <c r="S351">
        <f t="shared" si="96"/>
        <v>2010</v>
      </c>
      <c r="T351">
        <f t="shared" si="96"/>
        <v>2010</v>
      </c>
      <c r="U351">
        <f t="shared" si="96"/>
        <v>2010</v>
      </c>
      <c r="V351">
        <f t="shared" si="96"/>
        <v>2010</v>
      </c>
      <c r="W351">
        <f t="shared" si="96"/>
        <v>2010</v>
      </c>
    </row>
    <row r="352" spans="1:23" x14ac:dyDescent="0.25">
      <c r="A352" t="s">
        <v>77</v>
      </c>
      <c r="B352" t="s">
        <v>5</v>
      </c>
      <c r="C352" t="s">
        <v>15</v>
      </c>
      <c r="D352" t="s">
        <v>16</v>
      </c>
      <c r="E352" t="s">
        <v>124</v>
      </c>
      <c r="F352" t="s">
        <v>129</v>
      </c>
      <c r="G352" t="s">
        <v>61</v>
      </c>
      <c r="L352" t="s">
        <v>60</v>
      </c>
      <c r="M352">
        <v>2101</v>
      </c>
      <c r="N352">
        <f t="shared" si="96"/>
        <v>2101</v>
      </c>
      <c r="O352">
        <f t="shared" si="96"/>
        <v>2101</v>
      </c>
      <c r="P352">
        <f t="shared" si="96"/>
        <v>2101</v>
      </c>
      <c r="Q352">
        <f t="shared" si="96"/>
        <v>2101</v>
      </c>
      <c r="R352">
        <f t="shared" si="96"/>
        <v>2101</v>
      </c>
      <c r="S352">
        <f t="shared" si="96"/>
        <v>2101</v>
      </c>
      <c r="T352">
        <f t="shared" si="96"/>
        <v>2101</v>
      </c>
      <c r="U352">
        <f t="shared" si="96"/>
        <v>2101</v>
      </c>
      <c r="V352">
        <f t="shared" si="96"/>
        <v>2101</v>
      </c>
      <c r="W352">
        <f t="shared" si="96"/>
        <v>2101</v>
      </c>
    </row>
    <row r="353" spans="1:23" x14ac:dyDescent="0.25">
      <c r="A353" t="s">
        <v>77</v>
      </c>
      <c r="B353" t="s">
        <v>5</v>
      </c>
      <c r="C353" t="s">
        <v>15</v>
      </c>
      <c r="D353" t="s">
        <v>16</v>
      </c>
      <c r="E353" t="s">
        <v>124</v>
      </c>
      <c r="F353" t="s">
        <v>129</v>
      </c>
      <c r="G353" t="s">
        <v>62</v>
      </c>
      <c r="L353" t="s">
        <v>63</v>
      </c>
      <c r="M353">
        <v>16</v>
      </c>
      <c r="N353">
        <f t="shared" si="96"/>
        <v>16</v>
      </c>
      <c r="O353">
        <f t="shared" si="96"/>
        <v>16</v>
      </c>
      <c r="P353">
        <f t="shared" si="96"/>
        <v>16</v>
      </c>
      <c r="Q353">
        <f t="shared" si="96"/>
        <v>16</v>
      </c>
      <c r="R353">
        <f t="shared" si="96"/>
        <v>16</v>
      </c>
      <c r="S353">
        <f t="shared" si="96"/>
        <v>16</v>
      </c>
      <c r="T353">
        <f t="shared" si="96"/>
        <v>16</v>
      </c>
      <c r="U353">
        <f t="shared" si="96"/>
        <v>16</v>
      </c>
      <c r="V353">
        <f t="shared" si="96"/>
        <v>16</v>
      </c>
      <c r="W353">
        <f t="shared" si="96"/>
        <v>16</v>
      </c>
    </row>
    <row r="354" spans="1:23" x14ac:dyDescent="0.25">
      <c r="A354" t="s">
        <v>77</v>
      </c>
      <c r="B354" t="s">
        <v>5</v>
      </c>
      <c r="C354" t="s">
        <v>15</v>
      </c>
      <c r="D354" t="s">
        <v>16</v>
      </c>
      <c r="E354" t="s">
        <v>124</v>
      </c>
      <c r="F354" t="s">
        <v>129</v>
      </c>
      <c r="G354" t="s">
        <v>64</v>
      </c>
      <c r="L354" t="s">
        <v>56</v>
      </c>
      <c r="M354">
        <v>0</v>
      </c>
    </row>
    <row r="355" spans="1:23" x14ac:dyDescent="0.25">
      <c r="A355" t="s">
        <v>77</v>
      </c>
      <c r="B355" t="s">
        <v>5</v>
      </c>
      <c r="C355" t="s">
        <v>15</v>
      </c>
      <c r="D355" t="s">
        <v>16</v>
      </c>
      <c r="E355" t="s">
        <v>124</v>
      </c>
      <c r="F355" t="s">
        <v>129</v>
      </c>
      <c r="G355" t="s">
        <v>67</v>
      </c>
      <c r="L355" t="s">
        <v>19</v>
      </c>
      <c r="M355">
        <f>INDEX([1]!passenger_data,MATCH($A355&amp;$G355,[1]!passenger_index,0),MATCH(M$2,[1]!passenger_year,0))</f>
        <v>956.73357798106247</v>
      </c>
      <c r="N355">
        <f t="shared" ref="N355:W356" si="97">M355</f>
        <v>956.73357798106247</v>
      </c>
      <c r="O355">
        <f t="shared" si="97"/>
        <v>956.73357798106247</v>
      </c>
      <c r="P355">
        <f t="shared" si="97"/>
        <v>956.73357798106247</v>
      </c>
      <c r="Q355">
        <f t="shared" si="97"/>
        <v>956.73357798106247</v>
      </c>
      <c r="R355">
        <f t="shared" si="97"/>
        <v>956.73357798106247</v>
      </c>
      <c r="S355">
        <f t="shared" si="97"/>
        <v>956.73357798106247</v>
      </c>
      <c r="T355">
        <f t="shared" si="97"/>
        <v>956.73357798106247</v>
      </c>
      <c r="U355">
        <f t="shared" si="97"/>
        <v>956.73357798106247</v>
      </c>
      <c r="V355">
        <f t="shared" si="97"/>
        <v>956.73357798106247</v>
      </c>
      <c r="W355">
        <f t="shared" si="97"/>
        <v>956.73357798106247</v>
      </c>
    </row>
    <row r="356" spans="1:23" x14ac:dyDescent="0.25">
      <c r="A356" t="s">
        <v>77</v>
      </c>
      <c r="B356" t="s">
        <v>5</v>
      </c>
      <c r="C356" t="s">
        <v>15</v>
      </c>
      <c r="D356" t="s">
        <v>16</v>
      </c>
      <c r="E356" t="s">
        <v>124</v>
      </c>
      <c r="F356" t="s">
        <v>129</v>
      </c>
      <c r="G356" t="s">
        <v>83</v>
      </c>
      <c r="L356" t="s">
        <v>73</v>
      </c>
      <c r="M356">
        <v>547476.54582309397</v>
      </c>
      <c r="N356">
        <f t="shared" si="97"/>
        <v>547476.54582309397</v>
      </c>
      <c r="O356">
        <f t="shared" si="97"/>
        <v>547476.54582309397</v>
      </c>
      <c r="P356">
        <f t="shared" si="97"/>
        <v>547476.54582309397</v>
      </c>
      <c r="Q356">
        <f t="shared" si="97"/>
        <v>547476.54582309397</v>
      </c>
      <c r="R356">
        <f t="shared" si="97"/>
        <v>547476.54582309397</v>
      </c>
      <c r="S356">
        <f t="shared" si="97"/>
        <v>547476.54582309397</v>
      </c>
      <c r="T356">
        <f t="shared" si="97"/>
        <v>547476.54582309397</v>
      </c>
      <c r="U356">
        <f t="shared" si="97"/>
        <v>547476.54582309397</v>
      </c>
      <c r="V356">
        <f t="shared" si="97"/>
        <v>547476.54582309397</v>
      </c>
      <c r="W356">
        <f t="shared" si="97"/>
        <v>547476.54582309397</v>
      </c>
    </row>
    <row r="357" spans="1:23" x14ac:dyDescent="0.25">
      <c r="A357" t="s">
        <v>77</v>
      </c>
      <c r="B357" t="s">
        <v>5</v>
      </c>
      <c r="C357" t="s">
        <v>15</v>
      </c>
      <c r="D357" t="s">
        <v>16</v>
      </c>
      <c r="E357" t="s">
        <v>124</v>
      </c>
      <c r="F357" t="s">
        <v>129</v>
      </c>
      <c r="G357" t="s">
        <v>17</v>
      </c>
      <c r="J357" t="s">
        <v>23</v>
      </c>
      <c r="L357" t="s">
        <v>84</v>
      </c>
      <c r="M357">
        <f t="shared" ref="M357:W357" si="98">M341</f>
        <v>0.55086734951118133</v>
      </c>
      <c r="N357">
        <f t="shared" si="98"/>
        <v>0.51078756710501405</v>
      </c>
      <c r="O357">
        <f t="shared" si="98"/>
        <v>0.47070778469884672</v>
      </c>
      <c r="P357">
        <f t="shared" si="98"/>
        <v>0.43062800229267939</v>
      </c>
      <c r="Q357">
        <f t="shared" si="98"/>
        <v>0.39856417636774605</v>
      </c>
      <c r="R357">
        <f t="shared" si="98"/>
        <v>0.39856417636774605</v>
      </c>
      <c r="S357">
        <f t="shared" si="98"/>
        <v>0.39856417636774605</v>
      </c>
      <c r="T357">
        <f t="shared" si="98"/>
        <v>0.39856417636774605</v>
      </c>
      <c r="U357">
        <f t="shared" si="98"/>
        <v>0.39856417636774605</v>
      </c>
      <c r="V357">
        <f t="shared" si="98"/>
        <v>0.39856417636774605</v>
      </c>
      <c r="W357">
        <f t="shared" si="98"/>
        <v>0.39856417636774605</v>
      </c>
    </row>
    <row r="358" spans="1:23" x14ac:dyDescent="0.25">
      <c r="A358" t="s">
        <v>77</v>
      </c>
      <c r="B358" t="s">
        <v>5</v>
      </c>
      <c r="C358" t="s">
        <v>15</v>
      </c>
      <c r="D358" t="s">
        <v>16</v>
      </c>
      <c r="E358" t="s">
        <v>124</v>
      </c>
      <c r="F358" t="s">
        <v>130</v>
      </c>
      <c r="G358" t="s">
        <v>6</v>
      </c>
    </row>
    <row r="359" spans="1:23" x14ac:dyDescent="0.25">
      <c r="A359" t="s">
        <v>77</v>
      </c>
      <c r="B359" t="s">
        <v>5</v>
      </c>
      <c r="C359" t="s">
        <v>15</v>
      </c>
      <c r="D359" t="s">
        <v>16</v>
      </c>
      <c r="E359" t="s">
        <v>124</v>
      </c>
      <c r="F359" t="s">
        <v>130</v>
      </c>
      <c r="G359" t="s">
        <v>59</v>
      </c>
      <c r="L359" t="s">
        <v>60</v>
      </c>
      <c r="M359">
        <v>2010</v>
      </c>
      <c r="N359">
        <f t="shared" ref="N359:W361" si="99">M359</f>
        <v>2010</v>
      </c>
      <c r="O359">
        <f t="shared" si="99"/>
        <v>2010</v>
      </c>
      <c r="P359">
        <f t="shared" si="99"/>
        <v>2010</v>
      </c>
      <c r="Q359">
        <f t="shared" si="99"/>
        <v>2010</v>
      </c>
      <c r="R359">
        <f t="shared" si="99"/>
        <v>2010</v>
      </c>
      <c r="S359">
        <f t="shared" si="99"/>
        <v>2010</v>
      </c>
      <c r="T359">
        <f t="shared" si="99"/>
        <v>2010</v>
      </c>
      <c r="U359">
        <f t="shared" si="99"/>
        <v>2010</v>
      </c>
      <c r="V359">
        <f t="shared" si="99"/>
        <v>2010</v>
      </c>
      <c r="W359">
        <f t="shared" si="99"/>
        <v>2010</v>
      </c>
    </row>
    <row r="360" spans="1:23" x14ac:dyDescent="0.25">
      <c r="A360" t="s">
        <v>77</v>
      </c>
      <c r="B360" t="s">
        <v>5</v>
      </c>
      <c r="C360" t="s">
        <v>15</v>
      </c>
      <c r="D360" t="s">
        <v>16</v>
      </c>
      <c r="E360" t="s">
        <v>124</v>
      </c>
      <c r="F360" t="s">
        <v>130</v>
      </c>
      <c r="G360" t="s">
        <v>61</v>
      </c>
      <c r="L360" t="s">
        <v>60</v>
      </c>
      <c r="M360">
        <v>2101</v>
      </c>
      <c r="N360">
        <f t="shared" si="99"/>
        <v>2101</v>
      </c>
      <c r="O360">
        <f t="shared" si="99"/>
        <v>2101</v>
      </c>
      <c r="P360">
        <f t="shared" si="99"/>
        <v>2101</v>
      </c>
      <c r="Q360">
        <f t="shared" si="99"/>
        <v>2101</v>
      </c>
      <c r="R360">
        <f t="shared" si="99"/>
        <v>2101</v>
      </c>
      <c r="S360">
        <f t="shared" si="99"/>
        <v>2101</v>
      </c>
      <c r="T360">
        <f t="shared" si="99"/>
        <v>2101</v>
      </c>
      <c r="U360">
        <f t="shared" si="99"/>
        <v>2101</v>
      </c>
      <c r="V360">
        <f t="shared" si="99"/>
        <v>2101</v>
      </c>
      <c r="W360">
        <f t="shared" si="99"/>
        <v>2101</v>
      </c>
    </row>
    <row r="361" spans="1:23" x14ac:dyDescent="0.25">
      <c r="A361" t="s">
        <v>77</v>
      </c>
      <c r="B361" t="s">
        <v>5</v>
      </c>
      <c r="C361" t="s">
        <v>15</v>
      </c>
      <c r="D361" t="s">
        <v>16</v>
      </c>
      <c r="E361" t="s">
        <v>124</v>
      </c>
      <c r="F361" t="s">
        <v>130</v>
      </c>
      <c r="G361" t="s">
        <v>62</v>
      </c>
      <c r="L361" t="s">
        <v>63</v>
      </c>
      <c r="M361">
        <v>16</v>
      </c>
      <c r="N361">
        <f t="shared" si="99"/>
        <v>16</v>
      </c>
      <c r="O361">
        <f t="shared" si="99"/>
        <v>16</v>
      </c>
      <c r="P361">
        <f t="shared" si="99"/>
        <v>16</v>
      </c>
      <c r="Q361">
        <f t="shared" si="99"/>
        <v>16</v>
      </c>
      <c r="R361">
        <f t="shared" si="99"/>
        <v>16</v>
      </c>
      <c r="S361">
        <f t="shared" si="99"/>
        <v>16</v>
      </c>
      <c r="T361">
        <f t="shared" si="99"/>
        <v>16</v>
      </c>
      <c r="U361">
        <f t="shared" si="99"/>
        <v>16</v>
      </c>
      <c r="V361">
        <f t="shared" si="99"/>
        <v>16</v>
      </c>
      <c r="W361">
        <f t="shared" si="99"/>
        <v>16</v>
      </c>
    </row>
    <row r="362" spans="1:23" x14ac:dyDescent="0.25">
      <c r="A362" t="s">
        <v>77</v>
      </c>
      <c r="B362" t="s">
        <v>5</v>
      </c>
      <c r="C362" t="s">
        <v>15</v>
      </c>
      <c r="D362" t="s">
        <v>16</v>
      </c>
      <c r="E362" t="s">
        <v>124</v>
      </c>
      <c r="F362" t="s">
        <v>130</v>
      </c>
      <c r="G362" t="s">
        <v>64</v>
      </c>
      <c r="L362" t="s">
        <v>56</v>
      </c>
      <c r="M362">
        <v>0</v>
      </c>
    </row>
    <row r="363" spans="1:23" x14ac:dyDescent="0.25">
      <c r="A363" t="s">
        <v>77</v>
      </c>
      <c r="B363" t="s">
        <v>5</v>
      </c>
      <c r="C363" t="s">
        <v>15</v>
      </c>
      <c r="D363" t="s">
        <v>16</v>
      </c>
      <c r="E363" t="s">
        <v>124</v>
      </c>
      <c r="F363" t="s">
        <v>130</v>
      </c>
      <c r="G363" t="s">
        <v>67</v>
      </c>
      <c r="L363" t="s">
        <v>19</v>
      </c>
      <c r="M363">
        <f>INDEX([1]!passenger_data,MATCH($A363&amp;$G363,[1]!passenger_index,0),MATCH(M$2,[1]!passenger_year,0))</f>
        <v>956.73357798106247</v>
      </c>
      <c r="N363">
        <f t="shared" ref="N363:W364" si="100">M363</f>
        <v>956.73357798106247</v>
      </c>
      <c r="O363">
        <f t="shared" si="100"/>
        <v>956.73357798106247</v>
      </c>
      <c r="P363">
        <f t="shared" si="100"/>
        <v>956.73357798106247</v>
      </c>
      <c r="Q363">
        <f t="shared" si="100"/>
        <v>956.73357798106247</v>
      </c>
      <c r="R363">
        <f t="shared" si="100"/>
        <v>956.73357798106247</v>
      </c>
      <c r="S363">
        <f t="shared" si="100"/>
        <v>956.73357798106247</v>
      </c>
      <c r="T363">
        <f t="shared" si="100"/>
        <v>956.73357798106247</v>
      </c>
      <c r="U363">
        <f t="shared" si="100"/>
        <v>956.73357798106247</v>
      </c>
      <c r="V363">
        <f t="shared" si="100"/>
        <v>956.73357798106247</v>
      </c>
      <c r="W363">
        <f t="shared" si="100"/>
        <v>956.73357798106247</v>
      </c>
    </row>
    <row r="364" spans="1:23" x14ac:dyDescent="0.25">
      <c r="A364" t="s">
        <v>77</v>
      </c>
      <c r="B364" t="s">
        <v>5</v>
      </c>
      <c r="C364" t="s">
        <v>15</v>
      </c>
      <c r="D364" t="s">
        <v>16</v>
      </c>
      <c r="E364" t="s">
        <v>124</v>
      </c>
      <c r="F364" t="s">
        <v>130</v>
      </c>
      <c r="G364" t="s">
        <v>83</v>
      </c>
      <c r="L364" t="s">
        <v>73</v>
      </c>
      <c r="M364">
        <v>2346328.0535275401</v>
      </c>
      <c r="N364">
        <f t="shared" si="100"/>
        <v>2346328.0535275401</v>
      </c>
      <c r="O364">
        <f t="shared" si="100"/>
        <v>2346328.0535275401</v>
      </c>
      <c r="P364">
        <f t="shared" si="100"/>
        <v>2346328.0535275401</v>
      </c>
      <c r="Q364">
        <f t="shared" si="100"/>
        <v>2346328.0535275401</v>
      </c>
      <c r="R364">
        <f t="shared" si="100"/>
        <v>2346328.0535275401</v>
      </c>
      <c r="S364">
        <f t="shared" si="100"/>
        <v>2346328.0535275401</v>
      </c>
      <c r="T364">
        <f t="shared" si="100"/>
        <v>2346328.0535275401</v>
      </c>
      <c r="U364">
        <f t="shared" si="100"/>
        <v>2346328.0535275401</v>
      </c>
      <c r="V364">
        <f t="shared" si="100"/>
        <v>2346328.0535275401</v>
      </c>
      <c r="W364">
        <f t="shared" si="100"/>
        <v>2346328.0535275401</v>
      </c>
    </row>
    <row r="365" spans="1:23" x14ac:dyDescent="0.25">
      <c r="A365" t="s">
        <v>77</v>
      </c>
      <c r="B365" t="s">
        <v>5</v>
      </c>
      <c r="C365" t="s">
        <v>15</v>
      </c>
      <c r="D365" t="s">
        <v>16</v>
      </c>
      <c r="E365" t="s">
        <v>124</v>
      </c>
      <c r="F365" t="s">
        <v>130</v>
      </c>
      <c r="G365" t="s">
        <v>17</v>
      </c>
      <c r="J365" t="s">
        <v>37</v>
      </c>
      <c r="L365" t="s">
        <v>84</v>
      </c>
      <c r="M365">
        <f t="shared" ref="M365:W365" si="101">M341</f>
        <v>0.55086734951118133</v>
      </c>
      <c r="N365">
        <f t="shared" si="101"/>
        <v>0.51078756710501405</v>
      </c>
      <c r="O365">
        <f t="shared" si="101"/>
        <v>0.47070778469884672</v>
      </c>
      <c r="P365">
        <f t="shared" si="101"/>
        <v>0.43062800229267939</v>
      </c>
      <c r="Q365">
        <f t="shared" si="101"/>
        <v>0.39856417636774605</v>
      </c>
      <c r="R365">
        <f t="shared" si="101"/>
        <v>0.39856417636774605</v>
      </c>
      <c r="S365">
        <f t="shared" si="101"/>
        <v>0.39856417636774605</v>
      </c>
      <c r="T365">
        <f t="shared" si="101"/>
        <v>0.39856417636774605</v>
      </c>
      <c r="U365">
        <f t="shared" si="101"/>
        <v>0.39856417636774605</v>
      </c>
      <c r="V365">
        <f t="shared" si="101"/>
        <v>0.39856417636774605</v>
      </c>
      <c r="W365">
        <f t="shared" si="101"/>
        <v>0.39856417636774605</v>
      </c>
    </row>
    <row r="366" spans="1:23" x14ac:dyDescent="0.25">
      <c r="A366" t="s">
        <v>79</v>
      </c>
      <c r="B366" t="s">
        <v>5</v>
      </c>
      <c r="C366" t="s">
        <v>15</v>
      </c>
      <c r="D366" t="s">
        <v>16</v>
      </c>
      <c r="E366" t="s">
        <v>131</v>
      </c>
      <c r="G366" t="s">
        <v>20</v>
      </c>
      <c r="L366" t="s">
        <v>19</v>
      </c>
    </row>
    <row r="367" spans="1:23" x14ac:dyDescent="0.25">
      <c r="A367" t="s">
        <v>79</v>
      </c>
      <c r="B367" t="s">
        <v>5</v>
      </c>
      <c r="C367" t="s">
        <v>15</v>
      </c>
      <c r="D367" t="s">
        <v>16</v>
      </c>
      <c r="E367" t="s">
        <v>131</v>
      </c>
      <c r="G367" t="s">
        <v>21</v>
      </c>
      <c r="H367" t="s">
        <v>54</v>
      </c>
    </row>
    <row r="368" spans="1:23" x14ac:dyDescent="0.25">
      <c r="A368" t="s">
        <v>79</v>
      </c>
      <c r="B368" t="s">
        <v>5</v>
      </c>
      <c r="C368" t="s">
        <v>15</v>
      </c>
      <c r="D368" t="s">
        <v>16</v>
      </c>
      <c r="E368" t="s">
        <v>131</v>
      </c>
      <c r="G368" t="s">
        <v>55</v>
      </c>
      <c r="L368" t="s">
        <v>56</v>
      </c>
      <c r="M368">
        <v>0.25</v>
      </c>
      <c r="N368">
        <f t="shared" ref="N368:W369" si="102">M368</f>
        <v>0.25</v>
      </c>
      <c r="O368">
        <f t="shared" si="102"/>
        <v>0.25</v>
      </c>
      <c r="P368">
        <f t="shared" si="102"/>
        <v>0.25</v>
      </c>
      <c r="Q368">
        <f t="shared" si="102"/>
        <v>0.25</v>
      </c>
      <c r="R368">
        <f t="shared" si="102"/>
        <v>0.25</v>
      </c>
      <c r="S368">
        <f t="shared" si="102"/>
        <v>0.25</v>
      </c>
      <c r="T368">
        <f t="shared" si="102"/>
        <v>0.25</v>
      </c>
      <c r="U368">
        <f t="shared" si="102"/>
        <v>0.25</v>
      </c>
      <c r="V368">
        <f t="shared" si="102"/>
        <v>0.25</v>
      </c>
      <c r="W368">
        <f t="shared" si="102"/>
        <v>0.25</v>
      </c>
    </row>
    <row r="369" spans="1:23" x14ac:dyDescent="0.25">
      <c r="A369" t="s">
        <v>79</v>
      </c>
      <c r="B369" t="s">
        <v>5</v>
      </c>
      <c r="C369" t="s">
        <v>15</v>
      </c>
      <c r="D369" t="s">
        <v>16</v>
      </c>
      <c r="E369" t="s">
        <v>131</v>
      </c>
      <c r="G369" t="s">
        <v>57</v>
      </c>
      <c r="M369">
        <v>10</v>
      </c>
      <c r="N369">
        <f t="shared" si="102"/>
        <v>10</v>
      </c>
      <c r="O369">
        <f t="shared" si="102"/>
        <v>10</v>
      </c>
      <c r="P369">
        <f t="shared" si="102"/>
        <v>10</v>
      </c>
      <c r="Q369">
        <f t="shared" si="102"/>
        <v>10</v>
      </c>
      <c r="R369">
        <f t="shared" si="102"/>
        <v>10</v>
      </c>
      <c r="S369">
        <f t="shared" si="102"/>
        <v>10</v>
      </c>
      <c r="T369">
        <f t="shared" si="102"/>
        <v>10</v>
      </c>
      <c r="U369">
        <f t="shared" si="102"/>
        <v>10</v>
      </c>
      <c r="V369">
        <f t="shared" si="102"/>
        <v>10</v>
      </c>
      <c r="W369">
        <f t="shared" si="102"/>
        <v>10</v>
      </c>
    </row>
    <row r="370" spans="1:23" x14ac:dyDescent="0.25">
      <c r="A370" t="s">
        <v>79</v>
      </c>
      <c r="B370" t="s">
        <v>5</v>
      </c>
      <c r="C370" t="s">
        <v>15</v>
      </c>
      <c r="D370" t="s">
        <v>16</v>
      </c>
      <c r="E370" t="s">
        <v>131</v>
      </c>
      <c r="F370" t="s">
        <v>132</v>
      </c>
      <c r="G370" t="s">
        <v>6</v>
      </c>
    </row>
    <row r="371" spans="1:23" x14ac:dyDescent="0.25">
      <c r="A371" t="s">
        <v>79</v>
      </c>
      <c r="B371" t="s">
        <v>5</v>
      </c>
      <c r="C371" t="s">
        <v>15</v>
      </c>
      <c r="D371" t="s">
        <v>16</v>
      </c>
      <c r="E371" t="s">
        <v>131</v>
      </c>
      <c r="F371" t="s">
        <v>132</v>
      </c>
      <c r="G371" t="s">
        <v>59</v>
      </c>
      <c r="L371" t="s">
        <v>60</v>
      </c>
      <c r="M371">
        <v>2000</v>
      </c>
      <c r="N371">
        <f t="shared" ref="N371:W373" si="103">M371</f>
        <v>2000</v>
      </c>
      <c r="O371">
        <f t="shared" si="103"/>
        <v>2000</v>
      </c>
      <c r="P371">
        <f t="shared" si="103"/>
        <v>2000</v>
      </c>
      <c r="Q371">
        <f t="shared" si="103"/>
        <v>2000</v>
      </c>
      <c r="R371">
        <f t="shared" si="103"/>
        <v>2000</v>
      </c>
      <c r="S371">
        <f t="shared" si="103"/>
        <v>2000</v>
      </c>
      <c r="T371">
        <f t="shared" si="103"/>
        <v>2000</v>
      </c>
      <c r="U371">
        <f t="shared" si="103"/>
        <v>2000</v>
      </c>
      <c r="V371">
        <f t="shared" si="103"/>
        <v>2000</v>
      </c>
      <c r="W371">
        <f t="shared" si="103"/>
        <v>2000</v>
      </c>
    </row>
    <row r="372" spans="1:23" x14ac:dyDescent="0.25">
      <c r="A372" t="s">
        <v>79</v>
      </c>
      <c r="B372" t="s">
        <v>5</v>
      </c>
      <c r="C372" t="s">
        <v>15</v>
      </c>
      <c r="D372" t="s">
        <v>16</v>
      </c>
      <c r="E372" t="s">
        <v>131</v>
      </c>
      <c r="F372" t="s">
        <v>132</v>
      </c>
      <c r="G372" t="s">
        <v>61</v>
      </c>
      <c r="L372" t="s">
        <v>60</v>
      </c>
      <c r="M372">
        <v>2101</v>
      </c>
      <c r="N372">
        <f t="shared" si="103"/>
        <v>2101</v>
      </c>
      <c r="O372">
        <f t="shared" si="103"/>
        <v>2101</v>
      </c>
      <c r="P372">
        <f t="shared" si="103"/>
        <v>2101</v>
      </c>
      <c r="Q372">
        <f t="shared" si="103"/>
        <v>2101</v>
      </c>
      <c r="R372">
        <f t="shared" si="103"/>
        <v>2101</v>
      </c>
      <c r="S372">
        <f t="shared" si="103"/>
        <v>2101</v>
      </c>
      <c r="T372">
        <f t="shared" si="103"/>
        <v>2101</v>
      </c>
      <c r="U372">
        <f t="shared" si="103"/>
        <v>2101</v>
      </c>
      <c r="V372">
        <f t="shared" si="103"/>
        <v>2101</v>
      </c>
      <c r="W372">
        <f t="shared" si="103"/>
        <v>2101</v>
      </c>
    </row>
    <row r="373" spans="1:23" x14ac:dyDescent="0.25">
      <c r="A373" t="s">
        <v>79</v>
      </c>
      <c r="B373" t="s">
        <v>5</v>
      </c>
      <c r="C373" t="s">
        <v>15</v>
      </c>
      <c r="D373" t="s">
        <v>16</v>
      </c>
      <c r="E373" t="s">
        <v>131</v>
      </c>
      <c r="F373" t="s">
        <v>132</v>
      </c>
      <c r="G373" t="s">
        <v>62</v>
      </c>
      <c r="L373" t="s">
        <v>63</v>
      </c>
      <c r="M373">
        <v>25</v>
      </c>
      <c r="N373">
        <f t="shared" si="103"/>
        <v>25</v>
      </c>
      <c r="O373">
        <f t="shared" si="103"/>
        <v>25</v>
      </c>
      <c r="P373">
        <f t="shared" si="103"/>
        <v>25</v>
      </c>
      <c r="Q373">
        <f t="shared" si="103"/>
        <v>25</v>
      </c>
      <c r="R373">
        <f t="shared" si="103"/>
        <v>25</v>
      </c>
      <c r="S373">
        <f t="shared" si="103"/>
        <v>25</v>
      </c>
      <c r="T373">
        <f t="shared" si="103"/>
        <v>25</v>
      </c>
      <c r="U373">
        <f t="shared" si="103"/>
        <v>25</v>
      </c>
      <c r="V373">
        <f t="shared" si="103"/>
        <v>25</v>
      </c>
      <c r="W373">
        <f t="shared" si="103"/>
        <v>25</v>
      </c>
    </row>
    <row r="374" spans="1:23" x14ac:dyDescent="0.25">
      <c r="A374" t="s">
        <v>79</v>
      </c>
      <c r="B374" t="s">
        <v>5</v>
      </c>
      <c r="C374" t="s">
        <v>15</v>
      </c>
      <c r="D374" t="s">
        <v>16</v>
      </c>
      <c r="E374" t="s">
        <v>131</v>
      </c>
      <c r="F374" t="s">
        <v>132</v>
      </c>
      <c r="G374" t="s">
        <v>64</v>
      </c>
      <c r="L374" t="s">
        <v>56</v>
      </c>
      <c r="M374">
        <f>INDEX([1]!passenger_data,MATCH($A374&amp;$F374&amp;$G374&amp;$J374,[1]!passenger_index,0),MATCH(M$2,[1]!passenger_year,0))</f>
        <v>1</v>
      </c>
    </row>
    <row r="375" spans="1:23" x14ac:dyDescent="0.25">
      <c r="A375" t="s">
        <v>79</v>
      </c>
      <c r="B375" t="s">
        <v>5</v>
      </c>
      <c r="C375" t="s">
        <v>15</v>
      </c>
      <c r="D375" t="s">
        <v>16</v>
      </c>
      <c r="E375" t="s">
        <v>131</v>
      </c>
      <c r="F375" t="s">
        <v>132</v>
      </c>
      <c r="G375" t="s">
        <v>67</v>
      </c>
      <c r="L375" t="s">
        <v>19</v>
      </c>
      <c r="M375">
        <f>79733868/1000</f>
        <v>79733.868000000002</v>
      </c>
      <c r="N375">
        <f t="shared" ref="N375:W376" si="104">M375</f>
        <v>79733.868000000002</v>
      </c>
      <c r="O375">
        <f t="shared" si="104"/>
        <v>79733.868000000002</v>
      </c>
      <c r="P375">
        <f t="shared" si="104"/>
        <v>79733.868000000002</v>
      </c>
      <c r="Q375">
        <f t="shared" si="104"/>
        <v>79733.868000000002</v>
      </c>
      <c r="R375">
        <f t="shared" si="104"/>
        <v>79733.868000000002</v>
      </c>
      <c r="S375">
        <f t="shared" si="104"/>
        <v>79733.868000000002</v>
      </c>
      <c r="T375">
        <f t="shared" si="104"/>
        <v>79733.868000000002</v>
      </c>
      <c r="U375">
        <f t="shared" si="104"/>
        <v>79733.868000000002</v>
      </c>
      <c r="V375">
        <f t="shared" si="104"/>
        <v>79733.868000000002</v>
      </c>
      <c r="W375">
        <f t="shared" si="104"/>
        <v>79733.868000000002</v>
      </c>
    </row>
    <row r="376" spans="1:23" x14ac:dyDescent="0.25">
      <c r="A376" t="s">
        <v>79</v>
      </c>
      <c r="B376" t="s">
        <v>5</v>
      </c>
      <c r="C376" t="s">
        <v>15</v>
      </c>
      <c r="D376" t="s">
        <v>16</v>
      </c>
      <c r="E376" t="s">
        <v>131</v>
      </c>
      <c r="F376" t="s">
        <v>132</v>
      </c>
      <c r="G376" t="s">
        <v>83</v>
      </c>
      <c r="L376" t="s">
        <v>73</v>
      </c>
      <c r="M376">
        <v>52328087.348878503</v>
      </c>
      <c r="N376">
        <f t="shared" si="104"/>
        <v>52328087.348878503</v>
      </c>
      <c r="O376">
        <f t="shared" si="104"/>
        <v>52328087.348878503</v>
      </c>
      <c r="P376">
        <f t="shared" si="104"/>
        <v>52328087.348878503</v>
      </c>
      <c r="Q376">
        <f t="shared" si="104"/>
        <v>52328087.348878503</v>
      </c>
      <c r="R376">
        <f t="shared" si="104"/>
        <v>52328087.348878503</v>
      </c>
      <c r="S376">
        <f t="shared" si="104"/>
        <v>52328087.348878503</v>
      </c>
      <c r="T376">
        <f t="shared" si="104"/>
        <v>52328087.348878503</v>
      </c>
      <c r="U376">
        <f t="shared" si="104"/>
        <v>52328087.348878503</v>
      </c>
      <c r="V376">
        <f t="shared" si="104"/>
        <v>52328087.348878503</v>
      </c>
      <c r="W376">
        <f t="shared" si="104"/>
        <v>52328087.348878503</v>
      </c>
    </row>
    <row r="377" spans="1:23" x14ac:dyDescent="0.25">
      <c r="A377" t="s">
        <v>79</v>
      </c>
      <c r="B377" t="s">
        <v>5</v>
      </c>
      <c r="C377" t="s">
        <v>15</v>
      </c>
      <c r="D377" t="s">
        <v>16</v>
      </c>
      <c r="E377" t="s">
        <v>131</v>
      </c>
      <c r="F377" t="s">
        <v>132</v>
      </c>
      <c r="G377" t="s">
        <v>17</v>
      </c>
      <c r="J377" t="s">
        <v>115</v>
      </c>
      <c r="L377" t="s">
        <v>84</v>
      </c>
      <c r="M377">
        <f>INDEX([1]!passenger_data,MATCH($A377&amp;$F377&amp;$G377&amp;$J377,[1]!passenger_index,0),MATCH(M$2,[1]!passenger_year,0))</f>
        <v>1.9938942624324696</v>
      </c>
      <c r="N377">
        <f>INDEX([1]!passenger_data,MATCH($A377&amp;$F377&amp;$G377&amp;$J377,[1]!passenger_index,0),MATCH(N$2,[1]!passenger_year,0))</f>
        <v>1.8539965299869507</v>
      </c>
      <c r="O377">
        <f>INDEX([1]!passenger_data,MATCH($A377&amp;$F377&amp;$G377&amp;$J377,[1]!passenger_index,0),MATCH(O$2,[1]!passenger_year,0))</f>
        <v>1.7140987975414319</v>
      </c>
      <c r="P377">
        <f>INDEX([1]!passenger_data,MATCH($A377&amp;$F377&amp;$G377&amp;$J377,[1]!passenger_index,0),MATCH(P$2,[1]!passenger_year,0))</f>
        <v>1.5742010650959131</v>
      </c>
      <c r="Q377">
        <f>INDEX([1]!passenger_data,MATCH($A377&amp;$F377&amp;$G377&amp;$J377,[1]!passenger_index,0),MATCH(Q$2,[1]!passenger_year,0))</f>
        <v>1.4622828791394937</v>
      </c>
      <c r="R377">
        <f>INDEX([1]!passenger_data,MATCH($A377&amp;$F377&amp;$G377&amp;$J377,[1]!passenger_index,0),MATCH(R$2,[1]!passenger_year,0))</f>
        <v>1.4622828791394937</v>
      </c>
      <c r="S377">
        <f>INDEX([1]!passenger_data,MATCH($A377&amp;$F377&amp;$G377&amp;$J377,[1]!passenger_index,0),MATCH(S$2,[1]!passenger_year,0))</f>
        <v>1.4622828791394937</v>
      </c>
      <c r="T377">
        <f>INDEX([1]!passenger_data,MATCH($A377&amp;$F377&amp;$G377&amp;$J377,[1]!passenger_index,0),MATCH(T$2,[1]!passenger_year,0))</f>
        <v>1.4622828791394937</v>
      </c>
      <c r="U377">
        <f>INDEX([1]!passenger_data,MATCH($A377&amp;$F377&amp;$G377&amp;$J377,[1]!passenger_index,0),MATCH(U$2,[1]!passenger_year,0))</f>
        <v>1.4622828791394937</v>
      </c>
      <c r="V377">
        <f>INDEX([1]!passenger_data,MATCH($A377&amp;$F377&amp;$G377&amp;$J377,[1]!passenger_index,0),MATCH(V$2,[1]!passenger_year,0))</f>
        <v>1.4622828791394937</v>
      </c>
      <c r="W377">
        <f>INDEX([1]!passenger_data,MATCH($A377&amp;$F377&amp;$G377&amp;$J377,[1]!passenger_index,0),MATCH(W$2,[1]!passenger_year,0))</f>
        <v>1.4622828791394937</v>
      </c>
    </row>
    <row r="378" spans="1:23" x14ac:dyDescent="0.25">
      <c r="A378" t="s">
        <v>79</v>
      </c>
      <c r="B378" t="s">
        <v>5</v>
      </c>
      <c r="C378" t="s">
        <v>15</v>
      </c>
      <c r="D378" t="s">
        <v>16</v>
      </c>
      <c r="E378" t="s">
        <v>131</v>
      </c>
      <c r="F378" t="s">
        <v>133</v>
      </c>
      <c r="G378" t="s">
        <v>6</v>
      </c>
    </row>
    <row r="379" spans="1:23" x14ac:dyDescent="0.25">
      <c r="A379" t="s">
        <v>79</v>
      </c>
      <c r="B379" t="s">
        <v>5</v>
      </c>
      <c r="C379" t="s">
        <v>15</v>
      </c>
      <c r="D379" t="s">
        <v>16</v>
      </c>
      <c r="E379" t="s">
        <v>131</v>
      </c>
      <c r="F379" t="s">
        <v>133</v>
      </c>
      <c r="G379" t="s">
        <v>59</v>
      </c>
      <c r="L379" t="s">
        <v>60</v>
      </c>
      <c r="M379">
        <v>2010</v>
      </c>
      <c r="N379">
        <f t="shared" ref="N379:W381" si="105">M379</f>
        <v>2010</v>
      </c>
      <c r="O379">
        <f t="shared" si="105"/>
        <v>2010</v>
      </c>
      <c r="P379">
        <f t="shared" si="105"/>
        <v>2010</v>
      </c>
      <c r="Q379">
        <f t="shared" si="105"/>
        <v>2010</v>
      </c>
      <c r="R379">
        <f t="shared" si="105"/>
        <v>2010</v>
      </c>
      <c r="S379">
        <f t="shared" si="105"/>
        <v>2010</v>
      </c>
      <c r="T379">
        <f t="shared" si="105"/>
        <v>2010</v>
      </c>
      <c r="U379">
        <f t="shared" si="105"/>
        <v>2010</v>
      </c>
      <c r="V379">
        <f t="shared" si="105"/>
        <v>2010</v>
      </c>
      <c r="W379">
        <f t="shared" si="105"/>
        <v>2010</v>
      </c>
    </row>
    <row r="380" spans="1:23" x14ac:dyDescent="0.25">
      <c r="A380" t="s">
        <v>79</v>
      </c>
      <c r="B380" t="s">
        <v>5</v>
      </c>
      <c r="C380" t="s">
        <v>15</v>
      </c>
      <c r="D380" t="s">
        <v>16</v>
      </c>
      <c r="E380" t="s">
        <v>131</v>
      </c>
      <c r="F380" t="s">
        <v>133</v>
      </c>
      <c r="G380" t="s">
        <v>61</v>
      </c>
      <c r="L380" t="s">
        <v>60</v>
      </c>
      <c r="M380">
        <v>2101</v>
      </c>
      <c r="N380">
        <f t="shared" si="105"/>
        <v>2101</v>
      </c>
      <c r="O380">
        <f t="shared" si="105"/>
        <v>2101</v>
      </c>
      <c r="P380">
        <f t="shared" si="105"/>
        <v>2101</v>
      </c>
      <c r="Q380">
        <f t="shared" si="105"/>
        <v>2101</v>
      </c>
      <c r="R380">
        <f t="shared" si="105"/>
        <v>2101</v>
      </c>
      <c r="S380">
        <f t="shared" si="105"/>
        <v>2101</v>
      </c>
      <c r="T380">
        <f t="shared" si="105"/>
        <v>2101</v>
      </c>
      <c r="U380">
        <f t="shared" si="105"/>
        <v>2101</v>
      </c>
      <c r="V380">
        <f t="shared" si="105"/>
        <v>2101</v>
      </c>
      <c r="W380">
        <f t="shared" si="105"/>
        <v>2101</v>
      </c>
    </row>
    <row r="381" spans="1:23" x14ac:dyDescent="0.25">
      <c r="A381" t="s">
        <v>79</v>
      </c>
      <c r="B381" t="s">
        <v>5</v>
      </c>
      <c r="C381" t="s">
        <v>15</v>
      </c>
      <c r="D381" t="s">
        <v>16</v>
      </c>
      <c r="E381" t="s">
        <v>131</v>
      </c>
      <c r="F381" t="s">
        <v>133</v>
      </c>
      <c r="G381" t="s">
        <v>62</v>
      </c>
      <c r="L381" t="s">
        <v>63</v>
      </c>
      <c r="M381">
        <v>25</v>
      </c>
      <c r="N381">
        <f t="shared" si="105"/>
        <v>25</v>
      </c>
      <c r="O381">
        <f t="shared" si="105"/>
        <v>25</v>
      </c>
      <c r="P381">
        <f t="shared" si="105"/>
        <v>25</v>
      </c>
      <c r="Q381">
        <f t="shared" si="105"/>
        <v>25</v>
      </c>
      <c r="R381">
        <f t="shared" si="105"/>
        <v>25</v>
      </c>
      <c r="S381">
        <f t="shared" si="105"/>
        <v>25</v>
      </c>
      <c r="T381">
        <f t="shared" si="105"/>
        <v>25</v>
      </c>
      <c r="U381">
        <f t="shared" si="105"/>
        <v>25</v>
      </c>
      <c r="V381">
        <f t="shared" si="105"/>
        <v>25</v>
      </c>
      <c r="W381">
        <f t="shared" si="105"/>
        <v>25</v>
      </c>
    </row>
    <row r="382" spans="1:23" x14ac:dyDescent="0.25">
      <c r="A382" t="s">
        <v>79</v>
      </c>
      <c r="B382" t="s">
        <v>5</v>
      </c>
      <c r="C382" t="s">
        <v>15</v>
      </c>
      <c r="D382" t="s">
        <v>16</v>
      </c>
      <c r="E382" t="s">
        <v>131</v>
      </c>
      <c r="F382" t="s">
        <v>133</v>
      </c>
      <c r="G382" t="s">
        <v>64</v>
      </c>
      <c r="L382" t="s">
        <v>56</v>
      </c>
      <c r="M382">
        <v>0</v>
      </c>
    </row>
    <row r="383" spans="1:23" x14ac:dyDescent="0.25">
      <c r="A383" t="s">
        <v>79</v>
      </c>
      <c r="B383" t="s">
        <v>5</v>
      </c>
      <c r="C383" t="s">
        <v>15</v>
      </c>
      <c r="D383" t="s">
        <v>16</v>
      </c>
      <c r="E383" t="s">
        <v>131</v>
      </c>
      <c r="F383" t="s">
        <v>133</v>
      </c>
      <c r="G383" t="s">
        <v>67</v>
      </c>
      <c r="L383" t="s">
        <v>19</v>
      </c>
      <c r="M383">
        <f>79733868/1000</f>
        <v>79733.868000000002</v>
      </c>
      <c r="N383">
        <f t="shared" ref="N383:W384" si="106">M383</f>
        <v>79733.868000000002</v>
      </c>
      <c r="O383">
        <f t="shared" si="106"/>
        <v>79733.868000000002</v>
      </c>
      <c r="P383">
        <f t="shared" si="106"/>
        <v>79733.868000000002</v>
      </c>
      <c r="Q383">
        <f t="shared" si="106"/>
        <v>79733.868000000002</v>
      </c>
      <c r="R383">
        <f t="shared" si="106"/>
        <v>79733.868000000002</v>
      </c>
      <c r="S383">
        <f t="shared" si="106"/>
        <v>79733.868000000002</v>
      </c>
      <c r="T383">
        <f t="shared" si="106"/>
        <v>79733.868000000002</v>
      </c>
      <c r="U383">
        <f t="shared" si="106"/>
        <v>79733.868000000002</v>
      </c>
      <c r="V383">
        <f t="shared" si="106"/>
        <v>79733.868000000002</v>
      </c>
      <c r="W383">
        <f t="shared" si="106"/>
        <v>79733.868000000002</v>
      </c>
    </row>
    <row r="384" spans="1:23" x14ac:dyDescent="0.25">
      <c r="A384" t="s">
        <v>79</v>
      </c>
      <c r="B384" t="s">
        <v>5</v>
      </c>
      <c r="C384" t="s">
        <v>15</v>
      </c>
      <c r="D384" t="s">
        <v>16</v>
      </c>
      <c r="E384" t="s">
        <v>131</v>
      </c>
      <c r="F384" t="s">
        <v>133</v>
      </c>
      <c r="G384" t="s">
        <v>83</v>
      </c>
      <c r="L384" t="s">
        <v>73</v>
      </c>
      <c r="M384">
        <v>139541591.86261699</v>
      </c>
      <c r="N384">
        <f t="shared" si="106"/>
        <v>139541591.86261699</v>
      </c>
      <c r="O384">
        <f t="shared" si="106"/>
        <v>139541591.86261699</v>
      </c>
      <c r="P384">
        <f t="shared" si="106"/>
        <v>139541591.86261699</v>
      </c>
      <c r="Q384">
        <f t="shared" si="106"/>
        <v>139541591.86261699</v>
      </c>
      <c r="R384">
        <f t="shared" si="106"/>
        <v>139541591.86261699</v>
      </c>
      <c r="S384">
        <f t="shared" si="106"/>
        <v>139541591.86261699</v>
      </c>
      <c r="T384">
        <f t="shared" si="106"/>
        <v>139541591.86261699</v>
      </c>
      <c r="U384">
        <f t="shared" si="106"/>
        <v>139541591.86261699</v>
      </c>
      <c r="V384">
        <f t="shared" si="106"/>
        <v>139541591.86261699</v>
      </c>
      <c r="W384">
        <f t="shared" si="106"/>
        <v>139541591.86261699</v>
      </c>
    </row>
    <row r="385" spans="1:23" x14ac:dyDescent="0.25">
      <c r="A385" t="s">
        <v>79</v>
      </c>
      <c r="B385" t="s">
        <v>5</v>
      </c>
      <c r="C385" t="s">
        <v>15</v>
      </c>
      <c r="D385" t="s">
        <v>16</v>
      </c>
      <c r="E385" t="s">
        <v>131</v>
      </c>
      <c r="F385" t="s">
        <v>133</v>
      </c>
      <c r="G385" t="s">
        <v>17</v>
      </c>
      <c r="J385" t="s">
        <v>115</v>
      </c>
      <c r="L385" t="s">
        <v>84</v>
      </c>
      <c r="M385">
        <f t="shared" ref="M385:W385" si="107">M377*0.8</f>
        <v>1.5951154099459757</v>
      </c>
      <c r="N385">
        <f t="shared" si="107"/>
        <v>1.4831972239895608</v>
      </c>
      <c r="O385">
        <f t="shared" si="107"/>
        <v>1.3712790380331457</v>
      </c>
      <c r="P385">
        <f t="shared" si="107"/>
        <v>1.2593608520767305</v>
      </c>
      <c r="Q385">
        <f t="shared" si="107"/>
        <v>1.169826303311595</v>
      </c>
      <c r="R385">
        <f t="shared" si="107"/>
        <v>1.169826303311595</v>
      </c>
      <c r="S385">
        <f t="shared" si="107"/>
        <v>1.169826303311595</v>
      </c>
      <c r="T385">
        <f t="shared" si="107"/>
        <v>1.169826303311595</v>
      </c>
      <c r="U385">
        <f t="shared" si="107"/>
        <v>1.169826303311595</v>
      </c>
      <c r="V385">
        <f t="shared" si="107"/>
        <v>1.169826303311595</v>
      </c>
      <c r="W385">
        <f t="shared" si="107"/>
        <v>1.169826303311595</v>
      </c>
    </row>
    <row r="386" spans="1:23" x14ac:dyDescent="0.25">
      <c r="A386" t="s">
        <v>79</v>
      </c>
      <c r="B386" t="s">
        <v>5</v>
      </c>
      <c r="C386" t="s">
        <v>15</v>
      </c>
      <c r="D386" t="s">
        <v>16</v>
      </c>
      <c r="E386" t="s">
        <v>131</v>
      </c>
      <c r="F386" t="s">
        <v>134</v>
      </c>
      <c r="G386" t="s">
        <v>6</v>
      </c>
    </row>
    <row r="387" spans="1:23" x14ac:dyDescent="0.25">
      <c r="A387" t="s">
        <v>79</v>
      </c>
      <c r="B387" t="s">
        <v>5</v>
      </c>
      <c r="C387" t="s">
        <v>15</v>
      </c>
      <c r="D387" t="s">
        <v>16</v>
      </c>
      <c r="E387" t="s">
        <v>131</v>
      </c>
      <c r="F387" t="s">
        <v>134</v>
      </c>
      <c r="G387" t="s">
        <v>59</v>
      </c>
      <c r="L387" t="s">
        <v>60</v>
      </c>
      <c r="M387">
        <v>2000</v>
      </c>
      <c r="N387">
        <f t="shared" ref="N387:W389" si="108">M387</f>
        <v>2000</v>
      </c>
      <c r="O387">
        <f t="shared" si="108"/>
        <v>2000</v>
      </c>
      <c r="P387">
        <f t="shared" si="108"/>
        <v>2000</v>
      </c>
      <c r="Q387">
        <f t="shared" si="108"/>
        <v>2000</v>
      </c>
      <c r="R387">
        <f t="shared" si="108"/>
        <v>2000</v>
      </c>
      <c r="S387">
        <f t="shared" si="108"/>
        <v>2000</v>
      </c>
      <c r="T387">
        <f t="shared" si="108"/>
        <v>2000</v>
      </c>
      <c r="U387">
        <f t="shared" si="108"/>
        <v>2000</v>
      </c>
      <c r="V387">
        <f t="shared" si="108"/>
        <v>2000</v>
      </c>
      <c r="W387">
        <f t="shared" si="108"/>
        <v>2000</v>
      </c>
    </row>
    <row r="388" spans="1:23" x14ac:dyDescent="0.25">
      <c r="A388" t="s">
        <v>79</v>
      </c>
      <c r="B388" t="s">
        <v>5</v>
      </c>
      <c r="C388" t="s">
        <v>15</v>
      </c>
      <c r="D388" t="s">
        <v>16</v>
      </c>
      <c r="E388" t="s">
        <v>131</v>
      </c>
      <c r="F388" t="s">
        <v>134</v>
      </c>
      <c r="G388" t="s">
        <v>61</v>
      </c>
      <c r="L388" t="s">
        <v>60</v>
      </c>
      <c r="M388">
        <v>2101</v>
      </c>
      <c r="N388">
        <f t="shared" si="108"/>
        <v>2101</v>
      </c>
      <c r="O388">
        <f t="shared" si="108"/>
        <v>2101</v>
      </c>
      <c r="P388">
        <f t="shared" si="108"/>
        <v>2101</v>
      </c>
      <c r="Q388">
        <f t="shared" si="108"/>
        <v>2101</v>
      </c>
      <c r="R388">
        <f t="shared" si="108"/>
        <v>2101</v>
      </c>
      <c r="S388">
        <f t="shared" si="108"/>
        <v>2101</v>
      </c>
      <c r="T388">
        <f t="shared" si="108"/>
        <v>2101</v>
      </c>
      <c r="U388">
        <f t="shared" si="108"/>
        <v>2101</v>
      </c>
      <c r="V388">
        <f t="shared" si="108"/>
        <v>2101</v>
      </c>
      <c r="W388">
        <f t="shared" si="108"/>
        <v>2101</v>
      </c>
    </row>
    <row r="389" spans="1:23" x14ac:dyDescent="0.25">
      <c r="A389" t="s">
        <v>79</v>
      </c>
      <c r="B389" t="s">
        <v>5</v>
      </c>
      <c r="C389" t="s">
        <v>15</v>
      </c>
      <c r="D389" t="s">
        <v>16</v>
      </c>
      <c r="E389" t="s">
        <v>131</v>
      </c>
      <c r="F389" t="s">
        <v>134</v>
      </c>
      <c r="G389" t="s">
        <v>62</v>
      </c>
      <c r="L389" t="s">
        <v>63</v>
      </c>
      <c r="M389">
        <v>25</v>
      </c>
      <c r="N389">
        <f t="shared" si="108"/>
        <v>25</v>
      </c>
      <c r="O389">
        <f t="shared" si="108"/>
        <v>25</v>
      </c>
      <c r="P389">
        <f t="shared" si="108"/>
        <v>25</v>
      </c>
      <c r="Q389">
        <f t="shared" si="108"/>
        <v>25</v>
      </c>
      <c r="R389">
        <f t="shared" si="108"/>
        <v>25</v>
      </c>
      <c r="S389">
        <f t="shared" si="108"/>
        <v>25</v>
      </c>
      <c r="T389">
        <f t="shared" si="108"/>
        <v>25</v>
      </c>
      <c r="U389">
        <f t="shared" si="108"/>
        <v>25</v>
      </c>
      <c r="V389">
        <f t="shared" si="108"/>
        <v>25</v>
      </c>
      <c r="W389">
        <f t="shared" si="108"/>
        <v>25</v>
      </c>
    </row>
    <row r="390" spans="1:23" x14ac:dyDescent="0.25">
      <c r="A390" t="s">
        <v>79</v>
      </c>
      <c r="B390" t="s">
        <v>5</v>
      </c>
      <c r="C390" t="s">
        <v>15</v>
      </c>
      <c r="D390" t="s">
        <v>16</v>
      </c>
      <c r="E390" t="s">
        <v>131</v>
      </c>
      <c r="F390" t="s">
        <v>134</v>
      </c>
      <c r="G390" t="s">
        <v>64</v>
      </c>
      <c r="L390" t="s">
        <v>56</v>
      </c>
      <c r="M390">
        <v>1</v>
      </c>
    </row>
    <row r="391" spans="1:23" x14ac:dyDescent="0.25">
      <c r="A391" t="s">
        <v>79</v>
      </c>
      <c r="B391" t="s">
        <v>5</v>
      </c>
      <c r="C391" t="s">
        <v>15</v>
      </c>
      <c r="D391" t="s">
        <v>16</v>
      </c>
      <c r="E391" t="s">
        <v>131</v>
      </c>
      <c r="F391" t="s">
        <v>134</v>
      </c>
      <c r="G391" t="s">
        <v>67</v>
      </c>
      <c r="L391" t="s">
        <v>19</v>
      </c>
      <c r="M391">
        <f>79733868/1000</f>
        <v>79733.868000000002</v>
      </c>
      <c r="N391">
        <f t="shared" ref="N391:W392" si="109">M391</f>
        <v>79733.868000000002</v>
      </c>
      <c r="O391">
        <f t="shared" si="109"/>
        <v>79733.868000000002</v>
      </c>
      <c r="P391">
        <f t="shared" si="109"/>
        <v>79733.868000000002</v>
      </c>
      <c r="Q391">
        <f t="shared" si="109"/>
        <v>79733.868000000002</v>
      </c>
      <c r="R391">
        <f t="shared" si="109"/>
        <v>79733.868000000002</v>
      </c>
      <c r="S391">
        <f t="shared" si="109"/>
        <v>79733.868000000002</v>
      </c>
      <c r="T391">
        <f t="shared" si="109"/>
        <v>79733.868000000002</v>
      </c>
      <c r="U391">
        <f t="shared" si="109"/>
        <v>79733.868000000002</v>
      </c>
      <c r="V391">
        <f t="shared" si="109"/>
        <v>79733.868000000002</v>
      </c>
      <c r="W391">
        <f t="shared" si="109"/>
        <v>79733.868000000002</v>
      </c>
    </row>
    <row r="392" spans="1:23" x14ac:dyDescent="0.25">
      <c r="A392" t="s">
        <v>79</v>
      </c>
      <c r="B392" t="s">
        <v>5</v>
      </c>
      <c r="C392" t="s">
        <v>15</v>
      </c>
      <c r="D392" t="s">
        <v>16</v>
      </c>
      <c r="E392" t="s">
        <v>131</v>
      </c>
      <c r="F392" t="s">
        <v>134</v>
      </c>
      <c r="G392" t="s">
        <v>83</v>
      </c>
      <c r="L392" t="s">
        <v>73</v>
      </c>
      <c r="M392">
        <v>139541591.86261699</v>
      </c>
      <c r="N392">
        <f t="shared" si="109"/>
        <v>139541591.86261699</v>
      </c>
      <c r="O392">
        <f t="shared" si="109"/>
        <v>139541591.86261699</v>
      </c>
      <c r="P392">
        <f t="shared" si="109"/>
        <v>139541591.86261699</v>
      </c>
      <c r="Q392">
        <f t="shared" si="109"/>
        <v>139541591.86261699</v>
      </c>
      <c r="R392">
        <f t="shared" si="109"/>
        <v>139541591.86261699</v>
      </c>
      <c r="S392">
        <f t="shared" si="109"/>
        <v>139541591.86261699</v>
      </c>
      <c r="T392">
        <f t="shared" si="109"/>
        <v>139541591.86261699</v>
      </c>
      <c r="U392">
        <f t="shared" si="109"/>
        <v>139541591.86261699</v>
      </c>
      <c r="V392">
        <f t="shared" si="109"/>
        <v>139541591.86261699</v>
      </c>
      <c r="W392">
        <f t="shared" si="109"/>
        <v>139541591.86261699</v>
      </c>
    </row>
    <row r="393" spans="1:23" x14ac:dyDescent="0.25">
      <c r="A393" t="s">
        <v>79</v>
      </c>
      <c r="B393" t="s">
        <v>5</v>
      </c>
      <c r="C393" t="s">
        <v>15</v>
      </c>
      <c r="D393" t="s">
        <v>16</v>
      </c>
      <c r="E393" t="s">
        <v>131</v>
      </c>
      <c r="F393" t="s">
        <v>134</v>
      </c>
      <c r="G393" t="s">
        <v>17</v>
      </c>
      <c r="J393" t="s">
        <v>23</v>
      </c>
      <c r="L393" t="s">
        <v>84</v>
      </c>
      <c r="M393">
        <f t="shared" ref="M393:W393" si="110">M385</f>
        <v>1.5951154099459757</v>
      </c>
      <c r="N393">
        <f t="shared" si="110"/>
        <v>1.4831972239895608</v>
      </c>
      <c r="O393">
        <f t="shared" si="110"/>
        <v>1.3712790380331457</v>
      </c>
      <c r="P393">
        <f t="shared" si="110"/>
        <v>1.2593608520767305</v>
      </c>
      <c r="Q393">
        <f t="shared" si="110"/>
        <v>1.169826303311595</v>
      </c>
      <c r="R393">
        <f t="shared" si="110"/>
        <v>1.169826303311595</v>
      </c>
      <c r="S393">
        <f t="shared" si="110"/>
        <v>1.169826303311595</v>
      </c>
      <c r="T393">
        <f t="shared" si="110"/>
        <v>1.169826303311595</v>
      </c>
      <c r="U393">
        <f t="shared" si="110"/>
        <v>1.169826303311595</v>
      </c>
      <c r="V393">
        <f t="shared" si="110"/>
        <v>1.169826303311595</v>
      </c>
      <c r="W393">
        <f t="shared" si="110"/>
        <v>1.169826303311595</v>
      </c>
    </row>
    <row r="394" spans="1:23" x14ac:dyDescent="0.25">
      <c r="A394" t="s">
        <v>79</v>
      </c>
      <c r="B394" t="s">
        <v>5</v>
      </c>
      <c r="C394" t="s">
        <v>15</v>
      </c>
      <c r="D394" t="s">
        <v>16</v>
      </c>
      <c r="E394" t="s">
        <v>131</v>
      </c>
      <c r="F394" t="s">
        <v>135</v>
      </c>
      <c r="G394" t="s">
        <v>6</v>
      </c>
    </row>
    <row r="395" spans="1:23" x14ac:dyDescent="0.25">
      <c r="A395" t="s">
        <v>79</v>
      </c>
      <c r="B395" t="s">
        <v>5</v>
      </c>
      <c r="C395" t="s">
        <v>15</v>
      </c>
      <c r="D395" t="s">
        <v>16</v>
      </c>
      <c r="E395" t="s">
        <v>131</v>
      </c>
      <c r="F395" t="s">
        <v>135</v>
      </c>
      <c r="G395" t="s">
        <v>59</v>
      </c>
      <c r="L395" t="s">
        <v>60</v>
      </c>
      <c r="M395">
        <v>2020</v>
      </c>
      <c r="N395">
        <f t="shared" ref="N395:W397" si="111">M395</f>
        <v>2020</v>
      </c>
      <c r="O395">
        <f t="shared" si="111"/>
        <v>2020</v>
      </c>
      <c r="P395">
        <f t="shared" si="111"/>
        <v>2020</v>
      </c>
      <c r="Q395">
        <f t="shared" si="111"/>
        <v>2020</v>
      </c>
      <c r="R395">
        <f t="shared" si="111"/>
        <v>2020</v>
      </c>
      <c r="S395">
        <f t="shared" si="111"/>
        <v>2020</v>
      </c>
      <c r="T395">
        <f t="shared" si="111"/>
        <v>2020</v>
      </c>
      <c r="U395">
        <f t="shared" si="111"/>
        <v>2020</v>
      </c>
      <c r="V395">
        <f t="shared" si="111"/>
        <v>2020</v>
      </c>
      <c r="W395">
        <f t="shared" si="111"/>
        <v>2020</v>
      </c>
    </row>
    <row r="396" spans="1:23" x14ac:dyDescent="0.25">
      <c r="A396" t="s">
        <v>79</v>
      </c>
      <c r="B396" t="s">
        <v>5</v>
      </c>
      <c r="C396" t="s">
        <v>15</v>
      </c>
      <c r="D396" t="s">
        <v>16</v>
      </c>
      <c r="E396" t="s">
        <v>131</v>
      </c>
      <c r="F396" t="s">
        <v>135</v>
      </c>
      <c r="G396" t="s">
        <v>61</v>
      </c>
      <c r="L396" t="s">
        <v>60</v>
      </c>
      <c r="M396">
        <v>2101</v>
      </c>
      <c r="N396">
        <f t="shared" si="111"/>
        <v>2101</v>
      </c>
      <c r="O396">
        <f t="shared" si="111"/>
        <v>2101</v>
      </c>
      <c r="P396">
        <f t="shared" si="111"/>
        <v>2101</v>
      </c>
      <c r="Q396">
        <f t="shared" si="111"/>
        <v>2101</v>
      </c>
      <c r="R396">
        <f t="shared" si="111"/>
        <v>2101</v>
      </c>
      <c r="S396">
        <f t="shared" si="111"/>
        <v>2101</v>
      </c>
      <c r="T396">
        <f t="shared" si="111"/>
        <v>2101</v>
      </c>
      <c r="U396">
        <f t="shared" si="111"/>
        <v>2101</v>
      </c>
      <c r="V396">
        <f t="shared" si="111"/>
        <v>2101</v>
      </c>
      <c r="W396">
        <f t="shared" si="111"/>
        <v>2101</v>
      </c>
    </row>
    <row r="397" spans="1:23" x14ac:dyDescent="0.25">
      <c r="A397" t="s">
        <v>79</v>
      </c>
      <c r="B397" t="s">
        <v>5</v>
      </c>
      <c r="C397" t="s">
        <v>15</v>
      </c>
      <c r="D397" t="s">
        <v>16</v>
      </c>
      <c r="E397" t="s">
        <v>131</v>
      </c>
      <c r="F397" t="s">
        <v>135</v>
      </c>
      <c r="G397" t="s">
        <v>62</v>
      </c>
      <c r="L397" t="s">
        <v>63</v>
      </c>
      <c r="M397">
        <v>25</v>
      </c>
      <c r="N397">
        <f t="shared" si="111"/>
        <v>25</v>
      </c>
      <c r="O397">
        <f t="shared" si="111"/>
        <v>25</v>
      </c>
      <c r="P397">
        <f t="shared" si="111"/>
        <v>25</v>
      </c>
      <c r="Q397">
        <f t="shared" si="111"/>
        <v>25</v>
      </c>
      <c r="R397">
        <f t="shared" si="111"/>
        <v>25</v>
      </c>
      <c r="S397">
        <f t="shared" si="111"/>
        <v>25</v>
      </c>
      <c r="T397">
        <f t="shared" si="111"/>
        <v>25</v>
      </c>
      <c r="U397">
        <f t="shared" si="111"/>
        <v>25</v>
      </c>
      <c r="V397">
        <f t="shared" si="111"/>
        <v>25</v>
      </c>
      <c r="W397">
        <f t="shared" si="111"/>
        <v>25</v>
      </c>
    </row>
    <row r="398" spans="1:23" x14ac:dyDescent="0.25">
      <c r="A398" t="s">
        <v>79</v>
      </c>
      <c r="B398" t="s">
        <v>5</v>
      </c>
      <c r="C398" t="s">
        <v>15</v>
      </c>
      <c r="D398" t="s">
        <v>16</v>
      </c>
      <c r="E398" t="s">
        <v>131</v>
      </c>
      <c r="F398" t="s">
        <v>135</v>
      </c>
      <c r="G398" t="s">
        <v>64</v>
      </c>
      <c r="L398" t="s">
        <v>56</v>
      </c>
      <c r="M398">
        <v>0</v>
      </c>
    </row>
    <row r="399" spans="1:23" x14ac:dyDescent="0.25">
      <c r="A399" t="s">
        <v>79</v>
      </c>
      <c r="B399" t="s">
        <v>5</v>
      </c>
      <c r="C399" t="s">
        <v>15</v>
      </c>
      <c r="D399" t="s">
        <v>16</v>
      </c>
      <c r="E399" t="s">
        <v>131</v>
      </c>
      <c r="F399" t="s">
        <v>135</v>
      </c>
      <c r="G399" t="s">
        <v>67</v>
      </c>
      <c r="L399" t="s">
        <v>19</v>
      </c>
      <c r="M399">
        <f>79733868/1000</f>
        <v>79733.868000000002</v>
      </c>
      <c r="N399">
        <f t="shared" ref="N399:W400" si="112">M399</f>
        <v>79733.868000000002</v>
      </c>
      <c r="O399">
        <f t="shared" si="112"/>
        <v>79733.868000000002</v>
      </c>
      <c r="P399">
        <f t="shared" si="112"/>
        <v>79733.868000000002</v>
      </c>
      <c r="Q399">
        <f t="shared" si="112"/>
        <v>79733.868000000002</v>
      </c>
      <c r="R399">
        <f t="shared" si="112"/>
        <v>79733.868000000002</v>
      </c>
      <c r="S399">
        <f t="shared" si="112"/>
        <v>79733.868000000002</v>
      </c>
      <c r="T399">
        <f t="shared" si="112"/>
        <v>79733.868000000002</v>
      </c>
      <c r="U399">
        <f t="shared" si="112"/>
        <v>79733.868000000002</v>
      </c>
      <c r="V399">
        <f t="shared" si="112"/>
        <v>79733.868000000002</v>
      </c>
      <c r="W399">
        <f t="shared" si="112"/>
        <v>79733.868000000002</v>
      </c>
    </row>
    <row r="400" spans="1:23" x14ac:dyDescent="0.25">
      <c r="A400" t="s">
        <v>79</v>
      </c>
      <c r="B400" t="s">
        <v>5</v>
      </c>
      <c r="C400" t="s">
        <v>15</v>
      </c>
      <c r="D400" t="s">
        <v>16</v>
      </c>
      <c r="E400" t="s">
        <v>131</v>
      </c>
      <c r="F400" t="s">
        <v>135</v>
      </c>
      <c r="G400" t="s">
        <v>83</v>
      </c>
      <c r="L400" t="s">
        <v>73</v>
      </c>
      <c r="M400">
        <v>305247256.27850503</v>
      </c>
      <c r="N400">
        <f t="shared" si="112"/>
        <v>305247256.27850503</v>
      </c>
      <c r="O400">
        <f t="shared" si="112"/>
        <v>305247256.27850503</v>
      </c>
      <c r="P400">
        <f t="shared" si="112"/>
        <v>305247256.27850503</v>
      </c>
      <c r="Q400">
        <f t="shared" si="112"/>
        <v>305247256.27850503</v>
      </c>
      <c r="R400">
        <f t="shared" si="112"/>
        <v>305247256.27850503</v>
      </c>
      <c r="S400">
        <f t="shared" si="112"/>
        <v>305247256.27850503</v>
      </c>
      <c r="T400">
        <f t="shared" si="112"/>
        <v>305247256.27850503</v>
      </c>
      <c r="U400">
        <f t="shared" si="112"/>
        <v>305247256.27850503</v>
      </c>
      <c r="V400">
        <f t="shared" si="112"/>
        <v>305247256.27850503</v>
      </c>
      <c r="W400">
        <f t="shared" si="112"/>
        <v>305247256.27850503</v>
      </c>
    </row>
    <row r="401" spans="1:23" x14ac:dyDescent="0.25">
      <c r="A401" t="s">
        <v>79</v>
      </c>
      <c r="B401" t="s">
        <v>5</v>
      </c>
      <c r="C401" t="s">
        <v>15</v>
      </c>
      <c r="D401" t="s">
        <v>16</v>
      </c>
      <c r="E401" t="s">
        <v>131</v>
      </c>
      <c r="F401" t="s">
        <v>135</v>
      </c>
      <c r="G401" t="s">
        <v>17</v>
      </c>
      <c r="J401" t="s">
        <v>37</v>
      </c>
      <c r="L401" t="s">
        <v>84</v>
      </c>
      <c r="M401">
        <f t="shared" ref="M401:W401" si="113">M385</f>
        <v>1.5951154099459757</v>
      </c>
      <c r="N401">
        <f t="shared" si="113"/>
        <v>1.4831972239895608</v>
      </c>
      <c r="O401">
        <f t="shared" si="113"/>
        <v>1.3712790380331457</v>
      </c>
      <c r="P401">
        <f t="shared" si="113"/>
        <v>1.2593608520767305</v>
      </c>
      <c r="Q401">
        <f t="shared" si="113"/>
        <v>1.169826303311595</v>
      </c>
      <c r="R401">
        <f t="shared" si="113"/>
        <v>1.169826303311595</v>
      </c>
      <c r="S401">
        <f t="shared" si="113"/>
        <v>1.169826303311595</v>
      </c>
      <c r="T401">
        <f t="shared" si="113"/>
        <v>1.169826303311595</v>
      </c>
      <c r="U401">
        <f t="shared" si="113"/>
        <v>1.169826303311595</v>
      </c>
      <c r="V401">
        <f t="shared" si="113"/>
        <v>1.169826303311595</v>
      </c>
      <c r="W401">
        <f t="shared" si="113"/>
        <v>1.169826303311595</v>
      </c>
    </row>
    <row r="402" spans="1:23" x14ac:dyDescent="0.25">
      <c r="A402" t="s">
        <v>79</v>
      </c>
      <c r="B402" t="s">
        <v>5</v>
      </c>
      <c r="C402" t="s">
        <v>15</v>
      </c>
      <c r="D402" t="s">
        <v>16</v>
      </c>
      <c r="E402" t="s">
        <v>131</v>
      </c>
      <c r="F402" t="s">
        <v>136</v>
      </c>
      <c r="G402" t="s">
        <v>6</v>
      </c>
    </row>
    <row r="403" spans="1:23" x14ac:dyDescent="0.25">
      <c r="A403" t="s">
        <v>79</v>
      </c>
      <c r="B403" t="s">
        <v>5</v>
      </c>
      <c r="C403" t="s">
        <v>15</v>
      </c>
      <c r="D403" t="s">
        <v>16</v>
      </c>
      <c r="E403" t="s">
        <v>131</v>
      </c>
      <c r="F403" t="s">
        <v>136</v>
      </c>
      <c r="G403" t="s">
        <v>59</v>
      </c>
      <c r="L403" t="s">
        <v>60</v>
      </c>
      <c r="M403">
        <v>2000</v>
      </c>
      <c r="N403">
        <f t="shared" ref="N403:W405" si="114">M403</f>
        <v>2000</v>
      </c>
      <c r="O403">
        <f t="shared" si="114"/>
        <v>2000</v>
      </c>
      <c r="P403">
        <f t="shared" si="114"/>
        <v>2000</v>
      </c>
      <c r="Q403">
        <f t="shared" si="114"/>
        <v>2000</v>
      </c>
      <c r="R403">
        <f t="shared" si="114"/>
        <v>2000</v>
      </c>
      <c r="S403">
        <f t="shared" si="114"/>
        <v>2000</v>
      </c>
      <c r="T403">
        <f t="shared" si="114"/>
        <v>2000</v>
      </c>
      <c r="U403">
        <f t="shared" si="114"/>
        <v>2000</v>
      </c>
      <c r="V403">
        <f t="shared" si="114"/>
        <v>2000</v>
      </c>
      <c r="W403">
        <f t="shared" si="114"/>
        <v>2000</v>
      </c>
    </row>
    <row r="404" spans="1:23" x14ac:dyDescent="0.25">
      <c r="A404" t="s">
        <v>79</v>
      </c>
      <c r="B404" t="s">
        <v>5</v>
      </c>
      <c r="C404" t="s">
        <v>15</v>
      </c>
      <c r="D404" t="s">
        <v>16</v>
      </c>
      <c r="E404" t="s">
        <v>131</v>
      </c>
      <c r="F404" t="s">
        <v>136</v>
      </c>
      <c r="G404" t="s">
        <v>61</v>
      </c>
      <c r="L404" t="s">
        <v>60</v>
      </c>
      <c r="M404">
        <v>2101</v>
      </c>
      <c r="N404">
        <f t="shared" si="114"/>
        <v>2101</v>
      </c>
      <c r="O404">
        <f t="shared" si="114"/>
        <v>2101</v>
      </c>
      <c r="P404">
        <f t="shared" si="114"/>
        <v>2101</v>
      </c>
      <c r="Q404">
        <f t="shared" si="114"/>
        <v>2101</v>
      </c>
      <c r="R404">
        <f t="shared" si="114"/>
        <v>2101</v>
      </c>
      <c r="S404">
        <f t="shared" si="114"/>
        <v>2101</v>
      </c>
      <c r="T404">
        <f t="shared" si="114"/>
        <v>2101</v>
      </c>
      <c r="U404">
        <f t="shared" si="114"/>
        <v>2101</v>
      </c>
      <c r="V404">
        <f t="shared" si="114"/>
        <v>2101</v>
      </c>
      <c r="W404">
        <f t="shared" si="114"/>
        <v>2101</v>
      </c>
    </row>
    <row r="405" spans="1:23" x14ac:dyDescent="0.25">
      <c r="A405" t="s">
        <v>79</v>
      </c>
      <c r="B405" t="s">
        <v>5</v>
      </c>
      <c r="C405" t="s">
        <v>15</v>
      </c>
      <c r="D405" t="s">
        <v>16</v>
      </c>
      <c r="E405" t="s">
        <v>131</v>
      </c>
      <c r="F405" t="s">
        <v>136</v>
      </c>
      <c r="G405" t="s">
        <v>62</v>
      </c>
      <c r="L405" t="s">
        <v>63</v>
      </c>
      <c r="M405">
        <v>25</v>
      </c>
      <c r="N405">
        <f t="shared" si="114"/>
        <v>25</v>
      </c>
      <c r="O405">
        <f t="shared" si="114"/>
        <v>25</v>
      </c>
      <c r="P405">
        <f t="shared" si="114"/>
        <v>25</v>
      </c>
      <c r="Q405">
        <f t="shared" si="114"/>
        <v>25</v>
      </c>
      <c r="R405">
        <f t="shared" si="114"/>
        <v>25</v>
      </c>
      <c r="S405">
        <f t="shared" si="114"/>
        <v>25</v>
      </c>
      <c r="T405">
        <f t="shared" si="114"/>
        <v>25</v>
      </c>
      <c r="U405">
        <f t="shared" si="114"/>
        <v>25</v>
      </c>
      <c r="V405">
        <f t="shared" si="114"/>
        <v>25</v>
      </c>
      <c r="W405">
        <f t="shared" si="114"/>
        <v>25</v>
      </c>
    </row>
    <row r="406" spans="1:23" x14ac:dyDescent="0.25">
      <c r="A406" t="s">
        <v>79</v>
      </c>
      <c r="B406" t="s">
        <v>5</v>
      </c>
      <c r="C406" t="s">
        <v>15</v>
      </c>
      <c r="D406" t="s">
        <v>16</v>
      </c>
      <c r="E406" t="s">
        <v>131</v>
      </c>
      <c r="F406" t="s">
        <v>136</v>
      </c>
      <c r="G406" t="s">
        <v>64</v>
      </c>
      <c r="L406" t="s">
        <v>56</v>
      </c>
      <c r="M406">
        <v>0</v>
      </c>
    </row>
    <row r="407" spans="1:23" x14ac:dyDescent="0.25">
      <c r="A407" t="s">
        <v>79</v>
      </c>
      <c r="B407" t="s">
        <v>5</v>
      </c>
      <c r="C407" t="s">
        <v>15</v>
      </c>
      <c r="D407" t="s">
        <v>16</v>
      </c>
      <c r="E407" t="s">
        <v>131</v>
      </c>
      <c r="F407" t="s">
        <v>136</v>
      </c>
      <c r="G407" t="s">
        <v>67</v>
      </c>
      <c r="L407" t="s">
        <v>19</v>
      </c>
      <c r="M407">
        <f>79733868/1000</f>
        <v>79733.868000000002</v>
      </c>
      <c r="N407">
        <f t="shared" ref="N407:W408" si="115">M407</f>
        <v>79733.868000000002</v>
      </c>
      <c r="O407">
        <f t="shared" si="115"/>
        <v>79733.868000000002</v>
      </c>
      <c r="P407">
        <f t="shared" si="115"/>
        <v>79733.868000000002</v>
      </c>
      <c r="Q407">
        <f t="shared" si="115"/>
        <v>79733.868000000002</v>
      </c>
      <c r="R407">
        <f t="shared" si="115"/>
        <v>79733.868000000002</v>
      </c>
      <c r="S407">
        <f t="shared" si="115"/>
        <v>79733.868000000002</v>
      </c>
      <c r="T407">
        <f t="shared" si="115"/>
        <v>79733.868000000002</v>
      </c>
      <c r="U407">
        <f t="shared" si="115"/>
        <v>79733.868000000002</v>
      </c>
      <c r="V407">
        <f t="shared" si="115"/>
        <v>79733.868000000002</v>
      </c>
      <c r="W407">
        <f t="shared" si="115"/>
        <v>79733.868000000002</v>
      </c>
    </row>
    <row r="408" spans="1:23" x14ac:dyDescent="0.25">
      <c r="A408" t="s">
        <v>79</v>
      </c>
      <c r="B408" t="s">
        <v>5</v>
      </c>
      <c r="C408" t="s">
        <v>15</v>
      </c>
      <c r="D408" t="s">
        <v>16</v>
      </c>
      <c r="E408" t="s">
        <v>131</v>
      </c>
      <c r="F408" t="s">
        <v>136</v>
      </c>
      <c r="G408" t="s">
        <v>83</v>
      </c>
      <c r="L408" t="s">
        <v>73</v>
      </c>
      <c r="M408">
        <v>174426989.924299</v>
      </c>
      <c r="N408">
        <f t="shared" si="115"/>
        <v>174426989.924299</v>
      </c>
      <c r="O408">
        <f t="shared" si="115"/>
        <v>174426989.924299</v>
      </c>
      <c r="P408">
        <f t="shared" si="115"/>
        <v>174426989.924299</v>
      </c>
      <c r="Q408">
        <f t="shared" si="115"/>
        <v>174426989.924299</v>
      </c>
      <c r="R408">
        <f t="shared" si="115"/>
        <v>174426989.924299</v>
      </c>
      <c r="S408">
        <f t="shared" si="115"/>
        <v>174426989.924299</v>
      </c>
      <c r="T408">
        <f t="shared" si="115"/>
        <v>174426989.924299</v>
      </c>
      <c r="U408">
        <f t="shared" si="115"/>
        <v>174426989.924299</v>
      </c>
      <c r="V408">
        <f t="shared" si="115"/>
        <v>174426989.924299</v>
      </c>
      <c r="W408">
        <f t="shared" si="115"/>
        <v>174426989.924299</v>
      </c>
    </row>
    <row r="409" spans="1:23" x14ac:dyDescent="0.25">
      <c r="A409" t="s">
        <v>79</v>
      </c>
      <c r="B409" t="s">
        <v>5</v>
      </c>
      <c r="C409" t="s">
        <v>15</v>
      </c>
      <c r="D409" t="s">
        <v>16</v>
      </c>
      <c r="E409" t="s">
        <v>131</v>
      </c>
      <c r="F409" t="s">
        <v>136</v>
      </c>
      <c r="G409" t="s">
        <v>17</v>
      </c>
      <c r="J409" t="s">
        <v>31</v>
      </c>
      <c r="L409" t="s">
        <v>84</v>
      </c>
      <c r="M409">
        <f t="shared" ref="M409:W409" si="116">M385</f>
        <v>1.5951154099459757</v>
      </c>
      <c r="N409">
        <f t="shared" si="116"/>
        <v>1.4831972239895608</v>
      </c>
      <c r="O409">
        <f t="shared" si="116"/>
        <v>1.3712790380331457</v>
      </c>
      <c r="P409">
        <f t="shared" si="116"/>
        <v>1.2593608520767305</v>
      </c>
      <c r="Q409">
        <f t="shared" si="116"/>
        <v>1.169826303311595</v>
      </c>
      <c r="R409">
        <f t="shared" si="116"/>
        <v>1.169826303311595</v>
      </c>
      <c r="S409">
        <f t="shared" si="116"/>
        <v>1.169826303311595</v>
      </c>
      <c r="T409">
        <f t="shared" si="116"/>
        <v>1.169826303311595</v>
      </c>
      <c r="U409">
        <f t="shared" si="116"/>
        <v>1.169826303311595</v>
      </c>
      <c r="V409">
        <f t="shared" si="116"/>
        <v>1.169826303311595</v>
      </c>
      <c r="W409">
        <f t="shared" si="116"/>
        <v>1.169826303311595</v>
      </c>
    </row>
    <row r="410" spans="1:23" x14ac:dyDescent="0.25">
      <c r="A410" t="s">
        <v>115</v>
      </c>
      <c r="B410" t="s">
        <v>5</v>
      </c>
      <c r="C410" t="s">
        <v>15</v>
      </c>
      <c r="D410" t="s">
        <v>16</v>
      </c>
      <c r="E410" t="s">
        <v>137</v>
      </c>
      <c r="G410" t="s">
        <v>20</v>
      </c>
      <c r="L410" t="s">
        <v>84</v>
      </c>
    </row>
    <row r="411" spans="1:23" x14ac:dyDescent="0.25">
      <c r="A411" t="s">
        <v>115</v>
      </c>
      <c r="B411" t="s">
        <v>5</v>
      </c>
      <c r="C411" t="s">
        <v>15</v>
      </c>
      <c r="D411" t="s">
        <v>16</v>
      </c>
      <c r="E411" t="s">
        <v>137</v>
      </c>
      <c r="G411" t="s">
        <v>21</v>
      </c>
      <c r="H411" t="s">
        <v>54</v>
      </c>
    </row>
    <row r="412" spans="1:23" x14ac:dyDescent="0.25">
      <c r="A412" t="s">
        <v>115</v>
      </c>
      <c r="B412" t="s">
        <v>5</v>
      </c>
      <c r="C412" t="s">
        <v>15</v>
      </c>
      <c r="D412" t="s">
        <v>16</v>
      </c>
      <c r="E412" t="s">
        <v>137</v>
      </c>
      <c r="G412" t="s">
        <v>55</v>
      </c>
      <c r="L412" t="s">
        <v>56</v>
      </c>
      <c r="M412">
        <v>0.25</v>
      </c>
      <c r="N412">
        <f t="shared" ref="N412:W414" si="117">M412</f>
        <v>0.25</v>
      </c>
      <c r="O412">
        <f t="shared" si="117"/>
        <v>0.25</v>
      </c>
      <c r="P412">
        <f t="shared" si="117"/>
        <v>0.25</v>
      </c>
      <c r="Q412">
        <f t="shared" si="117"/>
        <v>0.25</v>
      </c>
      <c r="R412">
        <f t="shared" si="117"/>
        <v>0.25</v>
      </c>
      <c r="S412">
        <f t="shared" si="117"/>
        <v>0.25</v>
      </c>
      <c r="T412">
        <f t="shared" si="117"/>
        <v>0.25</v>
      </c>
      <c r="U412">
        <f t="shared" si="117"/>
        <v>0.25</v>
      </c>
      <c r="V412">
        <f t="shared" si="117"/>
        <v>0.25</v>
      </c>
      <c r="W412">
        <f t="shared" si="117"/>
        <v>0.25</v>
      </c>
    </row>
    <row r="413" spans="1:23" x14ac:dyDescent="0.25">
      <c r="A413" t="s">
        <v>115</v>
      </c>
      <c r="B413" t="s">
        <v>5</v>
      </c>
      <c r="C413" t="s">
        <v>15</v>
      </c>
      <c r="D413" t="s">
        <v>16</v>
      </c>
      <c r="E413" t="s">
        <v>137</v>
      </c>
      <c r="G413" t="s">
        <v>57</v>
      </c>
      <c r="M413">
        <v>15</v>
      </c>
      <c r="N413">
        <f t="shared" si="117"/>
        <v>15</v>
      </c>
      <c r="O413">
        <f t="shared" si="117"/>
        <v>15</v>
      </c>
      <c r="P413">
        <f t="shared" si="117"/>
        <v>15</v>
      </c>
      <c r="Q413">
        <f t="shared" si="117"/>
        <v>15</v>
      </c>
      <c r="R413">
        <f t="shared" si="117"/>
        <v>15</v>
      </c>
      <c r="S413">
        <f t="shared" si="117"/>
        <v>15</v>
      </c>
      <c r="T413">
        <f t="shared" si="117"/>
        <v>15</v>
      </c>
      <c r="U413">
        <f t="shared" si="117"/>
        <v>15</v>
      </c>
      <c r="V413">
        <f t="shared" si="117"/>
        <v>15</v>
      </c>
      <c r="W413">
        <f t="shared" si="117"/>
        <v>15</v>
      </c>
    </row>
    <row r="414" spans="1:23" x14ac:dyDescent="0.25">
      <c r="A414" t="s">
        <v>115</v>
      </c>
      <c r="B414" t="s">
        <v>5</v>
      </c>
      <c r="C414" t="s">
        <v>15</v>
      </c>
      <c r="D414" t="s">
        <v>16</v>
      </c>
      <c r="E414" t="s">
        <v>137</v>
      </c>
      <c r="G414" t="s">
        <v>138</v>
      </c>
      <c r="L414" t="s">
        <v>56</v>
      </c>
      <c r="M414">
        <v>0</v>
      </c>
      <c r="N414">
        <f t="shared" si="117"/>
        <v>0</v>
      </c>
      <c r="O414">
        <f t="shared" si="117"/>
        <v>0</v>
      </c>
      <c r="P414">
        <f t="shared" si="117"/>
        <v>0</v>
      </c>
      <c r="Q414">
        <f t="shared" si="117"/>
        <v>0</v>
      </c>
      <c r="R414">
        <f t="shared" si="117"/>
        <v>0</v>
      </c>
      <c r="S414">
        <f t="shared" si="117"/>
        <v>0</v>
      </c>
      <c r="T414">
        <f t="shared" si="117"/>
        <v>0</v>
      </c>
      <c r="U414">
        <f t="shared" si="117"/>
        <v>0</v>
      </c>
      <c r="V414">
        <f t="shared" si="117"/>
        <v>0</v>
      </c>
      <c r="W414">
        <f t="shared" si="117"/>
        <v>0</v>
      </c>
    </row>
    <row r="415" spans="1:23" x14ac:dyDescent="0.25">
      <c r="A415" t="s">
        <v>115</v>
      </c>
      <c r="B415" t="s">
        <v>5</v>
      </c>
      <c r="C415" t="s">
        <v>15</v>
      </c>
      <c r="D415" t="s">
        <v>16</v>
      </c>
      <c r="E415" t="s">
        <v>137</v>
      </c>
      <c r="F415" t="s">
        <v>139</v>
      </c>
      <c r="G415" t="s">
        <v>6</v>
      </c>
    </row>
    <row r="416" spans="1:23" x14ac:dyDescent="0.25">
      <c r="A416" t="s">
        <v>115</v>
      </c>
      <c r="B416" t="s">
        <v>5</v>
      </c>
      <c r="C416" t="s">
        <v>15</v>
      </c>
      <c r="D416" t="s">
        <v>16</v>
      </c>
      <c r="E416" t="s">
        <v>137</v>
      </c>
      <c r="F416" t="s">
        <v>139</v>
      </c>
      <c r="G416" t="s">
        <v>59</v>
      </c>
      <c r="L416" t="s">
        <v>60</v>
      </c>
      <c r="M416">
        <v>1990</v>
      </c>
      <c r="N416">
        <f t="shared" ref="N416:W418" si="118">M416</f>
        <v>1990</v>
      </c>
      <c r="O416">
        <f t="shared" si="118"/>
        <v>1990</v>
      </c>
      <c r="P416">
        <f t="shared" si="118"/>
        <v>1990</v>
      </c>
      <c r="Q416">
        <f t="shared" si="118"/>
        <v>1990</v>
      </c>
      <c r="R416">
        <f t="shared" si="118"/>
        <v>1990</v>
      </c>
      <c r="S416">
        <f t="shared" si="118"/>
        <v>1990</v>
      </c>
      <c r="T416">
        <f t="shared" si="118"/>
        <v>1990</v>
      </c>
      <c r="U416">
        <f t="shared" si="118"/>
        <v>1990</v>
      </c>
      <c r="V416">
        <f t="shared" si="118"/>
        <v>1990</v>
      </c>
      <c r="W416">
        <f t="shared" si="118"/>
        <v>1990</v>
      </c>
    </row>
    <row r="417" spans="1:23" x14ac:dyDescent="0.25">
      <c r="A417" t="s">
        <v>115</v>
      </c>
      <c r="B417" t="s">
        <v>5</v>
      </c>
      <c r="C417" t="s">
        <v>15</v>
      </c>
      <c r="D417" t="s">
        <v>16</v>
      </c>
      <c r="E417" t="s">
        <v>137</v>
      </c>
      <c r="F417" t="s">
        <v>139</v>
      </c>
      <c r="G417" t="s">
        <v>61</v>
      </c>
      <c r="L417" t="s">
        <v>60</v>
      </c>
      <c r="M417">
        <v>2101</v>
      </c>
      <c r="N417">
        <f t="shared" si="118"/>
        <v>2101</v>
      </c>
      <c r="O417">
        <f t="shared" si="118"/>
        <v>2101</v>
      </c>
      <c r="P417">
        <f t="shared" si="118"/>
        <v>2101</v>
      </c>
      <c r="Q417">
        <f t="shared" si="118"/>
        <v>2101</v>
      </c>
      <c r="R417">
        <f t="shared" si="118"/>
        <v>2101</v>
      </c>
      <c r="S417">
        <f t="shared" si="118"/>
        <v>2101</v>
      </c>
      <c r="T417">
        <f t="shared" si="118"/>
        <v>2101</v>
      </c>
      <c r="U417">
        <f t="shared" si="118"/>
        <v>2101</v>
      </c>
      <c r="V417">
        <f t="shared" si="118"/>
        <v>2101</v>
      </c>
      <c r="W417">
        <f t="shared" si="118"/>
        <v>2101</v>
      </c>
    </row>
    <row r="418" spans="1:23" x14ac:dyDescent="0.25">
      <c r="A418" t="s">
        <v>115</v>
      </c>
      <c r="B418" t="s">
        <v>5</v>
      </c>
      <c r="C418" t="s">
        <v>15</v>
      </c>
      <c r="D418" t="s">
        <v>16</v>
      </c>
      <c r="E418" t="s">
        <v>137</v>
      </c>
      <c r="F418" t="s">
        <v>139</v>
      </c>
      <c r="G418" t="s">
        <v>62</v>
      </c>
      <c r="L418" t="s">
        <v>63</v>
      </c>
      <c r="M418">
        <v>4</v>
      </c>
      <c r="N418">
        <f t="shared" si="118"/>
        <v>4</v>
      </c>
      <c r="O418">
        <f t="shared" si="118"/>
        <v>4</v>
      </c>
      <c r="P418">
        <f t="shared" si="118"/>
        <v>4</v>
      </c>
      <c r="Q418">
        <f t="shared" si="118"/>
        <v>4</v>
      </c>
      <c r="R418">
        <f t="shared" si="118"/>
        <v>4</v>
      </c>
      <c r="S418">
        <f t="shared" si="118"/>
        <v>4</v>
      </c>
      <c r="T418">
        <f t="shared" si="118"/>
        <v>4</v>
      </c>
      <c r="U418">
        <f t="shared" si="118"/>
        <v>4</v>
      </c>
      <c r="V418">
        <f t="shared" si="118"/>
        <v>4</v>
      </c>
      <c r="W418">
        <f t="shared" si="118"/>
        <v>4</v>
      </c>
    </row>
    <row r="419" spans="1:23" x14ac:dyDescent="0.25">
      <c r="A419" t="s">
        <v>115</v>
      </c>
      <c r="B419" t="s">
        <v>5</v>
      </c>
      <c r="C419" t="s">
        <v>15</v>
      </c>
      <c r="D419" t="s">
        <v>16</v>
      </c>
      <c r="E419" t="s">
        <v>137</v>
      </c>
      <c r="F419" t="s">
        <v>139</v>
      </c>
      <c r="G419" t="s">
        <v>64</v>
      </c>
      <c r="L419" t="s">
        <v>56</v>
      </c>
      <c r="M419">
        <v>1</v>
      </c>
    </row>
    <row r="420" spans="1:23" x14ac:dyDescent="0.25">
      <c r="A420" t="s">
        <v>115</v>
      </c>
      <c r="B420" t="s">
        <v>5</v>
      </c>
      <c r="C420" t="s">
        <v>15</v>
      </c>
      <c r="D420" t="s">
        <v>16</v>
      </c>
      <c r="E420" t="s">
        <v>137</v>
      </c>
      <c r="F420" t="s">
        <v>139</v>
      </c>
      <c r="G420" t="s">
        <v>17</v>
      </c>
      <c r="J420" t="s">
        <v>29</v>
      </c>
      <c r="L420" t="s">
        <v>84</v>
      </c>
      <c r="M420">
        <v>1</v>
      </c>
      <c r="N420">
        <f t="shared" ref="N420:W420" si="119">M420</f>
        <v>1</v>
      </c>
      <c r="O420">
        <f t="shared" si="119"/>
        <v>1</v>
      </c>
      <c r="P420">
        <f t="shared" si="119"/>
        <v>1</v>
      </c>
      <c r="Q420">
        <f t="shared" si="119"/>
        <v>1</v>
      </c>
      <c r="R420">
        <f t="shared" si="119"/>
        <v>1</v>
      </c>
      <c r="S420">
        <f t="shared" si="119"/>
        <v>1</v>
      </c>
      <c r="T420">
        <f t="shared" si="119"/>
        <v>1</v>
      </c>
      <c r="U420">
        <f t="shared" si="119"/>
        <v>1</v>
      </c>
      <c r="V420">
        <f t="shared" si="119"/>
        <v>1</v>
      </c>
      <c r="W420">
        <f t="shared" si="119"/>
        <v>1</v>
      </c>
    </row>
    <row r="421" spans="1:23" x14ac:dyDescent="0.25">
      <c r="A421" t="s">
        <v>115</v>
      </c>
      <c r="B421" t="s">
        <v>5</v>
      </c>
      <c r="C421" t="s">
        <v>15</v>
      </c>
      <c r="D421" t="s">
        <v>16</v>
      </c>
      <c r="E421" t="s">
        <v>137</v>
      </c>
      <c r="F421" t="s">
        <v>140</v>
      </c>
      <c r="G421" t="s">
        <v>6</v>
      </c>
    </row>
    <row r="422" spans="1:23" x14ac:dyDescent="0.25">
      <c r="A422" t="s">
        <v>115</v>
      </c>
      <c r="B422" t="s">
        <v>5</v>
      </c>
      <c r="C422" t="s">
        <v>15</v>
      </c>
      <c r="D422" t="s">
        <v>16</v>
      </c>
      <c r="E422" t="s">
        <v>137</v>
      </c>
      <c r="F422" t="s">
        <v>140</v>
      </c>
      <c r="G422" t="s">
        <v>59</v>
      </c>
      <c r="L422" t="s">
        <v>60</v>
      </c>
      <c r="M422">
        <v>2005</v>
      </c>
      <c r="N422">
        <f t="shared" ref="N422:W424" si="120">M422</f>
        <v>2005</v>
      </c>
      <c r="O422">
        <f t="shared" si="120"/>
        <v>2005</v>
      </c>
      <c r="P422">
        <f t="shared" si="120"/>
        <v>2005</v>
      </c>
      <c r="Q422">
        <f t="shared" si="120"/>
        <v>2005</v>
      </c>
      <c r="R422">
        <f t="shared" si="120"/>
        <v>2005</v>
      </c>
      <c r="S422">
        <f t="shared" si="120"/>
        <v>2005</v>
      </c>
      <c r="T422">
        <f t="shared" si="120"/>
        <v>2005</v>
      </c>
      <c r="U422">
        <f t="shared" si="120"/>
        <v>2005</v>
      </c>
      <c r="V422">
        <f t="shared" si="120"/>
        <v>2005</v>
      </c>
      <c r="W422">
        <f t="shared" si="120"/>
        <v>2005</v>
      </c>
    </row>
    <row r="423" spans="1:23" x14ac:dyDescent="0.25">
      <c r="A423" t="s">
        <v>115</v>
      </c>
      <c r="B423" t="s">
        <v>5</v>
      </c>
      <c r="C423" t="s">
        <v>15</v>
      </c>
      <c r="D423" t="s">
        <v>16</v>
      </c>
      <c r="E423" t="s">
        <v>137</v>
      </c>
      <c r="F423" t="s">
        <v>140</v>
      </c>
      <c r="G423" t="s">
        <v>61</v>
      </c>
      <c r="L423" t="s">
        <v>60</v>
      </c>
      <c r="M423">
        <v>2101</v>
      </c>
      <c r="N423">
        <f t="shared" si="120"/>
        <v>2101</v>
      </c>
      <c r="O423">
        <f t="shared" si="120"/>
        <v>2101</v>
      </c>
      <c r="P423">
        <f t="shared" si="120"/>
        <v>2101</v>
      </c>
      <c r="Q423">
        <f t="shared" si="120"/>
        <v>2101</v>
      </c>
      <c r="R423">
        <f t="shared" si="120"/>
        <v>2101</v>
      </c>
      <c r="S423">
        <f t="shared" si="120"/>
        <v>2101</v>
      </c>
      <c r="T423">
        <f t="shared" si="120"/>
        <v>2101</v>
      </c>
      <c r="U423">
        <f t="shared" si="120"/>
        <v>2101</v>
      </c>
      <c r="V423">
        <f t="shared" si="120"/>
        <v>2101</v>
      </c>
      <c r="W423">
        <f t="shared" si="120"/>
        <v>2101</v>
      </c>
    </row>
    <row r="424" spans="1:23" x14ac:dyDescent="0.25">
      <c r="A424" t="s">
        <v>115</v>
      </c>
      <c r="B424" t="s">
        <v>5</v>
      </c>
      <c r="C424" t="s">
        <v>15</v>
      </c>
      <c r="D424" t="s">
        <v>16</v>
      </c>
      <c r="E424" t="s">
        <v>137</v>
      </c>
      <c r="F424" t="s">
        <v>140</v>
      </c>
      <c r="G424" t="s">
        <v>62</v>
      </c>
      <c r="L424" t="s">
        <v>63</v>
      </c>
      <c r="M424">
        <v>4</v>
      </c>
      <c r="N424">
        <f t="shared" si="120"/>
        <v>4</v>
      </c>
      <c r="O424">
        <f t="shared" si="120"/>
        <v>4</v>
      </c>
      <c r="P424">
        <f t="shared" si="120"/>
        <v>4</v>
      </c>
      <c r="Q424">
        <f t="shared" si="120"/>
        <v>4</v>
      </c>
      <c r="R424">
        <f t="shared" si="120"/>
        <v>4</v>
      </c>
      <c r="S424">
        <f t="shared" si="120"/>
        <v>4</v>
      </c>
      <c r="T424">
        <f t="shared" si="120"/>
        <v>4</v>
      </c>
      <c r="U424">
        <f t="shared" si="120"/>
        <v>4</v>
      </c>
      <c r="V424">
        <f t="shared" si="120"/>
        <v>4</v>
      </c>
      <c r="W424">
        <f t="shared" si="120"/>
        <v>4</v>
      </c>
    </row>
    <row r="425" spans="1:23" x14ac:dyDescent="0.25">
      <c r="A425" t="s">
        <v>115</v>
      </c>
      <c r="B425" t="s">
        <v>5</v>
      </c>
      <c r="C425" t="s">
        <v>15</v>
      </c>
      <c r="D425" t="s">
        <v>16</v>
      </c>
      <c r="E425" t="s">
        <v>137</v>
      </c>
      <c r="F425" t="s">
        <v>140</v>
      </c>
      <c r="G425" t="s">
        <v>64</v>
      </c>
      <c r="L425" t="s">
        <v>56</v>
      </c>
      <c r="M425">
        <v>0</v>
      </c>
    </row>
    <row r="426" spans="1:23" x14ac:dyDescent="0.25">
      <c r="A426" t="s">
        <v>115</v>
      </c>
      <c r="B426" t="s">
        <v>5</v>
      </c>
      <c r="C426" t="s">
        <v>15</v>
      </c>
      <c r="D426" t="s">
        <v>16</v>
      </c>
      <c r="E426" t="s">
        <v>137</v>
      </c>
      <c r="F426" t="s">
        <v>140</v>
      </c>
      <c r="G426" t="s">
        <v>17</v>
      </c>
      <c r="J426" t="s">
        <v>23</v>
      </c>
      <c r="L426" t="s">
        <v>84</v>
      </c>
      <c r="M426">
        <v>1</v>
      </c>
      <c r="N426">
        <f t="shared" ref="N426:W426" si="121">M426</f>
        <v>1</v>
      </c>
      <c r="O426">
        <f t="shared" si="121"/>
        <v>1</v>
      </c>
      <c r="P426">
        <f t="shared" si="121"/>
        <v>1</v>
      </c>
      <c r="Q426">
        <f t="shared" si="121"/>
        <v>1</v>
      </c>
      <c r="R426">
        <f t="shared" si="121"/>
        <v>1</v>
      </c>
      <c r="S426">
        <f t="shared" si="121"/>
        <v>1</v>
      </c>
      <c r="T426">
        <f t="shared" si="121"/>
        <v>1</v>
      </c>
      <c r="U426">
        <f t="shared" si="121"/>
        <v>1</v>
      </c>
      <c r="V426">
        <f t="shared" si="121"/>
        <v>1</v>
      </c>
      <c r="W426">
        <f t="shared" si="121"/>
        <v>1</v>
      </c>
    </row>
    <row r="427" spans="1:23" x14ac:dyDescent="0.25">
      <c r="A427" t="s">
        <v>115</v>
      </c>
      <c r="B427" t="s">
        <v>5</v>
      </c>
      <c r="C427" t="s">
        <v>15</v>
      </c>
      <c r="D427" t="s">
        <v>16</v>
      </c>
      <c r="E427" t="s">
        <v>137</v>
      </c>
      <c r="F427" t="s">
        <v>141</v>
      </c>
      <c r="G427" t="s">
        <v>6</v>
      </c>
    </row>
    <row r="428" spans="1:23" x14ac:dyDescent="0.25">
      <c r="A428" t="s">
        <v>115</v>
      </c>
      <c r="B428" t="s">
        <v>5</v>
      </c>
      <c r="C428" t="s">
        <v>15</v>
      </c>
      <c r="D428" t="s">
        <v>16</v>
      </c>
      <c r="E428" t="s">
        <v>137</v>
      </c>
      <c r="F428" t="s">
        <v>141</v>
      </c>
      <c r="G428" t="s">
        <v>59</v>
      </c>
      <c r="L428" t="s">
        <v>60</v>
      </c>
      <c r="M428">
        <v>2005</v>
      </c>
      <c r="N428">
        <f t="shared" ref="N428:W430" si="122">M428</f>
        <v>2005</v>
      </c>
      <c r="O428">
        <f t="shared" si="122"/>
        <v>2005</v>
      </c>
      <c r="P428">
        <f t="shared" si="122"/>
        <v>2005</v>
      </c>
      <c r="Q428">
        <f t="shared" si="122"/>
        <v>2005</v>
      </c>
      <c r="R428">
        <f t="shared" si="122"/>
        <v>2005</v>
      </c>
      <c r="S428">
        <f t="shared" si="122"/>
        <v>2005</v>
      </c>
      <c r="T428">
        <f t="shared" si="122"/>
        <v>2005</v>
      </c>
      <c r="U428">
        <f t="shared" si="122"/>
        <v>2005</v>
      </c>
      <c r="V428">
        <f t="shared" si="122"/>
        <v>2005</v>
      </c>
      <c r="W428">
        <f t="shared" si="122"/>
        <v>2005</v>
      </c>
    </row>
    <row r="429" spans="1:23" x14ac:dyDescent="0.25">
      <c r="A429" t="s">
        <v>115</v>
      </c>
      <c r="B429" t="s">
        <v>5</v>
      </c>
      <c r="C429" t="s">
        <v>15</v>
      </c>
      <c r="D429" t="s">
        <v>16</v>
      </c>
      <c r="E429" t="s">
        <v>137</v>
      </c>
      <c r="F429" t="s">
        <v>141</v>
      </c>
      <c r="G429" t="s">
        <v>61</v>
      </c>
      <c r="L429" t="s">
        <v>60</v>
      </c>
      <c r="M429">
        <v>2101</v>
      </c>
      <c r="N429">
        <f t="shared" si="122"/>
        <v>2101</v>
      </c>
      <c r="O429">
        <f t="shared" si="122"/>
        <v>2101</v>
      </c>
      <c r="P429">
        <f t="shared" si="122"/>
        <v>2101</v>
      </c>
      <c r="Q429">
        <f t="shared" si="122"/>
        <v>2101</v>
      </c>
      <c r="R429">
        <f t="shared" si="122"/>
        <v>2101</v>
      </c>
      <c r="S429">
        <f t="shared" si="122"/>
        <v>2101</v>
      </c>
      <c r="T429">
        <f t="shared" si="122"/>
        <v>2101</v>
      </c>
      <c r="U429">
        <f t="shared" si="122"/>
        <v>2101</v>
      </c>
      <c r="V429">
        <f t="shared" si="122"/>
        <v>2101</v>
      </c>
      <c r="W429">
        <f t="shared" si="122"/>
        <v>2101</v>
      </c>
    </row>
    <row r="430" spans="1:23" x14ac:dyDescent="0.25">
      <c r="A430" t="s">
        <v>115</v>
      </c>
      <c r="B430" t="s">
        <v>5</v>
      </c>
      <c r="C430" t="s">
        <v>15</v>
      </c>
      <c r="D430" t="s">
        <v>16</v>
      </c>
      <c r="E430" t="s">
        <v>137</v>
      </c>
      <c r="F430" t="s">
        <v>141</v>
      </c>
      <c r="G430" t="s">
        <v>62</v>
      </c>
      <c r="L430" t="s">
        <v>63</v>
      </c>
      <c r="M430">
        <v>4</v>
      </c>
      <c r="N430">
        <f t="shared" si="122"/>
        <v>4</v>
      </c>
      <c r="O430">
        <f t="shared" si="122"/>
        <v>4</v>
      </c>
      <c r="P430">
        <f t="shared" si="122"/>
        <v>4</v>
      </c>
      <c r="Q430">
        <f t="shared" si="122"/>
        <v>4</v>
      </c>
      <c r="R430">
        <f t="shared" si="122"/>
        <v>4</v>
      </c>
      <c r="S430">
        <f t="shared" si="122"/>
        <v>4</v>
      </c>
      <c r="T430">
        <f t="shared" si="122"/>
        <v>4</v>
      </c>
      <c r="U430">
        <f t="shared" si="122"/>
        <v>4</v>
      </c>
      <c r="V430">
        <f t="shared" si="122"/>
        <v>4</v>
      </c>
      <c r="W430">
        <f t="shared" si="122"/>
        <v>4</v>
      </c>
    </row>
    <row r="431" spans="1:23" x14ac:dyDescent="0.25">
      <c r="A431" t="s">
        <v>115</v>
      </c>
      <c r="B431" t="s">
        <v>5</v>
      </c>
      <c r="C431" t="s">
        <v>15</v>
      </c>
      <c r="D431" t="s">
        <v>16</v>
      </c>
      <c r="E431" t="s">
        <v>137</v>
      </c>
      <c r="F431" t="s">
        <v>141</v>
      </c>
      <c r="G431" t="s">
        <v>64</v>
      </c>
      <c r="L431" t="s">
        <v>56</v>
      </c>
      <c r="M431">
        <v>0</v>
      </c>
    </row>
    <row r="432" spans="1:23" x14ac:dyDescent="0.25">
      <c r="A432" t="s">
        <v>115</v>
      </c>
      <c r="B432" t="s">
        <v>5</v>
      </c>
      <c r="C432" t="s">
        <v>15</v>
      </c>
      <c r="D432" t="s">
        <v>16</v>
      </c>
      <c r="E432" t="s">
        <v>137</v>
      </c>
      <c r="F432" t="s">
        <v>141</v>
      </c>
      <c r="G432" t="s">
        <v>17</v>
      </c>
      <c r="J432" t="s">
        <v>142</v>
      </c>
      <c r="L432" t="s">
        <v>84</v>
      </c>
      <c r="M432">
        <v>1</v>
      </c>
      <c r="N432">
        <f t="shared" ref="N432:W432" si="123">M432</f>
        <v>1</v>
      </c>
      <c r="O432">
        <f t="shared" si="123"/>
        <v>1</v>
      </c>
      <c r="P432">
        <f t="shared" si="123"/>
        <v>1</v>
      </c>
      <c r="Q432">
        <f t="shared" si="123"/>
        <v>1</v>
      </c>
      <c r="R432">
        <f t="shared" si="123"/>
        <v>1</v>
      </c>
      <c r="S432">
        <f t="shared" si="123"/>
        <v>1</v>
      </c>
      <c r="T432">
        <f t="shared" si="123"/>
        <v>1</v>
      </c>
      <c r="U432">
        <f t="shared" si="123"/>
        <v>1</v>
      </c>
      <c r="V432">
        <f t="shared" si="123"/>
        <v>1</v>
      </c>
      <c r="W432">
        <f t="shared" si="123"/>
        <v>1</v>
      </c>
    </row>
    <row r="433" spans="1:23" x14ac:dyDescent="0.25">
      <c r="A433" t="s">
        <v>99</v>
      </c>
      <c r="B433" t="s">
        <v>5</v>
      </c>
      <c r="C433" t="s">
        <v>15</v>
      </c>
      <c r="D433" t="s">
        <v>16</v>
      </c>
      <c r="E433" t="s">
        <v>143</v>
      </c>
      <c r="G433" t="s">
        <v>20</v>
      </c>
      <c r="L433" t="s">
        <v>84</v>
      </c>
    </row>
    <row r="434" spans="1:23" x14ac:dyDescent="0.25">
      <c r="A434" t="s">
        <v>99</v>
      </c>
      <c r="B434" t="s">
        <v>5</v>
      </c>
      <c r="C434" t="s">
        <v>15</v>
      </c>
      <c r="D434" t="s">
        <v>16</v>
      </c>
      <c r="E434" t="s">
        <v>143</v>
      </c>
      <c r="G434" t="s">
        <v>21</v>
      </c>
      <c r="H434" t="s">
        <v>54</v>
      </c>
    </row>
    <row r="435" spans="1:23" x14ac:dyDescent="0.25">
      <c r="A435" t="s">
        <v>99</v>
      </c>
      <c r="B435" t="s">
        <v>5</v>
      </c>
      <c r="C435" t="s">
        <v>15</v>
      </c>
      <c r="D435" t="s">
        <v>16</v>
      </c>
      <c r="E435" t="s">
        <v>143</v>
      </c>
      <c r="G435" t="s">
        <v>55</v>
      </c>
      <c r="L435" t="s">
        <v>56</v>
      </c>
      <c r="M435">
        <v>0.25</v>
      </c>
      <c r="N435">
        <f t="shared" ref="N435:W437" si="124">M435</f>
        <v>0.25</v>
      </c>
      <c r="O435">
        <f t="shared" si="124"/>
        <v>0.25</v>
      </c>
      <c r="P435">
        <f t="shared" si="124"/>
        <v>0.25</v>
      </c>
      <c r="Q435">
        <f t="shared" si="124"/>
        <v>0.25</v>
      </c>
      <c r="R435">
        <f t="shared" si="124"/>
        <v>0.25</v>
      </c>
      <c r="S435">
        <f t="shared" si="124"/>
        <v>0.25</v>
      </c>
      <c r="T435">
        <f t="shared" si="124"/>
        <v>0.25</v>
      </c>
      <c r="U435">
        <f t="shared" si="124"/>
        <v>0.25</v>
      </c>
      <c r="V435">
        <f t="shared" si="124"/>
        <v>0.25</v>
      </c>
      <c r="W435">
        <f t="shared" si="124"/>
        <v>0.25</v>
      </c>
    </row>
    <row r="436" spans="1:23" x14ac:dyDescent="0.25">
      <c r="A436" t="s">
        <v>99</v>
      </c>
      <c r="B436" t="s">
        <v>5</v>
      </c>
      <c r="C436" t="s">
        <v>15</v>
      </c>
      <c r="D436" t="s">
        <v>16</v>
      </c>
      <c r="E436" t="s">
        <v>143</v>
      </c>
      <c r="G436" t="s">
        <v>57</v>
      </c>
      <c r="M436">
        <v>15</v>
      </c>
      <c r="N436">
        <f t="shared" si="124"/>
        <v>15</v>
      </c>
      <c r="O436">
        <f t="shared" si="124"/>
        <v>15</v>
      </c>
      <c r="P436">
        <f t="shared" si="124"/>
        <v>15</v>
      </c>
      <c r="Q436">
        <f t="shared" si="124"/>
        <v>15</v>
      </c>
      <c r="R436">
        <f t="shared" si="124"/>
        <v>15</v>
      </c>
      <c r="S436">
        <f t="shared" si="124"/>
        <v>15</v>
      </c>
      <c r="T436">
        <f t="shared" si="124"/>
        <v>15</v>
      </c>
      <c r="U436">
        <f t="shared" si="124"/>
        <v>15</v>
      </c>
      <c r="V436">
        <f t="shared" si="124"/>
        <v>15</v>
      </c>
      <c r="W436">
        <f t="shared" si="124"/>
        <v>15</v>
      </c>
    </row>
    <row r="437" spans="1:23" x14ac:dyDescent="0.25">
      <c r="A437" t="s">
        <v>99</v>
      </c>
      <c r="B437" t="s">
        <v>5</v>
      </c>
      <c r="C437" t="s">
        <v>15</v>
      </c>
      <c r="D437" t="s">
        <v>16</v>
      </c>
      <c r="E437" t="s">
        <v>143</v>
      </c>
      <c r="G437" t="s">
        <v>138</v>
      </c>
      <c r="L437" t="s">
        <v>56</v>
      </c>
      <c r="M437">
        <v>0</v>
      </c>
      <c r="N437">
        <f t="shared" si="124"/>
        <v>0</v>
      </c>
      <c r="O437">
        <f t="shared" si="124"/>
        <v>0</v>
      </c>
      <c r="P437">
        <f t="shared" si="124"/>
        <v>0</v>
      </c>
      <c r="Q437">
        <f t="shared" si="124"/>
        <v>0</v>
      </c>
      <c r="R437">
        <f t="shared" si="124"/>
        <v>0</v>
      </c>
      <c r="S437">
        <f t="shared" si="124"/>
        <v>0</v>
      </c>
      <c r="T437">
        <f t="shared" si="124"/>
        <v>0</v>
      </c>
      <c r="U437">
        <f t="shared" si="124"/>
        <v>0</v>
      </c>
      <c r="V437">
        <f t="shared" si="124"/>
        <v>0</v>
      </c>
      <c r="W437">
        <f t="shared" si="124"/>
        <v>0</v>
      </c>
    </row>
    <row r="438" spans="1:23" x14ac:dyDescent="0.25">
      <c r="A438" t="s">
        <v>99</v>
      </c>
      <c r="B438" t="s">
        <v>5</v>
      </c>
      <c r="C438" t="s">
        <v>15</v>
      </c>
      <c r="D438" t="s">
        <v>16</v>
      </c>
      <c r="E438" t="s">
        <v>143</v>
      </c>
      <c r="F438" t="s">
        <v>144</v>
      </c>
      <c r="G438" t="s">
        <v>6</v>
      </c>
    </row>
    <row r="439" spans="1:23" x14ac:dyDescent="0.25">
      <c r="A439" t="s">
        <v>99</v>
      </c>
      <c r="B439" t="s">
        <v>5</v>
      </c>
      <c r="C439" t="s">
        <v>15</v>
      </c>
      <c r="D439" t="s">
        <v>16</v>
      </c>
      <c r="E439" t="s">
        <v>143</v>
      </c>
      <c r="F439" t="s">
        <v>144</v>
      </c>
      <c r="G439" t="s">
        <v>59</v>
      </c>
      <c r="L439" t="s">
        <v>60</v>
      </c>
      <c r="M439">
        <v>1990</v>
      </c>
      <c r="N439">
        <f t="shared" ref="N439:W441" si="125">M439</f>
        <v>1990</v>
      </c>
      <c r="O439">
        <f t="shared" si="125"/>
        <v>1990</v>
      </c>
      <c r="P439">
        <f t="shared" si="125"/>
        <v>1990</v>
      </c>
      <c r="Q439">
        <f t="shared" si="125"/>
        <v>1990</v>
      </c>
      <c r="R439">
        <f t="shared" si="125"/>
        <v>1990</v>
      </c>
      <c r="S439">
        <f t="shared" si="125"/>
        <v>1990</v>
      </c>
      <c r="T439">
        <f t="shared" si="125"/>
        <v>1990</v>
      </c>
      <c r="U439">
        <f t="shared" si="125"/>
        <v>1990</v>
      </c>
      <c r="V439">
        <f t="shared" si="125"/>
        <v>1990</v>
      </c>
      <c r="W439">
        <f t="shared" si="125"/>
        <v>1990</v>
      </c>
    </row>
    <row r="440" spans="1:23" x14ac:dyDescent="0.25">
      <c r="A440" t="s">
        <v>99</v>
      </c>
      <c r="B440" t="s">
        <v>5</v>
      </c>
      <c r="C440" t="s">
        <v>15</v>
      </c>
      <c r="D440" t="s">
        <v>16</v>
      </c>
      <c r="E440" t="s">
        <v>143</v>
      </c>
      <c r="F440" t="s">
        <v>144</v>
      </c>
      <c r="G440" t="s">
        <v>61</v>
      </c>
      <c r="L440" t="s">
        <v>60</v>
      </c>
      <c r="M440">
        <v>2101</v>
      </c>
      <c r="N440">
        <f t="shared" si="125"/>
        <v>2101</v>
      </c>
      <c r="O440">
        <f t="shared" si="125"/>
        <v>2101</v>
      </c>
      <c r="P440">
        <f t="shared" si="125"/>
        <v>2101</v>
      </c>
      <c r="Q440">
        <f t="shared" si="125"/>
        <v>2101</v>
      </c>
      <c r="R440">
        <f t="shared" si="125"/>
        <v>2101</v>
      </c>
      <c r="S440">
        <f t="shared" si="125"/>
        <v>2101</v>
      </c>
      <c r="T440">
        <f t="shared" si="125"/>
        <v>2101</v>
      </c>
      <c r="U440">
        <f t="shared" si="125"/>
        <v>2101</v>
      </c>
      <c r="V440">
        <f t="shared" si="125"/>
        <v>2101</v>
      </c>
      <c r="W440">
        <f t="shared" si="125"/>
        <v>2101</v>
      </c>
    </row>
    <row r="441" spans="1:23" x14ac:dyDescent="0.25">
      <c r="A441" t="s">
        <v>99</v>
      </c>
      <c r="B441" t="s">
        <v>5</v>
      </c>
      <c r="C441" t="s">
        <v>15</v>
      </c>
      <c r="D441" t="s">
        <v>16</v>
      </c>
      <c r="E441" t="s">
        <v>143</v>
      </c>
      <c r="F441" t="s">
        <v>144</v>
      </c>
      <c r="G441" t="s">
        <v>62</v>
      </c>
      <c r="L441" t="s">
        <v>63</v>
      </c>
      <c r="M441">
        <v>1</v>
      </c>
      <c r="N441">
        <f t="shared" si="125"/>
        <v>1</v>
      </c>
      <c r="O441">
        <f t="shared" si="125"/>
        <v>1</v>
      </c>
      <c r="P441">
        <f t="shared" si="125"/>
        <v>1</v>
      </c>
      <c r="Q441">
        <f t="shared" si="125"/>
        <v>1</v>
      </c>
      <c r="R441">
        <f t="shared" si="125"/>
        <v>1</v>
      </c>
      <c r="S441">
        <f t="shared" si="125"/>
        <v>1</v>
      </c>
      <c r="T441">
        <f t="shared" si="125"/>
        <v>1</v>
      </c>
      <c r="U441">
        <f t="shared" si="125"/>
        <v>1</v>
      </c>
      <c r="V441">
        <f t="shared" si="125"/>
        <v>1</v>
      </c>
      <c r="W441">
        <f t="shared" si="125"/>
        <v>1</v>
      </c>
    </row>
    <row r="442" spans="1:23" x14ac:dyDescent="0.25">
      <c r="A442" t="s">
        <v>99</v>
      </c>
      <c r="B442" t="s">
        <v>5</v>
      </c>
      <c r="C442" t="s">
        <v>15</v>
      </c>
      <c r="D442" t="s">
        <v>16</v>
      </c>
      <c r="E442" t="s">
        <v>143</v>
      </c>
      <c r="F442" t="s">
        <v>144</v>
      </c>
      <c r="G442" t="s">
        <v>64</v>
      </c>
      <c r="L442" t="s">
        <v>56</v>
      </c>
      <c r="M442">
        <v>1</v>
      </c>
    </row>
    <row r="443" spans="1:23" x14ac:dyDescent="0.25">
      <c r="A443" t="s">
        <v>99</v>
      </c>
      <c r="B443" t="s">
        <v>5</v>
      </c>
      <c r="C443" t="s">
        <v>15</v>
      </c>
      <c r="D443" t="s">
        <v>16</v>
      </c>
      <c r="E443" t="s">
        <v>143</v>
      </c>
      <c r="F443" t="s">
        <v>144</v>
      </c>
      <c r="G443" t="s">
        <v>17</v>
      </c>
      <c r="J443" t="s">
        <v>36</v>
      </c>
      <c r="L443" t="s">
        <v>84</v>
      </c>
      <c r="M443">
        <v>1</v>
      </c>
      <c r="N443">
        <f t="shared" ref="N443:W443" si="126">M443</f>
        <v>1</v>
      </c>
      <c r="O443">
        <f t="shared" si="126"/>
        <v>1</v>
      </c>
      <c r="P443">
        <f t="shared" si="126"/>
        <v>1</v>
      </c>
      <c r="Q443">
        <f t="shared" si="126"/>
        <v>1</v>
      </c>
      <c r="R443">
        <f t="shared" si="126"/>
        <v>1</v>
      </c>
      <c r="S443">
        <f t="shared" si="126"/>
        <v>1</v>
      </c>
      <c r="T443">
        <f t="shared" si="126"/>
        <v>1</v>
      </c>
      <c r="U443">
        <f t="shared" si="126"/>
        <v>1</v>
      </c>
      <c r="V443">
        <f t="shared" si="126"/>
        <v>1</v>
      </c>
      <c r="W443">
        <f t="shared" si="126"/>
        <v>1</v>
      </c>
    </row>
    <row r="444" spans="1:23" x14ac:dyDescent="0.25">
      <c r="A444" t="s">
        <v>99</v>
      </c>
      <c r="B444" t="s">
        <v>5</v>
      </c>
      <c r="C444" t="s">
        <v>15</v>
      </c>
      <c r="D444" t="s">
        <v>16</v>
      </c>
      <c r="E444" t="s">
        <v>143</v>
      </c>
      <c r="F444" t="s">
        <v>145</v>
      </c>
      <c r="G444" t="s">
        <v>6</v>
      </c>
    </row>
    <row r="445" spans="1:23" x14ac:dyDescent="0.25">
      <c r="A445" t="s">
        <v>99</v>
      </c>
      <c r="B445" t="s">
        <v>5</v>
      </c>
      <c r="C445" t="s">
        <v>15</v>
      </c>
      <c r="D445" t="s">
        <v>16</v>
      </c>
      <c r="E445" t="s">
        <v>143</v>
      </c>
      <c r="F445" t="s">
        <v>145</v>
      </c>
      <c r="G445" t="s">
        <v>59</v>
      </c>
      <c r="L445" t="s">
        <v>60</v>
      </c>
      <c r="M445">
        <v>2005</v>
      </c>
      <c r="N445">
        <f t="shared" ref="N445:W447" si="127">M445</f>
        <v>2005</v>
      </c>
      <c r="O445">
        <f t="shared" si="127"/>
        <v>2005</v>
      </c>
      <c r="P445">
        <f t="shared" si="127"/>
        <v>2005</v>
      </c>
      <c r="Q445">
        <f t="shared" si="127"/>
        <v>2005</v>
      </c>
      <c r="R445">
        <f t="shared" si="127"/>
        <v>2005</v>
      </c>
      <c r="S445">
        <f t="shared" si="127"/>
        <v>2005</v>
      </c>
      <c r="T445">
        <f t="shared" si="127"/>
        <v>2005</v>
      </c>
      <c r="U445">
        <f t="shared" si="127"/>
        <v>2005</v>
      </c>
      <c r="V445">
        <f t="shared" si="127"/>
        <v>2005</v>
      </c>
      <c r="W445">
        <f t="shared" si="127"/>
        <v>2005</v>
      </c>
    </row>
    <row r="446" spans="1:23" x14ac:dyDescent="0.25">
      <c r="A446" t="s">
        <v>99</v>
      </c>
      <c r="B446" t="s">
        <v>5</v>
      </c>
      <c r="C446" t="s">
        <v>15</v>
      </c>
      <c r="D446" t="s">
        <v>16</v>
      </c>
      <c r="E446" t="s">
        <v>143</v>
      </c>
      <c r="F446" t="s">
        <v>145</v>
      </c>
      <c r="G446" t="s">
        <v>61</v>
      </c>
      <c r="L446" t="s">
        <v>60</v>
      </c>
      <c r="M446">
        <v>2101</v>
      </c>
      <c r="N446">
        <f t="shared" si="127"/>
        <v>2101</v>
      </c>
      <c r="O446">
        <f t="shared" si="127"/>
        <v>2101</v>
      </c>
      <c r="P446">
        <f t="shared" si="127"/>
        <v>2101</v>
      </c>
      <c r="Q446">
        <f t="shared" si="127"/>
        <v>2101</v>
      </c>
      <c r="R446">
        <f t="shared" si="127"/>
        <v>2101</v>
      </c>
      <c r="S446">
        <f t="shared" si="127"/>
        <v>2101</v>
      </c>
      <c r="T446">
        <f t="shared" si="127"/>
        <v>2101</v>
      </c>
      <c r="U446">
        <f t="shared" si="127"/>
        <v>2101</v>
      </c>
      <c r="V446">
        <f t="shared" si="127"/>
        <v>2101</v>
      </c>
      <c r="W446">
        <f t="shared" si="127"/>
        <v>2101</v>
      </c>
    </row>
    <row r="447" spans="1:23" x14ac:dyDescent="0.25">
      <c r="A447" t="s">
        <v>99</v>
      </c>
      <c r="B447" t="s">
        <v>5</v>
      </c>
      <c r="C447" t="s">
        <v>15</v>
      </c>
      <c r="D447" t="s">
        <v>16</v>
      </c>
      <c r="E447" t="s">
        <v>143</v>
      </c>
      <c r="F447" t="s">
        <v>145</v>
      </c>
      <c r="G447" t="s">
        <v>62</v>
      </c>
      <c r="L447" t="s">
        <v>63</v>
      </c>
      <c r="M447">
        <v>1</v>
      </c>
      <c r="N447">
        <f t="shared" si="127"/>
        <v>1</v>
      </c>
      <c r="O447">
        <f t="shared" si="127"/>
        <v>1</v>
      </c>
      <c r="P447">
        <f t="shared" si="127"/>
        <v>1</v>
      </c>
      <c r="Q447">
        <f t="shared" si="127"/>
        <v>1</v>
      </c>
      <c r="R447">
        <f t="shared" si="127"/>
        <v>1</v>
      </c>
      <c r="S447">
        <f t="shared" si="127"/>
        <v>1</v>
      </c>
      <c r="T447">
        <f t="shared" si="127"/>
        <v>1</v>
      </c>
      <c r="U447">
        <f t="shared" si="127"/>
        <v>1</v>
      </c>
      <c r="V447">
        <f t="shared" si="127"/>
        <v>1</v>
      </c>
      <c r="W447">
        <f t="shared" si="127"/>
        <v>1</v>
      </c>
    </row>
    <row r="448" spans="1:23" x14ac:dyDescent="0.25">
      <c r="A448" t="s">
        <v>99</v>
      </c>
      <c r="B448" t="s">
        <v>5</v>
      </c>
      <c r="C448" t="s">
        <v>15</v>
      </c>
      <c r="D448" t="s">
        <v>16</v>
      </c>
      <c r="E448" t="s">
        <v>143</v>
      </c>
      <c r="F448" t="s">
        <v>145</v>
      </c>
      <c r="G448" t="s">
        <v>64</v>
      </c>
      <c r="L448" t="s">
        <v>56</v>
      </c>
      <c r="M448">
        <v>0</v>
      </c>
    </row>
    <row r="449" spans="1:23" x14ac:dyDescent="0.25">
      <c r="A449" t="s">
        <v>99</v>
      </c>
      <c r="B449" t="s">
        <v>5</v>
      </c>
      <c r="C449" t="s">
        <v>15</v>
      </c>
      <c r="D449" t="s">
        <v>16</v>
      </c>
      <c r="E449" t="s">
        <v>143</v>
      </c>
      <c r="F449" t="s">
        <v>145</v>
      </c>
      <c r="G449" t="s">
        <v>17</v>
      </c>
      <c r="J449" t="s">
        <v>34</v>
      </c>
      <c r="L449" t="s">
        <v>84</v>
      </c>
      <c r="M449">
        <v>1</v>
      </c>
      <c r="N449">
        <f t="shared" ref="N449:W449" si="128">M449</f>
        <v>1</v>
      </c>
      <c r="O449">
        <f t="shared" si="128"/>
        <v>1</v>
      </c>
      <c r="P449">
        <f t="shared" si="128"/>
        <v>1</v>
      </c>
      <c r="Q449">
        <f t="shared" si="128"/>
        <v>1</v>
      </c>
      <c r="R449">
        <f t="shared" si="128"/>
        <v>1</v>
      </c>
      <c r="S449">
        <f t="shared" si="128"/>
        <v>1</v>
      </c>
      <c r="T449">
        <f t="shared" si="128"/>
        <v>1</v>
      </c>
      <c r="U449">
        <f t="shared" si="128"/>
        <v>1</v>
      </c>
      <c r="V449">
        <f t="shared" si="128"/>
        <v>1</v>
      </c>
      <c r="W449">
        <f t="shared" si="128"/>
        <v>1</v>
      </c>
    </row>
    <row r="450" spans="1:23" x14ac:dyDescent="0.25">
      <c r="A450" t="s">
        <v>99</v>
      </c>
      <c r="B450" t="s">
        <v>5</v>
      </c>
      <c r="C450" t="s">
        <v>15</v>
      </c>
      <c r="D450" t="s">
        <v>16</v>
      </c>
      <c r="E450" t="s">
        <v>143</v>
      </c>
      <c r="F450" t="s">
        <v>146</v>
      </c>
      <c r="G450" t="s">
        <v>6</v>
      </c>
    </row>
    <row r="451" spans="1:23" x14ac:dyDescent="0.25">
      <c r="A451" t="s">
        <v>99</v>
      </c>
      <c r="B451" t="s">
        <v>5</v>
      </c>
      <c r="C451" t="s">
        <v>15</v>
      </c>
      <c r="D451" t="s">
        <v>16</v>
      </c>
      <c r="E451" t="s">
        <v>143</v>
      </c>
      <c r="F451" t="s">
        <v>146</v>
      </c>
      <c r="G451" t="s">
        <v>59</v>
      </c>
      <c r="L451" t="s">
        <v>60</v>
      </c>
      <c r="M451">
        <v>2005</v>
      </c>
      <c r="N451">
        <f t="shared" ref="N451:W453" si="129">M451</f>
        <v>2005</v>
      </c>
      <c r="O451">
        <f t="shared" si="129"/>
        <v>2005</v>
      </c>
      <c r="P451">
        <f t="shared" si="129"/>
        <v>2005</v>
      </c>
      <c r="Q451">
        <f t="shared" si="129"/>
        <v>2005</v>
      </c>
      <c r="R451">
        <f t="shared" si="129"/>
        <v>2005</v>
      </c>
      <c r="S451">
        <f t="shared" si="129"/>
        <v>2005</v>
      </c>
      <c r="T451">
        <f t="shared" si="129"/>
        <v>2005</v>
      </c>
      <c r="U451">
        <f t="shared" si="129"/>
        <v>2005</v>
      </c>
      <c r="V451">
        <f t="shared" si="129"/>
        <v>2005</v>
      </c>
      <c r="W451">
        <f t="shared" si="129"/>
        <v>2005</v>
      </c>
    </row>
    <row r="452" spans="1:23" x14ac:dyDescent="0.25">
      <c r="A452" t="s">
        <v>99</v>
      </c>
      <c r="B452" t="s">
        <v>5</v>
      </c>
      <c r="C452" t="s">
        <v>15</v>
      </c>
      <c r="D452" t="s">
        <v>16</v>
      </c>
      <c r="E452" t="s">
        <v>143</v>
      </c>
      <c r="F452" t="s">
        <v>146</v>
      </c>
      <c r="G452" t="s">
        <v>61</v>
      </c>
      <c r="L452" t="s">
        <v>60</v>
      </c>
      <c r="M452">
        <v>2101</v>
      </c>
      <c r="N452">
        <f t="shared" si="129"/>
        <v>2101</v>
      </c>
      <c r="O452">
        <f t="shared" si="129"/>
        <v>2101</v>
      </c>
      <c r="P452">
        <f t="shared" si="129"/>
        <v>2101</v>
      </c>
      <c r="Q452">
        <f t="shared" si="129"/>
        <v>2101</v>
      </c>
      <c r="R452">
        <f t="shared" si="129"/>
        <v>2101</v>
      </c>
      <c r="S452">
        <f t="shared" si="129"/>
        <v>2101</v>
      </c>
      <c r="T452">
        <f t="shared" si="129"/>
        <v>2101</v>
      </c>
      <c r="U452">
        <f t="shared" si="129"/>
        <v>2101</v>
      </c>
      <c r="V452">
        <f t="shared" si="129"/>
        <v>2101</v>
      </c>
      <c r="W452">
        <f t="shared" si="129"/>
        <v>2101</v>
      </c>
    </row>
    <row r="453" spans="1:23" x14ac:dyDescent="0.25">
      <c r="A453" t="s">
        <v>99</v>
      </c>
      <c r="B453" t="s">
        <v>5</v>
      </c>
      <c r="C453" t="s">
        <v>15</v>
      </c>
      <c r="D453" t="s">
        <v>16</v>
      </c>
      <c r="E453" t="s">
        <v>143</v>
      </c>
      <c r="F453" t="s">
        <v>146</v>
      </c>
      <c r="G453" t="s">
        <v>62</v>
      </c>
      <c r="L453" t="s">
        <v>63</v>
      </c>
      <c r="M453">
        <v>1</v>
      </c>
      <c r="N453">
        <f t="shared" si="129"/>
        <v>1</v>
      </c>
      <c r="O453">
        <f t="shared" si="129"/>
        <v>1</v>
      </c>
      <c r="P453">
        <f t="shared" si="129"/>
        <v>1</v>
      </c>
      <c r="Q453">
        <f t="shared" si="129"/>
        <v>1</v>
      </c>
      <c r="R453">
        <f t="shared" si="129"/>
        <v>1</v>
      </c>
      <c r="S453">
        <f t="shared" si="129"/>
        <v>1</v>
      </c>
      <c r="T453">
        <f t="shared" si="129"/>
        <v>1</v>
      </c>
      <c r="U453">
        <f t="shared" si="129"/>
        <v>1</v>
      </c>
      <c r="V453">
        <f t="shared" si="129"/>
        <v>1</v>
      </c>
      <c r="W453">
        <f t="shared" si="129"/>
        <v>1</v>
      </c>
    </row>
    <row r="454" spans="1:23" x14ac:dyDescent="0.25">
      <c r="A454" t="s">
        <v>99</v>
      </c>
      <c r="B454" t="s">
        <v>5</v>
      </c>
      <c r="C454" t="s">
        <v>15</v>
      </c>
      <c r="D454" t="s">
        <v>16</v>
      </c>
      <c r="E454" t="s">
        <v>143</v>
      </c>
      <c r="F454" t="s">
        <v>146</v>
      </c>
      <c r="G454" t="s">
        <v>64</v>
      </c>
      <c r="L454" t="s">
        <v>56</v>
      </c>
      <c r="M454">
        <v>0</v>
      </c>
    </row>
    <row r="455" spans="1:23" x14ac:dyDescent="0.25">
      <c r="A455" t="s">
        <v>99</v>
      </c>
      <c r="B455" t="s">
        <v>5</v>
      </c>
      <c r="C455" t="s">
        <v>15</v>
      </c>
      <c r="D455" t="s">
        <v>16</v>
      </c>
      <c r="E455" t="s">
        <v>143</v>
      </c>
      <c r="F455" t="s">
        <v>146</v>
      </c>
      <c r="G455" t="s">
        <v>17</v>
      </c>
      <c r="J455" t="s">
        <v>147</v>
      </c>
      <c r="L455" t="s">
        <v>84</v>
      </c>
      <c r="M455">
        <v>1</v>
      </c>
      <c r="N455">
        <f t="shared" ref="N455:W455" si="130">M455</f>
        <v>1</v>
      </c>
      <c r="O455">
        <f t="shared" si="130"/>
        <v>1</v>
      </c>
      <c r="P455">
        <f t="shared" si="130"/>
        <v>1</v>
      </c>
      <c r="Q455">
        <f t="shared" si="130"/>
        <v>1</v>
      </c>
      <c r="R455">
        <f t="shared" si="130"/>
        <v>1</v>
      </c>
      <c r="S455">
        <f t="shared" si="130"/>
        <v>1</v>
      </c>
      <c r="T455">
        <f t="shared" si="130"/>
        <v>1</v>
      </c>
      <c r="U455">
        <f t="shared" si="130"/>
        <v>1</v>
      </c>
      <c r="V455">
        <f t="shared" si="130"/>
        <v>1</v>
      </c>
      <c r="W455">
        <f t="shared" si="130"/>
        <v>1</v>
      </c>
    </row>
    <row r="456" spans="1:23" x14ac:dyDescent="0.25">
      <c r="A456" t="s">
        <v>106</v>
      </c>
      <c r="B456" t="s">
        <v>5</v>
      </c>
      <c r="C456" t="s">
        <v>15</v>
      </c>
      <c r="D456" t="s">
        <v>16</v>
      </c>
      <c r="E456" t="s">
        <v>148</v>
      </c>
      <c r="G456" t="s">
        <v>20</v>
      </c>
      <c r="L456" t="s">
        <v>84</v>
      </c>
    </row>
    <row r="457" spans="1:23" x14ac:dyDescent="0.25">
      <c r="A457" t="s">
        <v>106</v>
      </c>
      <c r="B457" t="s">
        <v>5</v>
      </c>
      <c r="C457" t="s">
        <v>15</v>
      </c>
      <c r="D457" t="s">
        <v>16</v>
      </c>
      <c r="E457" t="s">
        <v>148</v>
      </c>
      <c r="G457" t="s">
        <v>21</v>
      </c>
      <c r="H457" t="s">
        <v>54</v>
      </c>
    </row>
    <row r="458" spans="1:23" x14ac:dyDescent="0.25">
      <c r="A458" t="s">
        <v>106</v>
      </c>
      <c r="B458" t="s">
        <v>5</v>
      </c>
      <c r="C458" t="s">
        <v>15</v>
      </c>
      <c r="D458" t="s">
        <v>16</v>
      </c>
      <c r="E458" t="s">
        <v>148</v>
      </c>
      <c r="G458" t="s">
        <v>55</v>
      </c>
      <c r="L458" t="s">
        <v>56</v>
      </c>
      <c r="M458">
        <v>0.25</v>
      </c>
      <c r="N458">
        <f t="shared" ref="N458:W460" si="131">M458</f>
        <v>0.25</v>
      </c>
      <c r="O458">
        <f t="shared" si="131"/>
        <v>0.25</v>
      </c>
      <c r="P458">
        <f t="shared" si="131"/>
        <v>0.25</v>
      </c>
      <c r="Q458">
        <f t="shared" si="131"/>
        <v>0.25</v>
      </c>
      <c r="R458">
        <f t="shared" si="131"/>
        <v>0.25</v>
      </c>
      <c r="S458">
        <f t="shared" si="131"/>
        <v>0.25</v>
      </c>
      <c r="T458">
        <f t="shared" si="131"/>
        <v>0.25</v>
      </c>
      <c r="U458">
        <f t="shared" si="131"/>
        <v>0.25</v>
      </c>
      <c r="V458">
        <f t="shared" si="131"/>
        <v>0.25</v>
      </c>
      <c r="W458">
        <f t="shared" si="131"/>
        <v>0.25</v>
      </c>
    </row>
    <row r="459" spans="1:23" x14ac:dyDescent="0.25">
      <c r="A459" t="s">
        <v>106</v>
      </c>
      <c r="B459" t="s">
        <v>5</v>
      </c>
      <c r="C459" t="s">
        <v>15</v>
      </c>
      <c r="D459" t="s">
        <v>16</v>
      </c>
      <c r="E459" t="s">
        <v>148</v>
      </c>
      <c r="G459" t="s">
        <v>57</v>
      </c>
      <c r="M459">
        <v>15</v>
      </c>
      <c r="N459">
        <f t="shared" si="131"/>
        <v>15</v>
      </c>
      <c r="O459">
        <f t="shared" si="131"/>
        <v>15</v>
      </c>
      <c r="P459">
        <f t="shared" si="131"/>
        <v>15</v>
      </c>
      <c r="Q459">
        <f t="shared" si="131"/>
        <v>15</v>
      </c>
      <c r="R459">
        <f t="shared" si="131"/>
        <v>15</v>
      </c>
      <c r="S459">
        <f t="shared" si="131"/>
        <v>15</v>
      </c>
      <c r="T459">
        <f t="shared" si="131"/>
        <v>15</v>
      </c>
      <c r="U459">
        <f t="shared" si="131"/>
        <v>15</v>
      </c>
      <c r="V459">
        <f t="shared" si="131"/>
        <v>15</v>
      </c>
      <c r="W459">
        <f t="shared" si="131"/>
        <v>15</v>
      </c>
    </row>
    <row r="460" spans="1:23" x14ac:dyDescent="0.25">
      <c r="A460" t="s">
        <v>106</v>
      </c>
      <c r="B460" t="s">
        <v>5</v>
      </c>
      <c r="C460" t="s">
        <v>15</v>
      </c>
      <c r="D460" t="s">
        <v>16</v>
      </c>
      <c r="E460" t="s">
        <v>148</v>
      </c>
      <c r="G460" t="s">
        <v>138</v>
      </c>
      <c r="L460" t="s">
        <v>56</v>
      </c>
      <c r="M460">
        <v>0</v>
      </c>
      <c r="N460">
        <f t="shared" si="131"/>
        <v>0</v>
      </c>
      <c r="O460">
        <f t="shared" si="131"/>
        <v>0</v>
      </c>
      <c r="P460">
        <f t="shared" si="131"/>
        <v>0</v>
      </c>
      <c r="Q460">
        <f t="shared" si="131"/>
        <v>0</v>
      </c>
      <c r="R460">
        <f t="shared" si="131"/>
        <v>0</v>
      </c>
      <c r="S460">
        <f t="shared" si="131"/>
        <v>0</v>
      </c>
      <c r="T460">
        <f t="shared" si="131"/>
        <v>0</v>
      </c>
      <c r="U460">
        <f t="shared" si="131"/>
        <v>0</v>
      </c>
      <c r="V460">
        <f t="shared" si="131"/>
        <v>0</v>
      </c>
      <c r="W460">
        <f t="shared" si="131"/>
        <v>0</v>
      </c>
    </row>
    <row r="461" spans="1:23" x14ac:dyDescent="0.25">
      <c r="A461" t="s">
        <v>106</v>
      </c>
      <c r="B461" t="s">
        <v>5</v>
      </c>
      <c r="C461" t="s">
        <v>15</v>
      </c>
      <c r="D461" t="s">
        <v>16</v>
      </c>
      <c r="E461" t="s">
        <v>148</v>
      </c>
      <c r="F461" t="s">
        <v>144</v>
      </c>
      <c r="G461" t="s">
        <v>6</v>
      </c>
    </row>
    <row r="462" spans="1:23" x14ac:dyDescent="0.25">
      <c r="A462" t="s">
        <v>106</v>
      </c>
      <c r="B462" t="s">
        <v>5</v>
      </c>
      <c r="C462" t="s">
        <v>15</v>
      </c>
      <c r="D462" t="s">
        <v>16</v>
      </c>
      <c r="E462" t="s">
        <v>148</v>
      </c>
      <c r="F462" t="s">
        <v>144</v>
      </c>
      <c r="G462" t="s">
        <v>59</v>
      </c>
      <c r="L462" t="s">
        <v>60</v>
      </c>
      <c r="M462">
        <v>1990</v>
      </c>
      <c r="N462">
        <f t="shared" ref="N462:W464" si="132">M462</f>
        <v>1990</v>
      </c>
      <c r="O462">
        <f t="shared" si="132"/>
        <v>1990</v>
      </c>
      <c r="P462">
        <f t="shared" si="132"/>
        <v>1990</v>
      </c>
      <c r="Q462">
        <f t="shared" si="132"/>
        <v>1990</v>
      </c>
      <c r="R462">
        <f t="shared" si="132"/>
        <v>1990</v>
      </c>
      <c r="S462">
        <f t="shared" si="132"/>
        <v>1990</v>
      </c>
      <c r="T462">
        <f t="shared" si="132"/>
        <v>1990</v>
      </c>
      <c r="U462">
        <f t="shared" si="132"/>
        <v>1990</v>
      </c>
      <c r="V462">
        <f t="shared" si="132"/>
        <v>1990</v>
      </c>
      <c r="W462">
        <f t="shared" si="132"/>
        <v>1990</v>
      </c>
    </row>
    <row r="463" spans="1:23" x14ac:dyDescent="0.25">
      <c r="A463" t="s">
        <v>106</v>
      </c>
      <c r="B463" t="s">
        <v>5</v>
      </c>
      <c r="C463" t="s">
        <v>15</v>
      </c>
      <c r="D463" t="s">
        <v>16</v>
      </c>
      <c r="E463" t="s">
        <v>148</v>
      </c>
      <c r="F463" t="s">
        <v>144</v>
      </c>
      <c r="G463" t="s">
        <v>61</v>
      </c>
      <c r="L463" t="s">
        <v>60</v>
      </c>
      <c r="M463">
        <v>2101</v>
      </c>
      <c r="N463">
        <f t="shared" si="132"/>
        <v>2101</v>
      </c>
      <c r="O463">
        <f t="shared" si="132"/>
        <v>2101</v>
      </c>
      <c r="P463">
        <f t="shared" si="132"/>
        <v>2101</v>
      </c>
      <c r="Q463">
        <f t="shared" si="132"/>
        <v>2101</v>
      </c>
      <c r="R463">
        <f t="shared" si="132"/>
        <v>2101</v>
      </c>
      <c r="S463">
        <f t="shared" si="132"/>
        <v>2101</v>
      </c>
      <c r="T463">
        <f t="shared" si="132"/>
        <v>2101</v>
      </c>
      <c r="U463">
        <f t="shared" si="132"/>
        <v>2101</v>
      </c>
      <c r="V463">
        <f t="shared" si="132"/>
        <v>2101</v>
      </c>
      <c r="W463">
        <f t="shared" si="132"/>
        <v>2101</v>
      </c>
    </row>
    <row r="464" spans="1:23" x14ac:dyDescent="0.25">
      <c r="A464" t="s">
        <v>106</v>
      </c>
      <c r="B464" t="s">
        <v>5</v>
      </c>
      <c r="C464" t="s">
        <v>15</v>
      </c>
      <c r="D464" t="s">
        <v>16</v>
      </c>
      <c r="E464" t="s">
        <v>148</v>
      </c>
      <c r="F464" t="s">
        <v>144</v>
      </c>
      <c r="G464" t="s">
        <v>62</v>
      </c>
      <c r="L464" t="s">
        <v>63</v>
      </c>
      <c r="M464">
        <v>1</v>
      </c>
      <c r="N464">
        <f t="shared" si="132"/>
        <v>1</v>
      </c>
      <c r="O464">
        <f t="shared" si="132"/>
        <v>1</v>
      </c>
      <c r="P464">
        <f t="shared" si="132"/>
        <v>1</v>
      </c>
      <c r="Q464">
        <f t="shared" si="132"/>
        <v>1</v>
      </c>
      <c r="R464">
        <f t="shared" si="132"/>
        <v>1</v>
      </c>
      <c r="S464">
        <f t="shared" si="132"/>
        <v>1</v>
      </c>
      <c r="T464">
        <f t="shared" si="132"/>
        <v>1</v>
      </c>
      <c r="U464">
        <f t="shared" si="132"/>
        <v>1</v>
      </c>
      <c r="V464">
        <f t="shared" si="132"/>
        <v>1</v>
      </c>
      <c r="W464">
        <f t="shared" si="132"/>
        <v>1</v>
      </c>
    </row>
    <row r="465" spans="1:23" x14ac:dyDescent="0.25">
      <c r="A465" t="s">
        <v>106</v>
      </c>
      <c r="B465" t="s">
        <v>5</v>
      </c>
      <c r="C465" t="s">
        <v>15</v>
      </c>
      <c r="D465" t="s">
        <v>16</v>
      </c>
      <c r="E465" t="s">
        <v>148</v>
      </c>
      <c r="F465" t="s">
        <v>144</v>
      </c>
      <c r="G465" t="s">
        <v>64</v>
      </c>
      <c r="L465" t="s">
        <v>56</v>
      </c>
      <c r="M465">
        <v>1</v>
      </c>
    </row>
    <row r="466" spans="1:23" x14ac:dyDescent="0.25">
      <c r="A466" t="s">
        <v>106</v>
      </c>
      <c r="B466" t="s">
        <v>5</v>
      </c>
      <c r="C466" t="s">
        <v>15</v>
      </c>
      <c r="D466" t="s">
        <v>16</v>
      </c>
      <c r="E466" t="s">
        <v>148</v>
      </c>
      <c r="F466" t="s">
        <v>144</v>
      </c>
      <c r="G466" t="s">
        <v>17</v>
      </c>
      <c r="J466" t="s">
        <v>36</v>
      </c>
      <c r="L466" t="s">
        <v>84</v>
      </c>
      <c r="M466">
        <v>1</v>
      </c>
      <c r="N466">
        <f t="shared" ref="N466:W466" si="133">M466</f>
        <v>1</v>
      </c>
      <c r="O466">
        <f t="shared" si="133"/>
        <v>1</v>
      </c>
      <c r="P466">
        <f t="shared" si="133"/>
        <v>1</v>
      </c>
      <c r="Q466">
        <f t="shared" si="133"/>
        <v>1</v>
      </c>
      <c r="R466">
        <f t="shared" si="133"/>
        <v>1</v>
      </c>
      <c r="S466">
        <f t="shared" si="133"/>
        <v>1</v>
      </c>
      <c r="T466">
        <f t="shared" si="133"/>
        <v>1</v>
      </c>
      <c r="U466">
        <f t="shared" si="133"/>
        <v>1</v>
      </c>
      <c r="V466">
        <f t="shared" si="133"/>
        <v>1</v>
      </c>
      <c r="W466">
        <f t="shared" si="133"/>
        <v>1</v>
      </c>
    </row>
    <row r="467" spans="1:23" x14ac:dyDescent="0.25">
      <c r="A467" t="s">
        <v>106</v>
      </c>
      <c r="B467" t="s">
        <v>5</v>
      </c>
      <c r="C467" t="s">
        <v>15</v>
      </c>
      <c r="D467" t="s">
        <v>16</v>
      </c>
      <c r="E467" t="s">
        <v>148</v>
      </c>
      <c r="F467" t="s">
        <v>145</v>
      </c>
      <c r="G467" t="s">
        <v>6</v>
      </c>
    </row>
    <row r="468" spans="1:23" x14ac:dyDescent="0.25">
      <c r="A468" t="s">
        <v>106</v>
      </c>
      <c r="B468" t="s">
        <v>5</v>
      </c>
      <c r="C468" t="s">
        <v>15</v>
      </c>
      <c r="D468" t="s">
        <v>16</v>
      </c>
      <c r="E468" t="s">
        <v>148</v>
      </c>
      <c r="F468" t="s">
        <v>145</v>
      </c>
      <c r="G468" t="s">
        <v>59</v>
      </c>
      <c r="L468" t="s">
        <v>60</v>
      </c>
      <c r="M468">
        <v>2005</v>
      </c>
      <c r="N468">
        <f t="shared" ref="N468:W470" si="134">M468</f>
        <v>2005</v>
      </c>
      <c r="O468">
        <f t="shared" si="134"/>
        <v>2005</v>
      </c>
      <c r="P468">
        <f t="shared" si="134"/>
        <v>2005</v>
      </c>
      <c r="Q468">
        <f t="shared" si="134"/>
        <v>2005</v>
      </c>
      <c r="R468">
        <f t="shared" si="134"/>
        <v>2005</v>
      </c>
      <c r="S468">
        <f t="shared" si="134"/>
        <v>2005</v>
      </c>
      <c r="T468">
        <f t="shared" si="134"/>
        <v>2005</v>
      </c>
      <c r="U468">
        <f t="shared" si="134"/>
        <v>2005</v>
      </c>
      <c r="V468">
        <f t="shared" si="134"/>
        <v>2005</v>
      </c>
      <c r="W468">
        <f t="shared" si="134"/>
        <v>2005</v>
      </c>
    </row>
    <row r="469" spans="1:23" x14ac:dyDescent="0.25">
      <c r="A469" t="s">
        <v>106</v>
      </c>
      <c r="B469" t="s">
        <v>5</v>
      </c>
      <c r="C469" t="s">
        <v>15</v>
      </c>
      <c r="D469" t="s">
        <v>16</v>
      </c>
      <c r="E469" t="s">
        <v>148</v>
      </c>
      <c r="F469" t="s">
        <v>145</v>
      </c>
      <c r="G469" t="s">
        <v>61</v>
      </c>
      <c r="L469" t="s">
        <v>60</v>
      </c>
      <c r="M469">
        <v>2101</v>
      </c>
      <c r="N469">
        <f t="shared" si="134"/>
        <v>2101</v>
      </c>
      <c r="O469">
        <f t="shared" si="134"/>
        <v>2101</v>
      </c>
      <c r="P469">
        <f t="shared" si="134"/>
        <v>2101</v>
      </c>
      <c r="Q469">
        <f t="shared" si="134"/>
        <v>2101</v>
      </c>
      <c r="R469">
        <f t="shared" si="134"/>
        <v>2101</v>
      </c>
      <c r="S469">
        <f t="shared" si="134"/>
        <v>2101</v>
      </c>
      <c r="T469">
        <f t="shared" si="134"/>
        <v>2101</v>
      </c>
      <c r="U469">
        <f t="shared" si="134"/>
        <v>2101</v>
      </c>
      <c r="V469">
        <f t="shared" si="134"/>
        <v>2101</v>
      </c>
      <c r="W469">
        <f t="shared" si="134"/>
        <v>2101</v>
      </c>
    </row>
    <row r="470" spans="1:23" x14ac:dyDescent="0.25">
      <c r="A470" t="s">
        <v>106</v>
      </c>
      <c r="B470" t="s">
        <v>5</v>
      </c>
      <c r="C470" t="s">
        <v>15</v>
      </c>
      <c r="D470" t="s">
        <v>16</v>
      </c>
      <c r="E470" t="s">
        <v>148</v>
      </c>
      <c r="F470" t="s">
        <v>145</v>
      </c>
      <c r="G470" t="s">
        <v>62</v>
      </c>
      <c r="L470" t="s">
        <v>63</v>
      </c>
      <c r="M470">
        <v>1</v>
      </c>
      <c r="N470">
        <f t="shared" si="134"/>
        <v>1</v>
      </c>
      <c r="O470">
        <f t="shared" si="134"/>
        <v>1</v>
      </c>
      <c r="P470">
        <f t="shared" si="134"/>
        <v>1</v>
      </c>
      <c r="Q470">
        <f t="shared" si="134"/>
        <v>1</v>
      </c>
      <c r="R470">
        <f t="shared" si="134"/>
        <v>1</v>
      </c>
      <c r="S470">
        <f t="shared" si="134"/>
        <v>1</v>
      </c>
      <c r="T470">
        <f t="shared" si="134"/>
        <v>1</v>
      </c>
      <c r="U470">
        <f t="shared" si="134"/>
        <v>1</v>
      </c>
      <c r="V470">
        <f t="shared" si="134"/>
        <v>1</v>
      </c>
      <c r="W470">
        <f t="shared" si="134"/>
        <v>1</v>
      </c>
    </row>
    <row r="471" spans="1:23" x14ac:dyDescent="0.25">
      <c r="A471" t="s">
        <v>106</v>
      </c>
      <c r="B471" t="s">
        <v>5</v>
      </c>
      <c r="C471" t="s">
        <v>15</v>
      </c>
      <c r="D471" t="s">
        <v>16</v>
      </c>
      <c r="E471" t="s">
        <v>148</v>
      </c>
      <c r="F471" t="s">
        <v>145</v>
      </c>
      <c r="G471" t="s">
        <v>64</v>
      </c>
      <c r="L471" t="s">
        <v>56</v>
      </c>
      <c r="M471">
        <v>0</v>
      </c>
    </row>
    <row r="472" spans="1:23" x14ac:dyDescent="0.25">
      <c r="A472" t="s">
        <v>106</v>
      </c>
      <c r="B472" t="s">
        <v>5</v>
      </c>
      <c r="C472" t="s">
        <v>15</v>
      </c>
      <c r="D472" t="s">
        <v>16</v>
      </c>
      <c r="E472" t="s">
        <v>148</v>
      </c>
      <c r="F472" t="s">
        <v>145</v>
      </c>
      <c r="G472" t="s">
        <v>17</v>
      </c>
      <c r="J472" t="s">
        <v>34</v>
      </c>
      <c r="L472" t="s">
        <v>84</v>
      </c>
      <c r="M472">
        <v>1</v>
      </c>
      <c r="N472">
        <f t="shared" ref="N472:W472" si="135">M472</f>
        <v>1</v>
      </c>
      <c r="O472">
        <f t="shared" si="135"/>
        <v>1</v>
      </c>
      <c r="P472">
        <f t="shared" si="135"/>
        <v>1</v>
      </c>
      <c r="Q472">
        <f t="shared" si="135"/>
        <v>1</v>
      </c>
      <c r="R472">
        <f t="shared" si="135"/>
        <v>1</v>
      </c>
      <c r="S472">
        <f t="shared" si="135"/>
        <v>1</v>
      </c>
      <c r="T472">
        <f t="shared" si="135"/>
        <v>1</v>
      </c>
      <c r="U472">
        <f t="shared" si="135"/>
        <v>1</v>
      </c>
      <c r="V472">
        <f t="shared" si="135"/>
        <v>1</v>
      </c>
      <c r="W472">
        <f t="shared" si="135"/>
        <v>1</v>
      </c>
    </row>
    <row r="473" spans="1:23" x14ac:dyDescent="0.25">
      <c r="A473" t="s">
        <v>106</v>
      </c>
      <c r="B473" t="s">
        <v>5</v>
      </c>
      <c r="C473" t="s">
        <v>15</v>
      </c>
      <c r="D473" t="s">
        <v>16</v>
      </c>
      <c r="E473" t="s">
        <v>148</v>
      </c>
      <c r="F473" t="s">
        <v>146</v>
      </c>
      <c r="G473" t="s">
        <v>6</v>
      </c>
    </row>
    <row r="474" spans="1:23" x14ac:dyDescent="0.25">
      <c r="A474" t="s">
        <v>106</v>
      </c>
      <c r="B474" t="s">
        <v>5</v>
      </c>
      <c r="C474" t="s">
        <v>15</v>
      </c>
      <c r="D474" t="s">
        <v>16</v>
      </c>
      <c r="E474" t="s">
        <v>148</v>
      </c>
      <c r="F474" t="s">
        <v>146</v>
      </c>
      <c r="G474" t="s">
        <v>59</v>
      </c>
      <c r="L474" t="s">
        <v>60</v>
      </c>
      <c r="M474">
        <v>2005</v>
      </c>
      <c r="N474">
        <f t="shared" ref="N474:W476" si="136">M474</f>
        <v>2005</v>
      </c>
      <c r="O474">
        <f t="shared" si="136"/>
        <v>2005</v>
      </c>
      <c r="P474">
        <f t="shared" si="136"/>
        <v>2005</v>
      </c>
      <c r="Q474">
        <f t="shared" si="136"/>
        <v>2005</v>
      </c>
      <c r="R474">
        <f t="shared" si="136"/>
        <v>2005</v>
      </c>
      <c r="S474">
        <f t="shared" si="136"/>
        <v>2005</v>
      </c>
      <c r="T474">
        <f t="shared" si="136"/>
        <v>2005</v>
      </c>
      <c r="U474">
        <f t="shared" si="136"/>
        <v>2005</v>
      </c>
      <c r="V474">
        <f t="shared" si="136"/>
        <v>2005</v>
      </c>
      <c r="W474">
        <f t="shared" si="136"/>
        <v>2005</v>
      </c>
    </row>
    <row r="475" spans="1:23" x14ac:dyDescent="0.25">
      <c r="A475" t="s">
        <v>106</v>
      </c>
      <c r="B475" t="s">
        <v>5</v>
      </c>
      <c r="C475" t="s">
        <v>15</v>
      </c>
      <c r="D475" t="s">
        <v>16</v>
      </c>
      <c r="E475" t="s">
        <v>148</v>
      </c>
      <c r="F475" t="s">
        <v>146</v>
      </c>
      <c r="G475" t="s">
        <v>61</v>
      </c>
      <c r="L475" t="s">
        <v>60</v>
      </c>
      <c r="M475">
        <v>2101</v>
      </c>
      <c r="N475">
        <f t="shared" si="136"/>
        <v>2101</v>
      </c>
      <c r="O475">
        <f t="shared" si="136"/>
        <v>2101</v>
      </c>
      <c r="P475">
        <f t="shared" si="136"/>
        <v>2101</v>
      </c>
      <c r="Q475">
        <f t="shared" si="136"/>
        <v>2101</v>
      </c>
      <c r="R475">
        <f t="shared" si="136"/>
        <v>2101</v>
      </c>
      <c r="S475">
        <f t="shared" si="136"/>
        <v>2101</v>
      </c>
      <c r="T475">
        <f t="shared" si="136"/>
        <v>2101</v>
      </c>
      <c r="U475">
        <f t="shared" si="136"/>
        <v>2101</v>
      </c>
      <c r="V475">
        <f t="shared" si="136"/>
        <v>2101</v>
      </c>
      <c r="W475">
        <f t="shared" si="136"/>
        <v>2101</v>
      </c>
    </row>
    <row r="476" spans="1:23" x14ac:dyDescent="0.25">
      <c r="A476" t="s">
        <v>106</v>
      </c>
      <c r="B476" t="s">
        <v>5</v>
      </c>
      <c r="C476" t="s">
        <v>15</v>
      </c>
      <c r="D476" t="s">
        <v>16</v>
      </c>
      <c r="E476" t="s">
        <v>148</v>
      </c>
      <c r="F476" t="s">
        <v>146</v>
      </c>
      <c r="G476" t="s">
        <v>62</v>
      </c>
      <c r="L476" t="s">
        <v>63</v>
      </c>
      <c r="M476">
        <v>1</v>
      </c>
      <c r="N476">
        <f t="shared" si="136"/>
        <v>1</v>
      </c>
      <c r="O476">
        <f t="shared" si="136"/>
        <v>1</v>
      </c>
      <c r="P476">
        <f t="shared" si="136"/>
        <v>1</v>
      </c>
      <c r="Q476">
        <f t="shared" si="136"/>
        <v>1</v>
      </c>
      <c r="R476">
        <f t="shared" si="136"/>
        <v>1</v>
      </c>
      <c r="S476">
        <f t="shared" si="136"/>
        <v>1</v>
      </c>
      <c r="T476">
        <f t="shared" si="136"/>
        <v>1</v>
      </c>
      <c r="U476">
        <f t="shared" si="136"/>
        <v>1</v>
      </c>
      <c r="V476">
        <f t="shared" si="136"/>
        <v>1</v>
      </c>
      <c r="W476">
        <f t="shared" si="136"/>
        <v>1</v>
      </c>
    </row>
    <row r="477" spans="1:23" x14ac:dyDescent="0.25">
      <c r="A477" t="s">
        <v>106</v>
      </c>
      <c r="B477" t="s">
        <v>5</v>
      </c>
      <c r="C477" t="s">
        <v>15</v>
      </c>
      <c r="D477" t="s">
        <v>16</v>
      </c>
      <c r="E477" t="s">
        <v>148</v>
      </c>
      <c r="F477" t="s">
        <v>146</v>
      </c>
      <c r="G477" t="s">
        <v>64</v>
      </c>
      <c r="L477" t="s">
        <v>56</v>
      </c>
      <c r="M477">
        <v>0</v>
      </c>
    </row>
    <row r="478" spans="1:23" x14ac:dyDescent="0.25">
      <c r="A478" t="s">
        <v>106</v>
      </c>
      <c r="B478" t="s">
        <v>5</v>
      </c>
      <c r="C478" t="s">
        <v>15</v>
      </c>
      <c r="D478" t="s">
        <v>16</v>
      </c>
      <c r="E478" t="s">
        <v>148</v>
      </c>
      <c r="F478" t="s">
        <v>146</v>
      </c>
      <c r="G478" t="s">
        <v>17</v>
      </c>
      <c r="J478" t="s">
        <v>147</v>
      </c>
      <c r="L478" t="s">
        <v>84</v>
      </c>
      <c r="M478">
        <v>1</v>
      </c>
      <c r="N478">
        <f t="shared" ref="N478:W478" si="137">M478</f>
        <v>1</v>
      </c>
      <c r="O478">
        <f t="shared" si="137"/>
        <v>1</v>
      </c>
      <c r="P478">
        <f t="shared" si="137"/>
        <v>1</v>
      </c>
      <c r="Q478">
        <f t="shared" si="137"/>
        <v>1</v>
      </c>
      <c r="R478">
        <f t="shared" si="137"/>
        <v>1</v>
      </c>
      <c r="S478">
        <f t="shared" si="137"/>
        <v>1</v>
      </c>
      <c r="T478">
        <f t="shared" si="137"/>
        <v>1</v>
      </c>
      <c r="U478">
        <f t="shared" si="137"/>
        <v>1</v>
      </c>
      <c r="V478">
        <f t="shared" si="137"/>
        <v>1</v>
      </c>
      <c r="W478">
        <f t="shared" si="1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2024-10-08T23:50:24Z</dcterms:created>
  <dcterms:modified xsi:type="dcterms:W3CDTF">2024-10-08T23:50:25Z</dcterms:modified>
</cp:coreProperties>
</file>