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L23" i="1"/>
  <c r="L25" i="1"/>
  <c r="F17" i="1"/>
  <c r="F18" i="1"/>
  <c r="F19" i="1"/>
  <c r="F20" i="1"/>
  <c r="F21" i="1"/>
  <c r="F22" i="1"/>
  <c r="L22" i="1" s="1"/>
  <c r="F23" i="1"/>
  <c r="F24" i="1"/>
  <c r="L24" i="1" s="1"/>
  <c r="F25" i="1"/>
  <c r="I14" i="1"/>
  <c r="I15" i="1"/>
  <c r="I16" i="1"/>
  <c r="I17" i="1"/>
  <c r="I18" i="1"/>
  <c r="I19" i="1"/>
  <c r="I20" i="1"/>
  <c r="I21" i="1"/>
  <c r="I22" i="1"/>
  <c r="I23" i="1"/>
  <c r="I24" i="1"/>
  <c r="I25" i="1"/>
  <c r="M25" i="1" s="1"/>
  <c r="I3" i="1"/>
  <c r="I4" i="1"/>
  <c r="I5" i="1"/>
  <c r="I6" i="1"/>
  <c r="I7" i="1"/>
  <c r="I8" i="1"/>
  <c r="I9" i="1"/>
  <c r="I10" i="1"/>
  <c r="I11" i="1"/>
  <c r="I12" i="1"/>
  <c r="I13" i="1"/>
  <c r="I2" i="1"/>
  <c r="M24" i="1" l="1"/>
  <c r="M23" i="1"/>
  <c r="M22" i="1"/>
  <c r="L20" i="1"/>
  <c r="M20" i="1" s="1"/>
  <c r="L21" i="1"/>
  <c r="M21" i="1" s="1"/>
  <c r="L5" i="1"/>
  <c r="M5" i="1" s="1"/>
  <c r="L9" i="1"/>
  <c r="M9" i="1" s="1"/>
  <c r="L10" i="1"/>
  <c r="M10" i="1" s="1"/>
  <c r="L13" i="1"/>
  <c r="M13" i="1" s="1"/>
  <c r="L17" i="1"/>
  <c r="M17" i="1" s="1"/>
  <c r="L18" i="1"/>
  <c r="M18" i="1" s="1"/>
  <c r="L19" i="1"/>
  <c r="M19" i="1" s="1"/>
  <c r="L2" i="1"/>
  <c r="M2" i="1" s="1"/>
  <c r="F3" i="1"/>
  <c r="L3" i="1" s="1"/>
  <c r="M3" i="1" s="1"/>
  <c r="F4" i="1"/>
  <c r="L4" i="1" s="1"/>
  <c r="M4" i="1" s="1"/>
  <c r="F5" i="1"/>
  <c r="F6" i="1"/>
  <c r="L6" i="1" s="1"/>
  <c r="M6" i="1" s="1"/>
  <c r="F7" i="1"/>
  <c r="L7" i="1" s="1"/>
  <c r="M7" i="1" s="1"/>
  <c r="F8" i="1"/>
  <c r="L8" i="1" s="1"/>
  <c r="M8" i="1" s="1"/>
  <c r="F9" i="1"/>
  <c r="F10" i="1"/>
  <c r="F11" i="1"/>
  <c r="L11" i="1" s="1"/>
  <c r="M11" i="1" s="1"/>
  <c r="F12" i="1"/>
  <c r="L12" i="1" s="1"/>
  <c r="M12" i="1" s="1"/>
  <c r="F13" i="1"/>
  <c r="F14" i="1"/>
  <c r="L14" i="1" s="1"/>
  <c r="M14" i="1" s="1"/>
  <c r="F15" i="1"/>
  <c r="L15" i="1" s="1"/>
  <c r="M15" i="1" s="1"/>
  <c r="F16" i="1"/>
  <c r="L16" i="1" s="1"/>
  <c r="M16" i="1" s="1"/>
  <c r="F2" i="1"/>
  <c r="P10" i="1" l="1"/>
  <c r="Q2" i="1" s="1"/>
  <c r="A2" i="3" s="1"/>
</calcChain>
</file>

<file path=xl/sharedStrings.xml><?xml version="1.0" encoding="utf-8"?>
<sst xmlns="http://schemas.openxmlformats.org/spreadsheetml/2006/main" count="59" uniqueCount="29">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</sst>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"/>
  <sheetViews>
    <sheetView tabSelected="1" topLeftCell="A14" workbookViewId="0">
      <selection activeCell="B25" sqref="B2:B25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6" t="s">
        <v>16</v>
      </c>
      <c r="C2">
        <v>153.87799999999999</v>
      </c>
      <c r="D2">
        <v>17.550999999999998</v>
      </c>
      <c r="E2">
        <v>25.56</v>
      </c>
      <c r="F2">
        <f>E2*256/360</f>
        <v>18.175999999999998</v>
      </c>
      <c r="I2" t="str">
        <f>IF(B2='Support Data'!$B$4, 'Support Data'!$C$4, 'Support Data'!$C$3)</f>
        <v>40</v>
      </c>
      <c r="J2" t="str">
        <f>DEC2HEX(C2, 2)</f>
        <v>99</v>
      </c>
      <c r="K2" t="str">
        <f>DEC2HEX(D2, 4)</f>
        <v>0011</v>
      </c>
      <c r="L2" t="str">
        <f>DEC2HEX(F2, 2)</f>
        <v>12</v>
      </c>
      <c r="M2" t="str">
        <f>CONCATENATE(I2,J2,'Support Data'!$C$7,K2,L2,'Support Data'!$C$8)</f>
        <v>409900111200</v>
      </c>
      <c r="P2" s="12" t="str">
        <f>CONCATENATE('Support Data'!D11,'Support Data'!D12,'Support Data'!D13,'Support Data'!D14)</f>
        <v>464D520020323000000000AE0000012C019000C500C5010000105B18</v>
      </c>
      <c r="Q2" s="13" t="e">
        <f>CONCATENATE(P2,P10,'Support Data'!C17)</f>
        <v>#NUM!</v>
      </c>
      <c r="R2" s="13"/>
      <c r="S2" s="13"/>
      <c r="T2" s="13"/>
      <c r="U2" s="13"/>
      <c r="V2" s="13"/>
    </row>
    <row r="3" spans="1:22" x14ac:dyDescent="0.25">
      <c r="A3">
        <v>2</v>
      </c>
      <c r="B3" s="16" t="s">
        <v>15</v>
      </c>
      <c r="C3">
        <v>122.857</v>
      </c>
      <c r="D3">
        <v>49.795999999999999</v>
      </c>
      <c r="E3">
        <v>206.565</v>
      </c>
      <c r="F3">
        <f t="shared" ref="F3:F33" si="0">E3*256/360</f>
        <v>146.89066666666668</v>
      </c>
      <c r="I3" t="str">
        <f>IF(B3='Support Data'!$B$4, 'Support Data'!$C$4, 'Support Data'!$C$3)</f>
        <v>80</v>
      </c>
      <c r="J3" t="str">
        <f t="shared" ref="J3:J33" si="1">DEC2HEX(C3, 2)</f>
        <v>7A</v>
      </c>
      <c r="K3" t="str">
        <f t="shared" ref="K3:K33" si="2">DEC2HEX(D3, 4)</f>
        <v>0031</v>
      </c>
      <c r="L3" t="str">
        <f t="shared" ref="L3:L33" si="3">DEC2HEX(F3, 2)</f>
        <v>92</v>
      </c>
      <c r="M3" t="str">
        <f>CONCATENATE(I3,J3,'Support Data'!$C$7,K3,L3,'Support Data'!$C$8)</f>
        <v>807A00319200</v>
      </c>
      <c r="P3" s="12"/>
      <c r="Q3" s="13"/>
      <c r="R3" s="13"/>
      <c r="S3" s="13"/>
      <c r="T3" s="13"/>
      <c r="U3" s="13"/>
      <c r="V3" s="13"/>
    </row>
    <row r="4" spans="1:22" x14ac:dyDescent="0.25">
      <c r="A4">
        <v>3</v>
      </c>
      <c r="B4" s="16" t="s">
        <v>16</v>
      </c>
      <c r="C4">
        <v>172.245</v>
      </c>
      <c r="D4">
        <v>46.530999999999999</v>
      </c>
      <c r="E4">
        <v>17.103000000000002</v>
      </c>
      <c r="F4">
        <f t="shared" si="0"/>
        <v>12.162133333333335</v>
      </c>
      <c r="I4" t="str">
        <f>IF(B4='Support Data'!$B$4, 'Support Data'!$C$4, 'Support Data'!$C$3)</f>
        <v>40</v>
      </c>
      <c r="J4" t="str">
        <f t="shared" si="1"/>
        <v>AC</v>
      </c>
      <c r="K4" t="str">
        <f t="shared" si="2"/>
        <v>002E</v>
      </c>
      <c r="L4" t="str">
        <f t="shared" si="3"/>
        <v>0C</v>
      </c>
      <c r="M4" t="str">
        <f>CONCATENATE(I4,J4,'Support Data'!$C$7,K4,L4,'Support Data'!$C$8)</f>
        <v>40AC002E0C00</v>
      </c>
      <c r="Q4" s="13"/>
      <c r="R4" s="13"/>
      <c r="S4" s="13"/>
      <c r="T4" s="13"/>
      <c r="U4" s="13"/>
      <c r="V4" s="13"/>
    </row>
    <row r="5" spans="1:22" x14ac:dyDescent="0.25">
      <c r="A5">
        <v>4</v>
      </c>
      <c r="B5" s="16" t="s">
        <v>16</v>
      </c>
      <c r="C5">
        <v>146.53100000000001</v>
      </c>
      <c r="D5">
        <v>69.388000000000005</v>
      </c>
      <c r="E5">
        <v>15.068</v>
      </c>
      <c r="F5">
        <f t="shared" si="0"/>
        <v>10.715022222222222</v>
      </c>
      <c r="I5" t="str">
        <f>IF(B5='Support Data'!$B$4, 'Support Data'!$C$4, 'Support Data'!$C$3)</f>
        <v>40</v>
      </c>
      <c r="J5" t="str">
        <f t="shared" si="1"/>
        <v>92</v>
      </c>
      <c r="K5" t="str">
        <f t="shared" si="2"/>
        <v>0045</v>
      </c>
      <c r="L5" t="str">
        <f t="shared" si="3"/>
        <v>0A</v>
      </c>
      <c r="M5" t="str">
        <f>CONCATENATE(I5,J5,'Support Data'!$C$7,K5,L5,'Support Data'!$C$8)</f>
        <v>409200450A00</v>
      </c>
      <c r="Q5" s="13"/>
      <c r="R5" s="13"/>
      <c r="S5" s="13"/>
      <c r="T5" s="13"/>
      <c r="U5" s="13"/>
      <c r="V5" s="13"/>
    </row>
    <row r="6" spans="1:22" x14ac:dyDescent="0.25">
      <c r="A6">
        <v>5</v>
      </c>
      <c r="B6" s="16" t="s">
        <v>15</v>
      </c>
      <c r="C6">
        <v>181.22399999999999</v>
      </c>
      <c r="D6">
        <v>58.366999999999997</v>
      </c>
      <c r="E6">
        <v>198.435</v>
      </c>
      <c r="F6">
        <f t="shared" si="0"/>
        <v>141.10933333333332</v>
      </c>
      <c r="I6" t="str">
        <f>IF(B6='Support Data'!$B$4, 'Support Data'!$C$4, 'Support Data'!$C$3)</f>
        <v>80</v>
      </c>
      <c r="J6" t="str">
        <f t="shared" si="1"/>
        <v>B5</v>
      </c>
      <c r="K6" t="str">
        <f t="shared" si="2"/>
        <v>003A</v>
      </c>
      <c r="L6" t="str">
        <f t="shared" si="3"/>
        <v>8D</v>
      </c>
      <c r="M6" t="str">
        <f>CONCATENATE(I6,J6,'Support Data'!$C$7,K6,L6,'Support Data'!$C$8)</f>
        <v>80B5003A8D00</v>
      </c>
    </row>
    <row r="7" spans="1:22" x14ac:dyDescent="0.25">
      <c r="A7">
        <v>6</v>
      </c>
      <c r="B7" s="16" t="s">
        <v>15</v>
      </c>
      <c r="C7">
        <v>232.65299999999999</v>
      </c>
      <c r="D7">
        <v>85.305999999999997</v>
      </c>
      <c r="E7">
        <v>184.23599999999999</v>
      </c>
      <c r="F7">
        <f t="shared" si="0"/>
        <v>131.01226666666665</v>
      </c>
      <c r="I7" t="str">
        <f>IF(B7='Support Data'!$B$4, 'Support Data'!$C$4, 'Support Data'!$C$3)</f>
        <v>80</v>
      </c>
      <c r="J7" t="str">
        <f t="shared" si="1"/>
        <v>E8</v>
      </c>
      <c r="K7" t="str">
        <f t="shared" si="2"/>
        <v>0055</v>
      </c>
      <c r="L7" t="str">
        <f t="shared" si="3"/>
        <v>83</v>
      </c>
      <c r="M7" t="str">
        <f>CONCATENATE(I7,J7,'Support Data'!$C$7,K7,L7,'Support Data'!$C$8)</f>
        <v>80E800558300</v>
      </c>
    </row>
    <row r="8" spans="1:22" x14ac:dyDescent="0.25">
      <c r="A8">
        <v>7</v>
      </c>
      <c r="B8" s="16" t="s">
        <v>16</v>
      </c>
      <c r="C8">
        <v>235.102</v>
      </c>
      <c r="D8">
        <v>108.163</v>
      </c>
      <c r="E8">
        <v>2.4900000000000002</v>
      </c>
      <c r="F8">
        <f t="shared" si="0"/>
        <v>1.7706666666666668</v>
      </c>
      <c r="I8" t="str">
        <f>IF(B8='Support Data'!$B$4, 'Support Data'!$C$4, 'Support Data'!$C$3)</f>
        <v>40</v>
      </c>
      <c r="J8" t="str">
        <f t="shared" si="1"/>
        <v>EB</v>
      </c>
      <c r="K8" t="str">
        <f t="shared" si="2"/>
        <v>006C</v>
      </c>
      <c r="L8" t="str">
        <f t="shared" si="3"/>
        <v>01</v>
      </c>
      <c r="M8" t="str">
        <f>CONCATENATE(I8,J8,'Support Data'!$C$7,K8,L8,'Support Data'!$C$8)</f>
        <v>40EB006C0100</v>
      </c>
    </row>
    <row r="9" spans="1:22" x14ac:dyDescent="0.25">
      <c r="A9">
        <v>8</v>
      </c>
      <c r="B9" s="16" t="s">
        <v>15</v>
      </c>
      <c r="C9">
        <v>62.040999999999997</v>
      </c>
      <c r="D9">
        <v>181.63300000000001</v>
      </c>
      <c r="E9">
        <v>228.81399999999999</v>
      </c>
      <c r="F9">
        <f t="shared" si="0"/>
        <v>162.71217777777778</v>
      </c>
      <c r="I9" t="str">
        <f>IF(B9='Support Data'!$B$4, 'Support Data'!$C$4, 'Support Data'!$C$3)</f>
        <v>80</v>
      </c>
      <c r="J9" t="str">
        <f t="shared" si="1"/>
        <v>3E</v>
      </c>
      <c r="K9" t="str">
        <f t="shared" si="2"/>
        <v>00B5</v>
      </c>
      <c r="L9" t="str">
        <f t="shared" si="3"/>
        <v>A2</v>
      </c>
      <c r="M9" t="str">
        <f>CONCATENATE(I9,J9,'Support Data'!$C$7,K9,L9,'Support Data'!$C$8)</f>
        <v>803E00B5A200</v>
      </c>
      <c r="P9" s="3" t="s">
        <v>14</v>
      </c>
    </row>
    <row r="10" spans="1:22" ht="32.25" customHeight="1" x14ac:dyDescent="0.25">
      <c r="A10">
        <v>9</v>
      </c>
      <c r="B10" s="16" t="s">
        <v>16</v>
      </c>
      <c r="C10">
        <v>186.12200000000001</v>
      </c>
      <c r="D10">
        <v>132.65299999999999</v>
      </c>
      <c r="E10">
        <v>187.43100000000001</v>
      </c>
      <c r="F10">
        <f t="shared" si="0"/>
        <v>133.28426666666667</v>
      </c>
      <c r="I10" t="str">
        <f>IF(B10='Support Data'!$B$4, 'Support Data'!$C$4, 'Support Data'!$C$3)</f>
        <v>40</v>
      </c>
      <c r="J10" t="str">
        <f t="shared" si="1"/>
        <v>BA</v>
      </c>
      <c r="K10" t="str">
        <f t="shared" si="2"/>
        <v>0084</v>
      </c>
      <c r="L10" t="str">
        <f t="shared" si="3"/>
        <v>85</v>
      </c>
      <c r="M10" t="str">
        <f>CONCATENATE(I10,J10,'Support Data'!$C$7,K10,L10,'Support Data'!$C$8)</f>
        <v>40BA00848500</v>
      </c>
      <c r="P10" s="1" t="e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#NUM!</v>
      </c>
    </row>
    <row r="11" spans="1:22" x14ac:dyDescent="0.25">
      <c r="A11">
        <v>10</v>
      </c>
      <c r="B11" s="16" t="s">
        <v>16</v>
      </c>
      <c r="C11">
        <v>71.429000000000002</v>
      </c>
      <c r="D11">
        <v>215.91800000000001</v>
      </c>
      <c r="E11">
        <v>43.024999999999999</v>
      </c>
      <c r="F11">
        <f t="shared" si="0"/>
        <v>30.595555555555556</v>
      </c>
      <c r="I11" t="str">
        <f>IF(B11='Support Data'!$B$4, 'Support Data'!$C$4, 'Support Data'!$C$3)</f>
        <v>40</v>
      </c>
      <c r="J11" t="str">
        <f t="shared" si="1"/>
        <v>47</v>
      </c>
      <c r="K11" t="str">
        <f t="shared" si="2"/>
        <v>00D7</v>
      </c>
      <c r="L11" t="str">
        <f t="shared" si="3"/>
        <v>1E</v>
      </c>
      <c r="M11" t="str">
        <f>CONCATENATE(I11,J11,'Support Data'!$C$7,K11,L11,'Support Data'!$C$8)</f>
        <v>404700D71E00</v>
      </c>
    </row>
    <row r="12" spans="1:22" x14ac:dyDescent="0.25">
      <c r="A12">
        <v>11</v>
      </c>
      <c r="B12" s="16" t="s">
        <v>16</v>
      </c>
      <c r="C12">
        <v>105.306</v>
      </c>
      <c r="D12">
        <v>226.12200000000001</v>
      </c>
      <c r="E12">
        <v>40.914000000000001</v>
      </c>
      <c r="F12">
        <f t="shared" si="0"/>
        <v>29.0944</v>
      </c>
      <c r="I12" t="str">
        <f>IF(B12='Support Data'!$B$4, 'Support Data'!$C$4, 'Support Data'!$C$3)</f>
        <v>40</v>
      </c>
      <c r="J12" t="str">
        <f t="shared" si="1"/>
        <v>69</v>
      </c>
      <c r="K12" t="str">
        <f t="shared" si="2"/>
        <v>00E2</v>
      </c>
      <c r="L12" t="str">
        <f t="shared" si="3"/>
        <v>1D</v>
      </c>
      <c r="M12" t="str">
        <f>CONCATENATE(I12,J12,'Support Data'!$C$7,K12,L12,'Support Data'!$C$8)</f>
        <v>406900E21D00</v>
      </c>
    </row>
    <row r="13" spans="1:22" x14ac:dyDescent="0.25">
      <c r="A13">
        <v>12</v>
      </c>
      <c r="B13" s="16" t="s">
        <v>15</v>
      </c>
      <c r="C13">
        <v>251.02</v>
      </c>
      <c r="D13">
        <v>170.61199999999999</v>
      </c>
      <c r="E13">
        <v>162.47399999999999</v>
      </c>
      <c r="F13">
        <f t="shared" si="0"/>
        <v>115.53706666666666</v>
      </c>
      <c r="I13" t="str">
        <f>IF(B13='Support Data'!$B$4, 'Support Data'!$C$4, 'Support Data'!$C$3)</f>
        <v>80</v>
      </c>
      <c r="J13" t="str">
        <f t="shared" si="1"/>
        <v>FB</v>
      </c>
      <c r="K13" t="str">
        <f t="shared" si="2"/>
        <v>00AA</v>
      </c>
      <c r="L13" t="str">
        <f t="shared" si="3"/>
        <v>73</v>
      </c>
      <c r="M13" t="str">
        <f>CONCATENATE(I13,J13,'Support Data'!$C$7,K13,L13,'Support Data'!$C$8)</f>
        <v>80FB00AA7300</v>
      </c>
    </row>
    <row r="14" spans="1:22" x14ac:dyDescent="0.25">
      <c r="A14">
        <v>13</v>
      </c>
      <c r="B14" s="16" t="s">
        <v>15</v>
      </c>
      <c r="C14">
        <v>50.612000000000002</v>
      </c>
      <c r="D14">
        <v>328.16300000000001</v>
      </c>
      <c r="E14">
        <v>43.152000000000001</v>
      </c>
      <c r="F14">
        <f t="shared" si="0"/>
        <v>30.685866666666666</v>
      </c>
      <c r="I14" t="str">
        <f>IF(B14='Support Data'!$B$4, 'Support Data'!$C$4, 'Support Data'!$C$3)</f>
        <v>80</v>
      </c>
      <c r="J14" t="str">
        <f t="shared" si="1"/>
        <v>32</v>
      </c>
      <c r="K14" t="str">
        <f t="shared" si="2"/>
        <v>0148</v>
      </c>
      <c r="L14" t="str">
        <f t="shared" si="3"/>
        <v>1E</v>
      </c>
      <c r="M14" t="str">
        <f>CONCATENATE(I14,J14,'Support Data'!$C$7,K14,L14,'Support Data'!$C$8)</f>
        <v>803201481E00</v>
      </c>
    </row>
    <row r="15" spans="1:22" x14ac:dyDescent="0.25">
      <c r="A15">
        <v>14</v>
      </c>
      <c r="B15" s="16" t="s">
        <v>16</v>
      </c>
      <c r="C15">
        <v>155.102</v>
      </c>
      <c r="D15">
        <v>298.77600000000001</v>
      </c>
      <c r="E15">
        <v>45</v>
      </c>
      <c r="F15">
        <f t="shared" si="0"/>
        <v>32</v>
      </c>
      <c r="I15" t="str">
        <f>IF(B15='Support Data'!$B$4, 'Support Data'!$C$4, 'Support Data'!$C$3)</f>
        <v>40</v>
      </c>
      <c r="J15" t="str">
        <f t="shared" si="1"/>
        <v>9B</v>
      </c>
      <c r="K15" t="str">
        <f t="shared" si="2"/>
        <v>012A</v>
      </c>
      <c r="L15" t="str">
        <f t="shared" si="3"/>
        <v>20</v>
      </c>
      <c r="M15" t="str">
        <f>CONCATENATE(I15,J15,'Support Data'!$C$7,K15,L15,'Support Data'!$C$8)</f>
        <v>409B012A2000</v>
      </c>
    </row>
    <row r="16" spans="1:22" x14ac:dyDescent="0.25">
      <c r="A16">
        <v>15</v>
      </c>
      <c r="B16" s="16" t="s">
        <v>16</v>
      </c>
      <c r="C16">
        <v>74.694000000000003</v>
      </c>
      <c r="D16">
        <v>350.20400000000001</v>
      </c>
      <c r="E16">
        <v>37.694000000000003</v>
      </c>
      <c r="F16">
        <f t="shared" si="0"/>
        <v>26.804622222222225</v>
      </c>
      <c r="I16" t="str">
        <f>IF(B16='Support Data'!$B$4, 'Support Data'!$C$4, 'Support Data'!$C$3)</f>
        <v>40</v>
      </c>
      <c r="J16" t="str">
        <f t="shared" si="1"/>
        <v>4A</v>
      </c>
      <c r="K16" t="str">
        <f t="shared" si="2"/>
        <v>015E</v>
      </c>
      <c r="L16" t="str">
        <f t="shared" si="3"/>
        <v>1A</v>
      </c>
      <c r="M16" t="str">
        <f>CONCATENATE(I16,J16,'Support Data'!$C$7,K16,L16,'Support Data'!$C$8)</f>
        <v>404A015E1A00</v>
      </c>
    </row>
    <row r="17" spans="1:13" x14ac:dyDescent="0.25">
      <c r="A17">
        <v>16</v>
      </c>
      <c r="B17" s="16" t="s">
        <v>16</v>
      </c>
      <c r="C17">
        <v>81.224000000000004</v>
      </c>
      <c r="D17">
        <v>362.85700000000003</v>
      </c>
      <c r="E17">
        <v>28.811</v>
      </c>
      <c r="F17">
        <f t="shared" si="0"/>
        <v>20.487822222222221</v>
      </c>
      <c r="I17" t="str">
        <f>IF(B17='Support Data'!$B$4, 'Support Data'!$C$4, 'Support Data'!$C$3)</f>
        <v>40</v>
      </c>
      <c r="J17" t="str">
        <f t="shared" si="1"/>
        <v>51</v>
      </c>
      <c r="K17" t="str">
        <f t="shared" si="2"/>
        <v>016A</v>
      </c>
      <c r="L17" t="str">
        <f t="shared" si="3"/>
        <v>14</v>
      </c>
      <c r="M17" t="str">
        <f>CONCATENATE(I17,J17,'Support Data'!$C$7,K17,L17,'Support Data'!$C$8)</f>
        <v>4051016A1400</v>
      </c>
    </row>
    <row r="18" spans="1:13" x14ac:dyDescent="0.25">
      <c r="A18">
        <v>17</v>
      </c>
      <c r="B18" s="16" t="s">
        <v>16</v>
      </c>
      <c r="C18">
        <v>121.633</v>
      </c>
      <c r="D18">
        <v>368.57100000000003</v>
      </c>
      <c r="E18">
        <v>33.69</v>
      </c>
      <c r="F18">
        <f t="shared" si="0"/>
        <v>23.957333333333331</v>
      </c>
      <c r="I18" t="str">
        <f>IF(B18='Support Data'!$B$4, 'Support Data'!$C$4, 'Support Data'!$C$3)</f>
        <v>40</v>
      </c>
      <c r="J18" t="str">
        <f t="shared" si="1"/>
        <v>79</v>
      </c>
      <c r="K18" t="str">
        <f t="shared" si="2"/>
        <v>0170</v>
      </c>
      <c r="L18" t="str">
        <f t="shared" si="3"/>
        <v>17</v>
      </c>
      <c r="M18" t="str">
        <f>CONCATENATE(I18,J18,'Support Data'!$C$7,K18,L18,'Support Data'!$C$8)</f>
        <v>407901701700</v>
      </c>
    </row>
    <row r="19" spans="1:13" x14ac:dyDescent="0.25">
      <c r="A19">
        <v>18</v>
      </c>
      <c r="B19" s="16" t="s">
        <v>15</v>
      </c>
      <c r="C19">
        <v>154.69399999999999</v>
      </c>
      <c r="D19">
        <v>345.714</v>
      </c>
      <c r="E19">
        <v>223.15199999999999</v>
      </c>
      <c r="F19">
        <f t="shared" si="0"/>
        <v>158.68586666666667</v>
      </c>
      <c r="I19" t="str">
        <f>IF(B19='Support Data'!$B$4, 'Support Data'!$C$4, 'Support Data'!$C$3)</f>
        <v>80</v>
      </c>
      <c r="J19" t="str">
        <f t="shared" si="1"/>
        <v>9A</v>
      </c>
      <c r="K19" t="str">
        <f t="shared" si="2"/>
        <v>0159</v>
      </c>
      <c r="L19" t="str">
        <f t="shared" si="3"/>
        <v>9E</v>
      </c>
      <c r="M19" t="str">
        <f>CONCATENATE(I19,J19,'Support Data'!$C$7,K19,L19,'Support Data'!$C$8)</f>
        <v>809A01599E00</v>
      </c>
    </row>
    <row r="20" spans="1:13" x14ac:dyDescent="0.25">
      <c r="A20">
        <v>19</v>
      </c>
      <c r="B20" s="16" t="s">
        <v>16</v>
      </c>
      <c r="C20">
        <v>133.46899999999999</v>
      </c>
      <c r="D20">
        <v>371.02</v>
      </c>
      <c r="E20">
        <v>28.811</v>
      </c>
      <c r="F20">
        <f t="shared" si="0"/>
        <v>20.487822222222221</v>
      </c>
      <c r="I20" t="str">
        <f>IF(B20='Support Data'!$B$4, 'Support Data'!$C$4, 'Support Data'!$C$3)</f>
        <v>40</v>
      </c>
      <c r="J20" t="str">
        <f t="shared" si="1"/>
        <v>85</v>
      </c>
      <c r="K20" t="str">
        <f t="shared" si="2"/>
        <v>0173</v>
      </c>
      <c r="L20" t="str">
        <f>DEC2HEX(F20, 2)</f>
        <v>14</v>
      </c>
      <c r="M20" t="str">
        <f>CONCATENATE(I20,J20,'Support Data'!$C$7,K20,L20,'Support Data'!$C$8)</f>
        <v>408501731400</v>
      </c>
    </row>
    <row r="21" spans="1:13" x14ac:dyDescent="0.25">
      <c r="A21">
        <v>20</v>
      </c>
      <c r="B21" s="16" t="s">
        <v>16</v>
      </c>
      <c r="C21">
        <v>250.61199999999999</v>
      </c>
      <c r="D21">
        <v>342.44900000000001</v>
      </c>
      <c r="E21">
        <v>135</v>
      </c>
      <c r="F21">
        <f t="shared" si="0"/>
        <v>96</v>
      </c>
      <c r="I21" t="str">
        <f>IF(B21='Support Data'!$B$4, 'Support Data'!$C$4, 'Support Data'!$C$3)</f>
        <v>40</v>
      </c>
      <c r="J21" t="str">
        <f t="shared" si="1"/>
        <v>FA</v>
      </c>
      <c r="K21" t="str">
        <f t="shared" si="2"/>
        <v>0156</v>
      </c>
      <c r="L21" t="str">
        <f t="shared" si="3"/>
        <v>60</v>
      </c>
      <c r="M21" t="str">
        <f>CONCATENATE(I21,J21,'Support Data'!$C$7,K21,L21,'Support Data'!$C$8)</f>
        <v>40FA01566000</v>
      </c>
    </row>
    <row r="22" spans="1:13" x14ac:dyDescent="0.25">
      <c r="A22">
        <v>21</v>
      </c>
      <c r="B22" s="16" t="s">
        <v>16</v>
      </c>
      <c r="C22">
        <v>274.286</v>
      </c>
      <c r="D22">
        <v>328.57100000000003</v>
      </c>
      <c r="E22">
        <v>117.89700000000001</v>
      </c>
      <c r="F22">
        <f t="shared" si="0"/>
        <v>83.83786666666667</v>
      </c>
      <c r="I22" t="str">
        <f>IF(B22='Support Data'!$B$4, 'Support Data'!$C$4, 'Support Data'!$C$3)</f>
        <v>40</v>
      </c>
      <c r="J22" t="e">
        <f t="shared" si="1"/>
        <v>#NUM!</v>
      </c>
      <c r="K22" t="str">
        <f t="shared" si="2"/>
        <v>0148</v>
      </c>
      <c r="L22" t="str">
        <f t="shared" si="3"/>
        <v>53</v>
      </c>
      <c r="M22" t="e">
        <f>CONCATENATE(I22,J22,'Support Data'!$C$7,K22,L22,'Support Data'!$C$8)</f>
        <v>#NUM!</v>
      </c>
    </row>
    <row r="23" spans="1:13" x14ac:dyDescent="0.25">
      <c r="A23">
        <v>22</v>
      </c>
      <c r="B23" s="16" t="s">
        <v>16</v>
      </c>
      <c r="C23">
        <v>240.816</v>
      </c>
      <c r="D23">
        <v>355.91800000000001</v>
      </c>
      <c r="E23">
        <v>145.49100000000001</v>
      </c>
      <c r="F23">
        <f t="shared" si="0"/>
        <v>103.46026666666668</v>
      </c>
      <c r="I23" t="str">
        <f>IF(B23='Support Data'!$B$4, 'Support Data'!$C$4, 'Support Data'!$C$3)</f>
        <v>40</v>
      </c>
      <c r="J23" t="str">
        <f t="shared" si="1"/>
        <v>F0</v>
      </c>
      <c r="K23" t="str">
        <f t="shared" si="2"/>
        <v>0163</v>
      </c>
      <c r="L23" t="str">
        <f t="shared" si="3"/>
        <v>67</v>
      </c>
      <c r="M23" t="str">
        <f>CONCATENATE(I23,J23,'Support Data'!$C$7,K23,L23,'Support Data'!$C$8)</f>
        <v>40F001636700</v>
      </c>
    </row>
    <row r="24" spans="1:13" x14ac:dyDescent="0.25">
      <c r="A24">
        <v>23</v>
      </c>
      <c r="B24" s="16" t="s">
        <v>15</v>
      </c>
      <c r="C24">
        <v>199.184</v>
      </c>
      <c r="D24">
        <v>341.22399999999999</v>
      </c>
      <c r="E24">
        <v>20.853999999999999</v>
      </c>
      <c r="F24">
        <f t="shared" si="0"/>
        <v>14.82951111111111</v>
      </c>
      <c r="I24" t="str">
        <f>IF(B24='Support Data'!$B$4, 'Support Data'!$C$4, 'Support Data'!$C$3)</f>
        <v>80</v>
      </c>
      <c r="J24" t="str">
        <f t="shared" si="1"/>
        <v>C7</v>
      </c>
      <c r="K24" t="str">
        <f t="shared" si="2"/>
        <v>0155</v>
      </c>
      <c r="L24" t="str">
        <f t="shared" si="3"/>
        <v>0E</v>
      </c>
      <c r="M24" t="str">
        <f>CONCATENATE(I24,J24,'Support Data'!$C$7,K24,L24,'Support Data'!$C$8)</f>
        <v>80C701550E00</v>
      </c>
    </row>
    <row r="25" spans="1:13" x14ac:dyDescent="0.25">
      <c r="A25">
        <v>24</v>
      </c>
      <c r="B25" s="16" t="s">
        <v>15</v>
      </c>
      <c r="C25">
        <v>242.44900000000001</v>
      </c>
      <c r="D25">
        <v>389.38799999999998</v>
      </c>
      <c r="E25">
        <v>149.036</v>
      </c>
      <c r="F25">
        <f t="shared" si="0"/>
        <v>105.98115555555556</v>
      </c>
      <c r="I25" t="str">
        <f>IF(B25='Support Data'!$B$4, 'Support Data'!$C$4, 'Support Data'!$C$3)</f>
        <v>80</v>
      </c>
      <c r="J25" t="str">
        <f t="shared" si="1"/>
        <v>F2</v>
      </c>
      <c r="K25" t="str">
        <f t="shared" si="2"/>
        <v>0185</v>
      </c>
      <c r="L25" t="str">
        <f t="shared" si="3"/>
        <v>69</v>
      </c>
      <c r="M25" t="str">
        <f>CONCATENATE(I25,J25,'Support Data'!$C$7,K25,L25,'Support Data'!$C$8)</f>
        <v>80F201856900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e">
        <f>'Collected Minutiae'!Q2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4" t="s">
        <v>9</v>
      </c>
      <c r="C1" s="14"/>
      <c r="D1" s="14"/>
      <c r="E1" s="1"/>
      <c r="F1" s="1"/>
      <c r="G1" s="15"/>
      <c r="H1" s="15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5" t="s">
        <v>10</v>
      </c>
      <c r="C11" s="15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AE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5" t="s">
        <v>26</v>
      </c>
      <c r="C14" s="15"/>
      <c r="D14" s="1" t="str">
        <f>DEC2HEX(COUNT('Collected Minutiae'!A2:A1000), 2)</f>
        <v>18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24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2015-11-06T09:42:07Z</dcterms:modified>
</cp:coreProperties>
</file>