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g720\Desktop\Tagged minutiae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D12" i="2"/>
  <c r="D15" i="2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L22" i="1"/>
  <c r="L23" i="1"/>
  <c r="L24" i="1"/>
  <c r="L25" i="1"/>
  <c r="L26" i="1"/>
  <c r="L27" i="1"/>
  <c r="L28" i="1"/>
  <c r="L29" i="1"/>
  <c r="L30" i="1"/>
  <c r="L31" i="1"/>
  <c r="L32" i="1"/>
  <c r="L3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2" i="1"/>
  <c r="M2" i="1" s="1"/>
  <c r="P10" i="1" l="1"/>
  <c r="L20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A2" i="3" l="1"/>
</calcChain>
</file>

<file path=xl/sharedStrings.xml><?xml version="1.0" encoding="utf-8"?>
<sst xmlns="http://schemas.openxmlformats.org/spreadsheetml/2006/main" count="67" uniqueCount="29">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</sst>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tabSelected="1" topLeftCell="F1" workbookViewId="0">
      <selection activeCell="Q2" sqref="Q2:V5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t="s">
        <v>16</v>
      </c>
      <c r="C2">
        <v>135.91800000000001</v>
      </c>
      <c r="D2">
        <v>11.429</v>
      </c>
      <c r="E2">
        <v>143.74600000000001</v>
      </c>
      <c r="F2">
        <f>E2*256/360</f>
        <v>102.21937777777778</v>
      </c>
      <c r="I2" t="str">
        <f>IF(B2='Support Data'!$B$4, 'Support Data'!$C$4, 'Support Data'!$C$3)</f>
        <v>40</v>
      </c>
      <c r="J2" t="str">
        <f>DEC2HEX(C2, 2)</f>
        <v>87</v>
      </c>
      <c r="K2" t="str">
        <f>DEC2HEX(D2, 4)</f>
        <v>000B</v>
      </c>
      <c r="L2" t="str">
        <f>DEC2HEX(F2, 2)</f>
        <v>66</v>
      </c>
      <c r="M2" t="str">
        <f>CONCATENATE(I2,J2,'Support Data'!$C$7,K2,L2,'Support Data'!$C$8)</f>
        <v>4087000B6600</v>
      </c>
      <c r="P2" s="10" t="str">
        <f>CONCATENATE('Support Data'!D11,'Support Data'!D12,'Support Data'!D13,'Support Data'!D14)</f>
        <v>464D520020323000000000DE0000012C019000C500C5010000105B20</v>
      </c>
      <c r="Q2" s="11" t="str">
        <f>CONCATENATE(P2,P10,'Support Data'!C17)</f>
        <v>464D520020323000000000DE0000012C019000C500C5010000105B204087000B660080B5003B6700407100176C00407600346D0080A0004BE200808F005B6100405A0061700080410065FC00407D0082670040350075860040AA00A9DD00806B00A0E000805C0095710040450093F500402C00C09A00409C00F35800403600CE1300804600DBE300402D00E51300406600F45A0040AF011E65004096011A610080550108E00080A2013B71004051010CCF004037010AAD0080480104C800407A013B7800406A0130740040A701517700805D015F0C004099016781000000</v>
      </c>
      <c r="R2" s="11"/>
      <c r="S2" s="11"/>
      <c r="T2" s="11"/>
      <c r="U2" s="11"/>
      <c r="V2" s="11"/>
    </row>
    <row r="3" spans="1:22" x14ac:dyDescent="0.25">
      <c r="A3">
        <v>2</v>
      </c>
      <c r="B3" t="s">
        <v>15</v>
      </c>
      <c r="C3">
        <v>181.63300000000001</v>
      </c>
      <c r="D3">
        <v>59.591999999999999</v>
      </c>
      <c r="E3">
        <v>145.00800000000001</v>
      </c>
      <c r="F3">
        <f t="shared" ref="F3:F33" si="0">E3*256/360</f>
        <v>103.11680000000001</v>
      </c>
      <c r="I3" t="str">
        <f>IF(B3='Support Data'!$B$4, 'Support Data'!$C$4, 'Support Data'!$C$3)</f>
        <v>80</v>
      </c>
      <c r="J3" t="str">
        <f t="shared" ref="J3:J33" si="1">DEC2HEX(C3, 2)</f>
        <v>B5</v>
      </c>
      <c r="K3" t="str">
        <f t="shared" ref="K3:K33" si="2">DEC2HEX(D3, 4)</f>
        <v>003B</v>
      </c>
      <c r="L3" t="str">
        <f t="shared" ref="L3:L33" si="3">DEC2HEX(F3, 2)</f>
        <v>67</v>
      </c>
      <c r="M3" t="str">
        <f>CONCATENATE(I3,J3,'Support Data'!$C$7,K3,L3,'Support Data'!$C$8)</f>
        <v>80B5003B6700</v>
      </c>
      <c r="P3" s="10"/>
      <c r="Q3" s="11"/>
      <c r="R3" s="11"/>
      <c r="S3" s="11"/>
      <c r="T3" s="11"/>
      <c r="U3" s="11"/>
      <c r="V3" s="11"/>
    </row>
    <row r="4" spans="1:22" x14ac:dyDescent="0.25">
      <c r="A4">
        <v>3</v>
      </c>
      <c r="B4" t="s">
        <v>16</v>
      </c>
      <c r="C4">
        <v>113.06100000000001</v>
      </c>
      <c r="D4">
        <v>23.265000000000001</v>
      </c>
      <c r="E4">
        <v>152.10300000000001</v>
      </c>
      <c r="F4">
        <f t="shared" si="0"/>
        <v>108.16213333333334</v>
      </c>
      <c r="I4" t="str">
        <f>IF(B4='Support Data'!$B$4, 'Support Data'!$C$4, 'Support Data'!$C$3)</f>
        <v>40</v>
      </c>
      <c r="J4" t="str">
        <f t="shared" si="1"/>
        <v>71</v>
      </c>
      <c r="K4" t="str">
        <f t="shared" si="2"/>
        <v>0017</v>
      </c>
      <c r="L4" t="str">
        <f t="shared" si="3"/>
        <v>6C</v>
      </c>
      <c r="M4" t="str">
        <f>CONCATENATE(I4,J4,'Support Data'!$C$7,K4,L4,'Support Data'!$C$8)</f>
        <v>407100176C00</v>
      </c>
      <c r="Q4" s="11"/>
      <c r="R4" s="11"/>
      <c r="S4" s="11"/>
      <c r="T4" s="11"/>
      <c r="U4" s="11"/>
      <c r="V4" s="11"/>
    </row>
    <row r="5" spans="1:22" x14ac:dyDescent="0.25">
      <c r="A5">
        <v>4</v>
      </c>
      <c r="B5" t="s">
        <v>16</v>
      </c>
      <c r="C5">
        <v>118.776</v>
      </c>
      <c r="D5">
        <v>52.652999999999999</v>
      </c>
      <c r="E5">
        <v>154.654</v>
      </c>
      <c r="F5">
        <f t="shared" si="0"/>
        <v>109.97617777777778</v>
      </c>
      <c r="I5" t="str">
        <f>IF(B5='Support Data'!$B$4, 'Support Data'!$C$4, 'Support Data'!$C$3)</f>
        <v>40</v>
      </c>
      <c r="J5" t="str">
        <f t="shared" si="1"/>
        <v>76</v>
      </c>
      <c r="K5" t="str">
        <f t="shared" si="2"/>
        <v>0034</v>
      </c>
      <c r="L5" t="str">
        <f t="shared" si="3"/>
        <v>6D</v>
      </c>
      <c r="M5" t="str">
        <f>CONCATENATE(I5,J5,'Support Data'!$C$7,K5,L5,'Support Data'!$C$8)</f>
        <v>407600346D00</v>
      </c>
      <c r="Q5" s="11"/>
      <c r="R5" s="11"/>
      <c r="S5" s="11"/>
      <c r="T5" s="11"/>
      <c r="U5" s="11"/>
      <c r="V5" s="11"/>
    </row>
    <row r="6" spans="1:22" x14ac:dyDescent="0.25">
      <c r="A6">
        <v>5</v>
      </c>
      <c r="B6" t="s">
        <v>15</v>
      </c>
      <c r="C6">
        <v>160</v>
      </c>
      <c r="D6">
        <v>75.918000000000006</v>
      </c>
      <c r="E6">
        <v>319.08600000000001</v>
      </c>
      <c r="F6">
        <f t="shared" si="0"/>
        <v>226.90560000000002</v>
      </c>
      <c r="I6" t="str">
        <f>IF(B6='Support Data'!$B$4, 'Support Data'!$C$4, 'Support Data'!$C$3)</f>
        <v>80</v>
      </c>
      <c r="J6" t="str">
        <f t="shared" si="1"/>
        <v>A0</v>
      </c>
      <c r="K6" t="str">
        <f t="shared" si="2"/>
        <v>004B</v>
      </c>
      <c r="L6" t="str">
        <f t="shared" si="3"/>
        <v>E2</v>
      </c>
      <c r="M6" t="str">
        <f>CONCATENATE(I6,J6,'Support Data'!$C$7,K6,L6,'Support Data'!$C$8)</f>
        <v>80A0004BE200</v>
      </c>
    </row>
    <row r="7" spans="1:22" x14ac:dyDescent="0.25">
      <c r="A7">
        <v>6</v>
      </c>
      <c r="B7" t="s">
        <v>15</v>
      </c>
      <c r="C7">
        <v>143</v>
      </c>
      <c r="D7">
        <v>91</v>
      </c>
      <c r="E7">
        <v>137.291</v>
      </c>
      <c r="F7">
        <f t="shared" si="0"/>
        <v>97.629155555555556</v>
      </c>
      <c r="I7" t="str">
        <f>IF(B7='Support Data'!$B$4, 'Support Data'!$C$4, 'Support Data'!$C$3)</f>
        <v>80</v>
      </c>
      <c r="J7" t="str">
        <f t="shared" si="1"/>
        <v>8F</v>
      </c>
      <c r="K7" t="str">
        <f t="shared" si="2"/>
        <v>005B</v>
      </c>
      <c r="L7" t="str">
        <f t="shared" si="3"/>
        <v>61</v>
      </c>
      <c r="M7" t="str">
        <f>CONCATENATE(I7,J7,'Support Data'!$C$7,K7,L7,'Support Data'!$C$8)</f>
        <v>808F005B6100</v>
      </c>
    </row>
    <row r="8" spans="1:22" x14ac:dyDescent="0.25">
      <c r="A8">
        <v>7</v>
      </c>
      <c r="B8" t="s">
        <v>16</v>
      </c>
      <c r="C8">
        <v>90</v>
      </c>
      <c r="D8">
        <v>97</v>
      </c>
      <c r="E8">
        <v>157.62</v>
      </c>
      <c r="F8">
        <f t="shared" si="0"/>
        <v>112.08533333333334</v>
      </c>
      <c r="I8" t="str">
        <f>IF(B8='Support Data'!$B$4, 'Support Data'!$C$4, 'Support Data'!$C$3)</f>
        <v>40</v>
      </c>
      <c r="J8" t="str">
        <f t="shared" si="1"/>
        <v>5A</v>
      </c>
      <c r="K8" t="str">
        <f t="shared" si="2"/>
        <v>0061</v>
      </c>
      <c r="L8" t="str">
        <f t="shared" si="3"/>
        <v>70</v>
      </c>
      <c r="M8" t="str">
        <f>CONCATENATE(I8,J8,'Support Data'!$C$7,K8,L8,'Support Data'!$C$8)</f>
        <v>405A00617000</v>
      </c>
    </row>
    <row r="9" spans="1:22" x14ac:dyDescent="0.25">
      <c r="A9">
        <v>8</v>
      </c>
      <c r="B9" t="s">
        <v>15</v>
      </c>
      <c r="C9">
        <v>65</v>
      </c>
      <c r="D9">
        <v>101</v>
      </c>
      <c r="E9">
        <v>354.56</v>
      </c>
      <c r="F9">
        <f t="shared" si="0"/>
        <v>252.13155555555556</v>
      </c>
      <c r="I9" t="str">
        <f>IF(B9='Support Data'!$B$4, 'Support Data'!$C$4, 'Support Data'!$C$3)</f>
        <v>80</v>
      </c>
      <c r="J9" t="str">
        <f t="shared" si="1"/>
        <v>41</v>
      </c>
      <c r="K9" t="str">
        <f t="shared" si="2"/>
        <v>0065</v>
      </c>
      <c r="L9" t="str">
        <f t="shared" si="3"/>
        <v>FC</v>
      </c>
      <c r="M9" t="str">
        <f>CONCATENATE(I9,J9,'Support Data'!$C$7,K9,L9,'Support Data'!$C$8)</f>
        <v>80410065FC00</v>
      </c>
      <c r="P9" s="3" t="s">
        <v>14</v>
      </c>
    </row>
    <row r="10" spans="1:22" ht="32.25" customHeight="1" x14ac:dyDescent="0.25">
      <c r="A10">
        <v>9</v>
      </c>
      <c r="B10" t="s">
        <v>16</v>
      </c>
      <c r="C10">
        <v>125</v>
      </c>
      <c r="D10">
        <v>130</v>
      </c>
      <c r="E10">
        <v>145.49100000000001</v>
      </c>
      <c r="F10">
        <f t="shared" si="0"/>
        <v>103.46026666666668</v>
      </c>
      <c r="I10" t="str">
        <f>IF(B10='Support Data'!$B$4, 'Support Data'!$C$4, 'Support Data'!$C$3)</f>
        <v>40</v>
      </c>
      <c r="J10" t="str">
        <f t="shared" si="1"/>
        <v>7D</v>
      </c>
      <c r="K10" t="str">
        <f t="shared" si="2"/>
        <v>0082</v>
      </c>
      <c r="L10" t="str">
        <f t="shared" si="3"/>
        <v>67</v>
      </c>
      <c r="M10" t="str">
        <f>CONCATENATE(I10,J10,'Support Data'!$C$7,K10,L10,'Support Data'!$C$8)</f>
        <v>407D00826700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4087000B660080B5003B6700407100176C00407600346D0080A0004BE200808F005B6100405A0061700080410065FC00407D0082670040350075860040AA00A9DD00806B00A0E000805C0095710040450093F500402C00C09A00409C00F35800403600CE1300804600DBE300402D00E51300406600F45A0040AF011E65004096011A610080550108E00080A2013B71004051010CCF004037010AAD0080480104C800407A013B7800406A0130740040A701517700805D015F0C00409901678100</v>
      </c>
    </row>
    <row r="11" spans="1:22" x14ac:dyDescent="0.25">
      <c r="A11">
        <v>10</v>
      </c>
      <c r="B11" t="s">
        <v>16</v>
      </c>
      <c r="C11">
        <v>53.061</v>
      </c>
      <c r="D11">
        <v>117.551</v>
      </c>
      <c r="E11">
        <v>189.46199999999999</v>
      </c>
      <c r="F11">
        <f t="shared" si="0"/>
        <v>134.72853333333333</v>
      </c>
      <c r="I11" t="str">
        <f>IF(B11='Support Data'!$B$4, 'Support Data'!$C$4, 'Support Data'!$C$3)</f>
        <v>40</v>
      </c>
      <c r="J11" t="str">
        <f t="shared" si="1"/>
        <v>35</v>
      </c>
      <c r="K11" t="str">
        <f t="shared" si="2"/>
        <v>0075</v>
      </c>
      <c r="L11" t="str">
        <f t="shared" si="3"/>
        <v>86</v>
      </c>
      <c r="M11" t="str">
        <f>CONCATENATE(I11,J11,'Support Data'!$C$7,K11,L11,'Support Data'!$C$8)</f>
        <v>403500758600</v>
      </c>
    </row>
    <row r="12" spans="1:22" x14ac:dyDescent="0.25">
      <c r="A12">
        <v>11</v>
      </c>
      <c r="B12" t="s">
        <v>16</v>
      </c>
      <c r="C12">
        <v>170.20400000000001</v>
      </c>
      <c r="D12">
        <v>169.79599999999999</v>
      </c>
      <c r="E12">
        <v>310.91399999999999</v>
      </c>
      <c r="F12">
        <f t="shared" si="0"/>
        <v>221.09439999999998</v>
      </c>
      <c r="I12" t="str">
        <f>IF(B12='Support Data'!$B$4, 'Support Data'!$C$4, 'Support Data'!$C$3)</f>
        <v>40</v>
      </c>
      <c r="J12" t="str">
        <f t="shared" si="1"/>
        <v>AA</v>
      </c>
      <c r="K12" t="str">
        <f t="shared" si="2"/>
        <v>00A9</v>
      </c>
      <c r="L12" t="str">
        <f t="shared" si="3"/>
        <v>DD</v>
      </c>
      <c r="M12" t="str">
        <f>CONCATENATE(I12,J12,'Support Data'!$C$7,K12,L12,'Support Data'!$C$8)</f>
        <v>40AA00A9DD00</v>
      </c>
    </row>
    <row r="13" spans="1:22" x14ac:dyDescent="0.25">
      <c r="A13">
        <v>12</v>
      </c>
      <c r="B13" t="s">
        <v>15</v>
      </c>
      <c r="C13">
        <v>107.34699999999999</v>
      </c>
      <c r="D13">
        <v>160</v>
      </c>
      <c r="E13">
        <v>315</v>
      </c>
      <c r="F13">
        <f t="shared" si="0"/>
        <v>224</v>
      </c>
      <c r="I13" t="str">
        <f>IF(B13='Support Data'!$B$4, 'Support Data'!$C$4, 'Support Data'!$C$3)</f>
        <v>80</v>
      </c>
      <c r="J13" t="str">
        <f t="shared" si="1"/>
        <v>6B</v>
      </c>
      <c r="K13" t="str">
        <f t="shared" si="2"/>
        <v>00A0</v>
      </c>
      <c r="L13" t="str">
        <f t="shared" si="3"/>
        <v>E0</v>
      </c>
      <c r="M13" t="str">
        <f>CONCATENATE(I13,J13,'Support Data'!$C$7,K13,L13,'Support Data'!$C$8)</f>
        <v>806B00A0E000</v>
      </c>
    </row>
    <row r="14" spans="1:22" x14ac:dyDescent="0.25">
      <c r="A14">
        <v>13</v>
      </c>
      <c r="B14" t="s">
        <v>15</v>
      </c>
      <c r="C14">
        <v>92.245000000000005</v>
      </c>
      <c r="D14">
        <v>149.79599999999999</v>
      </c>
      <c r="E14">
        <v>159.14599999999999</v>
      </c>
      <c r="F14">
        <f t="shared" si="0"/>
        <v>113.17048888888888</v>
      </c>
      <c r="I14" t="str">
        <f>IF(B14='Support Data'!$B$4, 'Support Data'!$C$4, 'Support Data'!$C$3)</f>
        <v>80</v>
      </c>
      <c r="J14" t="str">
        <f t="shared" si="1"/>
        <v>5C</v>
      </c>
      <c r="K14" t="str">
        <f t="shared" si="2"/>
        <v>0095</v>
      </c>
      <c r="L14" t="str">
        <f t="shared" si="3"/>
        <v>71</v>
      </c>
      <c r="M14" t="str">
        <f>CONCATENATE(I14,J14,'Support Data'!$C$7,K14,L14,'Support Data'!$C$8)</f>
        <v>805C00957100</v>
      </c>
    </row>
    <row r="15" spans="1:22" x14ac:dyDescent="0.25">
      <c r="A15">
        <v>14</v>
      </c>
      <c r="B15" t="s">
        <v>16</v>
      </c>
      <c r="C15">
        <v>69.796000000000006</v>
      </c>
      <c r="D15">
        <v>147.34700000000001</v>
      </c>
      <c r="E15">
        <v>344.745</v>
      </c>
      <c r="F15">
        <f t="shared" si="0"/>
        <v>245.15200000000002</v>
      </c>
      <c r="I15" t="str">
        <f>IF(B15='Support Data'!$B$4, 'Support Data'!$C$4, 'Support Data'!$C$3)</f>
        <v>40</v>
      </c>
      <c r="J15" t="str">
        <f t="shared" si="1"/>
        <v>45</v>
      </c>
      <c r="K15" t="str">
        <f t="shared" si="2"/>
        <v>0093</v>
      </c>
      <c r="L15" t="str">
        <f t="shared" si="3"/>
        <v>F5</v>
      </c>
      <c r="M15" t="str">
        <f>CONCATENATE(I15,J15,'Support Data'!$C$7,K15,L15,'Support Data'!$C$8)</f>
        <v>40450093F500</v>
      </c>
    </row>
    <row r="16" spans="1:22" x14ac:dyDescent="0.25">
      <c r="A16">
        <v>15</v>
      </c>
      <c r="B16" t="s">
        <v>16</v>
      </c>
      <c r="C16">
        <v>44.082000000000001</v>
      </c>
      <c r="D16">
        <v>192.245</v>
      </c>
      <c r="E16">
        <v>217.56899999999999</v>
      </c>
      <c r="F16">
        <f t="shared" si="0"/>
        <v>154.71573333333333</v>
      </c>
      <c r="I16" t="str">
        <f>IF(B16='Support Data'!$B$4, 'Support Data'!$C$4, 'Support Data'!$C$3)</f>
        <v>40</v>
      </c>
      <c r="J16" t="str">
        <f t="shared" si="1"/>
        <v>2C</v>
      </c>
      <c r="K16" t="str">
        <f t="shared" si="2"/>
        <v>00C0</v>
      </c>
      <c r="L16" t="str">
        <f t="shared" si="3"/>
        <v>9A</v>
      </c>
      <c r="M16" t="str">
        <f>CONCATENATE(I16,J16,'Support Data'!$C$7,K16,L16,'Support Data'!$C$8)</f>
        <v>402C00C09A00</v>
      </c>
    </row>
    <row r="17" spans="1:13" x14ac:dyDescent="0.25">
      <c r="A17">
        <v>16</v>
      </c>
      <c r="B17" t="s">
        <v>16</v>
      </c>
      <c r="C17">
        <v>156.73500000000001</v>
      </c>
      <c r="D17">
        <v>243.26499999999999</v>
      </c>
      <c r="E17">
        <v>124.38</v>
      </c>
      <c r="F17">
        <f t="shared" si="0"/>
        <v>88.447999999999993</v>
      </c>
      <c r="I17" t="str">
        <f>IF(B17='Support Data'!$B$4, 'Support Data'!$C$4, 'Support Data'!$C$3)</f>
        <v>40</v>
      </c>
      <c r="J17" t="str">
        <f t="shared" si="1"/>
        <v>9C</v>
      </c>
      <c r="K17" t="str">
        <f t="shared" si="2"/>
        <v>00F3</v>
      </c>
      <c r="L17" t="str">
        <f t="shared" si="3"/>
        <v>58</v>
      </c>
      <c r="M17" t="str">
        <f>CONCATENATE(I17,J17,'Support Data'!$C$7,K17,L17,'Support Data'!$C$8)</f>
        <v>409C00F35800</v>
      </c>
    </row>
    <row r="18" spans="1:13" x14ac:dyDescent="0.25">
      <c r="A18">
        <v>17</v>
      </c>
      <c r="B18" t="s">
        <v>16</v>
      </c>
      <c r="C18">
        <v>54.286000000000001</v>
      </c>
      <c r="D18">
        <v>206.53100000000001</v>
      </c>
      <c r="E18">
        <v>28.071999999999999</v>
      </c>
      <c r="F18">
        <f t="shared" si="0"/>
        <v>19.962311111111109</v>
      </c>
      <c r="I18" t="str">
        <f>IF(B18='Support Data'!$B$4, 'Support Data'!$C$4, 'Support Data'!$C$3)</f>
        <v>40</v>
      </c>
      <c r="J18" t="str">
        <f t="shared" si="1"/>
        <v>36</v>
      </c>
      <c r="K18" t="str">
        <f t="shared" si="2"/>
        <v>00CE</v>
      </c>
      <c r="L18" t="str">
        <f t="shared" si="3"/>
        <v>13</v>
      </c>
      <c r="M18" t="str">
        <f>CONCATENATE(I18,J18,'Support Data'!$C$7,K18,L18,'Support Data'!$C$8)</f>
        <v>403600CE1300</v>
      </c>
    </row>
    <row r="19" spans="1:13" x14ac:dyDescent="0.25">
      <c r="A19">
        <v>18</v>
      </c>
      <c r="B19" t="s">
        <v>15</v>
      </c>
      <c r="C19">
        <v>70.611999999999995</v>
      </c>
      <c r="D19">
        <v>219.59200000000001</v>
      </c>
      <c r="E19">
        <v>319.76400000000001</v>
      </c>
      <c r="F19">
        <f t="shared" si="0"/>
        <v>227.38773333333333</v>
      </c>
      <c r="I19" t="str">
        <f>IF(B19='Support Data'!$B$4, 'Support Data'!$C$4, 'Support Data'!$C$3)</f>
        <v>80</v>
      </c>
      <c r="J19" t="str">
        <f t="shared" si="1"/>
        <v>46</v>
      </c>
      <c r="K19" t="str">
        <f t="shared" si="2"/>
        <v>00DB</v>
      </c>
      <c r="L19" t="str">
        <f t="shared" si="3"/>
        <v>E3</v>
      </c>
      <c r="M19" t="str">
        <f>CONCATENATE(I19,J19,'Support Data'!$C$7,K19,L19,'Support Data'!$C$8)</f>
        <v>804600DBE300</v>
      </c>
    </row>
    <row r="20" spans="1:13" x14ac:dyDescent="0.25">
      <c r="A20">
        <v>19</v>
      </c>
      <c r="B20" t="s">
        <v>16</v>
      </c>
      <c r="C20">
        <v>45.305999999999997</v>
      </c>
      <c r="D20">
        <v>229.38800000000001</v>
      </c>
      <c r="E20">
        <v>28.071999999999999</v>
      </c>
      <c r="F20">
        <f t="shared" si="0"/>
        <v>19.962311111111109</v>
      </c>
      <c r="I20" t="str">
        <f>IF(B20='Support Data'!$B$4, 'Support Data'!$C$4, 'Support Data'!$C$3)</f>
        <v>40</v>
      </c>
      <c r="J20" t="str">
        <f t="shared" si="1"/>
        <v>2D</v>
      </c>
      <c r="K20" t="str">
        <f t="shared" si="2"/>
        <v>00E5</v>
      </c>
      <c r="L20" t="str">
        <f>DEC2HEX(F20, 2)</f>
        <v>13</v>
      </c>
      <c r="M20" t="str">
        <f>CONCATENATE(I20,J20,'Support Data'!$C$7,K20,L20,'Support Data'!$C$8)</f>
        <v>402D00E51300</v>
      </c>
    </row>
    <row r="21" spans="1:13" x14ac:dyDescent="0.25">
      <c r="A21">
        <v>20</v>
      </c>
      <c r="B21" t="s">
        <v>16</v>
      </c>
      <c r="C21">
        <v>102.041</v>
      </c>
      <c r="D21">
        <v>244.898</v>
      </c>
      <c r="E21">
        <v>127.569</v>
      </c>
      <c r="F21">
        <f t="shared" si="0"/>
        <v>90.715733333333333</v>
      </c>
      <c r="I21" t="str">
        <f>IF(B21='Support Data'!$B$4, 'Support Data'!$C$4, 'Support Data'!$C$3)</f>
        <v>40</v>
      </c>
      <c r="J21" t="str">
        <f t="shared" si="1"/>
        <v>66</v>
      </c>
      <c r="K21" t="str">
        <f t="shared" si="2"/>
        <v>00F4</v>
      </c>
      <c r="L21" t="str">
        <f t="shared" si="3"/>
        <v>5A</v>
      </c>
      <c r="M21" t="str">
        <f>CONCATENATE(I21,J21,'Support Data'!$C$7,K21,L21,'Support Data'!$C$8)</f>
        <v>406600F45A00</v>
      </c>
    </row>
    <row r="22" spans="1:13" x14ac:dyDescent="0.25">
      <c r="A22">
        <v>21</v>
      </c>
      <c r="B22" t="s">
        <v>16</v>
      </c>
      <c r="C22">
        <v>175.102</v>
      </c>
      <c r="D22">
        <v>286.53100000000001</v>
      </c>
      <c r="E22">
        <v>142.595</v>
      </c>
      <c r="F22">
        <f t="shared" si="0"/>
        <v>101.40088888888889</v>
      </c>
      <c r="I22" t="str">
        <f>IF(B22='Support Data'!$B$4, 'Support Data'!$C$4, 'Support Data'!$C$3)</f>
        <v>40</v>
      </c>
      <c r="J22" t="str">
        <f t="shared" si="1"/>
        <v>AF</v>
      </c>
      <c r="K22" t="str">
        <f t="shared" si="2"/>
        <v>011E</v>
      </c>
      <c r="L22" t="str">
        <f t="shared" si="3"/>
        <v>65</v>
      </c>
      <c r="M22" t="str">
        <f>CONCATENATE(I22,J22,'Support Data'!$C$7,K22,L22,'Support Data'!$C$8)</f>
        <v>40AF011E6500</v>
      </c>
    </row>
    <row r="23" spans="1:13" x14ac:dyDescent="0.25">
      <c r="A23">
        <v>22</v>
      </c>
      <c r="B23" t="s">
        <v>16</v>
      </c>
      <c r="C23">
        <v>150.61199999999999</v>
      </c>
      <c r="D23">
        <v>282.44900000000001</v>
      </c>
      <c r="E23">
        <v>137.12100000000001</v>
      </c>
      <c r="F23">
        <f t="shared" si="0"/>
        <v>97.508266666666671</v>
      </c>
      <c r="I23" t="str">
        <f>IF(B23='Support Data'!$B$4, 'Support Data'!$C$4, 'Support Data'!$C$3)</f>
        <v>40</v>
      </c>
      <c r="J23" t="str">
        <f t="shared" si="1"/>
        <v>96</v>
      </c>
      <c r="K23" t="str">
        <f t="shared" si="2"/>
        <v>011A</v>
      </c>
      <c r="L23" t="str">
        <f t="shared" si="3"/>
        <v>61</v>
      </c>
      <c r="M23" t="str">
        <f>CONCATENATE(I23,J23,'Support Data'!$C$7,K23,L23,'Support Data'!$C$8)</f>
        <v>4096011A6100</v>
      </c>
    </row>
    <row r="24" spans="1:13" x14ac:dyDescent="0.25">
      <c r="A24">
        <v>23</v>
      </c>
      <c r="B24" t="s">
        <v>15</v>
      </c>
      <c r="C24">
        <v>85.305999999999997</v>
      </c>
      <c r="D24">
        <v>264.49</v>
      </c>
      <c r="E24">
        <v>315</v>
      </c>
      <c r="F24">
        <f t="shared" si="0"/>
        <v>224</v>
      </c>
      <c r="I24" t="str">
        <f>IF(B24='Support Data'!$B$4, 'Support Data'!$C$4, 'Support Data'!$C$3)</f>
        <v>80</v>
      </c>
      <c r="J24" t="str">
        <f t="shared" si="1"/>
        <v>55</v>
      </c>
      <c r="K24" t="str">
        <f t="shared" si="2"/>
        <v>0108</v>
      </c>
      <c r="L24" t="str">
        <f t="shared" si="3"/>
        <v>E0</v>
      </c>
      <c r="M24" t="str">
        <f>CONCATENATE(I24,J24,'Support Data'!$C$7,K24,L24,'Support Data'!$C$8)</f>
        <v>80550108E000</v>
      </c>
    </row>
    <row r="25" spans="1:13" x14ac:dyDescent="0.25">
      <c r="A25">
        <v>24</v>
      </c>
      <c r="B25" t="s">
        <v>15</v>
      </c>
      <c r="C25">
        <v>162.44900000000001</v>
      </c>
      <c r="D25">
        <v>315.10199999999998</v>
      </c>
      <c r="E25">
        <v>159.14599999999999</v>
      </c>
      <c r="F25">
        <f t="shared" si="0"/>
        <v>113.17048888888888</v>
      </c>
      <c r="I25" t="str">
        <f>IF(B25='Support Data'!$B$4, 'Support Data'!$C$4, 'Support Data'!$C$3)</f>
        <v>80</v>
      </c>
      <c r="J25" t="str">
        <f t="shared" si="1"/>
        <v>A2</v>
      </c>
      <c r="K25" t="str">
        <f t="shared" si="2"/>
        <v>013B</v>
      </c>
      <c r="L25" t="str">
        <f t="shared" si="3"/>
        <v>71</v>
      </c>
      <c r="M25" t="str">
        <f>CONCATENATE(I25,J25,'Support Data'!$C$7,K25,L25,'Support Data'!$C$8)</f>
        <v>80A2013B7100</v>
      </c>
    </row>
    <row r="26" spans="1:13" x14ac:dyDescent="0.25">
      <c r="A26">
        <v>25</v>
      </c>
      <c r="B26" t="s">
        <v>16</v>
      </c>
      <c r="C26">
        <v>81.224000000000004</v>
      </c>
      <c r="D26">
        <v>268.16300000000001</v>
      </c>
      <c r="E26">
        <v>292.38</v>
      </c>
      <c r="F26">
        <f t="shared" si="0"/>
        <v>207.91466666666668</v>
      </c>
      <c r="I26" t="str">
        <f>IF(B26='Support Data'!$B$4, 'Support Data'!$C$4, 'Support Data'!$C$3)</f>
        <v>40</v>
      </c>
      <c r="J26" t="str">
        <f t="shared" si="1"/>
        <v>51</v>
      </c>
      <c r="K26" t="str">
        <f t="shared" si="2"/>
        <v>010C</v>
      </c>
      <c r="L26" t="str">
        <f t="shared" si="3"/>
        <v>CF</v>
      </c>
      <c r="M26" t="str">
        <f>CONCATENATE(I26,J26,'Support Data'!$C$7,K26,L26,'Support Data'!$C$8)</f>
        <v>4051010CCF00</v>
      </c>
    </row>
    <row r="27" spans="1:13" x14ac:dyDescent="0.25">
      <c r="A27">
        <v>26</v>
      </c>
      <c r="B27" t="s">
        <v>16</v>
      </c>
      <c r="C27">
        <v>55.51</v>
      </c>
      <c r="D27">
        <v>266.12200000000001</v>
      </c>
      <c r="E27">
        <v>243.435</v>
      </c>
      <c r="F27">
        <f t="shared" si="0"/>
        <v>173.10933333333332</v>
      </c>
      <c r="I27" t="str">
        <f>IF(B27='Support Data'!$B$4, 'Support Data'!$C$4, 'Support Data'!$C$3)</f>
        <v>40</v>
      </c>
      <c r="J27" t="str">
        <f t="shared" si="1"/>
        <v>37</v>
      </c>
      <c r="K27" t="str">
        <f t="shared" si="2"/>
        <v>010A</v>
      </c>
      <c r="L27" t="str">
        <f t="shared" si="3"/>
        <v>AD</v>
      </c>
      <c r="M27" t="str">
        <f>CONCATENATE(I27,J27,'Support Data'!$C$7,K27,L27,'Support Data'!$C$8)</f>
        <v>4037010AAD00</v>
      </c>
    </row>
    <row r="28" spans="1:13" x14ac:dyDescent="0.25">
      <c r="A28">
        <v>27</v>
      </c>
      <c r="B28" t="s">
        <v>15</v>
      </c>
      <c r="C28">
        <v>72.245000000000005</v>
      </c>
      <c r="D28">
        <v>260</v>
      </c>
      <c r="E28">
        <v>282.529</v>
      </c>
      <c r="F28">
        <f t="shared" si="0"/>
        <v>200.9095111111111</v>
      </c>
      <c r="I28" t="str">
        <f>IF(B28='Support Data'!$B$4, 'Support Data'!$C$4, 'Support Data'!$C$3)</f>
        <v>80</v>
      </c>
      <c r="J28" t="str">
        <f t="shared" si="1"/>
        <v>48</v>
      </c>
      <c r="K28" t="str">
        <f t="shared" si="2"/>
        <v>0104</v>
      </c>
      <c r="L28" t="str">
        <f t="shared" si="3"/>
        <v>C8</v>
      </c>
      <c r="M28" t="str">
        <f>CONCATENATE(I28,J28,'Support Data'!$C$7,K28,L28,'Support Data'!$C$8)</f>
        <v>80480104C800</v>
      </c>
    </row>
    <row r="29" spans="1:13" x14ac:dyDescent="0.25">
      <c r="A29">
        <v>28</v>
      </c>
      <c r="B29" t="s">
        <v>16</v>
      </c>
      <c r="C29">
        <v>122.857</v>
      </c>
      <c r="D29">
        <v>315.10199999999998</v>
      </c>
      <c r="E29">
        <v>169.21600000000001</v>
      </c>
      <c r="F29">
        <f t="shared" si="0"/>
        <v>120.33137777777779</v>
      </c>
      <c r="I29" t="str">
        <f>IF(B29='Support Data'!$B$4, 'Support Data'!$C$4, 'Support Data'!$C$3)</f>
        <v>40</v>
      </c>
      <c r="J29" t="str">
        <f t="shared" si="1"/>
        <v>7A</v>
      </c>
      <c r="K29" t="str">
        <f t="shared" si="2"/>
        <v>013B</v>
      </c>
      <c r="L29" t="str">
        <f t="shared" si="3"/>
        <v>78</v>
      </c>
      <c r="M29" t="str">
        <f>CONCATENATE(I29,J29,'Support Data'!$C$7,K29,L29,'Support Data'!$C$8)</f>
        <v>407A013B7800</v>
      </c>
    </row>
    <row r="30" spans="1:13" x14ac:dyDescent="0.25">
      <c r="A30">
        <v>29</v>
      </c>
      <c r="B30" t="s">
        <v>16</v>
      </c>
      <c r="C30">
        <v>106.122</v>
      </c>
      <c r="D30">
        <v>304.49</v>
      </c>
      <c r="E30">
        <v>164.476</v>
      </c>
      <c r="F30">
        <f t="shared" si="0"/>
        <v>116.96071111111111</v>
      </c>
      <c r="I30" t="str">
        <f>IF(B30='Support Data'!$B$4, 'Support Data'!$C$4, 'Support Data'!$C$3)</f>
        <v>40</v>
      </c>
      <c r="J30" t="str">
        <f t="shared" si="1"/>
        <v>6A</v>
      </c>
      <c r="K30" t="str">
        <f t="shared" si="2"/>
        <v>0130</v>
      </c>
      <c r="L30" t="str">
        <f t="shared" si="3"/>
        <v>74</v>
      </c>
      <c r="M30" t="str">
        <f>CONCATENATE(I30,J30,'Support Data'!$C$7,K30,L30,'Support Data'!$C$8)</f>
        <v>406A01307400</v>
      </c>
    </row>
    <row r="31" spans="1:13" x14ac:dyDescent="0.25">
      <c r="A31">
        <v>30</v>
      </c>
      <c r="B31" t="s">
        <v>16</v>
      </c>
      <c r="C31">
        <v>167.34700000000001</v>
      </c>
      <c r="D31">
        <v>337.959</v>
      </c>
      <c r="E31">
        <v>168.69</v>
      </c>
      <c r="F31">
        <f t="shared" si="0"/>
        <v>119.95733333333334</v>
      </c>
      <c r="I31" t="str">
        <f>IF(B31='Support Data'!$B$4, 'Support Data'!$C$4, 'Support Data'!$C$3)</f>
        <v>40</v>
      </c>
      <c r="J31" t="str">
        <f t="shared" si="1"/>
        <v>A7</v>
      </c>
      <c r="K31" t="str">
        <f t="shared" si="2"/>
        <v>0151</v>
      </c>
      <c r="L31" t="str">
        <f t="shared" si="3"/>
        <v>77</v>
      </c>
      <c r="M31" t="str">
        <f>CONCATENATE(I31,J31,'Support Data'!$C$7,K31,L31,'Support Data'!$C$8)</f>
        <v>40A701517700</v>
      </c>
    </row>
    <row r="32" spans="1:13" x14ac:dyDescent="0.25">
      <c r="A32">
        <v>31</v>
      </c>
      <c r="B32" t="s">
        <v>15</v>
      </c>
      <c r="C32">
        <v>93.468999999999994</v>
      </c>
      <c r="D32">
        <v>351.02</v>
      </c>
      <c r="E32">
        <v>17.649999999999999</v>
      </c>
      <c r="F32">
        <f t="shared" si="0"/>
        <v>12.55111111111111</v>
      </c>
      <c r="I32" t="str">
        <f>IF(B32='Support Data'!$B$4, 'Support Data'!$C$4, 'Support Data'!$C$3)</f>
        <v>80</v>
      </c>
      <c r="J32" t="str">
        <f t="shared" si="1"/>
        <v>5D</v>
      </c>
      <c r="K32" t="str">
        <f t="shared" si="2"/>
        <v>015F</v>
      </c>
      <c r="L32" t="str">
        <f t="shared" si="3"/>
        <v>0C</v>
      </c>
      <c r="M32" t="str">
        <f>CONCATENATE(I32,J32,'Support Data'!$C$7,K32,L32,'Support Data'!$C$8)</f>
        <v>805D015F0C00</v>
      </c>
    </row>
    <row r="33" spans="1:13" x14ac:dyDescent="0.25">
      <c r="A33">
        <v>32</v>
      </c>
      <c r="B33" t="s">
        <v>16</v>
      </c>
      <c r="C33">
        <v>153.06100000000001</v>
      </c>
      <c r="D33">
        <v>359.59199999999998</v>
      </c>
      <c r="E33">
        <v>182.726</v>
      </c>
      <c r="F33">
        <f t="shared" si="0"/>
        <v>129.93848888888888</v>
      </c>
      <c r="I33" t="str">
        <f>IF(B33='Support Data'!$B$4, 'Support Data'!$C$4, 'Support Data'!$C$3)</f>
        <v>40</v>
      </c>
      <c r="J33" t="str">
        <f t="shared" si="1"/>
        <v>99</v>
      </c>
      <c r="K33" t="str">
        <f t="shared" si="2"/>
        <v>0167</v>
      </c>
      <c r="L33" t="str">
        <f t="shared" si="3"/>
        <v>81</v>
      </c>
      <c r="M33" t="str">
        <f>CONCATENATE(I33,J33,'Support Data'!$C$7,K33,L33,'Support Data'!$C$8)</f>
        <v>409901678100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DE0000012C019000C500C5010000105B204087000B660080B5003B6700407100176C00407600346D0080A0004BE200808F005B6100405A0061700080410065FC00407D0082670040350075860040AA00A9DD00806B00A0E000805C0095710040450093F500402C00C09A00409C00F35800403600CE1300804600DBE300402D00E51300406600F45A0040AF011E65004096011A610080550108E00080A2013B71004051010CCF004037010AAD0080480104C800407A013B7800406A0130740040A701517700805D015F0C004099016781000000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2" t="s">
        <v>9</v>
      </c>
      <c r="C1" s="12"/>
      <c r="D1" s="12"/>
      <c r="E1" s="1"/>
      <c r="F1" s="1"/>
      <c r="G1" s="13"/>
      <c r="H1" s="13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3" t="s">
        <v>10</v>
      </c>
      <c r="C11" s="13"/>
      <c r="D11" t="s">
        <v>22</v>
      </c>
      <c r="E11" s="1"/>
      <c r="F11" s="1"/>
    </row>
    <row r="12" spans="1:8" x14ac:dyDescent="0.25">
      <c r="A12" s="1"/>
      <c r="B12" s="14" t="s">
        <v>24</v>
      </c>
      <c r="C12" s="9"/>
      <c r="D12" t="str">
        <f>DEC2HEX(SUM(27,(6*D15),3))</f>
        <v>DE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3" t="s">
        <v>26</v>
      </c>
      <c r="C14" s="13"/>
      <c r="D14" s="1" t="str">
        <f>DEC2HEX(COUNT('Collected Minutiae'!A2:A1000), 2)</f>
        <v>20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32</v>
      </c>
      <c r="E15" s="1"/>
      <c r="F15" s="1"/>
    </row>
    <row r="17" spans="2:3" x14ac:dyDescent="0.25">
      <c r="B17" s="3" t="s">
        <v>27</v>
      </c>
      <c r="C17" s="15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Alexandra</cp:lastModifiedBy>
  <dcterms:created xsi:type="dcterms:W3CDTF">2015-11-04T14:44:13Z</dcterms:created>
  <dcterms:modified xsi:type="dcterms:W3CDTF">2015-11-05T15:51:03Z</dcterms:modified>
</cp:coreProperties>
</file>