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OSTO - 2023" sheetId="1" state="visible" r:id="rId2"/>
  </sheets>
  <definedNames>
    <definedName function="false" hidden="false" localSheetId="0" name="_xlnm.Print_Area" vbProcedure="false">'AGOSTO - 2023'!$A$2:$C$3</definedName>
    <definedName function="false" hidden="false" localSheetId="0" name="_xlnm.Print_Titles" vbProcedure="false">'AGOSTO - 2023'!$A:$C</definedName>
    <definedName function="false" hidden="false" localSheetId="0" name="_xlnm._FilterDatabase" vbProcedure="false">'agosto - 2023'!#ref!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<sst xmlns="http://schemas.openxmlformats.org/spreadsheetml/2006/main" count="172" uniqueCount="39">
  <si>
    <t xml:space="preserve">RELATÓRIO DE PRODUÇÃO AGOSTO/2023</t>
  </si>
  <si>
    <t xml:space="preserve">Cód. Produto</t>
  </si>
  <si>
    <t xml:space="preserve">LIQUIDOS</t>
  </si>
  <si>
    <t xml:space="preserve">Peso</t>
  </si>
  <si>
    <t xml:space="preserve">TOTAL Produzido</t>
  </si>
  <si>
    <t xml:space="preserve">TON / SKU</t>
  </si>
  <si>
    <t xml:space="preserve">Turno 1</t>
  </si>
  <si>
    <t xml:space="preserve">Turno 2</t>
  </si>
  <si>
    <t xml:space="preserve">Turno 3</t>
  </si>
  <si>
    <t xml:space="preserve">TOTAL</t>
  </si>
  <si>
    <t xml:space="preserve">CXS</t>
  </si>
  <si>
    <t xml:space="preserve">TON</t>
  </si>
  <si>
    <t xml:space="preserve">Código</t>
  </si>
  <si>
    <t xml:space="preserve">Descrição</t>
  </si>
  <si>
    <t xml:space="preserve">DESINFETANTE PINHO INVICTO ORIGINAL 6 X 1,8L</t>
  </si>
  <si>
    <t xml:space="preserve">DESINFETANTE BTV LAVANDA 6 X 1,8L</t>
  </si>
  <si>
    <t xml:space="preserve">DESINFETANTE PINHO INVICTO LAVANDA 6 X 1,8L</t>
  </si>
  <si>
    <t xml:space="preserve">Desinfetante INV Limão</t>
  </si>
  <si>
    <t xml:space="preserve">12x500</t>
  </si>
  <si>
    <t xml:space="preserve">D.LIQ.INVICTO MACA 6 X 1,8L</t>
  </si>
  <si>
    <t xml:space="preserve">D.LIQ.INVICTO LIMAO 6 X 1,8L</t>
  </si>
  <si>
    <t xml:space="preserve">Desinfetante INV Marine</t>
  </si>
  <si>
    <t xml:space="preserve">D.LIQ.INVICTO NEUTRO 6 X 1,8L</t>
  </si>
  <si>
    <t xml:space="preserve">Desinfetante INV Lavanda</t>
  </si>
  <si>
    <t xml:space="preserve">AMACIANTE INVICTO SEDUÇÃO INTENSA 6X 1,8L</t>
  </si>
  <si>
    <t xml:space="preserve">AMACIANTE INVICTO ENCANTOS</t>
  </si>
  <si>
    <t xml:space="preserve"> 24x500</t>
  </si>
  <si>
    <t xml:space="preserve">Des 2L</t>
  </si>
  <si>
    <t xml:space="preserve">lr 1,8L</t>
  </si>
  <si>
    <t xml:space="preserve">AMACIANTE INVICTO ENCANTOS E ACONCHEGOS 6 X 1,8L</t>
  </si>
  <si>
    <t xml:space="preserve">Desinfetante INV Original</t>
  </si>
  <si>
    <t xml:space="preserve">Desinfetante BTV Eucalipto</t>
  </si>
  <si>
    <t xml:space="preserve">AMACIANTE INVICTO SENSACOES DE BEM ESTAR 6 X 1,8L</t>
  </si>
  <si>
    <t xml:space="preserve">AMACIANTE INVICTO SENSAÇÕES</t>
  </si>
  <si>
    <t xml:space="preserve">Det 2L</t>
  </si>
  <si>
    <t xml:space="preserve">lr 630</t>
  </si>
  <si>
    <t xml:space="preserve">Desinfetante BTV Lavanda</t>
  </si>
  <si>
    <t xml:space="preserve">Desinfetante BTV Jasmin</t>
  </si>
  <si>
    <t xml:space="preserve">11pallets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</si>
</sst>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#,##0"/>
    <numFmt numFmtId="167" formatCode="d\-mmm"/>
    <numFmt numFmtId="168" formatCode="[$-416]d\-mmm;@"/>
    <numFmt numFmtId="169" formatCode="d/m"/>
    <numFmt numFmtId="170" formatCode="General"/>
    <numFmt numFmtId="171" formatCode="#,##0.00000"/>
    <numFmt numFmtId="172" formatCode="0"/>
    <numFmt numFmtId="173" formatCode="0.0"/>
    <numFmt numFmtId="174" formatCode="_(* #,##0_);_(* \(#,##0\);_(* \-??_);_(@_)"/>
    <numFmt numFmtId="175" formatCode="dd/mm/yy;@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11"/>
      <name val="Tahoma"/>
      <family val="2"/>
      <charset val="1"/>
    </font>
    <font>
      <sz val="8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"/>
      <color rgb="FF0000FF"/>
      <name val="Tahoma"/>
      <family val="2"/>
      <charset val="1"/>
    </font>
    <font>
      <b val="true"/>
      <i val="true"/>
      <sz val="14"/>
      <name val="Tahoma"/>
      <family val="2"/>
      <charset val="1"/>
    </font>
    <font>
      <b val="true"/>
      <sz val="8"/>
      <color rgb="FF008000"/>
      <name val="Tahoma"/>
      <family val="2"/>
      <charset val="1"/>
    </font>
    <font>
      <b val="true"/>
      <sz val="10"/>
      <color rgb="FFFFCC00"/>
      <name val="Arial"/>
      <family val="2"/>
      <charset val="1"/>
    </font>
    <font>
      <sz val="9"/>
      <name val="Tahoma"/>
      <family val="2"/>
      <charset val="1"/>
    </font>
    <font>
      <sz val="9"/>
      <color rgb="FFFFFFFF"/>
      <name val="Tahoma"/>
      <family val="2"/>
      <charset val="1"/>
    </font>
    <font>
      <b val="true"/>
      <sz val="10"/>
      <name val="Calibri"/>
      <family val="2"/>
      <charset val="1"/>
    </font>
    <font>
      <b val="true"/>
      <sz val="8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8"/>
      <color rgb="FFFF0000"/>
      <name val="Tahoma"/>
      <family val="2"/>
      <charset val="1"/>
    </font>
    <font>
      <sz val="8"/>
      <color rgb="FFFFFFFF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D9D9D9"/>
      </patternFill>
    </fill>
    <fill>
      <patternFill patternType="solid">
        <fgColor rgb="FFFF99CC"/>
        <bgColor rgb="FFCC99FF"/>
      </patternFill>
    </fill>
    <fill>
      <patternFill patternType="solid">
        <fgColor rgb="FF000000"/>
        <bgColor rgb="FF003300"/>
      </patternFill>
    </fill>
    <fill>
      <patternFill patternType="solid">
        <fgColor rgb="FFBDD7EE"/>
        <bgColor rgb="FFCCCCFF"/>
      </patternFill>
    </fill>
    <fill>
      <patternFill patternType="solid">
        <fgColor rgb="FFFF9966"/>
        <bgColor rgb="FFFF99CC"/>
      </patternFill>
    </fill>
    <fill>
      <patternFill patternType="solid">
        <fgColor rgb="FFC0C0C0"/>
        <bgColor rgb="FFBDD7EE"/>
      </patternFill>
    </fill>
    <fill>
      <patternFill patternType="solid">
        <fgColor rgb="FFCCCCFF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9D9D9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thick">
        <color rgb="FF0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>
        <color rgb="FF158466"/>
      </right>
      <top style="thin"/>
      <bottom style="thin"/>
      <diagonal/>
    </border>
    <border diagonalUp="false" diagonalDown="false">
      <left style="thin"/>
      <right style="thick">
        <color rgb="FF008080"/>
      </right>
      <top style="thin"/>
      <bottom style="thin"/>
      <diagonal/>
    </border>
    <border diagonalUp="false" diagonalDown="false">
      <left style="thick">
        <color rgb="FFFF8000"/>
      </left>
      <right style="thick">
        <color rgb="FFFF8000"/>
      </right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ck">
        <color rgb="FF158466"/>
      </right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>
        <color rgb="FF008080"/>
      </right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>
        <color rgb="FF969696"/>
      </right>
      <top style="thin">
        <color rgb="FF969696"/>
      </top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false" diagonalDown="false">
      <left style="thin">
        <color rgb="FF969696"/>
      </left>
      <right/>
      <top style="thin">
        <color rgb="FF969696"/>
      </top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ck">
        <color rgb="FF158466"/>
      </right>
      <top style="thin"/>
      <bottom style="medium"/>
      <diagonal/>
    </border>
    <border diagonalUp="false" diagonalDown="false">
      <left style="thin"/>
      <right style="thick">
        <color rgb="FF008080"/>
      </right>
      <top style="thin"/>
      <bottom style="medium"/>
      <diagonal/>
    </border>
    <border diagonalUp="false" diagonalDown="false">
      <left style="thick">
        <color rgb="FFFF8000"/>
      </left>
      <right style="thick">
        <color rgb="FFFF8000"/>
      </right>
      <top style="thin"/>
      <bottom style="medium"/>
      <diagonal/>
    </border>
    <border diagonalUp="false" diagonalDown="false">
      <left/>
      <right/>
      <top style="thick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</cellStyleXfs>
  <cellXfs count="2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6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7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6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2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2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2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3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3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9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9" borderId="1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1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1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0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9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9" borderId="3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3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3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2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2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2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12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12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12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12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2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1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12" borderId="2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2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12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2" borderId="2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2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6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6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6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2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6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6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3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13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13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13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13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3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1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1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13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3" borderId="3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13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3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3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2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12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12" borderId="3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12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12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3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12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2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4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4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4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4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2" borderId="4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4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2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</cellStyles>
  <dxfs count="1">
    <dxf>
      <font>
        <b val="1"/>
        <i val="0"/>
        <color rgb="FFFF0000"/>
      </font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D9D9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58466"/>
      <rgbColor rgb="FF0000FF"/>
      <rgbColor rgb="FF00CCFF"/>
      <rgbColor rgb="FFCCFFFF"/>
      <rgbColor rgb="FFE2F0D9"/>
      <rgbColor rgb="FFFFFF99"/>
      <rgbColor rgb="FFBDD7EE"/>
      <rgbColor rgb="FFFF99CC"/>
      <rgbColor rgb="FFCC99FF"/>
      <rgbColor rgb="FFFFCC99"/>
      <rgbColor rgb="FF3366FF"/>
      <rgbColor rgb="FF33CCCC"/>
      <rgbColor rgb="FF92D05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GY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A29" activeCellId="0" sqref="AA29"/>
    </sheetView>
  </sheetViews>
  <sheetFormatPr defaultColWidth="9.15625" defaultRowHeight="10.5" zeroHeight="false" outlineLevelRow="0" outlineLevelCol="1"/>
  <cols>
    <col collapsed="false" customWidth="true" hidden="false" outlineLevel="0" max="1" min="1" style="1" width="9.58"/>
    <col collapsed="false" customWidth="true" hidden="false" outlineLevel="0" max="2" min="2" style="1" width="40.42"/>
    <col collapsed="false" customWidth="true" hidden="false" outlineLevel="0" max="3" min="3" style="1" width="9.29"/>
    <col collapsed="false" customWidth="true" hidden="false" outlineLevel="0" max="4" min="4" style="1" width="8.42"/>
    <col collapsed="false" customWidth="false" hidden="false" outlineLevel="0" max="5" min="5" style="1" width="9.14"/>
    <col collapsed="false" customWidth="true" hidden="false" outlineLevel="0" max="6" min="6" style="1" width="8.14"/>
    <col collapsed="false" customWidth="true" hidden="false" outlineLevel="0" max="7" min="7" style="1" width="7.15"/>
    <col collapsed="false" customWidth="true" hidden="false" outlineLevel="0" max="8" min="8" style="1" width="8.42"/>
    <col collapsed="false" customWidth="true" hidden="false" outlineLevel="0" max="10" min="9" style="2" width="7.57"/>
    <col collapsed="false" customWidth="true" hidden="false" outlineLevel="0" max="11" min="11" style="1" width="7.15"/>
    <col collapsed="false" customWidth="true" hidden="false" outlineLevel="0" max="12" min="12" style="1" width="8"/>
    <col collapsed="false" customWidth="true" hidden="false" outlineLevel="0" max="13" min="13" style="1" width="8.57"/>
    <col collapsed="false" customWidth="true" hidden="false" outlineLevel="0" max="15" min="14" style="1" width="7.15"/>
    <col collapsed="false" customWidth="true" hidden="false" outlineLevel="0" max="16" min="16" style="1" width="8.42"/>
    <col collapsed="false" customWidth="false" hidden="false" outlineLevel="0" max="17" min="17" style="1" width="9.14"/>
    <col collapsed="false" customWidth="true" hidden="false" outlineLevel="0" max="19" min="18" style="1" width="7.15"/>
    <col collapsed="false" customWidth="true" hidden="false" outlineLevel="0" max="20" min="20" style="1" width="8.86"/>
    <col collapsed="false" customWidth="false" hidden="false" outlineLevel="0" max="21" min="21" style="1" width="9.14"/>
    <col collapsed="false" customWidth="true" hidden="false" outlineLevel="0" max="22" min="22" style="1" width="7.15"/>
    <col collapsed="false" customWidth="true" hidden="false" outlineLevel="0" max="23" min="23" style="1" width="8"/>
    <col collapsed="false" customWidth="true" hidden="false" outlineLevel="0" max="24" min="24" style="1" width="9.42"/>
    <col collapsed="false" customWidth="true" hidden="false" outlineLevel="0" max="25" min="25" style="1" width="10"/>
    <col collapsed="false" customWidth="true" hidden="false" outlineLevel="0" max="27" min="26" style="1" width="7.15"/>
    <col collapsed="false" customWidth="true" hidden="false" outlineLevel="0" max="28" min="28" style="1" width="7.86"/>
    <col collapsed="false" customWidth="false" hidden="false" outlineLevel="0" max="29" min="29" style="1" width="9.14"/>
    <col collapsed="false" customWidth="true" hidden="false" outlineLevel="0" max="31" min="30" style="1" width="7.15"/>
    <col collapsed="false" customWidth="true" hidden="false" outlineLevel="0" max="32" min="32" style="1" width="7.42"/>
    <col collapsed="false" customWidth="false" hidden="false" outlineLevel="0" max="33" min="33" style="1" width="9.14"/>
    <col collapsed="false" customWidth="true" hidden="false" outlineLevel="0" max="35" min="34" style="1" width="7.15"/>
    <col collapsed="false" customWidth="true" hidden="false" outlineLevel="0" max="36" min="36" style="1" width="8"/>
    <col collapsed="false" customWidth="false" hidden="false" outlineLevel="0" max="37" min="37" style="1" width="9.14"/>
    <col collapsed="false" customWidth="true" hidden="false" outlineLevel="0" max="38" min="38" style="1" width="9.85"/>
    <col collapsed="false" customWidth="true" hidden="false" outlineLevel="0" max="39" min="39" style="1" width="7.15"/>
    <col collapsed="false" customWidth="false" hidden="false" outlineLevel="0" max="41" min="40" style="1" width="9.14"/>
    <col collapsed="false" customWidth="true" hidden="false" outlineLevel="0" max="42" min="42" style="1" width="8.57"/>
    <col collapsed="false" customWidth="true" hidden="false" outlineLevel="0" max="43" min="43" style="1" width="7.15"/>
    <col collapsed="false" customWidth="true" hidden="false" outlineLevel="0" max="44" min="44" style="1" width="8.42"/>
    <col collapsed="false" customWidth="false" hidden="false" outlineLevel="0" max="45" min="45" style="1" width="9.14"/>
    <col collapsed="false" customWidth="true" hidden="false" outlineLevel="0" max="47" min="46" style="1" width="7.15"/>
    <col collapsed="false" customWidth="true" hidden="false" outlineLevel="0" max="48" min="48" style="1" width="8.42"/>
    <col collapsed="false" customWidth="false" hidden="false" outlineLevel="0" max="49" min="49" style="1" width="9.14"/>
    <col collapsed="false" customWidth="true" hidden="false" outlineLevel="0" max="50" min="50" style="1" width="8.14"/>
    <col collapsed="false" customWidth="true" hidden="false" outlineLevel="0" max="51" min="51" style="1" width="7.15"/>
    <col collapsed="false" customWidth="true" hidden="false" outlineLevel="0" max="52" min="52" style="1" width="10.58"/>
    <col collapsed="false" customWidth="false" hidden="false" outlineLevel="0" max="53" min="53" style="1" width="9.14"/>
    <col collapsed="false" customWidth="true" hidden="false" outlineLevel="0" max="55" min="54" style="1" width="7.15"/>
    <col collapsed="false" customWidth="true" hidden="false" outlineLevel="0" max="56" min="56" style="1" width="9.85"/>
    <col collapsed="false" customWidth="false" hidden="false" outlineLevel="0" max="57" min="57" style="1" width="9.14"/>
    <col collapsed="false" customWidth="true" hidden="false" outlineLevel="0" max="58" min="58" style="1" width="8.57"/>
    <col collapsed="false" customWidth="true" hidden="false" outlineLevel="0" max="59" min="59" style="1" width="7.15"/>
    <col collapsed="false" customWidth="true" hidden="false" outlineLevel="0" max="60" min="60" style="1" width="6.42"/>
    <col collapsed="false" customWidth="false" hidden="false" outlineLevel="0" max="61" min="61" style="1" width="9.14"/>
    <col collapsed="false" customWidth="true" hidden="false" outlineLevel="0" max="62" min="62" style="1" width="7.86"/>
    <col collapsed="false" customWidth="true" hidden="false" outlineLevel="0" max="63" min="63" style="1" width="7.15"/>
    <col collapsed="false" customWidth="true" hidden="false" outlineLevel="0" max="64" min="64" style="1" width="6.57"/>
    <col collapsed="false" customWidth="false" hidden="false" outlineLevel="0" max="65" min="65" style="1" width="9.14"/>
    <col collapsed="false" customWidth="true" hidden="false" outlineLevel="0" max="66" min="66" style="1" width="8.86"/>
    <col collapsed="false" customWidth="true" hidden="false" outlineLevel="0" max="67" min="67" style="1" width="7.57"/>
    <col collapsed="false" customWidth="true" hidden="false" outlineLevel="0" max="68" min="68" style="1" width="6.57"/>
    <col collapsed="false" customWidth="false" hidden="false" outlineLevel="0" max="69" min="69" style="1" width="9.14"/>
    <col collapsed="false" customWidth="true" hidden="false" outlineLevel="0" max="70" min="70" style="1" width="10.14"/>
    <col collapsed="false" customWidth="true" hidden="false" outlineLevel="0" max="71" min="71" style="1" width="7.15"/>
    <col collapsed="false" customWidth="true" hidden="false" outlineLevel="0" max="72" min="72" style="1" width="6.42"/>
    <col collapsed="false" customWidth="false" hidden="false" outlineLevel="0" max="73" min="73" style="1" width="9.14"/>
    <col collapsed="false" customWidth="true" hidden="false" outlineLevel="0" max="74" min="74" style="1" width="8.42"/>
    <col collapsed="false" customWidth="true" hidden="false" outlineLevel="0" max="75" min="75" style="1" width="8.86"/>
    <col collapsed="false" customWidth="true" hidden="false" outlineLevel="0" max="76" min="76" style="1" width="9.42"/>
    <col collapsed="false" customWidth="false" hidden="false" outlineLevel="0" max="77" min="77" style="1" width="9.14"/>
    <col collapsed="false" customWidth="true" hidden="false" outlineLevel="0" max="79" min="78" style="1" width="8.86"/>
    <col collapsed="false" customWidth="true" hidden="false" outlineLevel="0" max="80" min="80" style="1" width="7.15"/>
    <col collapsed="false" customWidth="true" hidden="false" outlineLevel="0" max="81" min="81" style="1" width="8.42"/>
    <col collapsed="false" customWidth="true" hidden="false" outlineLevel="0" max="83" min="82" style="1" width="7.15"/>
    <col collapsed="false" customWidth="true" hidden="false" outlineLevel="0" max="84" min="84" style="1" width="7.42"/>
    <col collapsed="false" customWidth="false" hidden="false" outlineLevel="0" max="85" min="85" style="1" width="9.14"/>
    <col collapsed="false" customWidth="true" hidden="false" outlineLevel="0" max="87" min="86" style="1" width="7.15"/>
    <col collapsed="false" customWidth="true" hidden="false" outlineLevel="0" max="88" min="88" style="1" width="6.42"/>
    <col collapsed="false" customWidth="false" hidden="false" outlineLevel="0" max="89" min="89" style="1" width="9.14"/>
    <col collapsed="false" customWidth="true" hidden="false" outlineLevel="0" max="91" min="90" style="1" width="7.15"/>
    <col collapsed="false" customWidth="true" hidden="false" outlineLevel="0" max="92" min="92" style="1" width="7.42"/>
    <col collapsed="false" customWidth="true" hidden="false" outlineLevel="0" max="94" min="93" style="1" width="9.58"/>
    <col collapsed="false" customWidth="true" hidden="false" outlineLevel="0" max="95" min="95" style="1" width="7.15"/>
    <col collapsed="false" customWidth="true" hidden="false" outlineLevel="0" max="96" min="96" style="1" width="9.42"/>
    <col collapsed="false" customWidth="false" hidden="false" outlineLevel="0" max="97" min="97" style="1" width="9.14"/>
    <col collapsed="false" customWidth="true" hidden="false" outlineLevel="0" max="98" min="98" style="1" width="9.42"/>
    <col collapsed="false" customWidth="true" hidden="false" outlineLevel="0" max="99" min="99" style="1" width="7.15"/>
    <col collapsed="false" customWidth="true" hidden="false" outlineLevel="0" max="100" min="100" style="1" width="6.42"/>
    <col collapsed="false" customWidth="false" hidden="false" outlineLevel="0" max="101" min="101" style="1" width="9.14"/>
    <col collapsed="false" customWidth="true" hidden="false" outlineLevel="0" max="103" min="102" style="1" width="8.57"/>
    <col collapsed="false" customWidth="true" hidden="false" outlineLevel="0" max="104" min="104" style="1" width="10.99"/>
    <col collapsed="false" customWidth="false" hidden="false" outlineLevel="0" max="105" min="105" style="1" width="9.14"/>
    <col collapsed="false" customWidth="true" hidden="false" outlineLevel="0" max="107" min="106" style="1" width="7.15"/>
    <col collapsed="false" customWidth="true" hidden="false" outlineLevel="0" max="108" min="108" style="1" width="6.42"/>
    <col collapsed="false" customWidth="true" hidden="false" outlineLevel="0" max="109" min="109" style="1" width="7.57"/>
    <col collapsed="false" customWidth="true" hidden="false" outlineLevel="0" max="111" min="110" style="1" width="7.15"/>
    <col collapsed="false" customWidth="true" hidden="false" outlineLevel="0" max="112" min="112" style="1" width="6.42"/>
    <col collapsed="false" customWidth="false" hidden="false" outlineLevel="0" max="113" min="113" style="1" width="9.14"/>
    <col collapsed="false" customWidth="true" hidden="false" outlineLevel="0" max="114" min="114" style="1" width="8.14"/>
    <col collapsed="false" customWidth="true" hidden="false" outlineLevel="0" max="115" min="115" style="1" width="7.57"/>
    <col collapsed="false" customWidth="true" hidden="false" outlineLevel="0" max="116" min="116" style="1" width="7.42"/>
    <col collapsed="false" customWidth="false" hidden="false" outlineLevel="0" max="117" min="117" style="1" width="9.14"/>
    <col collapsed="false" customWidth="true" hidden="false" outlineLevel="0" max="119" min="118" style="1" width="7.15"/>
    <col collapsed="false" customWidth="true" hidden="false" outlineLevel="0" max="120" min="120" style="1" width="6.42"/>
    <col collapsed="false" customWidth="false" hidden="false" outlineLevel="0" max="121" min="121" style="1" width="9.14"/>
    <col collapsed="false" customWidth="true" hidden="false" outlineLevel="0" max="122" min="122" style="1" width="7.57"/>
    <col collapsed="false" customWidth="true" hidden="false" outlineLevel="0" max="123" min="123" style="1" width="7.15"/>
    <col collapsed="false" customWidth="true" hidden="false" outlineLevel="0" max="124" min="124" style="1" width="8.57"/>
    <col collapsed="false" customWidth="false" hidden="false" outlineLevel="0" max="125" min="125" style="1" width="9.14"/>
    <col collapsed="false" customWidth="true" hidden="false" outlineLevel="0" max="126" min="126" style="1" width="10.14"/>
    <col collapsed="false" customWidth="true" hidden="false" outlineLevel="0" max="127" min="127" style="1" width="8.86"/>
    <col collapsed="false" customWidth="true" hidden="false" outlineLevel="0" max="128" min="128" style="1" width="7.57"/>
    <col collapsed="false" customWidth="true" hidden="false" outlineLevel="0" max="131" min="129" style="1" width="11.34"/>
    <col collapsed="false" customWidth="true" hidden="false" outlineLevel="0" max="132" min="132" style="3" width="11.34"/>
    <col collapsed="false" customWidth="true" hidden="false" outlineLevel="0" max="133" min="133" style="1" width="12.42"/>
    <col collapsed="false" customWidth="true" hidden="true" outlineLevel="1" max="134" min="134" style="1" width="9"/>
    <col collapsed="false" customWidth="true" hidden="true" outlineLevel="1" max="136" min="135" style="1" width="7"/>
    <col collapsed="false" customWidth="true" hidden="true" outlineLevel="1" max="137" min="137" style="1" width="8.57"/>
    <col collapsed="false" customWidth="false" hidden="true" outlineLevel="1" max="138" min="138" style="1" width="9.14"/>
    <col collapsed="false" customWidth="true" hidden="true" outlineLevel="1" max="139" min="139" style="1" width="7"/>
    <col collapsed="false" customWidth="true" hidden="true" outlineLevel="1" max="144" min="140" style="1" width="13.43"/>
    <col collapsed="false" customWidth="true" hidden="true" outlineLevel="1" max="146" min="145" style="1" width="9"/>
    <col collapsed="false" customWidth="true" hidden="true" outlineLevel="1" max="147" min="147" style="1" width="9.85"/>
    <col collapsed="false" customWidth="true" hidden="true" outlineLevel="1" max="152" min="148" style="1" width="6.42"/>
    <col collapsed="false" customWidth="true" hidden="true" outlineLevel="1" max="153" min="153" style="1" width="4.57"/>
    <col collapsed="false" customWidth="true" hidden="true" outlineLevel="1" max="158" min="154" style="1" width="6.42"/>
    <col collapsed="false" customWidth="true" hidden="true" outlineLevel="1" max="159" min="159" style="1" width="5.57"/>
    <col collapsed="false" customWidth="true" hidden="true" outlineLevel="1" max="160" min="160" style="1" width="6.42"/>
    <col collapsed="false" customWidth="true" hidden="true" outlineLevel="1" max="178" min="161" style="1" width="5.57"/>
    <col collapsed="false" customWidth="true" hidden="true" outlineLevel="1" max="183" min="179" style="1" width="4.57"/>
    <col collapsed="false" customWidth="true" hidden="true" outlineLevel="0" max="184" min="184" style="1" width="7.42"/>
    <col collapsed="false" customWidth="false" hidden="true" outlineLevel="0" max="185" min="185" style="1" width="9.14"/>
    <col collapsed="false" customWidth="true" hidden="true" outlineLevel="0" max="186" min="186" style="1" width="11.57"/>
    <col collapsed="false" customWidth="false" hidden="true" outlineLevel="0" max="189" min="187" style="1" width="9.14"/>
    <col collapsed="false" customWidth="true" hidden="true" outlineLevel="0" max="190" min="190" style="1" width="22.01"/>
    <col collapsed="false" customWidth="true" hidden="true" outlineLevel="0" max="191" min="191" style="1" width="9"/>
    <col collapsed="false" customWidth="true" hidden="true" outlineLevel="0" max="192" min="192" style="1" width="8.86"/>
    <col collapsed="false" customWidth="true" hidden="true" outlineLevel="0" max="193" min="193" style="1" width="9.42"/>
    <col collapsed="false" customWidth="true" hidden="true" outlineLevel="0" max="194" min="194" style="1" width="7.57"/>
    <col collapsed="false" customWidth="true" hidden="true" outlineLevel="0" max="195" min="195" style="4" width="11.52"/>
    <col collapsed="false" customWidth="true" hidden="true" outlineLevel="0" max="207" min="196" style="1" width="11.52"/>
    <col collapsed="false" customWidth="false" hidden="false" outlineLevel="0" max="246" min="208" style="1" width="9.14"/>
    <col collapsed="false" customWidth="true" hidden="false" outlineLevel="0" max="247" min="247" style="1" width="9.58"/>
    <col collapsed="false" customWidth="true" hidden="false" outlineLevel="0" max="248" min="248" style="1" width="40.42"/>
    <col collapsed="false" customWidth="true" hidden="false" outlineLevel="0" max="249" min="249" style="1" width="9.29"/>
    <col collapsed="false" customWidth="true" hidden="false" outlineLevel="0" max="251" min="250" style="1" width="8.42"/>
    <col collapsed="false" customWidth="true" hidden="false" outlineLevel="0" max="252" min="252" style="1" width="11.42"/>
    <col collapsed="false" customWidth="false" hidden="false" outlineLevel="0" max="253" min="253" style="1" width="9.14"/>
    <col collapsed="false" customWidth="true" hidden="false" outlineLevel="0" max="254" min="254" style="1" width="8.14"/>
    <col collapsed="false" customWidth="true" hidden="false" outlineLevel="0" max="255" min="255" style="1" width="7.15"/>
    <col collapsed="false" customWidth="true" hidden="false" outlineLevel="0" max="256" min="256" style="1" width="8.42"/>
    <col collapsed="false" customWidth="true" hidden="false" outlineLevel="0" max="258" min="257" style="1" width="7.57"/>
    <col collapsed="false" customWidth="true" hidden="false" outlineLevel="0" max="259" min="259" style="1" width="7.15"/>
    <col collapsed="false" customWidth="true" hidden="false" outlineLevel="0" max="260" min="260" style="1" width="8"/>
    <col collapsed="false" customWidth="true" hidden="false" outlineLevel="0" max="261" min="261" style="1" width="8.57"/>
    <col collapsed="false" customWidth="true" hidden="false" outlineLevel="0" max="263" min="262" style="1" width="7.15"/>
    <col collapsed="false" customWidth="true" hidden="false" outlineLevel="0" max="264" min="264" style="1" width="8.42"/>
    <col collapsed="false" customWidth="false" hidden="false" outlineLevel="0" max="265" min="265" style="1" width="9.14"/>
    <col collapsed="false" customWidth="true" hidden="false" outlineLevel="0" max="267" min="266" style="1" width="7.15"/>
    <col collapsed="false" customWidth="true" hidden="false" outlineLevel="0" max="268" min="268" style="1" width="8.86"/>
    <col collapsed="false" customWidth="false" hidden="false" outlineLevel="0" max="269" min="269" style="1" width="9.14"/>
    <col collapsed="false" customWidth="true" hidden="false" outlineLevel="0" max="270" min="270" style="1" width="7.15"/>
    <col collapsed="false" customWidth="true" hidden="false" outlineLevel="0" max="271" min="271" style="1" width="8"/>
    <col collapsed="false" customWidth="true" hidden="false" outlineLevel="0" max="272" min="272" style="1" width="9.42"/>
    <col collapsed="false" customWidth="true" hidden="false" outlineLevel="0" max="273" min="273" style="1" width="10"/>
    <col collapsed="false" customWidth="true" hidden="false" outlineLevel="0" max="275" min="274" style="1" width="7.15"/>
    <col collapsed="false" customWidth="true" hidden="false" outlineLevel="0" max="276" min="276" style="1" width="7.86"/>
    <col collapsed="false" customWidth="false" hidden="false" outlineLevel="0" max="277" min="277" style="1" width="9.14"/>
    <col collapsed="false" customWidth="true" hidden="false" outlineLevel="0" max="279" min="278" style="1" width="7.15"/>
    <col collapsed="false" customWidth="true" hidden="false" outlineLevel="0" max="280" min="280" style="1" width="7.42"/>
    <col collapsed="false" customWidth="false" hidden="false" outlineLevel="0" max="281" min="281" style="1" width="9.14"/>
    <col collapsed="false" customWidth="true" hidden="false" outlineLevel="0" max="283" min="282" style="1" width="7.15"/>
    <col collapsed="false" customWidth="true" hidden="false" outlineLevel="0" max="284" min="284" style="1" width="8"/>
    <col collapsed="false" customWidth="false" hidden="false" outlineLevel="0" max="285" min="285" style="1" width="9.14"/>
    <col collapsed="false" customWidth="true" hidden="false" outlineLevel="0" max="286" min="286" style="1" width="9.85"/>
    <col collapsed="false" customWidth="true" hidden="false" outlineLevel="0" max="287" min="287" style="1" width="7.15"/>
    <col collapsed="false" customWidth="false" hidden="false" outlineLevel="0" max="289" min="288" style="1" width="9.14"/>
    <col collapsed="false" customWidth="true" hidden="false" outlineLevel="0" max="290" min="290" style="1" width="8.57"/>
    <col collapsed="false" customWidth="true" hidden="false" outlineLevel="0" max="291" min="291" style="1" width="7.15"/>
    <col collapsed="false" customWidth="true" hidden="false" outlineLevel="0" max="292" min="292" style="1" width="8.42"/>
    <col collapsed="false" customWidth="false" hidden="false" outlineLevel="0" max="293" min="293" style="1" width="9.14"/>
    <col collapsed="false" customWidth="true" hidden="false" outlineLevel="0" max="295" min="294" style="1" width="7.15"/>
    <col collapsed="false" customWidth="true" hidden="false" outlineLevel="0" max="296" min="296" style="1" width="8.42"/>
    <col collapsed="false" customWidth="false" hidden="false" outlineLevel="0" max="297" min="297" style="1" width="9.14"/>
    <col collapsed="false" customWidth="true" hidden="false" outlineLevel="0" max="298" min="298" style="1" width="8.14"/>
    <col collapsed="false" customWidth="true" hidden="false" outlineLevel="0" max="299" min="299" style="1" width="7.15"/>
    <col collapsed="false" customWidth="true" hidden="false" outlineLevel="0" max="300" min="300" style="1" width="10.58"/>
    <col collapsed="false" customWidth="false" hidden="false" outlineLevel="0" max="301" min="301" style="1" width="9.14"/>
    <col collapsed="false" customWidth="true" hidden="false" outlineLevel="0" max="303" min="302" style="1" width="7.15"/>
    <col collapsed="false" customWidth="true" hidden="false" outlineLevel="0" max="304" min="304" style="1" width="9.85"/>
    <col collapsed="false" customWidth="false" hidden="false" outlineLevel="0" max="305" min="305" style="1" width="9.14"/>
    <col collapsed="false" customWidth="true" hidden="false" outlineLevel="0" max="306" min="306" style="1" width="8.57"/>
    <col collapsed="false" customWidth="true" hidden="false" outlineLevel="0" max="307" min="307" style="1" width="7.15"/>
    <col collapsed="false" customWidth="true" hidden="false" outlineLevel="0" max="308" min="308" style="1" width="6.42"/>
    <col collapsed="false" customWidth="false" hidden="false" outlineLevel="0" max="309" min="309" style="1" width="9.14"/>
    <col collapsed="false" customWidth="true" hidden="false" outlineLevel="0" max="310" min="310" style="1" width="7.86"/>
    <col collapsed="false" customWidth="true" hidden="false" outlineLevel="0" max="311" min="311" style="1" width="7.15"/>
    <col collapsed="false" customWidth="true" hidden="false" outlineLevel="0" max="312" min="312" style="1" width="6.57"/>
    <col collapsed="false" customWidth="false" hidden="false" outlineLevel="0" max="313" min="313" style="1" width="9.14"/>
    <col collapsed="false" customWidth="true" hidden="false" outlineLevel="0" max="314" min="314" style="1" width="8.86"/>
    <col collapsed="false" customWidth="true" hidden="false" outlineLevel="0" max="315" min="315" style="1" width="7.57"/>
    <col collapsed="false" customWidth="true" hidden="false" outlineLevel="0" max="316" min="316" style="1" width="6.57"/>
    <col collapsed="false" customWidth="false" hidden="false" outlineLevel="0" max="317" min="317" style="1" width="9.14"/>
    <col collapsed="false" customWidth="true" hidden="false" outlineLevel="0" max="318" min="318" style="1" width="10.14"/>
    <col collapsed="false" customWidth="true" hidden="false" outlineLevel="0" max="319" min="319" style="1" width="7.15"/>
    <col collapsed="false" customWidth="true" hidden="false" outlineLevel="0" max="320" min="320" style="1" width="6.42"/>
    <col collapsed="false" customWidth="false" hidden="false" outlineLevel="0" max="321" min="321" style="1" width="9.14"/>
    <col collapsed="false" customWidth="true" hidden="false" outlineLevel="0" max="322" min="322" style="1" width="8.42"/>
    <col collapsed="false" customWidth="true" hidden="false" outlineLevel="0" max="323" min="323" style="1" width="8.86"/>
    <col collapsed="false" customWidth="true" hidden="false" outlineLevel="0" max="324" min="324" style="1" width="9.42"/>
    <col collapsed="false" customWidth="false" hidden="false" outlineLevel="0" max="325" min="325" style="1" width="9.14"/>
    <col collapsed="false" customWidth="true" hidden="false" outlineLevel="0" max="327" min="326" style="1" width="8.86"/>
    <col collapsed="false" customWidth="true" hidden="false" outlineLevel="0" max="328" min="328" style="1" width="7.15"/>
    <col collapsed="false" customWidth="true" hidden="false" outlineLevel="0" max="329" min="329" style="1" width="8.42"/>
    <col collapsed="false" customWidth="true" hidden="false" outlineLevel="0" max="331" min="330" style="1" width="7.15"/>
    <col collapsed="false" customWidth="true" hidden="false" outlineLevel="0" max="332" min="332" style="1" width="7.42"/>
    <col collapsed="false" customWidth="false" hidden="false" outlineLevel="0" max="333" min="333" style="1" width="9.14"/>
    <col collapsed="false" customWidth="true" hidden="false" outlineLevel="0" max="335" min="334" style="1" width="7.15"/>
    <col collapsed="false" customWidth="true" hidden="false" outlineLevel="0" max="336" min="336" style="1" width="6.42"/>
    <col collapsed="false" customWidth="false" hidden="false" outlineLevel="0" max="337" min="337" style="1" width="9.14"/>
    <col collapsed="false" customWidth="true" hidden="false" outlineLevel="0" max="339" min="338" style="1" width="7.15"/>
    <col collapsed="false" customWidth="true" hidden="false" outlineLevel="0" max="340" min="340" style="1" width="7.42"/>
    <col collapsed="false" customWidth="true" hidden="false" outlineLevel="0" max="342" min="341" style="1" width="9.58"/>
    <col collapsed="false" customWidth="true" hidden="false" outlineLevel="0" max="343" min="343" style="1" width="7.15"/>
    <col collapsed="false" customWidth="true" hidden="false" outlineLevel="0" max="344" min="344" style="1" width="9.42"/>
    <col collapsed="false" customWidth="false" hidden="false" outlineLevel="0" max="345" min="345" style="1" width="9.14"/>
    <col collapsed="false" customWidth="true" hidden="false" outlineLevel="0" max="346" min="346" style="1" width="9.42"/>
    <col collapsed="false" customWidth="true" hidden="false" outlineLevel="0" max="347" min="347" style="1" width="7.15"/>
    <col collapsed="false" customWidth="true" hidden="false" outlineLevel="0" max="348" min="348" style="1" width="6.42"/>
    <col collapsed="false" customWidth="false" hidden="false" outlineLevel="0" max="349" min="349" style="1" width="9.14"/>
    <col collapsed="false" customWidth="true" hidden="false" outlineLevel="0" max="351" min="350" style="1" width="8.57"/>
    <col collapsed="false" customWidth="true" hidden="false" outlineLevel="0" max="352" min="352" style="1" width="10.99"/>
    <col collapsed="false" customWidth="false" hidden="false" outlineLevel="0" max="353" min="353" style="1" width="9.14"/>
    <col collapsed="false" customWidth="true" hidden="false" outlineLevel="0" max="355" min="354" style="1" width="7.15"/>
    <col collapsed="false" customWidth="true" hidden="false" outlineLevel="0" max="356" min="356" style="1" width="6.42"/>
    <col collapsed="false" customWidth="true" hidden="false" outlineLevel="0" max="357" min="357" style="1" width="7.57"/>
    <col collapsed="false" customWidth="true" hidden="false" outlineLevel="0" max="359" min="358" style="1" width="7.15"/>
    <col collapsed="false" customWidth="true" hidden="false" outlineLevel="0" max="360" min="360" style="1" width="6.42"/>
    <col collapsed="false" customWidth="false" hidden="false" outlineLevel="0" max="361" min="361" style="1" width="9.14"/>
    <col collapsed="false" customWidth="true" hidden="false" outlineLevel="0" max="362" min="362" style="1" width="8.14"/>
    <col collapsed="false" customWidth="true" hidden="false" outlineLevel="0" max="363" min="363" style="1" width="7.57"/>
    <col collapsed="false" customWidth="true" hidden="false" outlineLevel="0" max="364" min="364" style="1" width="7.42"/>
    <col collapsed="false" customWidth="false" hidden="false" outlineLevel="0" max="365" min="365" style="1" width="9.14"/>
    <col collapsed="false" customWidth="true" hidden="false" outlineLevel="0" max="367" min="366" style="1" width="7.15"/>
    <col collapsed="false" customWidth="true" hidden="false" outlineLevel="0" max="368" min="368" style="1" width="6.42"/>
    <col collapsed="false" customWidth="false" hidden="false" outlineLevel="0" max="369" min="369" style="1" width="9.14"/>
    <col collapsed="false" customWidth="true" hidden="false" outlineLevel="0" max="370" min="370" style="1" width="7.57"/>
    <col collapsed="false" customWidth="true" hidden="false" outlineLevel="0" max="371" min="371" style="1" width="7.15"/>
    <col collapsed="false" customWidth="true" hidden="false" outlineLevel="0" max="372" min="372" style="1" width="8.57"/>
    <col collapsed="false" customWidth="false" hidden="false" outlineLevel="0" max="373" min="373" style="1" width="9.14"/>
    <col collapsed="false" customWidth="true" hidden="false" outlineLevel="0" max="374" min="374" style="1" width="10.14"/>
    <col collapsed="false" customWidth="true" hidden="false" outlineLevel="0" max="375" min="375" style="1" width="8.86"/>
    <col collapsed="false" customWidth="true" hidden="false" outlineLevel="0" max="376" min="376" style="1" width="7.57"/>
    <col collapsed="false" customWidth="true" hidden="false" outlineLevel="0" max="379" min="377" style="1" width="8.42"/>
    <col collapsed="false" customWidth="true" hidden="false" outlineLevel="0" max="380" min="380" style="1" width="12.86"/>
    <col collapsed="false" customWidth="true" hidden="false" outlineLevel="0" max="381" min="381" style="1" width="12.42"/>
    <col collapsed="false" customWidth="true" hidden="true" outlineLevel="0" max="455" min="382" style="1" width="11.52"/>
    <col collapsed="false" customWidth="false" hidden="false" outlineLevel="0" max="502" min="456" style="1" width="9.14"/>
    <col collapsed="false" customWidth="true" hidden="false" outlineLevel="0" max="503" min="503" style="1" width="9.58"/>
    <col collapsed="false" customWidth="true" hidden="false" outlineLevel="0" max="504" min="504" style="1" width="40.42"/>
    <col collapsed="false" customWidth="true" hidden="false" outlineLevel="0" max="505" min="505" style="1" width="9.29"/>
    <col collapsed="false" customWidth="true" hidden="false" outlineLevel="0" max="507" min="506" style="1" width="8.42"/>
    <col collapsed="false" customWidth="true" hidden="false" outlineLevel="0" max="508" min="508" style="1" width="11.42"/>
    <col collapsed="false" customWidth="false" hidden="false" outlineLevel="0" max="509" min="509" style="1" width="9.14"/>
    <col collapsed="false" customWidth="true" hidden="false" outlineLevel="0" max="510" min="510" style="1" width="8.14"/>
    <col collapsed="false" customWidth="true" hidden="false" outlineLevel="0" max="511" min="511" style="1" width="7.15"/>
    <col collapsed="false" customWidth="true" hidden="false" outlineLevel="0" max="512" min="512" style="1" width="8.42"/>
    <col collapsed="false" customWidth="true" hidden="false" outlineLevel="0" max="514" min="513" style="1" width="7.57"/>
    <col collapsed="false" customWidth="true" hidden="false" outlineLevel="0" max="515" min="515" style="1" width="7.15"/>
    <col collapsed="false" customWidth="true" hidden="false" outlineLevel="0" max="516" min="516" style="1" width="8"/>
    <col collapsed="false" customWidth="true" hidden="false" outlineLevel="0" max="517" min="517" style="1" width="8.57"/>
    <col collapsed="false" customWidth="true" hidden="false" outlineLevel="0" max="519" min="518" style="1" width="7.15"/>
    <col collapsed="false" customWidth="true" hidden="false" outlineLevel="0" max="520" min="520" style="1" width="8.42"/>
    <col collapsed="false" customWidth="false" hidden="false" outlineLevel="0" max="521" min="521" style="1" width="9.14"/>
    <col collapsed="false" customWidth="true" hidden="false" outlineLevel="0" max="523" min="522" style="1" width="7.15"/>
    <col collapsed="false" customWidth="true" hidden="false" outlineLevel="0" max="524" min="524" style="1" width="8.86"/>
    <col collapsed="false" customWidth="false" hidden="false" outlineLevel="0" max="525" min="525" style="1" width="9.14"/>
    <col collapsed="false" customWidth="true" hidden="false" outlineLevel="0" max="526" min="526" style="1" width="7.15"/>
    <col collapsed="false" customWidth="true" hidden="false" outlineLevel="0" max="527" min="527" style="1" width="8"/>
    <col collapsed="false" customWidth="true" hidden="false" outlineLevel="0" max="528" min="528" style="1" width="9.42"/>
    <col collapsed="false" customWidth="true" hidden="false" outlineLevel="0" max="529" min="529" style="1" width="10"/>
    <col collapsed="false" customWidth="true" hidden="false" outlineLevel="0" max="531" min="530" style="1" width="7.15"/>
    <col collapsed="false" customWidth="true" hidden="false" outlineLevel="0" max="532" min="532" style="1" width="7.86"/>
    <col collapsed="false" customWidth="false" hidden="false" outlineLevel="0" max="533" min="533" style="1" width="9.14"/>
    <col collapsed="false" customWidth="true" hidden="false" outlineLevel="0" max="535" min="534" style="1" width="7.15"/>
    <col collapsed="false" customWidth="true" hidden="false" outlineLevel="0" max="536" min="536" style="1" width="7.42"/>
    <col collapsed="false" customWidth="false" hidden="false" outlineLevel="0" max="537" min="537" style="1" width="9.14"/>
    <col collapsed="false" customWidth="true" hidden="false" outlineLevel="0" max="539" min="538" style="1" width="7.15"/>
    <col collapsed="false" customWidth="true" hidden="false" outlineLevel="0" max="540" min="540" style="1" width="8"/>
    <col collapsed="false" customWidth="false" hidden="false" outlineLevel="0" max="541" min="541" style="1" width="9.14"/>
    <col collapsed="false" customWidth="true" hidden="false" outlineLevel="0" max="542" min="542" style="1" width="9.85"/>
    <col collapsed="false" customWidth="true" hidden="false" outlineLevel="0" max="543" min="543" style="1" width="7.15"/>
    <col collapsed="false" customWidth="false" hidden="false" outlineLevel="0" max="545" min="544" style="1" width="9.14"/>
    <col collapsed="false" customWidth="true" hidden="false" outlineLevel="0" max="546" min="546" style="1" width="8.57"/>
    <col collapsed="false" customWidth="true" hidden="false" outlineLevel="0" max="547" min="547" style="1" width="7.15"/>
    <col collapsed="false" customWidth="true" hidden="false" outlineLevel="0" max="548" min="548" style="1" width="8.42"/>
    <col collapsed="false" customWidth="false" hidden="false" outlineLevel="0" max="549" min="549" style="1" width="9.14"/>
    <col collapsed="false" customWidth="true" hidden="false" outlineLevel="0" max="551" min="550" style="1" width="7.15"/>
    <col collapsed="false" customWidth="true" hidden="false" outlineLevel="0" max="552" min="552" style="1" width="8.42"/>
    <col collapsed="false" customWidth="false" hidden="false" outlineLevel="0" max="553" min="553" style="1" width="9.14"/>
    <col collapsed="false" customWidth="true" hidden="false" outlineLevel="0" max="554" min="554" style="1" width="8.14"/>
    <col collapsed="false" customWidth="true" hidden="false" outlineLevel="0" max="555" min="555" style="1" width="7.15"/>
    <col collapsed="false" customWidth="true" hidden="false" outlineLevel="0" max="556" min="556" style="1" width="10.58"/>
    <col collapsed="false" customWidth="false" hidden="false" outlineLevel="0" max="557" min="557" style="1" width="9.14"/>
    <col collapsed="false" customWidth="true" hidden="false" outlineLevel="0" max="559" min="558" style="1" width="7.15"/>
    <col collapsed="false" customWidth="true" hidden="false" outlineLevel="0" max="560" min="560" style="1" width="9.85"/>
    <col collapsed="false" customWidth="false" hidden="false" outlineLevel="0" max="561" min="561" style="1" width="9.14"/>
    <col collapsed="false" customWidth="true" hidden="false" outlineLevel="0" max="562" min="562" style="1" width="8.57"/>
    <col collapsed="false" customWidth="true" hidden="false" outlineLevel="0" max="563" min="563" style="1" width="7.15"/>
    <col collapsed="false" customWidth="true" hidden="false" outlineLevel="0" max="564" min="564" style="1" width="6.42"/>
    <col collapsed="false" customWidth="false" hidden="false" outlineLevel="0" max="565" min="565" style="1" width="9.14"/>
    <col collapsed="false" customWidth="true" hidden="false" outlineLevel="0" max="566" min="566" style="1" width="7.86"/>
    <col collapsed="false" customWidth="true" hidden="false" outlineLevel="0" max="567" min="567" style="1" width="7.15"/>
    <col collapsed="false" customWidth="true" hidden="false" outlineLevel="0" max="568" min="568" style="1" width="6.57"/>
    <col collapsed="false" customWidth="false" hidden="false" outlineLevel="0" max="569" min="569" style="1" width="9.14"/>
    <col collapsed="false" customWidth="true" hidden="false" outlineLevel="0" max="570" min="570" style="1" width="8.86"/>
    <col collapsed="false" customWidth="true" hidden="false" outlineLevel="0" max="571" min="571" style="1" width="7.57"/>
    <col collapsed="false" customWidth="true" hidden="false" outlineLevel="0" max="572" min="572" style="1" width="6.57"/>
    <col collapsed="false" customWidth="false" hidden="false" outlineLevel="0" max="573" min="573" style="1" width="9.14"/>
    <col collapsed="false" customWidth="true" hidden="false" outlineLevel="0" max="574" min="574" style="1" width="10.14"/>
    <col collapsed="false" customWidth="true" hidden="false" outlineLevel="0" max="575" min="575" style="1" width="7.15"/>
    <col collapsed="false" customWidth="true" hidden="false" outlineLevel="0" max="576" min="576" style="1" width="6.42"/>
    <col collapsed="false" customWidth="false" hidden="false" outlineLevel="0" max="577" min="577" style="1" width="9.14"/>
    <col collapsed="false" customWidth="true" hidden="false" outlineLevel="0" max="578" min="578" style="1" width="8.42"/>
    <col collapsed="false" customWidth="true" hidden="false" outlineLevel="0" max="579" min="579" style="1" width="8.86"/>
    <col collapsed="false" customWidth="true" hidden="false" outlineLevel="0" max="580" min="580" style="1" width="9.42"/>
    <col collapsed="false" customWidth="false" hidden="false" outlineLevel="0" max="581" min="581" style="1" width="9.14"/>
    <col collapsed="false" customWidth="true" hidden="false" outlineLevel="0" max="583" min="582" style="1" width="8.86"/>
    <col collapsed="false" customWidth="true" hidden="false" outlineLevel="0" max="584" min="584" style="1" width="7.15"/>
    <col collapsed="false" customWidth="true" hidden="false" outlineLevel="0" max="585" min="585" style="1" width="8.42"/>
    <col collapsed="false" customWidth="true" hidden="false" outlineLevel="0" max="587" min="586" style="1" width="7.15"/>
    <col collapsed="false" customWidth="true" hidden="false" outlineLevel="0" max="588" min="588" style="1" width="7.42"/>
    <col collapsed="false" customWidth="false" hidden="false" outlineLevel="0" max="589" min="589" style="1" width="9.14"/>
    <col collapsed="false" customWidth="true" hidden="false" outlineLevel="0" max="591" min="590" style="1" width="7.15"/>
    <col collapsed="false" customWidth="true" hidden="false" outlineLevel="0" max="592" min="592" style="1" width="6.42"/>
    <col collapsed="false" customWidth="false" hidden="false" outlineLevel="0" max="593" min="593" style="1" width="9.14"/>
    <col collapsed="false" customWidth="true" hidden="false" outlineLevel="0" max="595" min="594" style="1" width="7.15"/>
    <col collapsed="false" customWidth="true" hidden="false" outlineLevel="0" max="596" min="596" style="1" width="7.42"/>
    <col collapsed="false" customWidth="true" hidden="false" outlineLevel="0" max="598" min="597" style="1" width="9.58"/>
    <col collapsed="false" customWidth="true" hidden="false" outlineLevel="0" max="599" min="599" style="1" width="7.15"/>
    <col collapsed="false" customWidth="true" hidden="false" outlineLevel="0" max="600" min="600" style="1" width="9.42"/>
    <col collapsed="false" customWidth="false" hidden="false" outlineLevel="0" max="601" min="601" style="1" width="9.14"/>
    <col collapsed="false" customWidth="true" hidden="false" outlineLevel="0" max="602" min="602" style="1" width="9.42"/>
    <col collapsed="false" customWidth="true" hidden="false" outlineLevel="0" max="603" min="603" style="1" width="7.15"/>
    <col collapsed="false" customWidth="true" hidden="false" outlineLevel="0" max="604" min="604" style="1" width="6.42"/>
    <col collapsed="false" customWidth="false" hidden="false" outlineLevel="0" max="605" min="605" style="1" width="9.14"/>
    <col collapsed="false" customWidth="true" hidden="false" outlineLevel="0" max="607" min="606" style="1" width="8.57"/>
    <col collapsed="false" customWidth="true" hidden="false" outlineLevel="0" max="608" min="608" style="1" width="10.99"/>
    <col collapsed="false" customWidth="false" hidden="false" outlineLevel="0" max="609" min="609" style="1" width="9.14"/>
    <col collapsed="false" customWidth="true" hidden="false" outlineLevel="0" max="611" min="610" style="1" width="7.15"/>
    <col collapsed="false" customWidth="true" hidden="false" outlineLevel="0" max="612" min="612" style="1" width="6.42"/>
    <col collapsed="false" customWidth="true" hidden="false" outlineLevel="0" max="613" min="613" style="1" width="7.57"/>
    <col collapsed="false" customWidth="true" hidden="false" outlineLevel="0" max="615" min="614" style="1" width="7.15"/>
    <col collapsed="false" customWidth="true" hidden="false" outlineLevel="0" max="616" min="616" style="1" width="6.42"/>
    <col collapsed="false" customWidth="false" hidden="false" outlineLevel="0" max="617" min="617" style="1" width="9.14"/>
    <col collapsed="false" customWidth="true" hidden="false" outlineLevel="0" max="618" min="618" style="1" width="8.14"/>
    <col collapsed="false" customWidth="true" hidden="false" outlineLevel="0" max="619" min="619" style="1" width="7.57"/>
    <col collapsed="false" customWidth="true" hidden="false" outlineLevel="0" max="620" min="620" style="1" width="7.42"/>
    <col collapsed="false" customWidth="false" hidden="false" outlineLevel="0" max="621" min="621" style="1" width="9.14"/>
    <col collapsed="false" customWidth="true" hidden="false" outlineLevel="0" max="623" min="622" style="1" width="7.15"/>
    <col collapsed="false" customWidth="true" hidden="false" outlineLevel="0" max="624" min="624" style="1" width="6.42"/>
    <col collapsed="false" customWidth="false" hidden="false" outlineLevel="0" max="625" min="625" style="1" width="9.14"/>
    <col collapsed="false" customWidth="true" hidden="false" outlineLevel="0" max="626" min="626" style="1" width="7.57"/>
    <col collapsed="false" customWidth="true" hidden="false" outlineLevel="0" max="627" min="627" style="1" width="7.15"/>
    <col collapsed="false" customWidth="true" hidden="false" outlineLevel="0" max="628" min="628" style="1" width="8.57"/>
    <col collapsed="false" customWidth="false" hidden="false" outlineLevel="0" max="629" min="629" style="1" width="9.14"/>
    <col collapsed="false" customWidth="true" hidden="false" outlineLevel="0" max="630" min="630" style="1" width="10.14"/>
    <col collapsed="false" customWidth="true" hidden="false" outlineLevel="0" max="631" min="631" style="1" width="8.86"/>
    <col collapsed="false" customWidth="true" hidden="false" outlineLevel="0" max="632" min="632" style="1" width="7.57"/>
    <col collapsed="false" customWidth="true" hidden="false" outlineLevel="0" max="635" min="633" style="1" width="8.42"/>
    <col collapsed="false" customWidth="true" hidden="false" outlineLevel="0" max="636" min="636" style="1" width="12.86"/>
    <col collapsed="false" customWidth="true" hidden="false" outlineLevel="0" max="637" min="637" style="1" width="12.42"/>
    <col collapsed="false" customWidth="true" hidden="true" outlineLevel="0" max="711" min="638" style="1" width="11.52"/>
    <col collapsed="false" customWidth="false" hidden="false" outlineLevel="0" max="758" min="712" style="1" width="9.14"/>
    <col collapsed="false" customWidth="true" hidden="false" outlineLevel="0" max="759" min="759" style="1" width="9.58"/>
    <col collapsed="false" customWidth="true" hidden="false" outlineLevel="0" max="760" min="760" style="1" width="40.42"/>
    <col collapsed="false" customWidth="true" hidden="false" outlineLevel="0" max="761" min="761" style="1" width="9.29"/>
    <col collapsed="false" customWidth="true" hidden="false" outlineLevel="0" max="763" min="762" style="1" width="8.42"/>
    <col collapsed="false" customWidth="true" hidden="false" outlineLevel="0" max="764" min="764" style="1" width="11.42"/>
    <col collapsed="false" customWidth="false" hidden="false" outlineLevel="0" max="765" min="765" style="1" width="9.14"/>
    <col collapsed="false" customWidth="true" hidden="false" outlineLevel="0" max="766" min="766" style="1" width="8.14"/>
    <col collapsed="false" customWidth="true" hidden="false" outlineLevel="0" max="767" min="767" style="1" width="7.15"/>
    <col collapsed="false" customWidth="true" hidden="false" outlineLevel="0" max="768" min="768" style="1" width="8.42"/>
    <col collapsed="false" customWidth="true" hidden="false" outlineLevel="0" max="770" min="769" style="1" width="7.57"/>
    <col collapsed="false" customWidth="true" hidden="false" outlineLevel="0" max="771" min="771" style="1" width="7.15"/>
    <col collapsed="false" customWidth="true" hidden="false" outlineLevel="0" max="772" min="772" style="1" width="8"/>
    <col collapsed="false" customWidth="true" hidden="false" outlineLevel="0" max="773" min="773" style="1" width="8.57"/>
    <col collapsed="false" customWidth="true" hidden="false" outlineLevel="0" max="775" min="774" style="1" width="7.15"/>
    <col collapsed="false" customWidth="true" hidden="false" outlineLevel="0" max="776" min="776" style="1" width="8.42"/>
    <col collapsed="false" customWidth="false" hidden="false" outlineLevel="0" max="777" min="777" style="1" width="9.14"/>
    <col collapsed="false" customWidth="true" hidden="false" outlineLevel="0" max="779" min="778" style="1" width="7.15"/>
    <col collapsed="false" customWidth="true" hidden="false" outlineLevel="0" max="780" min="780" style="1" width="8.86"/>
    <col collapsed="false" customWidth="false" hidden="false" outlineLevel="0" max="781" min="781" style="1" width="9.14"/>
    <col collapsed="false" customWidth="true" hidden="false" outlineLevel="0" max="782" min="782" style="1" width="7.15"/>
    <col collapsed="false" customWidth="true" hidden="false" outlineLevel="0" max="783" min="783" style="1" width="8"/>
    <col collapsed="false" customWidth="true" hidden="false" outlineLevel="0" max="784" min="784" style="1" width="9.42"/>
    <col collapsed="false" customWidth="true" hidden="false" outlineLevel="0" max="785" min="785" style="1" width="10"/>
    <col collapsed="false" customWidth="true" hidden="false" outlineLevel="0" max="787" min="786" style="1" width="7.15"/>
    <col collapsed="false" customWidth="true" hidden="false" outlineLevel="0" max="788" min="788" style="1" width="7.86"/>
    <col collapsed="false" customWidth="false" hidden="false" outlineLevel="0" max="789" min="789" style="1" width="9.14"/>
    <col collapsed="false" customWidth="true" hidden="false" outlineLevel="0" max="791" min="790" style="1" width="7.15"/>
    <col collapsed="false" customWidth="true" hidden="false" outlineLevel="0" max="792" min="792" style="1" width="7.42"/>
    <col collapsed="false" customWidth="false" hidden="false" outlineLevel="0" max="793" min="793" style="1" width="9.14"/>
    <col collapsed="false" customWidth="true" hidden="false" outlineLevel="0" max="795" min="794" style="1" width="7.15"/>
    <col collapsed="false" customWidth="true" hidden="false" outlineLevel="0" max="796" min="796" style="1" width="8"/>
    <col collapsed="false" customWidth="false" hidden="false" outlineLevel="0" max="797" min="797" style="1" width="9.14"/>
    <col collapsed="false" customWidth="true" hidden="false" outlineLevel="0" max="798" min="798" style="1" width="9.85"/>
    <col collapsed="false" customWidth="true" hidden="false" outlineLevel="0" max="799" min="799" style="1" width="7.15"/>
    <col collapsed="false" customWidth="false" hidden="false" outlineLevel="0" max="801" min="800" style="1" width="9.14"/>
    <col collapsed="false" customWidth="true" hidden="false" outlineLevel="0" max="802" min="802" style="1" width="8.57"/>
    <col collapsed="false" customWidth="true" hidden="false" outlineLevel="0" max="803" min="803" style="1" width="7.15"/>
    <col collapsed="false" customWidth="true" hidden="false" outlineLevel="0" max="804" min="804" style="1" width="8.42"/>
    <col collapsed="false" customWidth="false" hidden="false" outlineLevel="0" max="805" min="805" style="1" width="9.14"/>
    <col collapsed="false" customWidth="true" hidden="false" outlineLevel="0" max="807" min="806" style="1" width="7.15"/>
    <col collapsed="false" customWidth="true" hidden="false" outlineLevel="0" max="808" min="808" style="1" width="8.42"/>
    <col collapsed="false" customWidth="false" hidden="false" outlineLevel="0" max="809" min="809" style="1" width="9.14"/>
    <col collapsed="false" customWidth="true" hidden="false" outlineLevel="0" max="810" min="810" style="1" width="8.14"/>
    <col collapsed="false" customWidth="true" hidden="false" outlineLevel="0" max="811" min="811" style="1" width="7.15"/>
    <col collapsed="false" customWidth="true" hidden="false" outlineLevel="0" max="812" min="812" style="1" width="10.58"/>
    <col collapsed="false" customWidth="false" hidden="false" outlineLevel="0" max="813" min="813" style="1" width="9.14"/>
    <col collapsed="false" customWidth="true" hidden="false" outlineLevel="0" max="815" min="814" style="1" width="7.15"/>
    <col collapsed="false" customWidth="true" hidden="false" outlineLevel="0" max="816" min="816" style="1" width="9.85"/>
    <col collapsed="false" customWidth="false" hidden="false" outlineLevel="0" max="817" min="817" style="1" width="9.14"/>
    <col collapsed="false" customWidth="true" hidden="false" outlineLevel="0" max="818" min="818" style="1" width="8.57"/>
    <col collapsed="false" customWidth="true" hidden="false" outlineLevel="0" max="819" min="819" style="1" width="7.15"/>
    <col collapsed="false" customWidth="true" hidden="false" outlineLevel="0" max="820" min="820" style="1" width="6.42"/>
    <col collapsed="false" customWidth="false" hidden="false" outlineLevel="0" max="821" min="821" style="1" width="9.14"/>
    <col collapsed="false" customWidth="true" hidden="false" outlineLevel="0" max="822" min="822" style="1" width="7.86"/>
    <col collapsed="false" customWidth="true" hidden="false" outlineLevel="0" max="823" min="823" style="1" width="7.15"/>
    <col collapsed="false" customWidth="true" hidden="false" outlineLevel="0" max="824" min="824" style="1" width="6.57"/>
    <col collapsed="false" customWidth="false" hidden="false" outlineLevel="0" max="825" min="825" style="1" width="9.14"/>
    <col collapsed="false" customWidth="true" hidden="false" outlineLevel="0" max="826" min="826" style="1" width="8.86"/>
    <col collapsed="false" customWidth="true" hidden="false" outlineLevel="0" max="827" min="827" style="1" width="7.57"/>
    <col collapsed="false" customWidth="true" hidden="false" outlineLevel="0" max="828" min="828" style="1" width="6.57"/>
    <col collapsed="false" customWidth="false" hidden="false" outlineLevel="0" max="829" min="829" style="1" width="9.14"/>
    <col collapsed="false" customWidth="true" hidden="false" outlineLevel="0" max="830" min="830" style="1" width="10.14"/>
    <col collapsed="false" customWidth="true" hidden="false" outlineLevel="0" max="831" min="831" style="1" width="7.15"/>
    <col collapsed="false" customWidth="true" hidden="false" outlineLevel="0" max="832" min="832" style="1" width="6.42"/>
    <col collapsed="false" customWidth="false" hidden="false" outlineLevel="0" max="833" min="833" style="1" width="9.14"/>
    <col collapsed="false" customWidth="true" hidden="false" outlineLevel="0" max="834" min="834" style="1" width="8.42"/>
    <col collapsed="false" customWidth="true" hidden="false" outlineLevel="0" max="835" min="835" style="1" width="8.86"/>
    <col collapsed="false" customWidth="true" hidden="false" outlineLevel="0" max="836" min="836" style="1" width="9.42"/>
    <col collapsed="false" customWidth="false" hidden="false" outlineLevel="0" max="837" min="837" style="1" width="9.14"/>
    <col collapsed="false" customWidth="true" hidden="false" outlineLevel="0" max="839" min="838" style="1" width="8.86"/>
    <col collapsed="false" customWidth="true" hidden="false" outlineLevel="0" max="840" min="840" style="1" width="7.15"/>
    <col collapsed="false" customWidth="true" hidden="false" outlineLevel="0" max="841" min="841" style="1" width="8.42"/>
    <col collapsed="false" customWidth="true" hidden="false" outlineLevel="0" max="843" min="842" style="1" width="7.15"/>
    <col collapsed="false" customWidth="true" hidden="false" outlineLevel="0" max="844" min="844" style="1" width="7.42"/>
    <col collapsed="false" customWidth="false" hidden="false" outlineLevel="0" max="845" min="845" style="1" width="9.14"/>
    <col collapsed="false" customWidth="true" hidden="false" outlineLevel="0" max="847" min="846" style="1" width="7.15"/>
    <col collapsed="false" customWidth="true" hidden="false" outlineLevel="0" max="848" min="848" style="1" width="6.42"/>
    <col collapsed="false" customWidth="false" hidden="false" outlineLevel="0" max="849" min="849" style="1" width="9.14"/>
    <col collapsed="false" customWidth="true" hidden="false" outlineLevel="0" max="851" min="850" style="1" width="7.15"/>
    <col collapsed="false" customWidth="true" hidden="false" outlineLevel="0" max="852" min="852" style="1" width="7.42"/>
    <col collapsed="false" customWidth="true" hidden="false" outlineLevel="0" max="854" min="853" style="1" width="9.58"/>
    <col collapsed="false" customWidth="true" hidden="false" outlineLevel="0" max="855" min="855" style="1" width="7.15"/>
    <col collapsed="false" customWidth="true" hidden="false" outlineLevel="0" max="856" min="856" style="1" width="9.42"/>
    <col collapsed="false" customWidth="false" hidden="false" outlineLevel="0" max="857" min="857" style="1" width="9.14"/>
    <col collapsed="false" customWidth="true" hidden="false" outlineLevel="0" max="858" min="858" style="1" width="9.42"/>
    <col collapsed="false" customWidth="true" hidden="false" outlineLevel="0" max="859" min="859" style="1" width="7.15"/>
    <col collapsed="false" customWidth="true" hidden="false" outlineLevel="0" max="860" min="860" style="1" width="6.42"/>
    <col collapsed="false" customWidth="false" hidden="false" outlineLevel="0" max="861" min="861" style="1" width="9.14"/>
    <col collapsed="false" customWidth="true" hidden="false" outlineLevel="0" max="863" min="862" style="1" width="8.57"/>
    <col collapsed="false" customWidth="true" hidden="false" outlineLevel="0" max="864" min="864" style="1" width="10.99"/>
    <col collapsed="false" customWidth="false" hidden="false" outlineLevel="0" max="865" min="865" style="1" width="9.14"/>
    <col collapsed="false" customWidth="true" hidden="false" outlineLevel="0" max="867" min="866" style="1" width="7.15"/>
    <col collapsed="false" customWidth="true" hidden="false" outlineLevel="0" max="868" min="868" style="1" width="6.42"/>
    <col collapsed="false" customWidth="true" hidden="false" outlineLevel="0" max="869" min="869" style="1" width="7.57"/>
    <col collapsed="false" customWidth="true" hidden="false" outlineLevel="0" max="871" min="870" style="1" width="7.15"/>
    <col collapsed="false" customWidth="true" hidden="false" outlineLevel="0" max="872" min="872" style="1" width="6.42"/>
    <col collapsed="false" customWidth="false" hidden="false" outlineLevel="0" max="873" min="873" style="1" width="9.14"/>
    <col collapsed="false" customWidth="true" hidden="false" outlineLevel="0" max="874" min="874" style="1" width="8.14"/>
    <col collapsed="false" customWidth="true" hidden="false" outlineLevel="0" max="875" min="875" style="1" width="7.57"/>
    <col collapsed="false" customWidth="true" hidden="false" outlineLevel="0" max="876" min="876" style="1" width="7.42"/>
    <col collapsed="false" customWidth="false" hidden="false" outlineLevel="0" max="877" min="877" style="1" width="9.14"/>
    <col collapsed="false" customWidth="true" hidden="false" outlineLevel="0" max="879" min="878" style="1" width="7.15"/>
    <col collapsed="false" customWidth="true" hidden="false" outlineLevel="0" max="880" min="880" style="1" width="6.42"/>
    <col collapsed="false" customWidth="false" hidden="false" outlineLevel="0" max="881" min="881" style="1" width="9.14"/>
    <col collapsed="false" customWidth="true" hidden="false" outlineLevel="0" max="882" min="882" style="1" width="7.57"/>
    <col collapsed="false" customWidth="true" hidden="false" outlineLevel="0" max="883" min="883" style="1" width="7.15"/>
    <col collapsed="false" customWidth="true" hidden="false" outlineLevel="0" max="884" min="884" style="1" width="8.57"/>
    <col collapsed="false" customWidth="false" hidden="false" outlineLevel="0" max="885" min="885" style="1" width="9.14"/>
    <col collapsed="false" customWidth="true" hidden="false" outlineLevel="0" max="886" min="886" style="1" width="10.14"/>
    <col collapsed="false" customWidth="true" hidden="false" outlineLevel="0" max="887" min="887" style="1" width="8.86"/>
    <col collapsed="false" customWidth="true" hidden="false" outlineLevel="0" max="888" min="888" style="1" width="7.57"/>
    <col collapsed="false" customWidth="true" hidden="false" outlineLevel="0" max="891" min="889" style="1" width="8.42"/>
    <col collapsed="false" customWidth="true" hidden="false" outlineLevel="0" max="892" min="892" style="1" width="12.86"/>
    <col collapsed="false" customWidth="true" hidden="false" outlineLevel="0" max="893" min="893" style="1" width="12.42"/>
    <col collapsed="false" customWidth="true" hidden="true" outlineLevel="0" max="967" min="894" style="1" width="11.52"/>
    <col collapsed="false" customWidth="false" hidden="false" outlineLevel="0" max="1014" min="968" style="1" width="9.14"/>
    <col collapsed="false" customWidth="true" hidden="false" outlineLevel="0" max="1015" min="1015" style="1" width="9.58"/>
    <col collapsed="false" customWidth="true" hidden="false" outlineLevel="0" max="1016" min="1016" style="1" width="40.42"/>
    <col collapsed="false" customWidth="true" hidden="false" outlineLevel="0" max="1017" min="1017" style="1" width="9.29"/>
    <col collapsed="false" customWidth="true" hidden="false" outlineLevel="0" max="1019" min="1018" style="1" width="8.42"/>
    <col collapsed="false" customWidth="true" hidden="false" outlineLevel="0" max="1020" min="1020" style="1" width="11.42"/>
    <col collapsed="false" customWidth="false" hidden="false" outlineLevel="0" max="1021" min="1021" style="1" width="9.14"/>
    <col collapsed="false" customWidth="true" hidden="false" outlineLevel="0" max="1022" min="1022" style="1" width="8.14"/>
    <col collapsed="false" customWidth="true" hidden="false" outlineLevel="0" max="1023" min="1023" style="1" width="7.15"/>
    <col collapsed="false" customWidth="true" hidden="false" outlineLevel="0" max="1024" min="1024" style="1" width="8.42"/>
  </cols>
  <sheetData>
    <row r="1" customFormat="false" ht="41.25" hidden="false" customHeight="true" outlineLevel="0" collapsed="false">
      <c r="A1" s="5" t="s">
        <v>0</v>
      </c>
      <c r="B1" s="5"/>
      <c r="C1" s="5"/>
      <c r="D1" s="6"/>
      <c r="E1" s="6"/>
      <c r="F1" s="6"/>
      <c r="G1" s="6"/>
      <c r="H1" s="6"/>
      <c r="I1" s="7"/>
      <c r="J1" s="7"/>
      <c r="K1" s="6"/>
      <c r="L1" s="6"/>
      <c r="M1" s="6"/>
      <c r="N1" s="6"/>
      <c r="O1" s="6"/>
      <c r="P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8"/>
      <c r="AH1" s="6"/>
      <c r="AI1" s="6"/>
      <c r="AJ1" s="6"/>
      <c r="AK1" s="9"/>
      <c r="AL1" s="9"/>
      <c r="AM1" s="6"/>
      <c r="AN1" s="6"/>
      <c r="AO1" s="10"/>
      <c r="AP1" s="6"/>
      <c r="AQ1" s="6"/>
      <c r="AR1" s="6"/>
      <c r="AS1" s="8"/>
      <c r="AT1" s="6"/>
      <c r="AU1" s="6"/>
      <c r="AV1" s="6"/>
      <c r="AW1" s="6"/>
      <c r="AX1" s="6"/>
      <c r="AY1" s="6"/>
      <c r="AZ1" s="6"/>
      <c r="BA1" s="10"/>
      <c r="BB1" s="11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8"/>
      <c r="BV1" s="6"/>
      <c r="BW1" s="6"/>
      <c r="BX1" s="6"/>
      <c r="BY1" s="6"/>
      <c r="BZ1" s="6"/>
      <c r="CA1" s="6"/>
      <c r="CB1" s="6"/>
      <c r="CC1" s="8"/>
      <c r="CD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12"/>
      <c r="CU1" s="12"/>
      <c r="CV1" s="12"/>
      <c r="CW1" s="12"/>
      <c r="CX1" s="12"/>
      <c r="CY1" s="12"/>
      <c r="CZ1" s="12"/>
      <c r="DA1" s="12"/>
      <c r="DB1" s="12"/>
      <c r="DC1" s="13"/>
      <c r="DD1" s="13"/>
      <c r="DE1" s="13"/>
      <c r="DF1" s="13"/>
      <c r="DG1" s="13"/>
      <c r="DH1" s="13"/>
      <c r="DI1" s="10"/>
      <c r="DK1" s="6"/>
      <c r="DL1" s="6"/>
      <c r="DM1" s="6"/>
      <c r="DN1" s="6" t="n">
        <f aca="false">288/72</f>
        <v>4</v>
      </c>
      <c r="DO1" s="6"/>
      <c r="DP1" s="6"/>
      <c r="DQ1" s="6" t="e">
        <f aca="false">#REF!*24</f>
        <v>#REF!</v>
      </c>
      <c r="DR1" s="6"/>
      <c r="DS1" s="6" t="e">
        <f aca="false">#REF!*24</f>
        <v>#REF!</v>
      </c>
      <c r="DT1" s="6"/>
      <c r="DU1" s="6" t="n">
        <f aca="false">2000-660</f>
        <v>1340</v>
      </c>
      <c r="DV1" s="6" t="n">
        <f aca="false">DU1*6</f>
        <v>8040</v>
      </c>
      <c r="DW1" s="6" t="n">
        <v>7200</v>
      </c>
      <c r="DX1" s="6"/>
      <c r="DY1" s="14" t="e">
        <f aca="false">#REF!+#REF!+#REF!+#REF!+#REF!</f>
        <v>#REF!</v>
      </c>
      <c r="DZ1" s="14"/>
      <c r="EA1" s="14"/>
      <c r="EB1" s="15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GY1" s="1" t="n">
        <f aca="false">3957-3837</f>
        <v>120</v>
      </c>
    </row>
    <row r="2" s="3" customFormat="true" ht="20.25" hidden="false" customHeight="true" outlineLevel="0" collapsed="false">
      <c r="A2" s="17" t="s">
        <v>1</v>
      </c>
      <c r="B2" s="18" t="s">
        <v>2</v>
      </c>
      <c r="C2" s="18"/>
      <c r="D2" s="19" t="s">
        <v>3</v>
      </c>
      <c r="E2" s="20" t="n">
        <v>45139</v>
      </c>
      <c r="F2" s="20"/>
      <c r="G2" s="20"/>
      <c r="H2" s="20"/>
      <c r="I2" s="21" t="n">
        <f aca="false">E2+1</f>
        <v>45140</v>
      </c>
      <c r="J2" s="21"/>
      <c r="K2" s="21"/>
      <c r="L2" s="21"/>
      <c r="M2" s="20" t="n">
        <f aca="false">I2+1</f>
        <v>45141</v>
      </c>
      <c r="N2" s="20"/>
      <c r="O2" s="20"/>
      <c r="P2" s="20"/>
      <c r="Q2" s="21" t="n">
        <f aca="false">M2+1</f>
        <v>45142</v>
      </c>
      <c r="R2" s="21"/>
      <c r="S2" s="21"/>
      <c r="T2" s="21"/>
      <c r="U2" s="20" t="n">
        <f aca="false">Q2+1</f>
        <v>45143</v>
      </c>
      <c r="V2" s="20"/>
      <c r="W2" s="20"/>
      <c r="X2" s="20"/>
      <c r="Y2" s="21" t="n">
        <f aca="false">U2+1</f>
        <v>45144</v>
      </c>
      <c r="Z2" s="21"/>
      <c r="AA2" s="21"/>
      <c r="AB2" s="21"/>
      <c r="AC2" s="20" t="n">
        <f aca="false">Y2+1</f>
        <v>45145</v>
      </c>
      <c r="AD2" s="20"/>
      <c r="AE2" s="20"/>
      <c r="AF2" s="20"/>
      <c r="AG2" s="21" t="n">
        <f aca="false">AC2+1</f>
        <v>45146</v>
      </c>
      <c r="AH2" s="21"/>
      <c r="AI2" s="21"/>
      <c r="AJ2" s="21"/>
      <c r="AK2" s="20" t="n">
        <f aca="false">AG2+1</f>
        <v>45147</v>
      </c>
      <c r="AL2" s="20"/>
      <c r="AM2" s="20"/>
      <c r="AN2" s="20"/>
      <c r="AO2" s="21" t="n">
        <f aca="false">AK2+1</f>
        <v>45148</v>
      </c>
      <c r="AP2" s="21"/>
      <c r="AQ2" s="21"/>
      <c r="AR2" s="21"/>
      <c r="AS2" s="20" t="n">
        <f aca="false">AO2+1</f>
        <v>45149</v>
      </c>
      <c r="AT2" s="20"/>
      <c r="AU2" s="20"/>
      <c r="AV2" s="20"/>
      <c r="AW2" s="21" t="n">
        <f aca="false">AS2+1</f>
        <v>45150</v>
      </c>
      <c r="AX2" s="21"/>
      <c r="AY2" s="21"/>
      <c r="AZ2" s="21"/>
      <c r="BA2" s="20" t="n">
        <f aca="false">AW2+1</f>
        <v>45151</v>
      </c>
      <c r="BB2" s="20"/>
      <c r="BC2" s="20"/>
      <c r="BD2" s="20"/>
      <c r="BE2" s="21" t="n">
        <f aca="false">BA2+1</f>
        <v>45152</v>
      </c>
      <c r="BF2" s="21"/>
      <c r="BG2" s="21"/>
      <c r="BH2" s="21"/>
      <c r="BI2" s="20" t="n">
        <f aca="false">BE2+1</f>
        <v>45153</v>
      </c>
      <c r="BJ2" s="20"/>
      <c r="BK2" s="20"/>
      <c r="BL2" s="20"/>
      <c r="BM2" s="21" t="n">
        <f aca="false">BI2+1</f>
        <v>45154</v>
      </c>
      <c r="BN2" s="21"/>
      <c r="BO2" s="21"/>
      <c r="BP2" s="21"/>
      <c r="BQ2" s="20" t="n">
        <f aca="false">BM2+1</f>
        <v>45155</v>
      </c>
      <c r="BR2" s="20"/>
      <c r="BS2" s="20"/>
      <c r="BT2" s="20"/>
      <c r="BU2" s="21" t="n">
        <f aca="false">BQ2+1</f>
        <v>45156</v>
      </c>
      <c r="BV2" s="21"/>
      <c r="BW2" s="21"/>
      <c r="BX2" s="21"/>
      <c r="BY2" s="20" t="n">
        <f aca="false">BU2+1</f>
        <v>45157</v>
      </c>
      <c r="BZ2" s="20"/>
      <c r="CA2" s="20"/>
      <c r="CB2" s="20"/>
      <c r="CC2" s="21" t="n">
        <f aca="false">BY2+1</f>
        <v>45158</v>
      </c>
      <c r="CD2" s="21"/>
      <c r="CE2" s="21"/>
      <c r="CF2" s="21"/>
      <c r="CG2" s="20" t="n">
        <f aca="false">CC2+1</f>
        <v>45159</v>
      </c>
      <c r="CH2" s="20"/>
      <c r="CI2" s="20"/>
      <c r="CJ2" s="20"/>
      <c r="CK2" s="21" t="n">
        <f aca="false">CG2+1</f>
        <v>45160</v>
      </c>
      <c r="CL2" s="21"/>
      <c r="CM2" s="21"/>
      <c r="CN2" s="21"/>
      <c r="CO2" s="20" t="n">
        <f aca="false">CK2+1</f>
        <v>45161</v>
      </c>
      <c r="CP2" s="20"/>
      <c r="CQ2" s="20"/>
      <c r="CR2" s="20"/>
      <c r="CS2" s="21" t="n">
        <f aca="false">CO2+1</f>
        <v>45162</v>
      </c>
      <c r="CT2" s="21"/>
      <c r="CU2" s="21"/>
      <c r="CV2" s="21"/>
      <c r="CW2" s="20" t="n">
        <f aca="false">CS2+1</f>
        <v>45163</v>
      </c>
      <c r="CX2" s="20"/>
      <c r="CY2" s="20"/>
      <c r="CZ2" s="20"/>
      <c r="DA2" s="21" t="n">
        <f aca="false">CW2+1</f>
        <v>45164</v>
      </c>
      <c r="DB2" s="21"/>
      <c r="DC2" s="21"/>
      <c r="DD2" s="21"/>
      <c r="DE2" s="20" t="n">
        <f aca="false">DA2+1</f>
        <v>45165</v>
      </c>
      <c r="DF2" s="20"/>
      <c r="DG2" s="20"/>
      <c r="DH2" s="20"/>
      <c r="DI2" s="21" t="n">
        <f aca="false">DE2+1</f>
        <v>45166</v>
      </c>
      <c r="DJ2" s="21"/>
      <c r="DK2" s="21"/>
      <c r="DL2" s="21"/>
      <c r="DM2" s="20" t="n">
        <f aca="false">DI2+1</f>
        <v>45167</v>
      </c>
      <c r="DN2" s="20"/>
      <c r="DO2" s="20"/>
      <c r="DP2" s="20"/>
      <c r="DQ2" s="21" t="n">
        <f aca="false">DM2+1</f>
        <v>45168</v>
      </c>
      <c r="DR2" s="21"/>
      <c r="DS2" s="21"/>
      <c r="DT2" s="21"/>
      <c r="DU2" s="20" t="n">
        <f aca="false">DQ2+1</f>
        <v>45169</v>
      </c>
      <c r="DV2" s="20"/>
      <c r="DW2" s="20"/>
      <c r="DX2" s="20"/>
      <c r="DY2" s="22" t="s">
        <v>4</v>
      </c>
      <c r="DZ2" s="23" t="s">
        <v>4</v>
      </c>
      <c r="EA2" s="23" t="s">
        <v>4</v>
      </c>
      <c r="EB2" s="24" t="s">
        <v>4</v>
      </c>
      <c r="EC2" s="25" t="s">
        <v>5</v>
      </c>
      <c r="EI2" s="26"/>
      <c r="GM2" s="27"/>
      <c r="GY2" s="3" t="n">
        <f aca="false">18487-17974</f>
        <v>513</v>
      </c>
    </row>
    <row r="3" s="3" customFormat="true" ht="12.8" hidden="false" customHeight="false" outlineLevel="0" collapsed="false">
      <c r="A3" s="17"/>
      <c r="B3" s="18"/>
      <c r="C3" s="18"/>
      <c r="D3" s="19"/>
      <c r="E3" s="28" t="s">
        <v>6</v>
      </c>
      <c r="F3" s="29" t="s">
        <v>7</v>
      </c>
      <c r="G3" s="29" t="s">
        <v>8</v>
      </c>
      <c r="H3" s="30" t="s">
        <v>9</v>
      </c>
      <c r="I3" s="28" t="s">
        <v>6</v>
      </c>
      <c r="J3" s="29" t="s">
        <v>7</v>
      </c>
      <c r="K3" s="29" t="s">
        <v>8</v>
      </c>
      <c r="L3" s="30" t="s">
        <v>9</v>
      </c>
      <c r="M3" s="28" t="s">
        <v>6</v>
      </c>
      <c r="N3" s="29" t="s">
        <v>7</v>
      </c>
      <c r="O3" s="29" t="s">
        <v>8</v>
      </c>
      <c r="P3" s="30" t="s">
        <v>9</v>
      </c>
      <c r="Q3" s="28" t="s">
        <v>6</v>
      </c>
      <c r="R3" s="29" t="s">
        <v>7</v>
      </c>
      <c r="S3" s="29" t="s">
        <v>8</v>
      </c>
      <c r="T3" s="30" t="s">
        <v>9</v>
      </c>
      <c r="U3" s="28" t="s">
        <v>6</v>
      </c>
      <c r="V3" s="29" t="s">
        <v>7</v>
      </c>
      <c r="W3" s="29" t="s">
        <v>8</v>
      </c>
      <c r="X3" s="30" t="s">
        <v>9</v>
      </c>
      <c r="Y3" s="28" t="s">
        <v>6</v>
      </c>
      <c r="Z3" s="29" t="s">
        <v>7</v>
      </c>
      <c r="AA3" s="29" t="s">
        <v>8</v>
      </c>
      <c r="AB3" s="30" t="s">
        <v>9</v>
      </c>
      <c r="AC3" s="28" t="s">
        <v>6</v>
      </c>
      <c r="AD3" s="29" t="s">
        <v>7</v>
      </c>
      <c r="AE3" s="29" t="s">
        <v>8</v>
      </c>
      <c r="AF3" s="30" t="s">
        <v>9</v>
      </c>
      <c r="AG3" s="28" t="s">
        <v>6</v>
      </c>
      <c r="AH3" s="29" t="s">
        <v>7</v>
      </c>
      <c r="AI3" s="29" t="s">
        <v>8</v>
      </c>
      <c r="AJ3" s="30" t="s">
        <v>9</v>
      </c>
      <c r="AK3" s="28" t="s">
        <v>6</v>
      </c>
      <c r="AL3" s="29" t="s">
        <v>7</v>
      </c>
      <c r="AM3" s="29" t="s">
        <v>8</v>
      </c>
      <c r="AN3" s="30" t="s">
        <v>9</v>
      </c>
      <c r="AO3" s="28" t="s">
        <v>6</v>
      </c>
      <c r="AP3" s="29" t="s">
        <v>7</v>
      </c>
      <c r="AQ3" s="29" t="s">
        <v>8</v>
      </c>
      <c r="AR3" s="30" t="s">
        <v>9</v>
      </c>
      <c r="AS3" s="28" t="s">
        <v>6</v>
      </c>
      <c r="AT3" s="29" t="s">
        <v>7</v>
      </c>
      <c r="AU3" s="29" t="s">
        <v>8</v>
      </c>
      <c r="AV3" s="30" t="s">
        <v>9</v>
      </c>
      <c r="AW3" s="28" t="s">
        <v>6</v>
      </c>
      <c r="AX3" s="29" t="s">
        <v>7</v>
      </c>
      <c r="AY3" s="29" t="s">
        <v>8</v>
      </c>
      <c r="AZ3" s="30" t="s">
        <v>9</v>
      </c>
      <c r="BA3" s="28" t="s">
        <v>6</v>
      </c>
      <c r="BB3" s="29" t="s">
        <v>7</v>
      </c>
      <c r="BC3" s="29" t="s">
        <v>8</v>
      </c>
      <c r="BD3" s="30" t="s">
        <v>9</v>
      </c>
      <c r="BE3" s="28" t="s">
        <v>6</v>
      </c>
      <c r="BF3" s="29" t="s">
        <v>7</v>
      </c>
      <c r="BG3" s="29" t="s">
        <v>8</v>
      </c>
      <c r="BH3" s="30" t="s">
        <v>9</v>
      </c>
      <c r="BI3" s="28" t="s">
        <v>6</v>
      </c>
      <c r="BJ3" s="29" t="s">
        <v>7</v>
      </c>
      <c r="BK3" s="29" t="s">
        <v>8</v>
      </c>
      <c r="BL3" s="30" t="s">
        <v>9</v>
      </c>
      <c r="BM3" s="28" t="s">
        <v>6</v>
      </c>
      <c r="BN3" s="29" t="s">
        <v>7</v>
      </c>
      <c r="BO3" s="29" t="s">
        <v>8</v>
      </c>
      <c r="BP3" s="30" t="s">
        <v>9</v>
      </c>
      <c r="BQ3" s="28" t="s">
        <v>6</v>
      </c>
      <c r="BR3" s="29" t="s">
        <v>7</v>
      </c>
      <c r="BS3" s="29" t="s">
        <v>8</v>
      </c>
      <c r="BT3" s="30" t="s">
        <v>9</v>
      </c>
      <c r="BU3" s="28" t="s">
        <v>6</v>
      </c>
      <c r="BV3" s="29" t="s">
        <v>7</v>
      </c>
      <c r="BW3" s="29" t="s">
        <v>8</v>
      </c>
      <c r="BX3" s="30" t="s">
        <v>9</v>
      </c>
      <c r="BY3" s="28" t="s">
        <v>6</v>
      </c>
      <c r="BZ3" s="29" t="s">
        <v>7</v>
      </c>
      <c r="CA3" s="29" t="s">
        <v>8</v>
      </c>
      <c r="CB3" s="30" t="s">
        <v>9</v>
      </c>
      <c r="CC3" s="28" t="s">
        <v>6</v>
      </c>
      <c r="CD3" s="29" t="s">
        <v>7</v>
      </c>
      <c r="CE3" s="29" t="s">
        <v>8</v>
      </c>
      <c r="CF3" s="30" t="s">
        <v>9</v>
      </c>
      <c r="CG3" s="28" t="s">
        <v>6</v>
      </c>
      <c r="CH3" s="29" t="s">
        <v>7</v>
      </c>
      <c r="CI3" s="29" t="s">
        <v>8</v>
      </c>
      <c r="CJ3" s="30" t="s">
        <v>9</v>
      </c>
      <c r="CK3" s="28" t="s">
        <v>6</v>
      </c>
      <c r="CL3" s="29" t="s">
        <v>7</v>
      </c>
      <c r="CM3" s="29" t="s">
        <v>8</v>
      </c>
      <c r="CN3" s="30" t="s">
        <v>9</v>
      </c>
      <c r="CO3" s="28" t="s">
        <v>6</v>
      </c>
      <c r="CP3" s="29" t="s">
        <v>7</v>
      </c>
      <c r="CQ3" s="29" t="s">
        <v>8</v>
      </c>
      <c r="CR3" s="30" t="s">
        <v>9</v>
      </c>
      <c r="CS3" s="28" t="s">
        <v>6</v>
      </c>
      <c r="CT3" s="29" t="s">
        <v>7</v>
      </c>
      <c r="CU3" s="29" t="s">
        <v>8</v>
      </c>
      <c r="CV3" s="30" t="s">
        <v>9</v>
      </c>
      <c r="CW3" s="28" t="s">
        <v>6</v>
      </c>
      <c r="CX3" s="29" t="s">
        <v>7</v>
      </c>
      <c r="CY3" s="29" t="s">
        <v>8</v>
      </c>
      <c r="CZ3" s="30" t="s">
        <v>9</v>
      </c>
      <c r="DA3" s="28" t="s">
        <v>6</v>
      </c>
      <c r="DB3" s="29" t="s">
        <v>7</v>
      </c>
      <c r="DC3" s="29" t="s">
        <v>8</v>
      </c>
      <c r="DD3" s="30" t="s">
        <v>9</v>
      </c>
      <c r="DE3" s="28" t="s">
        <v>6</v>
      </c>
      <c r="DF3" s="29" t="s">
        <v>7</v>
      </c>
      <c r="DG3" s="29" t="s">
        <v>8</v>
      </c>
      <c r="DH3" s="30" t="s">
        <v>9</v>
      </c>
      <c r="DI3" s="28" t="s">
        <v>6</v>
      </c>
      <c r="DJ3" s="29" t="s">
        <v>7</v>
      </c>
      <c r="DK3" s="29" t="s">
        <v>8</v>
      </c>
      <c r="DL3" s="30" t="s">
        <v>9</v>
      </c>
      <c r="DM3" s="28" t="s">
        <v>6</v>
      </c>
      <c r="DN3" s="29" t="s">
        <v>7</v>
      </c>
      <c r="DO3" s="29" t="s">
        <v>8</v>
      </c>
      <c r="DP3" s="30" t="s">
        <v>9</v>
      </c>
      <c r="DQ3" s="28" t="s">
        <v>6</v>
      </c>
      <c r="DR3" s="29" t="s">
        <v>7</v>
      </c>
      <c r="DS3" s="29" t="s">
        <v>8</v>
      </c>
      <c r="DT3" s="30" t="s">
        <v>9</v>
      </c>
      <c r="DU3" s="29" t="s">
        <v>6</v>
      </c>
      <c r="DV3" s="29" t="s">
        <v>7</v>
      </c>
      <c r="DW3" s="29" t="s">
        <v>8</v>
      </c>
      <c r="DX3" s="30" t="s">
        <v>9</v>
      </c>
      <c r="DY3" s="31" t="s">
        <v>6</v>
      </c>
      <c r="DZ3" s="32" t="s">
        <v>7</v>
      </c>
      <c r="EA3" s="32" t="s">
        <v>8</v>
      </c>
      <c r="EB3" s="24"/>
      <c r="EC3" s="25"/>
      <c r="EE3" s="33" t="s">
        <v>10</v>
      </c>
      <c r="EF3" s="33" t="s">
        <v>11</v>
      </c>
      <c r="EG3" s="33"/>
      <c r="EH3" s="33"/>
      <c r="EI3" s="34"/>
      <c r="EJ3" s="34"/>
      <c r="EK3" s="34"/>
      <c r="EL3" s="34"/>
      <c r="EM3" s="34"/>
      <c r="EN3" s="34"/>
      <c r="EO3" s="34"/>
      <c r="EP3" s="35" t="s">
        <v>12</v>
      </c>
      <c r="EQ3" s="35" t="s">
        <v>13</v>
      </c>
      <c r="ER3" s="36" t="n">
        <f aca="false">E2</f>
        <v>45139</v>
      </c>
      <c r="ES3" s="36" t="n">
        <f aca="false">ER3+1</f>
        <v>45140</v>
      </c>
      <c r="ET3" s="36" t="n">
        <f aca="false">ES3+1</f>
        <v>45141</v>
      </c>
      <c r="EU3" s="36" t="n">
        <f aca="false">ET3+1</f>
        <v>45142</v>
      </c>
      <c r="EV3" s="36" t="n">
        <f aca="false">EU3+1</f>
        <v>45143</v>
      </c>
      <c r="EW3" s="36" t="n">
        <f aca="false">EV3+1</f>
        <v>45144</v>
      </c>
      <c r="EX3" s="36" t="n">
        <f aca="false">EW3+1</f>
        <v>45145</v>
      </c>
      <c r="EY3" s="36" t="n">
        <f aca="false">EX3+1</f>
        <v>45146</v>
      </c>
      <c r="EZ3" s="36" t="n">
        <f aca="false">EY3+1</f>
        <v>45147</v>
      </c>
      <c r="FA3" s="36" t="n">
        <f aca="false">EZ3+1</f>
        <v>45148</v>
      </c>
      <c r="FB3" s="36" t="n">
        <f aca="false">FA3+1</f>
        <v>45149</v>
      </c>
      <c r="FC3" s="36" t="n">
        <f aca="false">FB3+1</f>
        <v>45150</v>
      </c>
      <c r="FD3" s="36" t="n">
        <f aca="false">FC3+1</f>
        <v>45151</v>
      </c>
      <c r="FE3" s="36" t="n">
        <f aca="false">FD3+1</f>
        <v>45152</v>
      </c>
      <c r="FF3" s="36" t="n">
        <f aca="false">FE3+1</f>
        <v>45153</v>
      </c>
      <c r="FG3" s="36" t="n">
        <f aca="false">FF3+1</f>
        <v>45154</v>
      </c>
      <c r="FH3" s="36" t="n">
        <f aca="false">FG3+1</f>
        <v>45155</v>
      </c>
      <c r="FI3" s="36" t="n">
        <f aca="false">FH3+1</f>
        <v>45156</v>
      </c>
      <c r="FJ3" s="36" t="n">
        <f aca="false">FI3+1</f>
        <v>45157</v>
      </c>
      <c r="FK3" s="36" t="n">
        <f aca="false">FJ3+1</f>
        <v>45158</v>
      </c>
      <c r="FL3" s="36" t="n">
        <f aca="false">FK3+1</f>
        <v>45159</v>
      </c>
      <c r="FM3" s="36" t="n">
        <f aca="false">FL3+1</f>
        <v>45160</v>
      </c>
      <c r="FN3" s="36" t="n">
        <f aca="false">FM3+1</f>
        <v>45161</v>
      </c>
      <c r="FO3" s="36" t="n">
        <f aca="false">FN3+1</f>
        <v>45162</v>
      </c>
      <c r="FP3" s="36" t="n">
        <f aca="false">FO3+1</f>
        <v>45163</v>
      </c>
      <c r="FQ3" s="36" t="n">
        <f aca="false">FP3+1</f>
        <v>45164</v>
      </c>
      <c r="FR3" s="36" t="n">
        <f aca="false">FQ3+1</f>
        <v>45165</v>
      </c>
      <c r="FS3" s="36" t="n">
        <f aca="false">FR3+1</f>
        <v>45166</v>
      </c>
      <c r="FT3" s="36" t="n">
        <f aca="false">FS3+1</f>
        <v>45167</v>
      </c>
      <c r="FU3" s="36" t="n">
        <f aca="false">FT3+1</f>
        <v>45168</v>
      </c>
      <c r="FV3" s="36" t="n">
        <f aca="false">FU3+1</f>
        <v>45169</v>
      </c>
      <c r="FW3" s="36"/>
      <c r="FX3" s="36"/>
      <c r="FY3" s="36"/>
      <c r="FZ3" s="36"/>
      <c r="GA3" s="36"/>
      <c r="GM3" s="27"/>
    </row>
    <row r="4" customFormat="false" ht="12.8" hidden="false" customHeight="false" outlineLevel="0" collapsed="false">
      <c r="A4" s="37" t="n">
        <v>5504180</v>
      </c>
      <c r="B4" s="38" t="s">
        <v>14</v>
      </c>
      <c r="C4" s="39"/>
      <c r="D4" s="40" t="n">
        <v>10.8</v>
      </c>
      <c r="E4" s="41"/>
      <c r="F4" s="41"/>
      <c r="G4" s="41"/>
      <c r="H4" s="42" t="n">
        <f aca="false">SUM(E4:G4)</f>
        <v>0</v>
      </c>
      <c r="I4" s="41"/>
      <c r="J4" s="41"/>
      <c r="K4" s="41" t="n">
        <v>258</v>
      </c>
      <c r="L4" s="42" t="n">
        <f aca="false">SUM(I4:K4)</f>
        <v>258</v>
      </c>
      <c r="M4" s="41"/>
      <c r="N4" s="41"/>
      <c r="O4" s="41"/>
      <c r="P4" s="42" t="n">
        <f aca="false">SUM(M4:O4)</f>
        <v>0</v>
      </c>
      <c r="Q4" s="41"/>
      <c r="R4" s="41"/>
      <c r="S4" s="41"/>
      <c r="T4" s="42" t="n">
        <f aca="false">SUM(Q4:S4)</f>
        <v>0</v>
      </c>
      <c r="U4" s="41"/>
      <c r="V4" s="41"/>
      <c r="W4" s="41"/>
      <c r="X4" s="42" t="n">
        <f aca="false">SUM(U4:W4)</f>
        <v>0</v>
      </c>
      <c r="Y4" s="41"/>
      <c r="Z4" s="41"/>
      <c r="AA4" s="41"/>
      <c r="AB4" s="42" t="n">
        <f aca="false">SUM(Y4:AA4)</f>
        <v>0</v>
      </c>
      <c r="AC4" s="43"/>
      <c r="AD4" s="41"/>
      <c r="AE4" s="41"/>
      <c r="AF4" s="42" t="n">
        <f aca="false">SUM(AC4:AE4)</f>
        <v>0</v>
      </c>
      <c r="AG4" s="41"/>
      <c r="AH4" s="41"/>
      <c r="AI4" s="41"/>
      <c r="AJ4" s="42" t="n">
        <f aca="false">SUM(AG4:AI4)</f>
        <v>0</v>
      </c>
      <c r="AK4" s="41"/>
      <c r="AL4" s="41"/>
      <c r="AM4" s="41"/>
      <c r="AN4" s="42" t="n">
        <f aca="false">SUM(AK4:AM4)</f>
        <v>0</v>
      </c>
      <c r="AO4" s="41"/>
      <c r="AP4" s="41"/>
      <c r="AQ4" s="41"/>
      <c r="AR4" s="42" t="n">
        <f aca="false">SUM(AO4:AQ4)</f>
        <v>0</v>
      </c>
      <c r="AS4" s="41"/>
      <c r="AT4" s="41"/>
      <c r="AU4" s="41"/>
      <c r="AV4" s="42" t="n">
        <f aca="false">SUM(AS4:AU4)</f>
        <v>0</v>
      </c>
      <c r="AW4" s="41"/>
      <c r="AX4" s="41"/>
      <c r="AY4" s="41"/>
      <c r="AZ4" s="42" t="n">
        <f aca="false">SUM(AW4:AY4)</f>
        <v>0</v>
      </c>
      <c r="BA4" s="41"/>
      <c r="BB4" s="41"/>
      <c r="BC4" s="41"/>
      <c r="BD4" s="42" t="n">
        <f aca="false">SUM(BA4:BC4)</f>
        <v>0</v>
      </c>
      <c r="BE4" s="41"/>
      <c r="BF4" s="41"/>
      <c r="BG4" s="41"/>
      <c r="BH4" s="42" t="n">
        <f aca="false">SUM(BE4:BG4)</f>
        <v>0</v>
      </c>
      <c r="BI4" s="41"/>
      <c r="BJ4" s="41"/>
      <c r="BK4" s="41"/>
      <c r="BL4" s="42" t="n">
        <f aca="false">SUM(BI4:BK4)</f>
        <v>0</v>
      </c>
      <c r="BM4" s="41"/>
      <c r="BN4" s="41"/>
      <c r="BO4" s="41"/>
      <c r="BP4" s="42" t="n">
        <f aca="false">SUM(BM4:BO4)</f>
        <v>0</v>
      </c>
      <c r="BQ4" s="41"/>
      <c r="BR4" s="41"/>
      <c r="BS4" s="41"/>
      <c r="BT4" s="42" t="n">
        <f aca="false">SUM(BQ4:BS4)</f>
        <v>0</v>
      </c>
      <c r="BU4" s="41"/>
      <c r="BV4" s="41"/>
      <c r="BW4" s="41"/>
      <c r="BX4" s="42" t="n">
        <f aca="false">SUM(BU4:BW4)</f>
        <v>0</v>
      </c>
      <c r="BY4" s="41"/>
      <c r="BZ4" s="41"/>
      <c r="CA4" s="41"/>
      <c r="CB4" s="42" t="n">
        <f aca="false">SUM(BY4:CA4)</f>
        <v>0</v>
      </c>
      <c r="CC4" s="41"/>
      <c r="CD4" s="41"/>
      <c r="CE4" s="41"/>
      <c r="CF4" s="42" t="n">
        <f aca="false">SUM(CC4:CE4)</f>
        <v>0</v>
      </c>
      <c r="CG4" s="41"/>
      <c r="CH4" s="41"/>
      <c r="CI4" s="41"/>
      <c r="CJ4" s="42" t="n">
        <f aca="false">SUM(CG4:CI4)</f>
        <v>0</v>
      </c>
      <c r="CK4" s="41"/>
      <c r="CL4" s="41"/>
      <c r="CM4" s="41"/>
      <c r="CN4" s="42" t="n">
        <f aca="false">SUM(CK4:CM4)</f>
        <v>0</v>
      </c>
      <c r="CO4" s="41"/>
      <c r="CP4" s="41"/>
      <c r="CQ4" s="41"/>
      <c r="CR4" s="42" t="n">
        <f aca="false">SUM(CO4:CQ4)</f>
        <v>0</v>
      </c>
      <c r="CS4" s="41"/>
      <c r="CT4" s="41"/>
      <c r="CU4" s="41"/>
      <c r="CV4" s="42" t="n">
        <f aca="false">SUM(CS4:CU4)</f>
        <v>0</v>
      </c>
      <c r="CW4" s="41"/>
      <c r="CX4" s="41"/>
      <c r="CY4" s="41"/>
      <c r="CZ4" s="42" t="n">
        <f aca="false">SUM(CW4:CY4)</f>
        <v>0</v>
      </c>
      <c r="DA4" s="41"/>
      <c r="DB4" s="41"/>
      <c r="DC4" s="41"/>
      <c r="DD4" s="42" t="n">
        <f aca="false">SUM(DA4:DC4)</f>
        <v>0</v>
      </c>
      <c r="DE4" s="41"/>
      <c r="DF4" s="41"/>
      <c r="DG4" s="41"/>
      <c r="DH4" s="42" t="n">
        <f aca="false">SUM(DE4:DG4)</f>
        <v>0</v>
      </c>
      <c r="DI4" s="41"/>
      <c r="DJ4" s="41"/>
      <c r="DK4" s="41"/>
      <c r="DL4" s="42" t="n">
        <f aca="false">SUM(DI4:DK4)</f>
        <v>0</v>
      </c>
      <c r="DM4" s="41"/>
      <c r="DN4" s="41"/>
      <c r="DO4" s="41"/>
      <c r="DP4" s="42" t="n">
        <f aca="false">SUM(DM4:DO4)</f>
        <v>0</v>
      </c>
      <c r="DQ4" s="41"/>
      <c r="DR4" s="41"/>
      <c r="DS4" s="41"/>
      <c r="DT4" s="42" t="n">
        <f aca="false">SUM(DQ4:DS4)</f>
        <v>0</v>
      </c>
      <c r="DU4" s="41"/>
      <c r="DV4" s="41"/>
      <c r="DW4" s="41"/>
      <c r="DX4" s="42" t="n">
        <f aca="false">SUM(DU4:DW4)</f>
        <v>0</v>
      </c>
      <c r="DY4" s="44" t="n">
        <f aca="false">SUMIF($E$3:$DX$3,DY$3,E4:DX4)</f>
        <v>0</v>
      </c>
      <c r="DZ4" s="44" t="n">
        <f aca="false">SUMIF($E$3:$DX$3,DZ$3,E4:DX4)</f>
        <v>0</v>
      </c>
      <c r="EA4" s="44" t="n">
        <f aca="false">SUMIF($E$3:$DX$3,EA$3,E4:DX4)</f>
        <v>258</v>
      </c>
      <c r="EB4" s="45" t="n">
        <f aca="false">SUMIF($E$3:$DX$3,"TOTAL",E4:DX4)</f>
        <v>258</v>
      </c>
      <c r="EC4" s="46" t="n">
        <f aca="false">(EB4*D4)/1000</f>
        <v>2.7864</v>
      </c>
      <c r="ED4" s="47"/>
      <c r="EF4" s="48"/>
      <c r="EG4" s="48"/>
      <c r="EH4" s="48"/>
      <c r="EI4" s="49"/>
      <c r="EJ4" s="49"/>
      <c r="EK4" s="49"/>
      <c r="EL4" s="49"/>
      <c r="EM4" s="49"/>
      <c r="EN4" s="49"/>
      <c r="EO4" s="50"/>
      <c r="EP4" s="51"/>
      <c r="EQ4" s="52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4"/>
      <c r="FW4" s="55"/>
      <c r="FX4" s="55"/>
      <c r="FY4" s="55"/>
      <c r="FZ4" s="55"/>
      <c r="GA4" s="55"/>
      <c r="GB4" s="56"/>
      <c r="GC4" s="57"/>
      <c r="GD4" s="58"/>
      <c r="GE4" s="56"/>
      <c r="GF4" s="56"/>
      <c r="GG4" s="56"/>
      <c r="GH4" s="59"/>
      <c r="GJ4" s="60"/>
      <c r="GK4" s="61"/>
      <c r="GL4" s="62"/>
    </row>
    <row r="5" customFormat="false" ht="12.8" hidden="false" customHeight="false" outlineLevel="0" collapsed="false">
      <c r="A5" s="63" t="n">
        <v>5502280</v>
      </c>
      <c r="B5" s="64" t="s">
        <v>15</v>
      </c>
      <c r="C5" s="65"/>
      <c r="D5" s="66" t="n">
        <v>10.8</v>
      </c>
      <c r="E5" s="67"/>
      <c r="F5" s="67"/>
      <c r="G5" s="68"/>
      <c r="H5" s="69" t="n">
        <f aca="false">SUM(E5:G5)</f>
        <v>0</v>
      </c>
      <c r="I5" s="67"/>
      <c r="J5" s="67"/>
      <c r="K5" s="68" t="n">
        <v>275</v>
      </c>
      <c r="L5" s="69" t="n">
        <f aca="false">SUM(I5:K5)</f>
        <v>275</v>
      </c>
      <c r="M5" s="67"/>
      <c r="N5" s="67"/>
      <c r="O5" s="68"/>
      <c r="P5" s="69" t="n">
        <f aca="false">SUM(M5:O5)</f>
        <v>0</v>
      </c>
      <c r="Q5" s="67"/>
      <c r="R5" s="67"/>
      <c r="S5" s="68"/>
      <c r="T5" s="69" t="n">
        <f aca="false">SUM(Q5:S5)</f>
        <v>0</v>
      </c>
      <c r="U5" s="67"/>
      <c r="V5" s="67"/>
      <c r="W5" s="68"/>
      <c r="X5" s="69" t="n">
        <f aca="false">SUM(U5:W5)</f>
        <v>0</v>
      </c>
      <c r="Y5" s="67"/>
      <c r="Z5" s="67"/>
      <c r="AA5" s="68"/>
      <c r="AB5" s="69" t="n">
        <f aca="false">SUM(Y5:AA5)</f>
        <v>0</v>
      </c>
      <c r="AC5" s="70"/>
      <c r="AD5" s="67"/>
      <c r="AE5" s="68"/>
      <c r="AF5" s="69" t="n">
        <f aca="false">SUM(AC5:AE5)</f>
        <v>0</v>
      </c>
      <c r="AG5" s="67"/>
      <c r="AH5" s="67"/>
      <c r="AI5" s="68"/>
      <c r="AJ5" s="69" t="n">
        <f aca="false">SUM(AG5:AI5)</f>
        <v>0</v>
      </c>
      <c r="AK5" s="67"/>
      <c r="AL5" s="67"/>
      <c r="AM5" s="68"/>
      <c r="AN5" s="69" t="n">
        <f aca="false">SUM(AK5:AM5)</f>
        <v>0</v>
      </c>
      <c r="AO5" s="67"/>
      <c r="AP5" s="67"/>
      <c r="AQ5" s="68"/>
      <c r="AR5" s="69" t="n">
        <f aca="false">SUM(AO5:AQ5)</f>
        <v>0</v>
      </c>
      <c r="AS5" s="67"/>
      <c r="AT5" s="67"/>
      <c r="AU5" s="68"/>
      <c r="AV5" s="69" t="n">
        <f aca="false">SUM(AS5:AU5)</f>
        <v>0</v>
      </c>
      <c r="AW5" s="67"/>
      <c r="AX5" s="67"/>
      <c r="AY5" s="68"/>
      <c r="AZ5" s="69" t="n">
        <f aca="false">SUM(AW5:AY5)</f>
        <v>0</v>
      </c>
      <c r="BA5" s="67"/>
      <c r="BB5" s="67"/>
      <c r="BC5" s="68"/>
      <c r="BD5" s="69" t="n">
        <f aca="false">SUM(BA5:BC5)</f>
        <v>0</v>
      </c>
      <c r="BE5" s="67"/>
      <c r="BF5" s="67"/>
      <c r="BG5" s="68"/>
      <c r="BH5" s="69" t="n">
        <f aca="false">SUM(BE5:BG5)</f>
        <v>0</v>
      </c>
      <c r="BI5" s="67"/>
      <c r="BJ5" s="67"/>
      <c r="BK5" s="68"/>
      <c r="BL5" s="69" t="n">
        <f aca="false">SUM(BI5:BK5)</f>
        <v>0</v>
      </c>
      <c r="BM5" s="67"/>
      <c r="BN5" s="67"/>
      <c r="BO5" s="68"/>
      <c r="BP5" s="69" t="n">
        <f aca="false">SUM(BM5:BO5)</f>
        <v>0</v>
      </c>
      <c r="BQ5" s="67"/>
      <c r="BR5" s="67"/>
      <c r="BS5" s="68"/>
      <c r="BT5" s="69" t="n">
        <f aca="false">SUM(BQ5:BS5)</f>
        <v>0</v>
      </c>
      <c r="BU5" s="67"/>
      <c r="BV5" s="67"/>
      <c r="BW5" s="68"/>
      <c r="BX5" s="69" t="n">
        <f aca="false">SUM(BU5:BW5)</f>
        <v>0</v>
      </c>
      <c r="BY5" s="67"/>
      <c r="BZ5" s="67"/>
      <c r="CA5" s="68"/>
      <c r="CB5" s="69" t="n">
        <f aca="false">SUM(BY5:CA5)</f>
        <v>0</v>
      </c>
      <c r="CC5" s="67"/>
      <c r="CD5" s="67"/>
      <c r="CE5" s="68"/>
      <c r="CF5" s="69" t="n">
        <f aca="false">SUM(CC5:CE5)</f>
        <v>0</v>
      </c>
      <c r="CG5" s="67"/>
      <c r="CH5" s="67"/>
      <c r="CI5" s="68"/>
      <c r="CJ5" s="69" t="n">
        <f aca="false">SUM(CG5:CI5)</f>
        <v>0</v>
      </c>
      <c r="CK5" s="67"/>
      <c r="CL5" s="67"/>
      <c r="CM5" s="68"/>
      <c r="CN5" s="69" t="n">
        <f aca="false">SUM(CK5:CM5)</f>
        <v>0</v>
      </c>
      <c r="CO5" s="67"/>
      <c r="CP5" s="67"/>
      <c r="CQ5" s="68"/>
      <c r="CR5" s="69" t="n">
        <f aca="false">SUM(CO5:CQ5)</f>
        <v>0</v>
      </c>
      <c r="CS5" s="67"/>
      <c r="CT5" s="67"/>
      <c r="CU5" s="68"/>
      <c r="CV5" s="69" t="n">
        <f aca="false">SUM(CS5:CU5)</f>
        <v>0</v>
      </c>
      <c r="CW5" s="67"/>
      <c r="CX5" s="67"/>
      <c r="CY5" s="68"/>
      <c r="CZ5" s="69" t="n">
        <f aca="false">SUM(CW5:CY5)</f>
        <v>0</v>
      </c>
      <c r="DA5" s="67"/>
      <c r="DB5" s="67"/>
      <c r="DC5" s="68"/>
      <c r="DD5" s="69" t="n">
        <f aca="false">SUM(DA5:DC5)</f>
        <v>0</v>
      </c>
      <c r="DE5" s="67"/>
      <c r="DF5" s="67"/>
      <c r="DG5" s="68"/>
      <c r="DH5" s="69" t="n">
        <f aca="false">SUM(DE5:DG5)</f>
        <v>0</v>
      </c>
      <c r="DI5" s="67"/>
      <c r="DJ5" s="67"/>
      <c r="DK5" s="68"/>
      <c r="DL5" s="69" t="n">
        <f aca="false">SUM(DI5:DK5)</f>
        <v>0</v>
      </c>
      <c r="DM5" s="67"/>
      <c r="DN5" s="67"/>
      <c r="DO5" s="68"/>
      <c r="DP5" s="69" t="n">
        <f aca="false">SUM(DM5:DO5)</f>
        <v>0</v>
      </c>
      <c r="DQ5" s="67"/>
      <c r="DR5" s="67"/>
      <c r="DS5" s="68"/>
      <c r="DT5" s="69" t="n">
        <f aca="false">SUM(DQ5:DS5)</f>
        <v>0</v>
      </c>
      <c r="DU5" s="67"/>
      <c r="DV5" s="67"/>
      <c r="DW5" s="68"/>
      <c r="DX5" s="69" t="n">
        <f aca="false">SUM(DU5:DW5)</f>
        <v>0</v>
      </c>
      <c r="DY5" s="71" t="n">
        <f aca="false">SUMIF($E$3:$DX$3,DY$3,E5:DX5)</f>
        <v>0</v>
      </c>
      <c r="DZ5" s="71" t="n">
        <f aca="false">SUMIF($E$3:$DX$3,DZ$3,E5:DX5)</f>
        <v>0</v>
      </c>
      <c r="EA5" s="71" t="n">
        <f aca="false">SUMIF($E$3:$DX$3,EA$3,E5:DX5)</f>
        <v>275</v>
      </c>
      <c r="EB5" s="72" t="n">
        <f aca="false">SUMIF($E$3:$DX$3,"TOTAL",E5:DX5)</f>
        <v>275</v>
      </c>
      <c r="EC5" s="73" t="n">
        <f aca="false">(EB5*D5)/1000</f>
        <v>2.97</v>
      </c>
      <c r="ED5" s="74"/>
      <c r="EE5" s="75"/>
      <c r="EF5" s="76"/>
      <c r="EG5" s="76"/>
      <c r="EH5" s="76"/>
      <c r="EI5" s="50"/>
      <c r="EJ5" s="50"/>
      <c r="EK5" s="50"/>
      <c r="EL5" s="50"/>
      <c r="EM5" s="50"/>
      <c r="EN5" s="50"/>
      <c r="EO5" s="50"/>
      <c r="EP5" s="51"/>
      <c r="EQ5" s="52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4"/>
      <c r="FW5" s="55"/>
      <c r="FX5" s="55"/>
      <c r="FY5" s="55"/>
      <c r="FZ5" s="55"/>
      <c r="GA5" s="55"/>
      <c r="GB5" s="56"/>
      <c r="GC5" s="77"/>
      <c r="GD5" s="78"/>
      <c r="GE5" s="79"/>
      <c r="GF5" s="56"/>
      <c r="GG5" s="56"/>
      <c r="GK5" s="2"/>
    </row>
    <row r="6" customFormat="false" ht="12.8" hidden="false" customHeight="false" outlineLevel="0" collapsed="false">
      <c r="A6" s="37" t="n">
        <v>5502180</v>
      </c>
      <c r="B6" s="38" t="s">
        <v>16</v>
      </c>
      <c r="C6" s="39"/>
      <c r="D6" s="40" t="n">
        <v>10.8</v>
      </c>
      <c r="E6" s="41"/>
      <c r="F6" s="41"/>
      <c r="G6" s="41"/>
      <c r="H6" s="42" t="n">
        <f aca="false">SUM(E6:G6)</f>
        <v>0</v>
      </c>
      <c r="I6" s="41"/>
      <c r="J6" s="41" t="n">
        <v>265</v>
      </c>
      <c r="K6" s="41" t="n">
        <v>85</v>
      </c>
      <c r="L6" s="42" t="n">
        <f aca="false">SUM(I6:K6)</f>
        <v>350</v>
      </c>
      <c r="M6" s="41"/>
      <c r="N6" s="41"/>
      <c r="O6" s="41"/>
      <c r="P6" s="42" t="n">
        <f aca="false">SUM(M6:O6)</f>
        <v>0</v>
      </c>
      <c r="Q6" s="41"/>
      <c r="R6" s="41"/>
      <c r="S6" s="41"/>
      <c r="T6" s="42" t="n">
        <f aca="false">SUM(Q6:S6)</f>
        <v>0</v>
      </c>
      <c r="U6" s="41"/>
      <c r="V6" s="41"/>
      <c r="W6" s="41"/>
      <c r="X6" s="42" t="n">
        <f aca="false">SUM(U6:W6)</f>
        <v>0</v>
      </c>
      <c r="Y6" s="41"/>
      <c r="Z6" s="41"/>
      <c r="AA6" s="41"/>
      <c r="AB6" s="42" t="n">
        <f aca="false">SUM(Y6:AA6)</f>
        <v>0</v>
      </c>
      <c r="AC6" s="43"/>
      <c r="AD6" s="41"/>
      <c r="AE6" s="41"/>
      <c r="AF6" s="42" t="n">
        <f aca="false">SUM(AC6:AE6)</f>
        <v>0</v>
      </c>
      <c r="AG6" s="41"/>
      <c r="AH6" s="41"/>
      <c r="AI6" s="41"/>
      <c r="AJ6" s="42" t="n">
        <f aca="false">SUM(AG6:AI6)</f>
        <v>0</v>
      </c>
      <c r="AK6" s="41"/>
      <c r="AL6" s="41"/>
      <c r="AM6" s="41"/>
      <c r="AN6" s="42" t="n">
        <f aca="false">SUM(AK6:AM6)</f>
        <v>0</v>
      </c>
      <c r="AO6" s="41"/>
      <c r="AP6" s="41"/>
      <c r="AQ6" s="41"/>
      <c r="AR6" s="42" t="n">
        <f aca="false">SUM(AO6:AQ6)</f>
        <v>0</v>
      </c>
      <c r="AS6" s="41"/>
      <c r="AT6" s="41"/>
      <c r="AU6" s="41"/>
      <c r="AV6" s="42" t="n">
        <f aca="false">SUM(AS6:AU6)</f>
        <v>0</v>
      </c>
      <c r="AW6" s="41"/>
      <c r="AX6" s="41"/>
      <c r="AY6" s="41"/>
      <c r="AZ6" s="42" t="n">
        <f aca="false">SUM(AW6:AY6)</f>
        <v>0</v>
      </c>
      <c r="BA6" s="41"/>
      <c r="BB6" s="41"/>
      <c r="BC6" s="41"/>
      <c r="BD6" s="42" t="n">
        <f aca="false">SUM(BA6:BC6)</f>
        <v>0</v>
      </c>
      <c r="BE6" s="41"/>
      <c r="BF6" s="41"/>
      <c r="BG6" s="41"/>
      <c r="BH6" s="42" t="n">
        <f aca="false">SUM(BE6:BG6)</f>
        <v>0</v>
      </c>
      <c r="BI6" s="41"/>
      <c r="BJ6" s="41"/>
      <c r="BK6" s="41"/>
      <c r="BL6" s="42" t="n">
        <f aca="false">SUM(BI6:BK6)</f>
        <v>0</v>
      </c>
      <c r="BM6" s="41"/>
      <c r="BN6" s="41"/>
      <c r="BO6" s="41"/>
      <c r="BP6" s="42" t="n">
        <f aca="false">SUM(BM6:BO6)</f>
        <v>0</v>
      </c>
      <c r="BQ6" s="41"/>
      <c r="BR6" s="41"/>
      <c r="BS6" s="41"/>
      <c r="BT6" s="42" t="n">
        <f aca="false">SUM(BQ6:BS6)</f>
        <v>0</v>
      </c>
      <c r="BU6" s="41"/>
      <c r="BV6" s="41"/>
      <c r="BW6" s="41"/>
      <c r="BX6" s="42" t="n">
        <f aca="false">SUM(BU6:BW6)</f>
        <v>0</v>
      </c>
      <c r="BY6" s="41"/>
      <c r="BZ6" s="41"/>
      <c r="CA6" s="41"/>
      <c r="CB6" s="42" t="n">
        <f aca="false">SUM(BY6:CA6)</f>
        <v>0</v>
      </c>
      <c r="CC6" s="41"/>
      <c r="CD6" s="41"/>
      <c r="CE6" s="41"/>
      <c r="CF6" s="42" t="n">
        <f aca="false">SUM(CC6:CE6)</f>
        <v>0</v>
      </c>
      <c r="CG6" s="41"/>
      <c r="CH6" s="41"/>
      <c r="CI6" s="41"/>
      <c r="CJ6" s="42" t="n">
        <f aca="false">SUM(CG6:CI6)</f>
        <v>0</v>
      </c>
      <c r="CK6" s="41"/>
      <c r="CL6" s="41"/>
      <c r="CM6" s="41"/>
      <c r="CN6" s="42" t="n">
        <f aca="false">SUM(CK6:CM6)</f>
        <v>0</v>
      </c>
      <c r="CO6" s="41"/>
      <c r="CP6" s="41"/>
      <c r="CQ6" s="41"/>
      <c r="CR6" s="42" t="n">
        <f aca="false">SUM(CO6:CQ6)</f>
        <v>0</v>
      </c>
      <c r="CS6" s="41"/>
      <c r="CT6" s="41"/>
      <c r="CU6" s="41"/>
      <c r="CV6" s="42" t="n">
        <f aca="false">SUM(CS6:CU6)</f>
        <v>0</v>
      </c>
      <c r="CW6" s="41"/>
      <c r="CX6" s="41"/>
      <c r="CY6" s="41"/>
      <c r="CZ6" s="42" t="n">
        <f aca="false">SUM(CW6:CY6)</f>
        <v>0</v>
      </c>
      <c r="DA6" s="41"/>
      <c r="DB6" s="41"/>
      <c r="DC6" s="41"/>
      <c r="DD6" s="42" t="n">
        <f aca="false">SUM(DA6:DC6)</f>
        <v>0</v>
      </c>
      <c r="DE6" s="41"/>
      <c r="DF6" s="41"/>
      <c r="DG6" s="41"/>
      <c r="DH6" s="42" t="n">
        <f aca="false">SUM(DE6:DG6)</f>
        <v>0</v>
      </c>
      <c r="DI6" s="41"/>
      <c r="DJ6" s="41"/>
      <c r="DK6" s="41"/>
      <c r="DL6" s="42" t="n">
        <f aca="false">SUM(DI6:DK6)</f>
        <v>0</v>
      </c>
      <c r="DM6" s="41"/>
      <c r="DN6" s="41"/>
      <c r="DO6" s="41"/>
      <c r="DP6" s="42" t="n">
        <f aca="false">SUM(DM6:DO6)</f>
        <v>0</v>
      </c>
      <c r="DQ6" s="41"/>
      <c r="DR6" s="41"/>
      <c r="DS6" s="41"/>
      <c r="DT6" s="42" t="n">
        <f aca="false">SUM(DQ6:DS6)</f>
        <v>0</v>
      </c>
      <c r="DU6" s="41"/>
      <c r="DV6" s="41"/>
      <c r="DW6" s="41"/>
      <c r="DX6" s="42" t="n">
        <f aca="false">SUM(DU6:DW6)</f>
        <v>0</v>
      </c>
      <c r="DY6" s="44" t="n">
        <f aca="false">SUMIF($E$3:$DX$3,DY$3,E6:DX6)</f>
        <v>0</v>
      </c>
      <c r="DZ6" s="44" t="n">
        <f aca="false">SUMIF($E$3:$DX$3,DZ$3,E6:DX6)</f>
        <v>265</v>
      </c>
      <c r="EA6" s="44" t="n">
        <f aca="false">SUMIF($E$3:$DX$3,EA$3,E6:DX6)</f>
        <v>85</v>
      </c>
      <c r="EB6" s="45" t="n">
        <f aca="false">SUMIF($E$3:$DX$3,"TOTAL",E6:DX6)</f>
        <v>350</v>
      </c>
      <c r="EC6" s="46" t="n">
        <f aca="false">(EB6*D6)/1000</f>
        <v>3.78</v>
      </c>
      <c r="ED6" s="47"/>
      <c r="EF6" s="48"/>
      <c r="EG6" s="48"/>
      <c r="EH6" s="48"/>
      <c r="EI6" s="49"/>
      <c r="EJ6" s="49"/>
      <c r="EK6" s="49"/>
      <c r="EL6" s="49"/>
      <c r="EM6" s="49"/>
      <c r="EN6" s="49"/>
      <c r="EO6" s="50"/>
      <c r="EP6" s="51"/>
      <c r="EQ6" s="52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4"/>
      <c r="FW6" s="55"/>
      <c r="FX6" s="55"/>
      <c r="FY6" s="55"/>
      <c r="FZ6" s="55"/>
      <c r="GA6" s="55"/>
      <c r="GB6" s="56"/>
      <c r="GC6" s="57"/>
      <c r="GD6" s="58"/>
      <c r="GE6" s="56"/>
      <c r="GF6" s="56"/>
      <c r="GG6" s="56"/>
      <c r="GH6" s="59"/>
      <c r="GJ6" s="60"/>
      <c r="GK6" s="61"/>
      <c r="GL6" s="62"/>
    </row>
    <row r="7" customFormat="false" ht="12.8" hidden="false" customHeight="false" outlineLevel="0" collapsed="false">
      <c r="A7" s="80" t="n">
        <v>5505120</v>
      </c>
      <c r="B7" s="81" t="s">
        <v>17</v>
      </c>
      <c r="C7" s="82" t="s">
        <v>18</v>
      </c>
      <c r="D7" s="83" t="n">
        <v>5.88</v>
      </c>
      <c r="E7" s="84"/>
      <c r="F7" s="84"/>
      <c r="G7" s="85"/>
      <c r="H7" s="86" t="n">
        <f aca="false">SUM(E7:G7)</f>
        <v>0</v>
      </c>
      <c r="I7" s="84"/>
      <c r="J7" s="84"/>
      <c r="K7" s="85"/>
      <c r="L7" s="86" t="n">
        <f aca="false">SUM(I7:K7)</f>
        <v>0</v>
      </c>
      <c r="M7" s="84"/>
      <c r="N7" s="84"/>
      <c r="O7" s="85"/>
      <c r="P7" s="86" t="n">
        <f aca="false">SUM(M7:O7)</f>
        <v>0</v>
      </c>
      <c r="Q7" s="84"/>
      <c r="R7" s="84"/>
      <c r="S7" s="85"/>
      <c r="T7" s="86" t="n">
        <f aca="false">SUM(Q7:S7)</f>
        <v>0</v>
      </c>
      <c r="U7" s="84"/>
      <c r="V7" s="84"/>
      <c r="W7" s="85"/>
      <c r="X7" s="86" t="n">
        <f aca="false">SUM(U7:W7)</f>
        <v>0</v>
      </c>
      <c r="Y7" s="84"/>
      <c r="Z7" s="84"/>
      <c r="AA7" s="85"/>
      <c r="AB7" s="86" t="n">
        <f aca="false">SUM(Y7:AA7)</f>
        <v>0</v>
      </c>
      <c r="AC7" s="87"/>
      <c r="AD7" s="84"/>
      <c r="AE7" s="85"/>
      <c r="AF7" s="86" t="n">
        <f aca="false">SUM(AC7:AE7)</f>
        <v>0</v>
      </c>
      <c r="AG7" s="84"/>
      <c r="AH7" s="84"/>
      <c r="AI7" s="85"/>
      <c r="AJ7" s="86" t="n">
        <f aca="false">SUM(AG7:AI7)</f>
        <v>0</v>
      </c>
      <c r="AK7" s="84"/>
      <c r="AL7" s="84"/>
      <c r="AM7" s="85"/>
      <c r="AN7" s="86" t="n">
        <f aca="false">SUM(AK7:AM7)</f>
        <v>0</v>
      </c>
      <c r="AO7" s="84"/>
      <c r="AP7" s="84"/>
      <c r="AQ7" s="85"/>
      <c r="AR7" s="86" t="n">
        <f aca="false">SUM(AO7:AQ7)</f>
        <v>0</v>
      </c>
      <c r="AS7" s="84"/>
      <c r="AT7" s="84"/>
      <c r="AU7" s="85"/>
      <c r="AV7" s="86" t="n">
        <f aca="false">SUM(AS7:AU7)</f>
        <v>0</v>
      </c>
      <c r="AW7" s="84"/>
      <c r="AX7" s="84"/>
      <c r="AY7" s="85"/>
      <c r="AZ7" s="86" t="n">
        <f aca="false">SUM(AW7:AY7)</f>
        <v>0</v>
      </c>
      <c r="BA7" s="84"/>
      <c r="BB7" s="84"/>
      <c r="BC7" s="85"/>
      <c r="BD7" s="86" t="n">
        <f aca="false">SUM(BA7:BC7)</f>
        <v>0</v>
      </c>
      <c r="BE7" s="84"/>
      <c r="BF7" s="84"/>
      <c r="BG7" s="85"/>
      <c r="BH7" s="86" t="n">
        <f aca="false">SUM(BE7:BG7)</f>
        <v>0</v>
      </c>
      <c r="BI7" s="84"/>
      <c r="BJ7" s="84"/>
      <c r="BK7" s="85"/>
      <c r="BL7" s="86" t="n">
        <f aca="false">SUM(BI7:BK7)</f>
        <v>0</v>
      </c>
      <c r="BM7" s="84"/>
      <c r="BN7" s="84"/>
      <c r="BO7" s="85"/>
      <c r="BP7" s="86" t="n">
        <f aca="false">SUM(BM7:BO7)</f>
        <v>0</v>
      </c>
      <c r="BQ7" s="84"/>
      <c r="BR7" s="84"/>
      <c r="BS7" s="85"/>
      <c r="BT7" s="86" t="n">
        <f aca="false">SUM(BQ7:BS7)</f>
        <v>0</v>
      </c>
      <c r="BU7" s="84"/>
      <c r="BV7" s="84"/>
      <c r="BW7" s="85"/>
      <c r="BX7" s="86" t="n">
        <f aca="false">SUM(BU7:BW7)</f>
        <v>0</v>
      </c>
      <c r="BY7" s="84"/>
      <c r="BZ7" s="84"/>
      <c r="CA7" s="85"/>
      <c r="CB7" s="86" t="n">
        <f aca="false">SUM(BY7:CA7)</f>
        <v>0</v>
      </c>
      <c r="CC7" s="84"/>
      <c r="CD7" s="84"/>
      <c r="CE7" s="85"/>
      <c r="CF7" s="86" t="n">
        <f aca="false">SUM(CC7:CE7)</f>
        <v>0</v>
      </c>
      <c r="CG7" s="84"/>
      <c r="CH7" s="84"/>
      <c r="CI7" s="85"/>
      <c r="CJ7" s="86" t="n">
        <f aca="false">SUM(CG7:CI7)</f>
        <v>0</v>
      </c>
      <c r="CK7" s="84"/>
      <c r="CL7" s="84"/>
      <c r="CM7" s="85"/>
      <c r="CN7" s="86" t="n">
        <f aca="false">SUM(CK7:CM7)</f>
        <v>0</v>
      </c>
      <c r="CO7" s="84"/>
      <c r="CP7" s="84"/>
      <c r="CQ7" s="85" t="n">
        <f aca="false">66+66+321</f>
        <v>453</v>
      </c>
      <c r="CR7" s="86" t="n">
        <f aca="false">SUM(CO7:CQ7)</f>
        <v>453</v>
      </c>
      <c r="CS7" s="84"/>
      <c r="CT7" s="84"/>
      <c r="CU7" s="85"/>
      <c r="CV7" s="86" t="n">
        <f aca="false">SUM(CS7:CU7)</f>
        <v>0</v>
      </c>
      <c r="CW7" s="84"/>
      <c r="CX7" s="84"/>
      <c r="CY7" s="85"/>
      <c r="CZ7" s="86" t="n">
        <f aca="false">SUM(CW7:CY7)</f>
        <v>0</v>
      </c>
      <c r="DA7" s="84"/>
      <c r="DB7" s="84"/>
      <c r="DC7" s="85"/>
      <c r="DD7" s="86" t="n">
        <f aca="false">SUM(DA7:DC7)</f>
        <v>0</v>
      </c>
      <c r="DE7" s="84"/>
      <c r="DF7" s="84"/>
      <c r="DG7" s="85"/>
      <c r="DH7" s="86" t="n">
        <f aca="false">SUM(DE7:DG7)</f>
        <v>0</v>
      </c>
      <c r="DI7" s="84"/>
      <c r="DJ7" s="84"/>
      <c r="DK7" s="85"/>
      <c r="DL7" s="86" t="n">
        <f aca="false">SUM(DI7:DK7)</f>
        <v>0</v>
      </c>
      <c r="DM7" s="84"/>
      <c r="DN7" s="84"/>
      <c r="DO7" s="85"/>
      <c r="DP7" s="86" t="n">
        <f aca="false">SUM(DM7:DO7)</f>
        <v>0</v>
      </c>
      <c r="DQ7" s="84"/>
      <c r="DR7" s="84"/>
      <c r="DS7" s="85"/>
      <c r="DT7" s="86" t="n">
        <f aca="false">SUM(DQ7:DS7)</f>
        <v>0</v>
      </c>
      <c r="DU7" s="84"/>
      <c r="DV7" s="84"/>
      <c r="DW7" s="85"/>
      <c r="DX7" s="86" t="n">
        <f aca="false">SUM(DU7:DW7)</f>
        <v>0</v>
      </c>
      <c r="DY7" s="71" t="n">
        <f aca="false">SUMIF($E$3:$DX$3,DY$3,E7:DX7)</f>
        <v>0</v>
      </c>
      <c r="DZ7" s="71" t="n">
        <f aca="false">SUMIF($E$3:$DX$3,DZ$3,E7:DX7)</f>
        <v>0</v>
      </c>
      <c r="EA7" s="71" t="n">
        <f aca="false">SUMIF($E$3:$DX$3,EA$3,E7:DX7)</f>
        <v>453</v>
      </c>
      <c r="EB7" s="72" t="n">
        <f aca="false">SUMIF($E$3:$DX$3,"TOTAL",E7:DX7)</f>
        <v>453</v>
      </c>
      <c r="EC7" s="88" t="n">
        <f aca="false">(EB7*D7)/1000</f>
        <v>2.66364</v>
      </c>
      <c r="ED7" s="89"/>
      <c r="EE7" s="90"/>
      <c r="EF7" s="91"/>
      <c r="EG7" s="91"/>
      <c r="EH7" s="91"/>
      <c r="EI7" s="92"/>
      <c r="EJ7" s="92"/>
      <c r="EK7" s="92"/>
      <c r="EL7" s="92"/>
      <c r="EM7" s="92"/>
      <c r="EN7" s="92"/>
      <c r="EO7" s="92" t="n">
        <f aca="false">EP7</f>
        <v>5505120</v>
      </c>
      <c r="EP7" s="93" t="n">
        <f aca="false">A7*1</f>
        <v>5505120</v>
      </c>
      <c r="EQ7" s="94"/>
      <c r="ER7" s="95" t="n">
        <f aca="false">H7</f>
        <v>0</v>
      </c>
      <c r="ES7" s="95" t="n">
        <f aca="false">L7</f>
        <v>0</v>
      </c>
      <c r="ET7" s="95" t="n">
        <f aca="false">P7</f>
        <v>0</v>
      </c>
      <c r="EU7" s="95" t="n">
        <f aca="false">T7</f>
        <v>0</v>
      </c>
      <c r="EV7" s="95" t="n">
        <f aca="false">X7</f>
        <v>0</v>
      </c>
      <c r="EW7" s="95" t="n">
        <f aca="false">AB7</f>
        <v>0</v>
      </c>
      <c r="EX7" s="95" t="n">
        <f aca="false">AF7</f>
        <v>0</v>
      </c>
      <c r="EY7" s="95" t="n">
        <f aca="false">AJ7</f>
        <v>0</v>
      </c>
      <c r="EZ7" s="95" t="n">
        <f aca="false">AN7</f>
        <v>0</v>
      </c>
      <c r="FA7" s="95" t="n">
        <f aca="false">AR7</f>
        <v>0</v>
      </c>
      <c r="FB7" s="95" t="n">
        <f aca="false">AV7</f>
        <v>0</v>
      </c>
      <c r="FC7" s="95" t="n">
        <f aca="false">AZ7</f>
        <v>0</v>
      </c>
      <c r="FD7" s="95" t="n">
        <f aca="false">BD7</f>
        <v>0</v>
      </c>
      <c r="FE7" s="95" t="n">
        <f aca="false">BH7</f>
        <v>0</v>
      </c>
      <c r="FF7" s="95" t="n">
        <f aca="false">BL7</f>
        <v>0</v>
      </c>
      <c r="FG7" s="95" t="n">
        <f aca="false">BP7</f>
        <v>0</v>
      </c>
      <c r="FH7" s="95" t="n">
        <f aca="false">BT7</f>
        <v>0</v>
      </c>
      <c r="FI7" s="95" t="n">
        <f aca="false">BX7</f>
        <v>0</v>
      </c>
      <c r="FJ7" s="95" t="n">
        <f aca="false">CB7</f>
        <v>0</v>
      </c>
      <c r="FK7" s="95" t="n">
        <f aca="false">CF7</f>
        <v>0</v>
      </c>
      <c r="FL7" s="95" t="n">
        <f aca="false">CJ7</f>
        <v>0</v>
      </c>
      <c r="FM7" s="95" t="n">
        <f aca="false">CN7</f>
        <v>0</v>
      </c>
      <c r="FN7" s="95" t="n">
        <f aca="false">CR7</f>
        <v>453</v>
      </c>
      <c r="FO7" s="95" t="n">
        <f aca="false">CV7</f>
        <v>0</v>
      </c>
      <c r="FP7" s="95" t="n">
        <f aca="false">CZ7</f>
        <v>0</v>
      </c>
      <c r="FQ7" s="95" t="n">
        <f aca="false">DD7</f>
        <v>0</v>
      </c>
      <c r="FR7" s="95" t="n">
        <f aca="false">DH7</f>
        <v>0</v>
      </c>
      <c r="FS7" s="95" t="n">
        <f aca="false">DL7</f>
        <v>0</v>
      </c>
      <c r="FT7" s="95" t="n">
        <f aca="false">DP7</f>
        <v>0</v>
      </c>
      <c r="FU7" s="95" t="n">
        <f aca="false">DT7</f>
        <v>0</v>
      </c>
      <c r="FV7" s="96" t="n">
        <f aca="false">DX7</f>
        <v>0</v>
      </c>
      <c r="FW7" s="55"/>
      <c r="FX7" s="55"/>
      <c r="FY7" s="55"/>
      <c r="FZ7" s="55"/>
      <c r="GA7" s="55"/>
      <c r="GB7" s="56" t="n">
        <f aca="false">5*22+11</f>
        <v>121</v>
      </c>
      <c r="GC7" s="57"/>
      <c r="GD7" s="97"/>
      <c r="GE7" s="79"/>
      <c r="GF7" s="56"/>
      <c r="GG7" s="56"/>
      <c r="GK7" s="2"/>
    </row>
    <row r="8" customFormat="false" ht="12.8" hidden="false" customHeight="false" outlineLevel="0" collapsed="false">
      <c r="A8" s="63" t="n">
        <v>5302180</v>
      </c>
      <c r="B8" s="64" t="s">
        <v>19</v>
      </c>
      <c r="C8" s="65"/>
      <c r="D8" s="66" t="n">
        <v>11.23</v>
      </c>
      <c r="E8" s="67"/>
      <c r="F8" s="67"/>
      <c r="G8" s="68"/>
      <c r="H8" s="69" t="n">
        <f aca="false">SUM(E8:G8)</f>
        <v>0</v>
      </c>
      <c r="I8" s="67"/>
      <c r="J8" s="67"/>
      <c r="K8" s="68"/>
      <c r="L8" s="69" t="n">
        <f aca="false">SUM(I8:K8)</f>
        <v>0</v>
      </c>
      <c r="M8" s="67"/>
      <c r="N8" s="67"/>
      <c r="O8" s="68" t="n">
        <v>170</v>
      </c>
      <c r="P8" s="69" t="n">
        <f aca="false">SUM(M8:O8)</f>
        <v>170</v>
      </c>
      <c r="Q8" s="67" t="n">
        <v>706</v>
      </c>
      <c r="R8" s="67"/>
      <c r="S8" s="68"/>
      <c r="T8" s="69" t="n">
        <f aca="false">SUM(Q8:S8)</f>
        <v>706</v>
      </c>
      <c r="U8" s="67"/>
      <c r="V8" s="67"/>
      <c r="W8" s="68"/>
      <c r="X8" s="69" t="n">
        <f aca="false">SUM(U8:W8)</f>
        <v>0</v>
      </c>
      <c r="Y8" s="67"/>
      <c r="Z8" s="67"/>
      <c r="AA8" s="68"/>
      <c r="AB8" s="69" t="n">
        <f aca="false">SUM(Y8:AA8)</f>
        <v>0</v>
      </c>
      <c r="AC8" s="70"/>
      <c r="AD8" s="67"/>
      <c r="AE8" s="68"/>
      <c r="AF8" s="69" t="n">
        <f aca="false">SUM(AC8:AE8)</f>
        <v>0</v>
      </c>
      <c r="AG8" s="67"/>
      <c r="AH8" s="67"/>
      <c r="AI8" s="68"/>
      <c r="AJ8" s="69" t="n">
        <f aca="false">SUM(AG8:AI8)</f>
        <v>0</v>
      </c>
      <c r="AK8" s="67"/>
      <c r="AL8" s="67"/>
      <c r="AM8" s="68"/>
      <c r="AN8" s="69" t="n">
        <f aca="false">SUM(AK8:AM8)</f>
        <v>0</v>
      </c>
      <c r="AO8" s="67"/>
      <c r="AP8" s="67"/>
      <c r="AQ8" s="68"/>
      <c r="AR8" s="69" t="n">
        <f aca="false">SUM(AO8:AQ8)</f>
        <v>0</v>
      </c>
      <c r="AS8" s="67"/>
      <c r="AT8" s="67"/>
      <c r="AU8" s="68"/>
      <c r="AV8" s="69" t="n">
        <f aca="false">SUM(AS8:AU8)</f>
        <v>0</v>
      </c>
      <c r="AW8" s="67"/>
      <c r="AX8" s="67"/>
      <c r="AY8" s="68"/>
      <c r="AZ8" s="69" t="n">
        <f aca="false">SUM(AW8:AY8)</f>
        <v>0</v>
      </c>
      <c r="BA8" s="67"/>
      <c r="BB8" s="67"/>
      <c r="BC8" s="68"/>
      <c r="BD8" s="69" t="n">
        <f aca="false">SUM(BA8:BC8)</f>
        <v>0</v>
      </c>
      <c r="BE8" s="67"/>
      <c r="BF8" s="67"/>
      <c r="BG8" s="68"/>
      <c r="BH8" s="69" t="n">
        <f aca="false">SUM(BE8:BG8)</f>
        <v>0</v>
      </c>
      <c r="BI8" s="67"/>
      <c r="BJ8" s="67"/>
      <c r="BK8" s="68"/>
      <c r="BL8" s="69" t="n">
        <f aca="false">SUM(BI8:BK8)</f>
        <v>0</v>
      </c>
      <c r="BM8" s="67"/>
      <c r="BN8" s="67"/>
      <c r="BO8" s="68"/>
      <c r="BP8" s="69" t="n">
        <f aca="false">SUM(BM8:BO8)</f>
        <v>0</v>
      </c>
      <c r="BQ8" s="67"/>
      <c r="BR8" s="67"/>
      <c r="BS8" s="68"/>
      <c r="BT8" s="69" t="n">
        <f aca="false">SUM(BQ8:BS8)</f>
        <v>0</v>
      </c>
      <c r="BU8" s="67"/>
      <c r="BV8" s="67"/>
      <c r="BW8" s="68"/>
      <c r="BX8" s="69" t="n">
        <f aca="false">SUM(BU8:BW8)</f>
        <v>0</v>
      </c>
      <c r="BY8" s="67"/>
      <c r="BZ8" s="67"/>
      <c r="CA8" s="68"/>
      <c r="CB8" s="69" t="n">
        <f aca="false">SUM(BY8:CA8)</f>
        <v>0</v>
      </c>
      <c r="CC8" s="67"/>
      <c r="CD8" s="67"/>
      <c r="CE8" s="68"/>
      <c r="CF8" s="69" t="n">
        <f aca="false">SUM(CC8:CE8)</f>
        <v>0</v>
      </c>
      <c r="CG8" s="67"/>
      <c r="CH8" s="67"/>
      <c r="CI8" s="68"/>
      <c r="CJ8" s="69" t="n">
        <f aca="false">SUM(CG8:CI8)</f>
        <v>0</v>
      </c>
      <c r="CK8" s="67"/>
      <c r="CL8" s="67"/>
      <c r="CM8" s="68"/>
      <c r="CN8" s="69" t="n">
        <f aca="false">SUM(CK8:CM8)</f>
        <v>0</v>
      </c>
      <c r="CO8" s="67"/>
      <c r="CP8" s="67"/>
      <c r="CQ8" s="68"/>
      <c r="CR8" s="69" t="n">
        <f aca="false">SUM(CO8:CQ8)</f>
        <v>0</v>
      </c>
      <c r="CS8" s="67"/>
      <c r="CT8" s="67"/>
      <c r="CU8" s="68"/>
      <c r="CV8" s="69" t="n">
        <f aca="false">SUM(CS8:CU8)</f>
        <v>0</v>
      </c>
      <c r="CW8" s="67"/>
      <c r="CX8" s="67"/>
      <c r="CY8" s="68"/>
      <c r="CZ8" s="69" t="n">
        <f aca="false">SUM(CW8:CY8)</f>
        <v>0</v>
      </c>
      <c r="DA8" s="67"/>
      <c r="DB8" s="67"/>
      <c r="DC8" s="68"/>
      <c r="DD8" s="69" t="n">
        <f aca="false">SUM(DA8:DC8)</f>
        <v>0</v>
      </c>
      <c r="DE8" s="67"/>
      <c r="DF8" s="67"/>
      <c r="DG8" s="68"/>
      <c r="DH8" s="69" t="n">
        <f aca="false">SUM(DE8:DG8)</f>
        <v>0</v>
      </c>
      <c r="DI8" s="67"/>
      <c r="DJ8" s="67"/>
      <c r="DK8" s="68"/>
      <c r="DL8" s="69" t="n">
        <f aca="false">SUM(DI8:DK8)</f>
        <v>0</v>
      </c>
      <c r="DM8" s="67"/>
      <c r="DN8" s="67"/>
      <c r="DO8" s="68"/>
      <c r="DP8" s="69" t="n">
        <f aca="false">SUM(DM8:DO8)</f>
        <v>0</v>
      </c>
      <c r="DQ8" s="67"/>
      <c r="DR8" s="67"/>
      <c r="DS8" s="68"/>
      <c r="DT8" s="69" t="n">
        <f aca="false">SUM(DQ8:DS8)</f>
        <v>0</v>
      </c>
      <c r="DU8" s="67"/>
      <c r="DV8" s="67"/>
      <c r="DW8" s="68"/>
      <c r="DX8" s="69" t="n">
        <f aca="false">SUM(DU8:DW8)</f>
        <v>0</v>
      </c>
      <c r="DY8" s="71" t="n">
        <f aca="false">SUMIF($E$3:$DX$3,DY$3,E8:DX8)</f>
        <v>706</v>
      </c>
      <c r="DZ8" s="71" t="n">
        <f aca="false">SUMIF($E$3:$DX$3,DZ$3,E8:DX8)</f>
        <v>0</v>
      </c>
      <c r="EA8" s="71" t="n">
        <f aca="false">SUMIF($E$3:$DX$3,EA$3,E8:DX8)</f>
        <v>170</v>
      </c>
      <c r="EB8" s="72" t="n">
        <f aca="false">SUMIF($E$3:$DX$3,"TOTAL",E8:DX8)</f>
        <v>876</v>
      </c>
      <c r="EC8" s="73" t="n">
        <f aca="false">(EB8*D8)/1000</f>
        <v>9.83748</v>
      </c>
      <c r="ED8" s="98"/>
      <c r="EE8" s="99"/>
      <c r="EF8" s="100"/>
      <c r="EG8" s="100"/>
      <c r="EH8" s="100"/>
      <c r="EI8" s="50"/>
      <c r="EJ8" s="50"/>
      <c r="EK8" s="50"/>
      <c r="EL8" s="50"/>
      <c r="EM8" s="50"/>
      <c r="EN8" s="50"/>
      <c r="EO8" s="50"/>
      <c r="EP8" s="51"/>
      <c r="EQ8" s="52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4"/>
      <c r="FW8" s="55"/>
      <c r="FX8" s="55"/>
      <c r="FY8" s="55"/>
      <c r="FZ8" s="55"/>
      <c r="GA8" s="55"/>
      <c r="GB8" s="56"/>
      <c r="GC8" s="57"/>
      <c r="GD8" s="97"/>
      <c r="GE8" s="79"/>
      <c r="GF8" s="56"/>
      <c r="GG8" s="56"/>
      <c r="GK8" s="2"/>
    </row>
    <row r="9" customFormat="false" ht="12.8" hidden="false" customHeight="false" outlineLevel="0" collapsed="false">
      <c r="A9" s="37" t="n">
        <v>5303180</v>
      </c>
      <c r="B9" s="38" t="s">
        <v>20</v>
      </c>
      <c r="C9" s="39"/>
      <c r="D9" s="40" t="n">
        <v>11.23</v>
      </c>
      <c r="E9" s="41"/>
      <c r="F9" s="41"/>
      <c r="G9" s="41"/>
      <c r="H9" s="42" t="n">
        <f aca="false">SUM(E9:G9)</f>
        <v>0</v>
      </c>
      <c r="I9" s="41"/>
      <c r="J9" s="41"/>
      <c r="K9" s="41"/>
      <c r="L9" s="42" t="n">
        <f aca="false">SUM(I9:K9)</f>
        <v>0</v>
      </c>
      <c r="M9" s="41"/>
      <c r="N9" s="41"/>
      <c r="O9" s="41"/>
      <c r="P9" s="42" t="n">
        <f aca="false">SUM(M9:O9)</f>
        <v>0</v>
      </c>
      <c r="Q9" s="41"/>
      <c r="R9" s="41"/>
      <c r="S9" s="41" t="n">
        <v>765</v>
      </c>
      <c r="T9" s="42" t="n">
        <f aca="false">SUM(Q9:S9)</f>
        <v>765</v>
      </c>
      <c r="U9" s="41" t="n">
        <v>116</v>
      </c>
      <c r="V9" s="41"/>
      <c r="W9" s="41"/>
      <c r="X9" s="42" t="n">
        <f aca="false">SUM(U9:W9)</f>
        <v>116</v>
      </c>
      <c r="Y9" s="41"/>
      <c r="Z9" s="41"/>
      <c r="AA9" s="41"/>
      <c r="AB9" s="42" t="n">
        <f aca="false">SUM(Y9:AA9)</f>
        <v>0</v>
      </c>
      <c r="AC9" s="43"/>
      <c r="AD9" s="41"/>
      <c r="AE9" s="41"/>
      <c r="AF9" s="42" t="n">
        <f aca="false">SUM(AC9:AE9)</f>
        <v>0</v>
      </c>
      <c r="AG9" s="41"/>
      <c r="AH9" s="41"/>
      <c r="AI9" s="41"/>
      <c r="AJ9" s="42" t="n">
        <f aca="false">SUM(AG9:AI9)</f>
        <v>0</v>
      </c>
      <c r="AK9" s="41"/>
      <c r="AL9" s="41"/>
      <c r="AM9" s="41"/>
      <c r="AN9" s="42" t="n">
        <f aca="false">SUM(AK9:AM9)</f>
        <v>0</v>
      </c>
      <c r="AO9" s="41"/>
      <c r="AP9" s="41"/>
      <c r="AQ9" s="41"/>
      <c r="AR9" s="42" t="n">
        <f aca="false">SUM(AO9:AQ9)</f>
        <v>0</v>
      </c>
      <c r="AS9" s="41"/>
      <c r="AT9" s="41"/>
      <c r="AU9" s="41"/>
      <c r="AV9" s="42" t="n">
        <f aca="false">SUM(AS9:AU9)</f>
        <v>0</v>
      </c>
      <c r="AW9" s="41"/>
      <c r="AX9" s="41"/>
      <c r="AY9" s="41"/>
      <c r="AZ9" s="42" t="n">
        <f aca="false">SUM(AW9:AY9)</f>
        <v>0</v>
      </c>
      <c r="BA9" s="41"/>
      <c r="BB9" s="41"/>
      <c r="BC9" s="41"/>
      <c r="BD9" s="42" t="n">
        <f aca="false">SUM(BA9:BC9)</f>
        <v>0</v>
      </c>
      <c r="BE9" s="41"/>
      <c r="BF9" s="41"/>
      <c r="BG9" s="41"/>
      <c r="BH9" s="42" t="n">
        <f aca="false">SUM(BE9:BG9)</f>
        <v>0</v>
      </c>
      <c r="BI9" s="41"/>
      <c r="BJ9" s="41"/>
      <c r="BK9" s="41"/>
      <c r="BL9" s="42" t="n">
        <f aca="false">SUM(BI9:BK9)</f>
        <v>0</v>
      </c>
      <c r="BM9" s="41"/>
      <c r="BN9" s="41"/>
      <c r="BO9" s="41"/>
      <c r="BP9" s="42" t="n">
        <f aca="false">SUM(BM9:BO9)</f>
        <v>0</v>
      </c>
      <c r="BQ9" s="41"/>
      <c r="BR9" s="41"/>
      <c r="BS9" s="41"/>
      <c r="BT9" s="42" t="n">
        <f aca="false">SUM(BQ9:BS9)</f>
        <v>0</v>
      </c>
      <c r="BU9" s="41"/>
      <c r="BV9" s="41"/>
      <c r="BW9" s="41"/>
      <c r="BX9" s="42" t="n">
        <f aca="false">SUM(BU9:BW9)</f>
        <v>0</v>
      </c>
      <c r="BY9" s="41"/>
      <c r="BZ9" s="41"/>
      <c r="CA9" s="41"/>
      <c r="CB9" s="42" t="n">
        <f aca="false">SUM(BY9:CA9)</f>
        <v>0</v>
      </c>
      <c r="CC9" s="41"/>
      <c r="CD9" s="41"/>
      <c r="CE9" s="41"/>
      <c r="CF9" s="42" t="n">
        <f aca="false">SUM(CC9:CE9)</f>
        <v>0</v>
      </c>
      <c r="CG9" s="41"/>
      <c r="CH9" s="41"/>
      <c r="CI9" s="41"/>
      <c r="CJ9" s="42" t="n">
        <f aca="false">SUM(CG9:CI9)</f>
        <v>0</v>
      </c>
      <c r="CK9" s="41"/>
      <c r="CL9" s="41"/>
      <c r="CM9" s="41"/>
      <c r="CN9" s="42" t="n">
        <f aca="false">SUM(CK9:CM9)</f>
        <v>0</v>
      </c>
      <c r="CO9" s="41"/>
      <c r="CP9" s="41"/>
      <c r="CQ9" s="41"/>
      <c r="CR9" s="42" t="n">
        <f aca="false">SUM(CO9:CQ9)</f>
        <v>0</v>
      </c>
      <c r="CS9" s="41"/>
      <c r="CT9" s="41"/>
      <c r="CU9" s="41"/>
      <c r="CV9" s="42" t="n">
        <f aca="false">SUM(CS9:CU9)</f>
        <v>0</v>
      </c>
      <c r="CW9" s="41"/>
      <c r="CX9" s="41"/>
      <c r="CY9" s="41"/>
      <c r="CZ9" s="42" t="n">
        <f aca="false">SUM(CW9:CY9)</f>
        <v>0</v>
      </c>
      <c r="DA9" s="41"/>
      <c r="DB9" s="41"/>
      <c r="DC9" s="41"/>
      <c r="DD9" s="42" t="n">
        <f aca="false">SUM(DA9:DC9)</f>
        <v>0</v>
      </c>
      <c r="DE9" s="41"/>
      <c r="DF9" s="41"/>
      <c r="DG9" s="41"/>
      <c r="DH9" s="42" t="n">
        <f aca="false">SUM(DE9:DG9)</f>
        <v>0</v>
      </c>
      <c r="DI9" s="41"/>
      <c r="DJ9" s="41"/>
      <c r="DK9" s="41"/>
      <c r="DL9" s="42" t="n">
        <f aca="false">SUM(DI9:DK9)</f>
        <v>0</v>
      </c>
      <c r="DM9" s="41"/>
      <c r="DN9" s="41"/>
      <c r="DO9" s="41"/>
      <c r="DP9" s="42" t="n">
        <f aca="false">SUM(DM9:DO9)</f>
        <v>0</v>
      </c>
      <c r="DQ9" s="41"/>
      <c r="DR9" s="41"/>
      <c r="DS9" s="41"/>
      <c r="DT9" s="42" t="n">
        <f aca="false">SUM(DQ9:DS9)</f>
        <v>0</v>
      </c>
      <c r="DU9" s="41"/>
      <c r="DV9" s="41"/>
      <c r="DW9" s="41"/>
      <c r="DX9" s="42" t="n">
        <f aca="false">SUM(DU9:DW9)</f>
        <v>0</v>
      </c>
      <c r="DY9" s="44" t="n">
        <f aca="false">SUMIF($E$3:$DX$3,DY$3,E9:DX9)</f>
        <v>116</v>
      </c>
      <c r="DZ9" s="44" t="n">
        <f aca="false">SUMIF($E$3:$DX$3,DZ$3,E9:DX9)</f>
        <v>0</v>
      </c>
      <c r="EA9" s="44" t="n">
        <f aca="false">SUMIF($E$3:$DX$3,EA$3,E9:DX9)</f>
        <v>765</v>
      </c>
      <c r="EB9" s="45" t="n">
        <f aca="false">SUMIF($E$3:$DX$3,"TOTAL",E9:DX9)</f>
        <v>881</v>
      </c>
      <c r="EC9" s="46" t="n">
        <f aca="false">(EB9*D9)/1000</f>
        <v>9.89363</v>
      </c>
      <c r="ED9" s="101"/>
      <c r="EE9" s="102"/>
      <c r="EF9" s="103"/>
      <c r="EG9" s="103"/>
      <c r="EH9" s="103"/>
      <c r="EI9" s="49"/>
      <c r="EJ9" s="49"/>
      <c r="EK9" s="49"/>
      <c r="EL9" s="49"/>
      <c r="EM9" s="49"/>
      <c r="EN9" s="49"/>
      <c r="EO9" s="50"/>
      <c r="EP9" s="51"/>
      <c r="EQ9" s="52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4"/>
      <c r="FW9" s="55"/>
      <c r="FX9" s="55"/>
      <c r="FY9" s="55"/>
      <c r="FZ9" s="55"/>
      <c r="GA9" s="55"/>
      <c r="GB9" s="56"/>
      <c r="GC9" s="77"/>
      <c r="GD9" s="104"/>
      <c r="GE9" s="56"/>
      <c r="GF9" s="56"/>
      <c r="GG9" s="56"/>
      <c r="GH9" s="59"/>
      <c r="GJ9" s="60"/>
      <c r="GK9" s="61"/>
      <c r="GL9" s="62"/>
    </row>
    <row r="10" customFormat="false" ht="12.8" hidden="false" customHeight="false" outlineLevel="0" collapsed="false">
      <c r="A10" s="105" t="n">
        <v>5506120</v>
      </c>
      <c r="B10" s="106" t="s">
        <v>21</v>
      </c>
      <c r="C10" s="107" t="s">
        <v>18</v>
      </c>
      <c r="D10" s="108" t="n">
        <v>5.88</v>
      </c>
      <c r="E10" s="109"/>
      <c r="F10" s="109"/>
      <c r="G10" s="110"/>
      <c r="H10" s="111" t="n">
        <f aca="false">SUM(E10:G10)</f>
        <v>0</v>
      </c>
      <c r="I10" s="109"/>
      <c r="J10" s="109"/>
      <c r="K10" s="110"/>
      <c r="L10" s="111" t="n">
        <f aca="false">SUM(I10:K10)</f>
        <v>0</v>
      </c>
      <c r="M10" s="109"/>
      <c r="N10" s="109"/>
      <c r="O10" s="110"/>
      <c r="P10" s="111" t="n">
        <f aca="false">SUM(M10:O10)</f>
        <v>0</v>
      </c>
      <c r="Q10" s="109"/>
      <c r="R10" s="109"/>
      <c r="S10" s="110"/>
      <c r="T10" s="111" t="n">
        <f aca="false">SUM(Q10:S10)</f>
        <v>0</v>
      </c>
      <c r="U10" s="109"/>
      <c r="V10" s="109"/>
      <c r="W10" s="110"/>
      <c r="X10" s="111" t="n">
        <f aca="false">SUM(U10:W10)</f>
        <v>0</v>
      </c>
      <c r="Y10" s="109"/>
      <c r="Z10" s="109"/>
      <c r="AA10" s="110"/>
      <c r="AB10" s="111" t="n">
        <f aca="false">SUM(Y10:AA10)</f>
        <v>0</v>
      </c>
      <c r="AC10" s="112"/>
      <c r="AD10" s="109"/>
      <c r="AE10" s="110"/>
      <c r="AF10" s="111" t="n">
        <f aca="false">SUM(AC10:AE10)</f>
        <v>0</v>
      </c>
      <c r="AG10" s="109"/>
      <c r="AH10" s="109"/>
      <c r="AI10" s="110"/>
      <c r="AJ10" s="111" t="n">
        <f aca="false">SUM(AG10:AI10)</f>
        <v>0</v>
      </c>
      <c r="AK10" s="109"/>
      <c r="AL10" s="109"/>
      <c r="AM10" s="110"/>
      <c r="AN10" s="111" t="n">
        <f aca="false">SUM(AK10:AM10)</f>
        <v>0</v>
      </c>
      <c r="AO10" s="109"/>
      <c r="AP10" s="109"/>
      <c r="AQ10" s="110"/>
      <c r="AR10" s="111" t="n">
        <f aca="false">SUM(AO10:AQ10)</f>
        <v>0</v>
      </c>
      <c r="AS10" s="109"/>
      <c r="AT10" s="109"/>
      <c r="AU10" s="110"/>
      <c r="AV10" s="111" t="n">
        <f aca="false">SUM(AS10:AU10)</f>
        <v>0</v>
      </c>
      <c r="AW10" s="109"/>
      <c r="AX10" s="109"/>
      <c r="AY10" s="110"/>
      <c r="AZ10" s="111" t="n">
        <f aca="false">SUM(AW10:AY10)</f>
        <v>0</v>
      </c>
      <c r="BA10" s="109"/>
      <c r="BB10" s="109"/>
      <c r="BC10" s="110"/>
      <c r="BD10" s="111" t="n">
        <f aca="false">SUM(BA10:BC10)</f>
        <v>0</v>
      </c>
      <c r="BE10" s="109"/>
      <c r="BF10" s="109"/>
      <c r="BG10" s="110"/>
      <c r="BH10" s="111" t="n">
        <f aca="false">SUM(BE10:BG10)</f>
        <v>0</v>
      </c>
      <c r="BI10" s="109"/>
      <c r="BJ10" s="109"/>
      <c r="BK10" s="110"/>
      <c r="BL10" s="111" t="n">
        <f aca="false">SUM(BI10:BK10)</f>
        <v>0</v>
      </c>
      <c r="BM10" s="109"/>
      <c r="BN10" s="109"/>
      <c r="BO10" s="110"/>
      <c r="BP10" s="111" t="n">
        <f aca="false">SUM(BM10:BO10)</f>
        <v>0</v>
      </c>
      <c r="BQ10" s="109"/>
      <c r="BR10" s="109"/>
      <c r="BS10" s="110"/>
      <c r="BT10" s="111" t="n">
        <f aca="false">SUM(BQ10:BS10)</f>
        <v>0</v>
      </c>
      <c r="BU10" s="109"/>
      <c r="BV10" s="109"/>
      <c r="BW10" s="110"/>
      <c r="BX10" s="111" t="n">
        <f aca="false">SUM(BU10:BW10)</f>
        <v>0</v>
      </c>
      <c r="BY10" s="109"/>
      <c r="BZ10" s="109"/>
      <c r="CA10" s="110"/>
      <c r="CB10" s="111" t="n">
        <f aca="false">SUM(BY10:CA10)</f>
        <v>0</v>
      </c>
      <c r="CC10" s="109"/>
      <c r="CD10" s="109"/>
      <c r="CE10" s="110"/>
      <c r="CF10" s="111" t="n">
        <f aca="false">SUM(CC10:CE10)</f>
        <v>0</v>
      </c>
      <c r="CG10" s="109"/>
      <c r="CH10" s="109"/>
      <c r="CI10" s="110"/>
      <c r="CJ10" s="111" t="n">
        <f aca="false">SUM(CG10:CI10)</f>
        <v>0</v>
      </c>
      <c r="CK10" s="109"/>
      <c r="CL10" s="109" t="n">
        <v>919</v>
      </c>
      <c r="CM10" s="110"/>
      <c r="CN10" s="111" t="n">
        <f aca="false">SUM(CK10:CM10)</f>
        <v>919</v>
      </c>
      <c r="CO10" s="109"/>
      <c r="CP10" s="109"/>
      <c r="CQ10" s="110"/>
      <c r="CR10" s="111" t="n">
        <f aca="false">SUM(CO10:CQ10)</f>
        <v>0</v>
      </c>
      <c r="CS10" s="109"/>
      <c r="CT10" s="109"/>
      <c r="CU10" s="110"/>
      <c r="CV10" s="111" t="n">
        <f aca="false">SUM(CS10:CU10)</f>
        <v>0</v>
      </c>
      <c r="CW10" s="109"/>
      <c r="CX10" s="109"/>
      <c r="CY10" s="110"/>
      <c r="CZ10" s="111" t="n">
        <f aca="false">SUM(CW10:CY10)</f>
        <v>0</v>
      </c>
      <c r="DA10" s="109"/>
      <c r="DB10" s="109"/>
      <c r="DC10" s="110"/>
      <c r="DD10" s="111" t="n">
        <f aca="false">SUM(DA10:DC10)</f>
        <v>0</v>
      </c>
      <c r="DE10" s="109"/>
      <c r="DF10" s="109"/>
      <c r="DG10" s="110"/>
      <c r="DH10" s="111" t="n">
        <f aca="false">SUM(DE10:DG10)</f>
        <v>0</v>
      </c>
      <c r="DI10" s="109"/>
      <c r="DJ10" s="109"/>
      <c r="DK10" s="110"/>
      <c r="DL10" s="111" t="n">
        <f aca="false">SUM(DI10:DK10)</f>
        <v>0</v>
      </c>
      <c r="DM10" s="109"/>
      <c r="DN10" s="109"/>
      <c r="DO10" s="110"/>
      <c r="DP10" s="111" t="n">
        <f aca="false">SUM(DM10:DO10)</f>
        <v>0</v>
      </c>
      <c r="DQ10" s="109"/>
      <c r="DR10" s="109"/>
      <c r="DS10" s="110"/>
      <c r="DT10" s="111" t="n">
        <f aca="false">SUM(DQ10:DS10)</f>
        <v>0</v>
      </c>
      <c r="DU10" s="109"/>
      <c r="DV10" s="109"/>
      <c r="DW10" s="110"/>
      <c r="DX10" s="111" t="n">
        <f aca="false">SUM(DU10:DW10)</f>
        <v>0</v>
      </c>
      <c r="DY10" s="113" t="n">
        <f aca="false">SUMIF($E$3:$DX$3,DY$3,E10:DX10)</f>
        <v>0</v>
      </c>
      <c r="DZ10" s="113" t="n">
        <f aca="false">SUMIF($E$3:$DX$3,DZ$3,E10:DX10)</f>
        <v>919</v>
      </c>
      <c r="EA10" s="113" t="n">
        <f aca="false">SUMIF($E$3:$DX$3,EA$3,E10:DX10)</f>
        <v>0</v>
      </c>
      <c r="EB10" s="114" t="n">
        <f aca="false">SUMIF($E$3:$DX$3,"TOTAL",E10:DX10)</f>
        <v>919</v>
      </c>
      <c r="EC10" s="115" t="n">
        <f aca="false">(EB10*D10)/1000</f>
        <v>5.40372</v>
      </c>
      <c r="ED10" s="116"/>
      <c r="EE10" s="117"/>
      <c r="EF10" s="118"/>
      <c r="EG10" s="118"/>
      <c r="EH10" s="118"/>
      <c r="EI10" s="119"/>
      <c r="EJ10" s="119"/>
      <c r="EK10" s="119"/>
      <c r="EL10" s="119"/>
      <c r="EM10" s="119"/>
      <c r="EN10" s="119"/>
      <c r="EO10" s="119" t="n">
        <f aca="false">EP10</f>
        <v>5506120</v>
      </c>
      <c r="EP10" s="120" t="n">
        <f aca="false">A10*1</f>
        <v>5506120</v>
      </c>
      <c r="EQ10" s="121"/>
      <c r="ER10" s="122" t="n">
        <f aca="false">H10</f>
        <v>0</v>
      </c>
      <c r="ES10" s="122" t="n">
        <f aca="false">L10</f>
        <v>0</v>
      </c>
      <c r="ET10" s="122" t="n">
        <f aca="false">P10</f>
        <v>0</v>
      </c>
      <c r="EU10" s="122" t="n">
        <f aca="false">T10</f>
        <v>0</v>
      </c>
      <c r="EV10" s="122" t="n">
        <f aca="false">X10</f>
        <v>0</v>
      </c>
      <c r="EW10" s="122" t="n">
        <f aca="false">AB10</f>
        <v>0</v>
      </c>
      <c r="EX10" s="122" t="n">
        <f aca="false">AF10</f>
        <v>0</v>
      </c>
      <c r="EY10" s="122" t="n">
        <f aca="false">AJ10</f>
        <v>0</v>
      </c>
      <c r="EZ10" s="122" t="n">
        <f aca="false">AN10</f>
        <v>0</v>
      </c>
      <c r="FA10" s="122" t="n">
        <f aca="false">AR10</f>
        <v>0</v>
      </c>
      <c r="FB10" s="122" t="n">
        <f aca="false">AV10</f>
        <v>0</v>
      </c>
      <c r="FC10" s="122" t="n">
        <f aca="false">AZ10</f>
        <v>0</v>
      </c>
      <c r="FD10" s="122" t="n">
        <f aca="false">BD10</f>
        <v>0</v>
      </c>
      <c r="FE10" s="122" t="n">
        <f aca="false">BH10</f>
        <v>0</v>
      </c>
      <c r="FF10" s="122" t="n">
        <f aca="false">BL10</f>
        <v>0</v>
      </c>
      <c r="FG10" s="122" t="n">
        <f aca="false">BP10</f>
        <v>0</v>
      </c>
      <c r="FH10" s="122" t="n">
        <f aca="false">BT10</f>
        <v>0</v>
      </c>
      <c r="FI10" s="122" t="n">
        <f aca="false">BX10</f>
        <v>0</v>
      </c>
      <c r="FJ10" s="122" t="n">
        <f aca="false">CB10</f>
        <v>0</v>
      </c>
      <c r="FK10" s="122" t="n">
        <f aca="false">CF10</f>
        <v>0</v>
      </c>
      <c r="FL10" s="122" t="n">
        <f aca="false">CJ10</f>
        <v>0</v>
      </c>
      <c r="FM10" s="122" t="n">
        <f aca="false">CN10</f>
        <v>919</v>
      </c>
      <c r="FN10" s="122" t="n">
        <f aca="false">CR10</f>
        <v>0</v>
      </c>
      <c r="FO10" s="122" t="n">
        <f aca="false">CV10</f>
        <v>0</v>
      </c>
      <c r="FP10" s="122" t="n">
        <f aca="false">CZ10</f>
        <v>0</v>
      </c>
      <c r="FQ10" s="122" t="n">
        <f aca="false">DD10</f>
        <v>0</v>
      </c>
      <c r="FR10" s="122" t="n">
        <f aca="false">DH10</f>
        <v>0</v>
      </c>
      <c r="FS10" s="122" t="n">
        <f aca="false">DL10</f>
        <v>0</v>
      </c>
      <c r="FT10" s="122" t="n">
        <f aca="false">DP10</f>
        <v>0</v>
      </c>
      <c r="FU10" s="122" t="n">
        <f aca="false">DT10</f>
        <v>0</v>
      </c>
      <c r="FV10" s="123" t="n">
        <f aca="false">DX10</f>
        <v>0</v>
      </c>
      <c r="FW10" s="124"/>
      <c r="FX10" s="124"/>
      <c r="FY10" s="124"/>
      <c r="FZ10" s="124"/>
      <c r="GA10" s="124"/>
      <c r="GB10" s="125"/>
      <c r="GC10" s="126"/>
      <c r="GD10" s="127"/>
      <c r="GE10" s="125"/>
      <c r="GF10" s="125"/>
      <c r="GG10" s="125"/>
      <c r="GH10" s="128"/>
      <c r="GI10" s="128"/>
      <c r="GJ10" s="128"/>
      <c r="GK10" s="129"/>
      <c r="GL10" s="128"/>
      <c r="GM10" s="130"/>
      <c r="GN10" s="128"/>
      <c r="GO10" s="128"/>
      <c r="GP10" s="128"/>
      <c r="GQ10" s="128"/>
      <c r="GR10" s="128"/>
      <c r="GS10" s="128"/>
      <c r="GT10" s="128"/>
      <c r="GU10" s="128"/>
      <c r="GV10" s="128"/>
      <c r="GW10" s="128"/>
      <c r="GX10" s="128"/>
      <c r="GY10" s="128"/>
    </row>
    <row r="11" customFormat="false" ht="12.8" hidden="false" customHeight="false" outlineLevel="0" collapsed="false">
      <c r="A11" s="37" t="n">
        <v>5301180</v>
      </c>
      <c r="B11" s="38" t="s">
        <v>22</v>
      </c>
      <c r="C11" s="39"/>
      <c r="D11" s="40" t="n">
        <v>11.23</v>
      </c>
      <c r="E11" s="41"/>
      <c r="F11" s="41"/>
      <c r="G11" s="41"/>
      <c r="H11" s="42" t="n">
        <f aca="false">SUM(E11:G11)</f>
        <v>0</v>
      </c>
      <c r="I11" s="41"/>
      <c r="J11" s="41"/>
      <c r="K11" s="41"/>
      <c r="L11" s="42" t="n">
        <f aca="false">SUM(I11:K11)</f>
        <v>0</v>
      </c>
      <c r="M11" s="41"/>
      <c r="N11" s="41" t="n">
        <v>340</v>
      </c>
      <c r="O11" s="41" t="n">
        <v>605</v>
      </c>
      <c r="P11" s="42" t="n">
        <f aca="false">SUM(M11:O11)</f>
        <v>945</v>
      </c>
      <c r="Q11" s="41"/>
      <c r="R11" s="41"/>
      <c r="S11" s="41"/>
      <c r="T11" s="42" t="n">
        <f aca="false">SUM(Q11:S11)</f>
        <v>0</v>
      </c>
      <c r="U11" s="41"/>
      <c r="V11" s="41"/>
      <c r="W11" s="41"/>
      <c r="X11" s="42" t="n">
        <f aca="false">SUM(U11:W11)</f>
        <v>0</v>
      </c>
      <c r="Y11" s="41"/>
      <c r="Z11" s="41"/>
      <c r="AA11" s="41"/>
      <c r="AB11" s="42" t="n">
        <f aca="false">SUM(Y11:AA11)</f>
        <v>0</v>
      </c>
      <c r="AC11" s="43"/>
      <c r="AD11" s="41"/>
      <c r="AE11" s="41"/>
      <c r="AF11" s="42" t="n">
        <f aca="false">SUM(AC11:AE11)</f>
        <v>0</v>
      </c>
      <c r="AG11" s="41"/>
      <c r="AH11" s="41"/>
      <c r="AI11" s="41"/>
      <c r="AJ11" s="42" t="n">
        <f aca="false">SUM(AG11:AI11)</f>
        <v>0</v>
      </c>
      <c r="AK11" s="41"/>
      <c r="AL11" s="41"/>
      <c r="AM11" s="41"/>
      <c r="AN11" s="42" t="n">
        <f aca="false">SUM(AK11:AM11)</f>
        <v>0</v>
      </c>
      <c r="AO11" s="41"/>
      <c r="AP11" s="41"/>
      <c r="AQ11" s="41"/>
      <c r="AR11" s="42" t="n">
        <f aca="false">SUM(AO11:AQ11)</f>
        <v>0</v>
      </c>
      <c r="AS11" s="41"/>
      <c r="AT11" s="41"/>
      <c r="AU11" s="41"/>
      <c r="AV11" s="42" t="n">
        <f aca="false">SUM(AS11:AU11)</f>
        <v>0</v>
      </c>
      <c r="AW11" s="41"/>
      <c r="AX11" s="41"/>
      <c r="AY11" s="41"/>
      <c r="AZ11" s="42" t="n">
        <f aca="false">SUM(AW11:AY11)</f>
        <v>0</v>
      </c>
      <c r="BA11" s="41"/>
      <c r="BB11" s="41"/>
      <c r="BC11" s="41"/>
      <c r="BD11" s="42" t="n">
        <f aca="false">SUM(BA11:BC11)</f>
        <v>0</v>
      </c>
      <c r="BE11" s="41"/>
      <c r="BF11" s="41"/>
      <c r="BG11" s="41"/>
      <c r="BH11" s="42" t="n">
        <f aca="false">SUM(BE11:BG11)</f>
        <v>0</v>
      </c>
      <c r="BI11" s="41"/>
      <c r="BJ11" s="41"/>
      <c r="BK11" s="41"/>
      <c r="BL11" s="42" t="n">
        <f aca="false">SUM(BI11:BK11)</f>
        <v>0</v>
      </c>
      <c r="BM11" s="41"/>
      <c r="BN11" s="41"/>
      <c r="BO11" s="41"/>
      <c r="BP11" s="42" t="n">
        <f aca="false">SUM(BM11:BO11)</f>
        <v>0</v>
      </c>
      <c r="BQ11" s="41"/>
      <c r="BR11" s="41"/>
      <c r="BS11" s="41"/>
      <c r="BT11" s="42" t="n">
        <f aca="false">SUM(BQ11:BS11)</f>
        <v>0</v>
      </c>
      <c r="BU11" s="41"/>
      <c r="BV11" s="41"/>
      <c r="BW11" s="41"/>
      <c r="BX11" s="42" t="n">
        <f aca="false">SUM(BU11:BW11)</f>
        <v>0</v>
      </c>
      <c r="BY11" s="41"/>
      <c r="BZ11" s="41"/>
      <c r="CA11" s="41"/>
      <c r="CB11" s="42" t="n">
        <f aca="false">SUM(BY11:CA11)</f>
        <v>0</v>
      </c>
      <c r="CC11" s="41"/>
      <c r="CD11" s="41"/>
      <c r="CE11" s="41"/>
      <c r="CF11" s="42" t="n">
        <f aca="false">SUM(CC11:CE11)</f>
        <v>0</v>
      </c>
      <c r="CG11" s="41"/>
      <c r="CH11" s="41"/>
      <c r="CI11" s="41"/>
      <c r="CJ11" s="42" t="n">
        <f aca="false">SUM(CG11:CI11)</f>
        <v>0</v>
      </c>
      <c r="CK11" s="41"/>
      <c r="CL11" s="41"/>
      <c r="CM11" s="41"/>
      <c r="CN11" s="42" t="n">
        <f aca="false">SUM(CK11:CM11)</f>
        <v>0</v>
      </c>
      <c r="CO11" s="41"/>
      <c r="CP11" s="41"/>
      <c r="CQ11" s="41"/>
      <c r="CR11" s="42" t="n">
        <f aca="false">SUM(CO11:CQ11)</f>
        <v>0</v>
      </c>
      <c r="CS11" s="41"/>
      <c r="CT11" s="41"/>
      <c r="CU11" s="41"/>
      <c r="CV11" s="42" t="n">
        <f aca="false">SUM(CS11:CU11)</f>
        <v>0</v>
      </c>
      <c r="CW11" s="41"/>
      <c r="CX11" s="41"/>
      <c r="CY11" s="41"/>
      <c r="CZ11" s="42" t="n">
        <f aca="false">SUM(CW11:CY11)</f>
        <v>0</v>
      </c>
      <c r="DA11" s="41"/>
      <c r="DB11" s="41"/>
      <c r="DC11" s="41"/>
      <c r="DD11" s="42" t="n">
        <f aca="false">SUM(DA11:DC11)</f>
        <v>0</v>
      </c>
      <c r="DE11" s="41"/>
      <c r="DF11" s="41"/>
      <c r="DG11" s="41"/>
      <c r="DH11" s="42" t="n">
        <f aca="false">SUM(DE11:DG11)</f>
        <v>0</v>
      </c>
      <c r="DI11" s="41"/>
      <c r="DJ11" s="41"/>
      <c r="DK11" s="41"/>
      <c r="DL11" s="42" t="n">
        <f aca="false">SUM(DI11:DK11)</f>
        <v>0</v>
      </c>
      <c r="DM11" s="41"/>
      <c r="DN11" s="41"/>
      <c r="DO11" s="41"/>
      <c r="DP11" s="42" t="n">
        <f aca="false">SUM(DM11:DO11)</f>
        <v>0</v>
      </c>
      <c r="DQ11" s="41"/>
      <c r="DR11" s="41"/>
      <c r="DS11" s="41"/>
      <c r="DT11" s="42" t="n">
        <f aca="false">SUM(DQ11:DS11)</f>
        <v>0</v>
      </c>
      <c r="DU11" s="41"/>
      <c r="DV11" s="41"/>
      <c r="DW11" s="41"/>
      <c r="DX11" s="42" t="n">
        <f aca="false">SUM(DU11:DW11)</f>
        <v>0</v>
      </c>
      <c r="DY11" s="44" t="n">
        <f aca="false">SUMIF($E$3:$DX$3,DY$3,E11:DX11)</f>
        <v>0</v>
      </c>
      <c r="DZ11" s="44" t="n">
        <f aca="false">SUMIF($E$3:$DX$3,DZ$3,E11:DX11)</f>
        <v>340</v>
      </c>
      <c r="EA11" s="44" t="n">
        <f aca="false">SUMIF($E$3:$DX$3,EA$3,E11:DX11)</f>
        <v>605</v>
      </c>
      <c r="EB11" s="45" t="n">
        <f aca="false">SUMIF($E$3:$DX$3,"TOTAL",E11:DX11)</f>
        <v>945</v>
      </c>
      <c r="EC11" s="46" t="n">
        <f aca="false">(EB11*D11)/1000</f>
        <v>10.61235</v>
      </c>
      <c r="ED11" s="101"/>
      <c r="EE11" s="102"/>
      <c r="EF11" s="103"/>
      <c r="EG11" s="103"/>
      <c r="EH11" s="103"/>
      <c r="EI11" s="49"/>
      <c r="EJ11" s="49"/>
      <c r="EK11" s="49"/>
      <c r="EL11" s="49"/>
      <c r="EM11" s="49"/>
      <c r="EN11" s="49"/>
      <c r="EO11" s="50"/>
      <c r="EP11" s="51"/>
      <c r="EQ11" s="52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4"/>
      <c r="FW11" s="55"/>
      <c r="FX11" s="55"/>
      <c r="FY11" s="55"/>
      <c r="FZ11" s="55"/>
      <c r="GA11" s="55"/>
      <c r="GB11" s="56"/>
      <c r="GC11" s="77"/>
      <c r="GD11" s="104"/>
      <c r="GE11" s="56"/>
      <c r="GF11" s="56"/>
      <c r="GG11" s="56"/>
      <c r="GH11" s="59"/>
      <c r="GJ11" s="60"/>
      <c r="GK11" s="61"/>
      <c r="GL11" s="62"/>
    </row>
    <row r="12" customFormat="false" ht="12.8" hidden="false" customHeight="false" outlineLevel="0" collapsed="false">
      <c r="A12" s="105" t="n">
        <v>5502120</v>
      </c>
      <c r="B12" s="106" t="s">
        <v>23</v>
      </c>
      <c r="C12" s="107" t="s">
        <v>18</v>
      </c>
      <c r="D12" s="108" t="n">
        <v>5.88</v>
      </c>
      <c r="E12" s="109"/>
      <c r="F12" s="109"/>
      <c r="G12" s="110"/>
      <c r="H12" s="111" t="n">
        <f aca="false">SUM(E12:G12)</f>
        <v>0</v>
      </c>
      <c r="I12" s="109"/>
      <c r="J12" s="109"/>
      <c r="K12" s="110"/>
      <c r="L12" s="111" t="n">
        <f aca="false">SUM(I12:K12)</f>
        <v>0</v>
      </c>
      <c r="M12" s="109"/>
      <c r="N12" s="109"/>
      <c r="O12" s="110"/>
      <c r="P12" s="111" t="n">
        <f aca="false">SUM(M12:O12)</f>
        <v>0</v>
      </c>
      <c r="Q12" s="109"/>
      <c r="R12" s="109"/>
      <c r="S12" s="110"/>
      <c r="T12" s="111" t="n">
        <f aca="false">SUM(Q12:S12)</f>
        <v>0</v>
      </c>
      <c r="U12" s="109"/>
      <c r="V12" s="109"/>
      <c r="W12" s="110"/>
      <c r="X12" s="111" t="n">
        <f aca="false">SUM(U12:W12)</f>
        <v>0</v>
      </c>
      <c r="Y12" s="109"/>
      <c r="Z12" s="109"/>
      <c r="AA12" s="110"/>
      <c r="AB12" s="111" t="n">
        <f aca="false">SUM(Y12:AA12)</f>
        <v>0</v>
      </c>
      <c r="AC12" s="112" t="n">
        <v>40</v>
      </c>
      <c r="AD12" s="109"/>
      <c r="AE12" s="110"/>
      <c r="AF12" s="111" t="n">
        <f aca="false">SUM(AC12:AE12)</f>
        <v>40</v>
      </c>
      <c r="AG12" s="109"/>
      <c r="AH12" s="109"/>
      <c r="AI12" s="110"/>
      <c r="AJ12" s="111" t="n">
        <f aca="false">SUM(AG12:AI12)</f>
        <v>0</v>
      </c>
      <c r="AK12" s="109"/>
      <c r="AL12" s="109"/>
      <c r="AM12" s="110"/>
      <c r="AN12" s="111" t="n">
        <f aca="false">SUM(AK12:AM12)</f>
        <v>0</v>
      </c>
      <c r="AO12" s="109"/>
      <c r="AP12" s="109"/>
      <c r="AQ12" s="110"/>
      <c r="AR12" s="111" t="n">
        <f aca="false">SUM(AO12:AQ12)</f>
        <v>0</v>
      </c>
      <c r="AS12" s="109"/>
      <c r="AT12" s="109"/>
      <c r="AU12" s="110"/>
      <c r="AV12" s="111" t="n">
        <f aca="false">SUM(AS12:AU12)</f>
        <v>0</v>
      </c>
      <c r="AW12" s="109"/>
      <c r="AX12" s="109"/>
      <c r="AY12" s="110"/>
      <c r="AZ12" s="111" t="n">
        <f aca="false">SUM(AW12:AY12)</f>
        <v>0</v>
      </c>
      <c r="BA12" s="109"/>
      <c r="BB12" s="109"/>
      <c r="BC12" s="110"/>
      <c r="BD12" s="111" t="n">
        <f aca="false">SUM(BA12:BC12)</f>
        <v>0</v>
      </c>
      <c r="BE12" s="109"/>
      <c r="BF12" s="109"/>
      <c r="BG12" s="110"/>
      <c r="BH12" s="111" t="n">
        <f aca="false">SUM(BE12:BG12)</f>
        <v>0</v>
      </c>
      <c r="BI12" s="109"/>
      <c r="BJ12" s="109"/>
      <c r="BK12" s="110"/>
      <c r="BL12" s="111" t="n">
        <f aca="false">SUM(BI12:BK12)</f>
        <v>0</v>
      </c>
      <c r="BM12" s="109"/>
      <c r="BN12" s="109"/>
      <c r="BO12" s="110"/>
      <c r="BP12" s="111" t="n">
        <f aca="false">SUM(BM12:BO12)</f>
        <v>0</v>
      </c>
      <c r="BQ12" s="109"/>
      <c r="BR12" s="109"/>
      <c r="BS12" s="110"/>
      <c r="BT12" s="111" t="n">
        <f aca="false">SUM(BQ12:BS12)</f>
        <v>0</v>
      </c>
      <c r="BU12" s="109"/>
      <c r="BV12" s="109"/>
      <c r="BW12" s="110"/>
      <c r="BX12" s="111" t="n">
        <f aca="false">SUM(BU12:BW12)</f>
        <v>0</v>
      </c>
      <c r="BY12" s="109"/>
      <c r="BZ12" s="109"/>
      <c r="CA12" s="110"/>
      <c r="CB12" s="111" t="n">
        <f aca="false">SUM(BY12:CA12)</f>
        <v>0</v>
      </c>
      <c r="CC12" s="109"/>
      <c r="CD12" s="109"/>
      <c r="CE12" s="110"/>
      <c r="CF12" s="111" t="n">
        <f aca="false">SUM(CC12:CE12)</f>
        <v>0</v>
      </c>
      <c r="CG12" s="109"/>
      <c r="CH12" s="109"/>
      <c r="CI12" s="110" t="n">
        <v>792</v>
      </c>
      <c r="CJ12" s="111" t="n">
        <f aca="false">SUM(CG12:CI12)</f>
        <v>792</v>
      </c>
      <c r="CK12" s="109" t="n">
        <v>137</v>
      </c>
      <c r="CL12" s="109"/>
      <c r="CM12" s="110"/>
      <c r="CN12" s="111" t="n">
        <f aca="false">SUM(CK12:CM12)</f>
        <v>137</v>
      </c>
      <c r="CO12" s="109"/>
      <c r="CP12" s="109"/>
      <c r="CQ12" s="110"/>
      <c r="CR12" s="111" t="n">
        <f aca="false">SUM(CO12:CQ12)</f>
        <v>0</v>
      </c>
      <c r="CS12" s="109"/>
      <c r="CT12" s="109"/>
      <c r="CU12" s="110"/>
      <c r="CV12" s="111" t="n">
        <f aca="false">SUM(CS12:CU12)</f>
        <v>0</v>
      </c>
      <c r="CW12" s="109"/>
      <c r="CX12" s="109"/>
      <c r="CY12" s="110"/>
      <c r="CZ12" s="111" t="n">
        <f aca="false">SUM(CW12:CY12)</f>
        <v>0</v>
      </c>
      <c r="DA12" s="109"/>
      <c r="DB12" s="109"/>
      <c r="DC12" s="110"/>
      <c r="DD12" s="111" t="n">
        <f aca="false">SUM(DA12:DC12)</f>
        <v>0</v>
      </c>
      <c r="DE12" s="109"/>
      <c r="DF12" s="109"/>
      <c r="DG12" s="110"/>
      <c r="DH12" s="111" t="n">
        <f aca="false">SUM(DE12:DG12)</f>
        <v>0</v>
      </c>
      <c r="DI12" s="109"/>
      <c r="DJ12" s="109"/>
      <c r="DK12" s="110"/>
      <c r="DL12" s="111" t="n">
        <f aca="false">SUM(DI12:DK12)</f>
        <v>0</v>
      </c>
      <c r="DM12" s="109"/>
      <c r="DN12" s="109"/>
      <c r="DO12" s="110"/>
      <c r="DP12" s="111" t="n">
        <f aca="false">SUM(DM12:DO12)</f>
        <v>0</v>
      </c>
      <c r="DQ12" s="109"/>
      <c r="DR12" s="109"/>
      <c r="DS12" s="110"/>
      <c r="DT12" s="111" t="n">
        <f aca="false">SUM(DQ12:DS12)</f>
        <v>0</v>
      </c>
      <c r="DU12" s="109"/>
      <c r="DV12" s="109"/>
      <c r="DW12" s="110"/>
      <c r="DX12" s="111" t="n">
        <f aca="false">SUM(DU12:DW12)</f>
        <v>0</v>
      </c>
      <c r="DY12" s="113" t="n">
        <f aca="false">SUMIF($E$3:$DX$3,DY$3,E12:DX12)</f>
        <v>177</v>
      </c>
      <c r="DZ12" s="113" t="n">
        <f aca="false">SUMIF($E$3:$DX$3,DZ$3,E12:DX12)</f>
        <v>0</v>
      </c>
      <c r="EA12" s="113" t="n">
        <f aca="false">SUMIF($E$3:$DX$3,EA$3,E12:DX12)</f>
        <v>792</v>
      </c>
      <c r="EB12" s="114" t="n">
        <f aca="false">SUMIF($E$3:$DX$3,"TOTAL",E12:DX12)</f>
        <v>969</v>
      </c>
      <c r="EC12" s="115" t="n">
        <f aca="false">(EB12*D12)/1000</f>
        <v>5.69772</v>
      </c>
      <c r="ED12" s="116"/>
      <c r="EE12" s="117"/>
      <c r="EF12" s="118"/>
      <c r="EG12" s="118"/>
      <c r="EH12" s="118"/>
      <c r="EI12" s="119"/>
      <c r="EJ12" s="119"/>
      <c r="EK12" s="119"/>
      <c r="EL12" s="119"/>
      <c r="EM12" s="119"/>
      <c r="EN12" s="119"/>
      <c r="EO12" s="119" t="n">
        <f aca="false">EP12</f>
        <v>5502120</v>
      </c>
      <c r="EP12" s="120" t="n">
        <f aca="false">A12*1</f>
        <v>5502120</v>
      </c>
      <c r="EQ12" s="121"/>
      <c r="ER12" s="122" t="n">
        <f aca="false">H12</f>
        <v>0</v>
      </c>
      <c r="ES12" s="122" t="n">
        <f aca="false">L12</f>
        <v>0</v>
      </c>
      <c r="ET12" s="122" t="n">
        <f aca="false">P12</f>
        <v>0</v>
      </c>
      <c r="EU12" s="122" t="n">
        <f aca="false">T12</f>
        <v>0</v>
      </c>
      <c r="EV12" s="122" t="n">
        <f aca="false">X12</f>
        <v>0</v>
      </c>
      <c r="EW12" s="122" t="n">
        <f aca="false">AB12</f>
        <v>0</v>
      </c>
      <c r="EX12" s="122" t="n">
        <f aca="false">AF12</f>
        <v>40</v>
      </c>
      <c r="EY12" s="122" t="n">
        <f aca="false">AJ12</f>
        <v>0</v>
      </c>
      <c r="EZ12" s="122" t="n">
        <f aca="false">AN12</f>
        <v>0</v>
      </c>
      <c r="FA12" s="122" t="n">
        <f aca="false">AR12</f>
        <v>0</v>
      </c>
      <c r="FB12" s="122" t="n">
        <f aca="false">AV12</f>
        <v>0</v>
      </c>
      <c r="FC12" s="122" t="n">
        <f aca="false">AZ12</f>
        <v>0</v>
      </c>
      <c r="FD12" s="122" t="n">
        <f aca="false">BD12</f>
        <v>0</v>
      </c>
      <c r="FE12" s="122" t="n">
        <f aca="false">BH12</f>
        <v>0</v>
      </c>
      <c r="FF12" s="122" t="n">
        <f aca="false">BL12</f>
        <v>0</v>
      </c>
      <c r="FG12" s="122" t="n">
        <f aca="false">BP12</f>
        <v>0</v>
      </c>
      <c r="FH12" s="122" t="n">
        <f aca="false">BT12</f>
        <v>0</v>
      </c>
      <c r="FI12" s="122" t="n">
        <f aca="false">BX12</f>
        <v>0</v>
      </c>
      <c r="FJ12" s="122" t="n">
        <f aca="false">CB12</f>
        <v>0</v>
      </c>
      <c r="FK12" s="122" t="n">
        <f aca="false">CF12</f>
        <v>0</v>
      </c>
      <c r="FL12" s="122" t="n">
        <f aca="false">CJ12</f>
        <v>792</v>
      </c>
      <c r="FM12" s="122" t="n">
        <f aca="false">CN12</f>
        <v>137</v>
      </c>
      <c r="FN12" s="122" t="n">
        <f aca="false">CR12</f>
        <v>0</v>
      </c>
      <c r="FO12" s="122" t="n">
        <f aca="false">CV12</f>
        <v>0</v>
      </c>
      <c r="FP12" s="122" t="n">
        <f aca="false">CZ12</f>
        <v>0</v>
      </c>
      <c r="FQ12" s="122" t="n">
        <f aca="false">DD12</f>
        <v>0</v>
      </c>
      <c r="FR12" s="122" t="n">
        <f aca="false">DH12</f>
        <v>0</v>
      </c>
      <c r="FS12" s="122" t="n">
        <f aca="false">DL12</f>
        <v>0</v>
      </c>
      <c r="FT12" s="122" t="n">
        <f aca="false">DP12</f>
        <v>0</v>
      </c>
      <c r="FU12" s="122" t="n">
        <f aca="false">DT12</f>
        <v>0</v>
      </c>
      <c r="FV12" s="123" t="n">
        <f aca="false">DX12</f>
        <v>0</v>
      </c>
      <c r="FW12" s="124"/>
      <c r="FX12" s="124"/>
      <c r="FY12" s="124"/>
      <c r="FZ12" s="124"/>
      <c r="GA12" s="124"/>
      <c r="GB12" s="125"/>
      <c r="GC12" s="126"/>
      <c r="GD12" s="127"/>
      <c r="GE12" s="125"/>
      <c r="GF12" s="125"/>
      <c r="GG12" s="125"/>
      <c r="GH12" s="128"/>
      <c r="GI12" s="128"/>
      <c r="GJ12" s="128"/>
      <c r="GK12" s="129"/>
      <c r="GL12" s="128"/>
      <c r="GM12" s="130"/>
      <c r="GN12" s="128"/>
      <c r="GO12" s="128"/>
      <c r="GP12" s="128"/>
      <c r="GQ12" s="128"/>
      <c r="GR12" s="128"/>
      <c r="GS12" s="128"/>
      <c r="GT12" s="128"/>
      <c r="GU12" s="128"/>
      <c r="GV12" s="128"/>
      <c r="GW12" s="128"/>
      <c r="GX12" s="128"/>
      <c r="GY12" s="128"/>
    </row>
    <row r="13" customFormat="false" ht="12.8" hidden="false" customHeight="false" outlineLevel="0" collapsed="false">
      <c r="A13" s="131" t="n">
        <v>5406280</v>
      </c>
      <c r="B13" s="132" t="s">
        <v>24</v>
      </c>
      <c r="C13" s="133"/>
      <c r="D13" s="83" t="n">
        <v>10.58</v>
      </c>
      <c r="E13" s="134"/>
      <c r="F13" s="134"/>
      <c r="G13" s="135"/>
      <c r="H13" s="136" t="n">
        <f aca="false">SUM(E13:G13)</f>
        <v>0</v>
      </c>
      <c r="I13" s="134"/>
      <c r="J13" s="134"/>
      <c r="K13" s="135"/>
      <c r="L13" s="136" t="n">
        <f aca="false">SUM(I13:K13)</f>
        <v>0</v>
      </c>
      <c r="M13" s="134"/>
      <c r="N13" s="134"/>
      <c r="O13" s="135"/>
      <c r="P13" s="136" t="n">
        <f aca="false">SUM(M13:O13)</f>
        <v>0</v>
      </c>
      <c r="Q13" s="134"/>
      <c r="R13" s="134"/>
      <c r="S13" s="135"/>
      <c r="T13" s="136" t="n">
        <f aca="false">SUM(Q13:S13)</f>
        <v>0</v>
      </c>
      <c r="U13" s="134"/>
      <c r="V13" s="134"/>
      <c r="W13" s="135"/>
      <c r="X13" s="136" t="n">
        <f aca="false">SUM(U13:W13)</f>
        <v>0</v>
      </c>
      <c r="Y13" s="134"/>
      <c r="Z13" s="134"/>
      <c r="AA13" s="135"/>
      <c r="AB13" s="136" t="n">
        <f aca="false">SUM(Y13:AA13)</f>
        <v>0</v>
      </c>
      <c r="AC13" s="137"/>
      <c r="AD13" s="134"/>
      <c r="AE13" s="135"/>
      <c r="AF13" s="136" t="n">
        <f aca="false">SUM(AC13:AE13)</f>
        <v>0</v>
      </c>
      <c r="AG13" s="134"/>
      <c r="AH13" s="134"/>
      <c r="AI13" s="135"/>
      <c r="AJ13" s="136" t="n">
        <f aca="false">SUM(AG13:AI13)</f>
        <v>0</v>
      </c>
      <c r="AK13" s="134" t="n">
        <v>1190</v>
      </c>
      <c r="AL13" s="134" t="n">
        <v>24</v>
      </c>
      <c r="AM13" s="135"/>
      <c r="AN13" s="136" t="n">
        <f aca="false">SUM(AK13:AM13)</f>
        <v>1214</v>
      </c>
      <c r="AO13" s="134"/>
      <c r="AP13" s="134"/>
      <c r="AQ13" s="135"/>
      <c r="AR13" s="136" t="n">
        <f aca="false">SUM(AO13:AQ13)</f>
        <v>0</v>
      </c>
      <c r="AS13" s="134"/>
      <c r="AT13" s="134"/>
      <c r="AU13" s="135"/>
      <c r="AV13" s="136" t="n">
        <f aca="false">SUM(AS13:AU13)</f>
        <v>0</v>
      </c>
      <c r="AW13" s="134"/>
      <c r="AX13" s="134"/>
      <c r="AY13" s="135"/>
      <c r="AZ13" s="136" t="n">
        <f aca="false">SUM(AW13:AY13)</f>
        <v>0</v>
      </c>
      <c r="BA13" s="134"/>
      <c r="BB13" s="134"/>
      <c r="BC13" s="135"/>
      <c r="BD13" s="136" t="n">
        <f aca="false">SUM(BA13:BC13)</f>
        <v>0</v>
      </c>
      <c r="BE13" s="134"/>
      <c r="BF13" s="134"/>
      <c r="BG13" s="135"/>
      <c r="BH13" s="136" t="n">
        <f aca="false">SUM(BE13:BG13)</f>
        <v>0</v>
      </c>
      <c r="BI13" s="134"/>
      <c r="BJ13" s="134"/>
      <c r="BK13" s="135"/>
      <c r="BL13" s="136" t="n">
        <f aca="false">SUM(BI13:BK13)</f>
        <v>0</v>
      </c>
      <c r="BM13" s="134"/>
      <c r="BN13" s="134"/>
      <c r="BO13" s="135"/>
      <c r="BP13" s="136" t="n">
        <f aca="false">SUM(BM13:BO13)</f>
        <v>0</v>
      </c>
      <c r="BQ13" s="134"/>
      <c r="BR13" s="134"/>
      <c r="BS13" s="135"/>
      <c r="BT13" s="136" t="n">
        <f aca="false">SUM(BQ13:BS13)</f>
        <v>0</v>
      </c>
      <c r="BU13" s="134"/>
      <c r="BV13" s="134"/>
      <c r="BW13" s="135"/>
      <c r="BX13" s="136" t="n">
        <f aca="false">SUM(BU13:BW13)</f>
        <v>0</v>
      </c>
      <c r="BY13" s="134"/>
      <c r="BZ13" s="134"/>
      <c r="CA13" s="135"/>
      <c r="CB13" s="136" t="n">
        <f aca="false">SUM(BY13:CA13)</f>
        <v>0</v>
      </c>
      <c r="CC13" s="134"/>
      <c r="CD13" s="134"/>
      <c r="CE13" s="135"/>
      <c r="CF13" s="136" t="n">
        <f aca="false">SUM(CC13:CE13)</f>
        <v>0</v>
      </c>
      <c r="CG13" s="134"/>
      <c r="CH13" s="134"/>
      <c r="CI13" s="135"/>
      <c r="CJ13" s="136" t="n">
        <f aca="false">SUM(CG13:CI13)</f>
        <v>0</v>
      </c>
      <c r="CK13" s="134"/>
      <c r="CL13" s="134"/>
      <c r="CM13" s="135"/>
      <c r="CN13" s="136" t="n">
        <f aca="false">SUM(CK13:CM13)</f>
        <v>0</v>
      </c>
      <c r="CO13" s="134"/>
      <c r="CP13" s="134"/>
      <c r="CQ13" s="135"/>
      <c r="CR13" s="136" t="n">
        <f aca="false">SUM(CO13:CQ13)</f>
        <v>0</v>
      </c>
      <c r="CS13" s="134"/>
      <c r="CT13" s="134"/>
      <c r="CU13" s="135"/>
      <c r="CV13" s="136" t="n">
        <f aca="false">SUM(CS13:CU13)</f>
        <v>0</v>
      </c>
      <c r="CW13" s="134"/>
      <c r="CX13" s="134"/>
      <c r="CY13" s="135"/>
      <c r="CZ13" s="136" t="n">
        <f aca="false">SUM(CW13:CY13)</f>
        <v>0</v>
      </c>
      <c r="DA13" s="134"/>
      <c r="DB13" s="134"/>
      <c r="DC13" s="135"/>
      <c r="DD13" s="136" t="n">
        <f aca="false">SUM(DA13:DC13)</f>
        <v>0</v>
      </c>
      <c r="DE13" s="134"/>
      <c r="DF13" s="134"/>
      <c r="DG13" s="135"/>
      <c r="DH13" s="136" t="n">
        <f aca="false">SUM(DE13:DG13)</f>
        <v>0</v>
      </c>
      <c r="DI13" s="134"/>
      <c r="DJ13" s="134"/>
      <c r="DK13" s="135"/>
      <c r="DL13" s="136" t="n">
        <f aca="false">SUM(DI13:DK13)</f>
        <v>0</v>
      </c>
      <c r="DM13" s="134"/>
      <c r="DN13" s="134"/>
      <c r="DO13" s="135"/>
      <c r="DP13" s="136" t="n">
        <f aca="false">SUM(DM13:DO13)</f>
        <v>0</v>
      </c>
      <c r="DQ13" s="134"/>
      <c r="DR13" s="134"/>
      <c r="DS13" s="135"/>
      <c r="DT13" s="136" t="n">
        <f aca="false">SUM(DQ13:DS13)</f>
        <v>0</v>
      </c>
      <c r="DU13" s="134"/>
      <c r="DV13" s="134"/>
      <c r="DW13" s="135"/>
      <c r="DX13" s="136" t="n">
        <f aca="false">SUM(DU13:DW13)</f>
        <v>0</v>
      </c>
      <c r="DY13" s="44" t="n">
        <f aca="false">SUMIF($E$3:$DX$3,DY$3,E13:DX13)</f>
        <v>1190</v>
      </c>
      <c r="DZ13" s="44" t="n">
        <f aca="false">SUMIF($E$3:$DX$3,DZ$3,E13:DX13)</f>
        <v>24</v>
      </c>
      <c r="EA13" s="44" t="n">
        <f aca="false">SUMIF($E$3:$DX$3,EA$3,E13:DX13)</f>
        <v>0</v>
      </c>
      <c r="EB13" s="45" t="n">
        <f aca="false">SUMIF($E$3:$DX$3,"TOTAL",E13:DX13)</f>
        <v>1214</v>
      </c>
      <c r="EC13" s="138" t="n">
        <f aca="false">(EB13*D13)/1000</f>
        <v>12.84412</v>
      </c>
      <c r="ED13" s="89"/>
      <c r="EE13" s="90"/>
      <c r="EF13" s="91"/>
      <c r="EG13" s="91"/>
      <c r="EH13" s="91"/>
      <c r="EI13" s="92"/>
      <c r="EJ13" s="92"/>
      <c r="EK13" s="92"/>
      <c r="EL13" s="92"/>
      <c r="EM13" s="92"/>
      <c r="EN13" s="92"/>
      <c r="EO13" s="92"/>
      <c r="EP13" s="93"/>
      <c r="EQ13" s="94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6"/>
      <c r="FW13" s="55"/>
      <c r="FX13" s="55"/>
      <c r="FY13" s="55"/>
      <c r="FZ13" s="55"/>
      <c r="GA13" s="55"/>
      <c r="GB13" s="56"/>
      <c r="GC13" s="57"/>
      <c r="GD13" s="97"/>
      <c r="GE13" s="79"/>
      <c r="GF13" s="56"/>
      <c r="GG13" s="56"/>
      <c r="GK13" s="2"/>
    </row>
    <row r="14" customFormat="false" ht="12.8" hidden="false" customHeight="false" outlineLevel="0" collapsed="false">
      <c r="A14" s="63" t="n">
        <v>5401220</v>
      </c>
      <c r="B14" s="64" t="s">
        <v>25</v>
      </c>
      <c r="C14" s="65" t="s">
        <v>26</v>
      </c>
      <c r="D14" s="66" t="n">
        <v>11.88</v>
      </c>
      <c r="E14" s="67"/>
      <c r="F14" s="67"/>
      <c r="G14" s="68"/>
      <c r="H14" s="69" t="n">
        <f aca="false">SUM(E14:G14)</f>
        <v>0</v>
      </c>
      <c r="I14" s="67"/>
      <c r="J14" s="67"/>
      <c r="K14" s="68"/>
      <c r="L14" s="69" t="n">
        <f aca="false">SUM(I14:K14)</f>
        <v>0</v>
      </c>
      <c r="M14" s="67"/>
      <c r="N14" s="67"/>
      <c r="O14" s="68"/>
      <c r="P14" s="69" t="n">
        <f aca="false">SUM(M14:O14)</f>
        <v>0</v>
      </c>
      <c r="Q14" s="67"/>
      <c r="R14" s="67"/>
      <c r="S14" s="68"/>
      <c r="T14" s="69" t="n">
        <f aca="false">SUM(Q14:S14)</f>
        <v>0</v>
      </c>
      <c r="U14" s="67"/>
      <c r="V14" s="67"/>
      <c r="W14" s="68"/>
      <c r="X14" s="69" t="n">
        <f aca="false">SUM(U14:W14)</f>
        <v>0</v>
      </c>
      <c r="Y14" s="67"/>
      <c r="Z14" s="67"/>
      <c r="AA14" s="68"/>
      <c r="AB14" s="69" t="n">
        <f aca="false">SUM(Y14:AA14)</f>
        <v>0</v>
      </c>
      <c r="AC14" s="70"/>
      <c r="AD14" s="67"/>
      <c r="AE14" s="68"/>
      <c r="AF14" s="69" t="n">
        <f aca="false">SUM(AC14:AE14)</f>
        <v>0</v>
      </c>
      <c r="AG14" s="67"/>
      <c r="AH14" s="67"/>
      <c r="AI14" s="68"/>
      <c r="AJ14" s="69" t="n">
        <f aca="false">SUM(AG14:AI14)</f>
        <v>0</v>
      </c>
      <c r="AK14" s="67"/>
      <c r="AL14" s="67"/>
      <c r="AM14" s="68"/>
      <c r="AN14" s="69" t="n">
        <f aca="false">SUM(AK14:AM14)</f>
        <v>0</v>
      </c>
      <c r="AO14" s="67"/>
      <c r="AP14" s="67"/>
      <c r="AQ14" s="68"/>
      <c r="AR14" s="69" t="n">
        <f aca="false">SUM(AO14:AQ14)</f>
        <v>0</v>
      </c>
      <c r="AS14" s="67"/>
      <c r="AT14" s="67" t="n">
        <v>240</v>
      </c>
      <c r="AU14" s="68" t="n">
        <v>291</v>
      </c>
      <c r="AV14" s="69" t="n">
        <f aca="false">SUM(AS14:AU14)</f>
        <v>531</v>
      </c>
      <c r="AW14" s="67"/>
      <c r="AX14" s="67"/>
      <c r="AY14" s="68"/>
      <c r="AZ14" s="69" t="n">
        <f aca="false">SUM(AW14:AY14)</f>
        <v>0</v>
      </c>
      <c r="BA14" s="67"/>
      <c r="BB14" s="67"/>
      <c r="BC14" s="68"/>
      <c r="BD14" s="69" t="n">
        <f aca="false">SUM(BA14:BC14)</f>
        <v>0</v>
      </c>
      <c r="BE14" s="67"/>
      <c r="BF14" s="67"/>
      <c r="BG14" s="68"/>
      <c r="BH14" s="69" t="n">
        <f aca="false">SUM(BE14:BG14)</f>
        <v>0</v>
      </c>
      <c r="BI14" s="67"/>
      <c r="BJ14" s="67"/>
      <c r="BK14" s="68"/>
      <c r="BL14" s="69" t="n">
        <f aca="false">SUM(BI14:BK14)</f>
        <v>0</v>
      </c>
      <c r="BM14" s="67"/>
      <c r="BN14" s="67"/>
      <c r="BO14" s="68"/>
      <c r="BP14" s="69" t="n">
        <f aca="false">SUM(BM14:BO14)</f>
        <v>0</v>
      </c>
      <c r="BQ14" s="67"/>
      <c r="BR14" s="67"/>
      <c r="BS14" s="68"/>
      <c r="BT14" s="69" t="n">
        <f aca="false">SUM(BQ14:BS14)</f>
        <v>0</v>
      </c>
      <c r="BU14" s="67"/>
      <c r="BV14" s="67"/>
      <c r="BW14" s="68"/>
      <c r="BX14" s="69" t="n">
        <f aca="false">SUM(BU14:BW14)</f>
        <v>0</v>
      </c>
      <c r="BY14" s="67"/>
      <c r="BZ14" s="67"/>
      <c r="CA14" s="68"/>
      <c r="CB14" s="69" t="n">
        <f aca="false">SUM(BY14:CA14)</f>
        <v>0</v>
      </c>
      <c r="CC14" s="67"/>
      <c r="CD14" s="67"/>
      <c r="CE14" s="68"/>
      <c r="CF14" s="69" t="n">
        <f aca="false">SUM(CC14:CE14)</f>
        <v>0</v>
      </c>
      <c r="CG14" s="67"/>
      <c r="CH14" s="67"/>
      <c r="CI14" s="68"/>
      <c r="CJ14" s="69" t="n">
        <f aca="false">SUM(CG14:CI14)</f>
        <v>0</v>
      </c>
      <c r="CK14" s="67"/>
      <c r="CL14" s="67"/>
      <c r="CM14" s="68"/>
      <c r="CN14" s="69" t="n">
        <f aca="false">SUM(CK14:CM14)</f>
        <v>0</v>
      </c>
      <c r="CO14" s="67"/>
      <c r="CP14" s="67"/>
      <c r="CQ14" s="68"/>
      <c r="CR14" s="69" t="n">
        <f aca="false">SUM(CO14:CQ14)</f>
        <v>0</v>
      </c>
      <c r="CS14" s="67"/>
      <c r="CT14" s="67"/>
      <c r="CU14" s="68"/>
      <c r="CV14" s="69" t="n">
        <f aca="false">SUM(CS14:CU14)</f>
        <v>0</v>
      </c>
      <c r="CW14" s="67"/>
      <c r="CX14" s="67"/>
      <c r="CY14" s="68"/>
      <c r="CZ14" s="69" t="n">
        <f aca="false">SUM(CW14:CY14)</f>
        <v>0</v>
      </c>
      <c r="DA14" s="67"/>
      <c r="DB14" s="67"/>
      <c r="DC14" s="68"/>
      <c r="DD14" s="69" t="n">
        <f aca="false">SUM(DA14:DC14)</f>
        <v>0</v>
      </c>
      <c r="DE14" s="67"/>
      <c r="DF14" s="67"/>
      <c r="DG14" s="68"/>
      <c r="DH14" s="69" t="n">
        <f aca="false">SUM(DE14:DG14)</f>
        <v>0</v>
      </c>
      <c r="DI14" s="67"/>
      <c r="DJ14" s="67"/>
      <c r="DK14" s="68"/>
      <c r="DL14" s="69" t="n">
        <f aca="false">SUM(DI14:DK14)</f>
        <v>0</v>
      </c>
      <c r="DM14" s="67"/>
      <c r="DN14" s="67"/>
      <c r="DO14" s="68" t="n">
        <v>120</v>
      </c>
      <c r="DP14" s="69" t="n">
        <f aca="false">SUM(DM14:DO14)</f>
        <v>120</v>
      </c>
      <c r="DQ14" s="67" t="n">
        <v>360</v>
      </c>
      <c r="DR14" s="67" t="n">
        <v>420</v>
      </c>
      <c r="DS14" s="68" t="n">
        <v>170</v>
      </c>
      <c r="DT14" s="69" t="n">
        <f aca="false">SUM(DQ14:DS14)</f>
        <v>950</v>
      </c>
      <c r="DU14" s="67"/>
      <c r="DV14" s="67"/>
      <c r="DW14" s="68"/>
      <c r="DX14" s="69" t="n">
        <f aca="false">SUM(DU14:DW14)</f>
        <v>0</v>
      </c>
      <c r="DY14" s="139" t="n">
        <f aca="false">SUMIF($E$3:$DX$3,DY$3,E14:DX14)</f>
        <v>360</v>
      </c>
      <c r="DZ14" s="139" t="n">
        <f aca="false">SUMIF($E$3:$DX$3,DZ$3,E14:DX14)</f>
        <v>660</v>
      </c>
      <c r="EA14" s="139" t="n">
        <f aca="false">SUMIF($E$3:$DX$3,EA$3,E14:DX14)</f>
        <v>581</v>
      </c>
      <c r="EB14" s="140" t="n">
        <f aca="false">SUMIF($E$3:$DX$3,"TOTAL",E14:DX14)</f>
        <v>1601</v>
      </c>
      <c r="EC14" s="73" t="n">
        <f aca="false">(EB14*D14)/1000</f>
        <v>19.01988</v>
      </c>
      <c r="ED14" s="47" t="s">
        <v>27</v>
      </c>
      <c r="EE14" s="141"/>
      <c r="EF14" s="142" t="n">
        <f aca="false">EB21+EB23+EB25+EB27+EB31+EB33</f>
        <v>4178</v>
      </c>
      <c r="EG14" s="142" t="n">
        <f aca="false">EE14-EF14</f>
        <v>-4178</v>
      </c>
      <c r="EH14" s="142"/>
      <c r="EI14" s="50"/>
      <c r="EJ14" s="50"/>
      <c r="EK14" s="50"/>
      <c r="EL14" s="50"/>
      <c r="EM14" s="50"/>
      <c r="EN14" s="50"/>
      <c r="EO14" s="50" t="n">
        <f aca="false">EP14</f>
        <v>5401220</v>
      </c>
      <c r="EP14" s="143" t="n">
        <f aca="false">A14*1</f>
        <v>5401220</v>
      </c>
      <c r="EQ14" s="144"/>
      <c r="ER14" s="145" t="n">
        <f aca="false">H14</f>
        <v>0</v>
      </c>
      <c r="ES14" s="145" t="n">
        <f aca="false">L14</f>
        <v>0</v>
      </c>
      <c r="ET14" s="145" t="n">
        <f aca="false">P14</f>
        <v>0</v>
      </c>
      <c r="EU14" s="145" t="n">
        <f aca="false">T14</f>
        <v>0</v>
      </c>
      <c r="EV14" s="145" t="n">
        <f aca="false">X14</f>
        <v>0</v>
      </c>
      <c r="EW14" s="145" t="n">
        <f aca="false">AB14</f>
        <v>0</v>
      </c>
      <c r="EX14" s="145" t="n">
        <f aca="false">AF14</f>
        <v>0</v>
      </c>
      <c r="EY14" s="145" t="n">
        <f aca="false">AJ14</f>
        <v>0</v>
      </c>
      <c r="EZ14" s="145" t="n">
        <f aca="false">AN14</f>
        <v>0</v>
      </c>
      <c r="FA14" s="145" t="n">
        <f aca="false">AR14</f>
        <v>0</v>
      </c>
      <c r="FB14" s="145" t="n">
        <f aca="false">AV14</f>
        <v>531</v>
      </c>
      <c r="FC14" s="145" t="n">
        <f aca="false">AZ14</f>
        <v>0</v>
      </c>
      <c r="FD14" s="145" t="n">
        <f aca="false">BD14</f>
        <v>0</v>
      </c>
      <c r="FE14" s="145" t="n">
        <f aca="false">BH14</f>
        <v>0</v>
      </c>
      <c r="FF14" s="145" t="n">
        <f aca="false">BL14</f>
        <v>0</v>
      </c>
      <c r="FG14" s="145" t="n">
        <f aca="false">BP14</f>
        <v>0</v>
      </c>
      <c r="FH14" s="145" t="n">
        <f aca="false">BT14</f>
        <v>0</v>
      </c>
      <c r="FI14" s="145" t="n">
        <f aca="false">BX14</f>
        <v>0</v>
      </c>
      <c r="FJ14" s="145" t="n">
        <f aca="false">CB14</f>
        <v>0</v>
      </c>
      <c r="FK14" s="145" t="n">
        <f aca="false">CF14</f>
        <v>0</v>
      </c>
      <c r="FL14" s="145" t="n">
        <f aca="false">CJ14</f>
        <v>0</v>
      </c>
      <c r="FM14" s="145" t="n">
        <f aca="false">CN14</f>
        <v>0</v>
      </c>
      <c r="FN14" s="145" t="n">
        <f aca="false">CR14</f>
        <v>0</v>
      </c>
      <c r="FO14" s="145" t="n">
        <f aca="false">CV14</f>
        <v>0</v>
      </c>
      <c r="FP14" s="145" t="n">
        <f aca="false">CZ14</f>
        <v>0</v>
      </c>
      <c r="FQ14" s="145" t="n">
        <f aca="false">DD14</f>
        <v>0</v>
      </c>
      <c r="FR14" s="145" t="n">
        <f aca="false">DH14</f>
        <v>0</v>
      </c>
      <c r="FS14" s="145" t="n">
        <f aca="false">DL14</f>
        <v>0</v>
      </c>
      <c r="FT14" s="145" t="n">
        <f aca="false">DP14</f>
        <v>120</v>
      </c>
      <c r="FU14" s="145" t="n">
        <f aca="false">DT14</f>
        <v>950</v>
      </c>
      <c r="FV14" s="146" t="n">
        <f aca="false">DX14</f>
        <v>0</v>
      </c>
      <c r="FW14" s="147"/>
      <c r="FX14" s="147"/>
      <c r="FY14" s="147"/>
      <c r="FZ14" s="147"/>
      <c r="GA14" s="147"/>
      <c r="GB14" s="56" t="n">
        <f aca="false">1719-1599</f>
        <v>120</v>
      </c>
      <c r="GC14" s="57"/>
      <c r="GD14" s="58"/>
      <c r="GE14" s="56"/>
      <c r="GF14" s="56"/>
      <c r="GG14" s="56"/>
      <c r="GH14" s="1" t="e">
        <f aca="false">#REF!+#REF!</f>
        <v>#REF!</v>
      </c>
      <c r="GI14" s="1" t="s">
        <v>28</v>
      </c>
      <c r="GJ14" s="1" t="e">
        <f aca="false">GH14*6*1.8*1.05/1000</f>
        <v>#REF!</v>
      </c>
      <c r="GK14" s="2"/>
    </row>
    <row r="15" customFormat="false" ht="12.8" hidden="false" customHeight="false" outlineLevel="0" collapsed="false">
      <c r="A15" s="37" t="n">
        <v>5401280</v>
      </c>
      <c r="B15" s="38" t="s">
        <v>29</v>
      </c>
      <c r="C15" s="39"/>
      <c r="D15" s="66" t="n">
        <v>10.58</v>
      </c>
      <c r="E15" s="148"/>
      <c r="F15" s="148"/>
      <c r="G15" s="41" t="n">
        <v>1105</v>
      </c>
      <c r="H15" s="42" t="n">
        <f aca="false">SUM(E15:G15)</f>
        <v>1105</v>
      </c>
      <c r="I15" s="148"/>
      <c r="J15" s="148" t="n">
        <v>103</v>
      </c>
      <c r="K15" s="41"/>
      <c r="L15" s="42" t="n">
        <f aca="false">SUM(I15:K15)</f>
        <v>103</v>
      </c>
      <c r="M15" s="148"/>
      <c r="N15" s="148"/>
      <c r="O15" s="41"/>
      <c r="P15" s="42" t="n">
        <f aca="false">SUM(M15:O15)</f>
        <v>0</v>
      </c>
      <c r="Q15" s="148"/>
      <c r="R15" s="148"/>
      <c r="S15" s="41"/>
      <c r="T15" s="42" t="n">
        <f aca="false">SUM(Q15:S15)</f>
        <v>0</v>
      </c>
      <c r="U15" s="148"/>
      <c r="V15" s="148"/>
      <c r="W15" s="41"/>
      <c r="X15" s="42" t="n">
        <f aca="false">SUM(U15:W15)</f>
        <v>0</v>
      </c>
      <c r="Y15" s="148"/>
      <c r="Z15" s="148"/>
      <c r="AA15" s="41"/>
      <c r="AB15" s="42" t="n">
        <f aca="false">SUM(Y15:AA15)</f>
        <v>0</v>
      </c>
      <c r="AC15" s="149"/>
      <c r="AD15" s="148"/>
      <c r="AE15" s="41"/>
      <c r="AF15" s="42" t="n">
        <f aca="false">SUM(AC15:AE15)</f>
        <v>0</v>
      </c>
      <c r="AG15" s="148"/>
      <c r="AH15" s="148"/>
      <c r="AI15" s="41"/>
      <c r="AJ15" s="42" t="n">
        <f aca="false">SUM(AG15:AI15)</f>
        <v>0</v>
      </c>
      <c r="AK15" s="148"/>
      <c r="AL15" s="148"/>
      <c r="AM15" s="41"/>
      <c r="AN15" s="42" t="n">
        <f aca="false">SUM(AK15:AM15)</f>
        <v>0</v>
      </c>
      <c r="AO15" s="148"/>
      <c r="AP15" s="148"/>
      <c r="AQ15" s="41"/>
      <c r="AR15" s="42" t="n">
        <f aca="false">SUM(AO15:AQ15)</f>
        <v>0</v>
      </c>
      <c r="AS15" s="148"/>
      <c r="AT15" s="148"/>
      <c r="AU15" s="41"/>
      <c r="AV15" s="42" t="n">
        <f aca="false">SUM(AS15:AU15)</f>
        <v>0</v>
      </c>
      <c r="AW15" s="148"/>
      <c r="AX15" s="148"/>
      <c r="AY15" s="41"/>
      <c r="AZ15" s="42" t="n">
        <f aca="false">SUM(AW15:AY15)</f>
        <v>0</v>
      </c>
      <c r="BA15" s="148"/>
      <c r="BB15" s="148"/>
      <c r="BC15" s="41"/>
      <c r="BD15" s="42" t="n">
        <f aca="false">SUM(BA15:BC15)</f>
        <v>0</v>
      </c>
      <c r="BE15" s="148"/>
      <c r="BF15" s="148"/>
      <c r="BG15" s="41"/>
      <c r="BH15" s="42" t="n">
        <f aca="false">SUM(BE15:BG15)</f>
        <v>0</v>
      </c>
      <c r="BI15" s="148"/>
      <c r="BJ15" s="148"/>
      <c r="BK15" s="41"/>
      <c r="BL15" s="42" t="n">
        <f aca="false">SUM(BI15:BK15)</f>
        <v>0</v>
      </c>
      <c r="BM15" s="148"/>
      <c r="BN15" s="148"/>
      <c r="BO15" s="41"/>
      <c r="BP15" s="42" t="n">
        <f aca="false">SUM(BM15:BO15)</f>
        <v>0</v>
      </c>
      <c r="BQ15" s="148"/>
      <c r="BR15" s="148"/>
      <c r="BS15" s="41"/>
      <c r="BT15" s="42" t="n">
        <f aca="false">SUM(BQ15:BS15)</f>
        <v>0</v>
      </c>
      <c r="BU15" s="148"/>
      <c r="BV15" s="148"/>
      <c r="BW15" s="41"/>
      <c r="BX15" s="42" t="n">
        <f aca="false">SUM(BU15:BW15)</f>
        <v>0</v>
      </c>
      <c r="BY15" s="148"/>
      <c r="BZ15" s="148"/>
      <c r="CA15" s="41"/>
      <c r="CB15" s="42" t="n">
        <f aca="false">SUM(BY15:CA15)</f>
        <v>0</v>
      </c>
      <c r="CC15" s="148"/>
      <c r="CD15" s="148"/>
      <c r="CE15" s="41"/>
      <c r="CF15" s="42" t="n">
        <f aca="false">SUM(CC15:CE15)</f>
        <v>0</v>
      </c>
      <c r="CG15" s="148"/>
      <c r="CH15" s="148"/>
      <c r="CI15" s="41"/>
      <c r="CJ15" s="42" t="n">
        <f aca="false">SUM(CG15:CI15)</f>
        <v>0</v>
      </c>
      <c r="CK15" s="148"/>
      <c r="CL15" s="148"/>
      <c r="CM15" s="41"/>
      <c r="CN15" s="42" t="n">
        <f aca="false">SUM(CK15:CM15)</f>
        <v>0</v>
      </c>
      <c r="CO15" s="148"/>
      <c r="CP15" s="148"/>
      <c r="CQ15" s="41"/>
      <c r="CR15" s="42" t="n">
        <f aca="false">SUM(CO15:CQ15)</f>
        <v>0</v>
      </c>
      <c r="CS15" s="148"/>
      <c r="CT15" s="148"/>
      <c r="CU15" s="41"/>
      <c r="CV15" s="42" t="n">
        <f aca="false">SUM(CS15:CU15)</f>
        <v>0</v>
      </c>
      <c r="CW15" s="148"/>
      <c r="CX15" s="148"/>
      <c r="CY15" s="41"/>
      <c r="CZ15" s="42" t="n">
        <f aca="false">SUM(CW15:CY15)</f>
        <v>0</v>
      </c>
      <c r="DA15" s="148"/>
      <c r="DB15" s="148"/>
      <c r="DC15" s="41"/>
      <c r="DD15" s="42" t="n">
        <f aca="false">SUM(DA15:DC15)</f>
        <v>0</v>
      </c>
      <c r="DE15" s="148"/>
      <c r="DF15" s="148"/>
      <c r="DG15" s="41"/>
      <c r="DH15" s="42" t="n">
        <f aca="false">SUM(DE15:DG15)</f>
        <v>0</v>
      </c>
      <c r="DI15" s="148"/>
      <c r="DJ15" s="148"/>
      <c r="DK15" s="41"/>
      <c r="DL15" s="42" t="n">
        <f aca="false">SUM(DI15:DK15)</f>
        <v>0</v>
      </c>
      <c r="DM15" s="148"/>
      <c r="DN15" s="148"/>
      <c r="DO15" s="41"/>
      <c r="DP15" s="42" t="n">
        <f aca="false">SUM(DM15:DO15)</f>
        <v>0</v>
      </c>
      <c r="DQ15" s="148"/>
      <c r="DR15" s="148"/>
      <c r="DS15" s="41"/>
      <c r="DT15" s="42" t="n">
        <f aca="false">SUM(DQ15:DS15)</f>
        <v>0</v>
      </c>
      <c r="DU15" s="148"/>
      <c r="DV15" s="148"/>
      <c r="DW15" s="41" t="n">
        <v>595</v>
      </c>
      <c r="DX15" s="42" t="n">
        <f aca="false">SUM(DU15:DW15)</f>
        <v>595</v>
      </c>
      <c r="DY15" s="44" t="n">
        <f aca="false">SUMIF($E$3:$DX$3,DY$3,E15:DX15)</f>
        <v>0</v>
      </c>
      <c r="DZ15" s="44" t="n">
        <f aca="false">SUMIF($E$3:$DX$3,DZ$3,E15:DX15)</f>
        <v>103</v>
      </c>
      <c r="EA15" s="44" t="n">
        <f aca="false">SUMIF($E$3:$DX$3,EA$3,E15:DX15)</f>
        <v>1700</v>
      </c>
      <c r="EB15" s="45" t="n">
        <f aca="false">SUMIF($E$3:$DX$3,"TOTAL",E15:DX15)</f>
        <v>1803</v>
      </c>
      <c r="EC15" s="150" t="n">
        <f aca="false">(EB15*D15)/1000</f>
        <v>19.07574</v>
      </c>
      <c r="ED15" s="74"/>
      <c r="EE15" s="75"/>
      <c r="EF15" s="76"/>
      <c r="EG15" s="76"/>
      <c r="EH15" s="76"/>
      <c r="EI15" s="50"/>
      <c r="EJ15" s="50"/>
      <c r="EK15" s="50"/>
      <c r="EL15" s="50"/>
      <c r="EM15" s="50"/>
      <c r="EN15" s="50"/>
      <c r="EO15" s="50"/>
      <c r="EP15" s="51"/>
      <c r="EQ15" s="52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4"/>
      <c r="FW15" s="55"/>
      <c r="FX15" s="55"/>
      <c r="FY15" s="55"/>
      <c r="FZ15" s="55"/>
      <c r="GA15" s="55"/>
      <c r="GB15" s="56"/>
      <c r="GC15" s="77"/>
      <c r="GD15" s="78"/>
      <c r="GE15" s="79"/>
      <c r="GF15" s="56"/>
      <c r="GG15" s="56"/>
      <c r="GK15" s="2"/>
    </row>
    <row r="16" customFormat="false" ht="12.8" hidden="false" customHeight="false" outlineLevel="0" collapsed="false">
      <c r="A16" s="63" t="n">
        <v>5504120</v>
      </c>
      <c r="B16" s="151" t="s">
        <v>30</v>
      </c>
      <c r="C16" s="65" t="s">
        <v>18</v>
      </c>
      <c r="D16" s="66" t="n">
        <v>5.88</v>
      </c>
      <c r="E16" s="67"/>
      <c r="F16" s="67"/>
      <c r="G16" s="68"/>
      <c r="H16" s="69" t="n">
        <f aca="false">SUM(E16:G16)</f>
        <v>0</v>
      </c>
      <c r="I16" s="67"/>
      <c r="J16" s="67"/>
      <c r="K16" s="68"/>
      <c r="L16" s="69" t="n">
        <f aca="false">SUM(I16:K16)</f>
        <v>0</v>
      </c>
      <c r="M16" s="67"/>
      <c r="N16" s="67"/>
      <c r="O16" s="68"/>
      <c r="P16" s="69" t="n">
        <f aca="false">SUM(M16:O16)</f>
        <v>0</v>
      </c>
      <c r="Q16" s="67"/>
      <c r="R16" s="67"/>
      <c r="S16" s="68"/>
      <c r="T16" s="69" t="n">
        <f aca="false">SUM(Q16:S16)</f>
        <v>0</v>
      </c>
      <c r="U16" s="67"/>
      <c r="V16" s="67"/>
      <c r="W16" s="68"/>
      <c r="X16" s="69" t="n">
        <f aca="false">SUM(U16:W16)</f>
        <v>0</v>
      </c>
      <c r="Y16" s="67"/>
      <c r="Z16" s="67"/>
      <c r="AA16" s="68"/>
      <c r="AB16" s="69" t="n">
        <f aca="false">SUM(Y16:AA16)</f>
        <v>0</v>
      </c>
      <c r="AC16" s="70"/>
      <c r="AD16" s="67"/>
      <c r="AE16" s="68"/>
      <c r="AF16" s="69" t="n">
        <f aca="false">SUM(AC16:AE16)</f>
        <v>0</v>
      </c>
      <c r="AG16" s="67"/>
      <c r="AH16" s="67"/>
      <c r="AI16" s="68"/>
      <c r="AJ16" s="69" t="n">
        <f aca="false">SUM(AG16:AI16)</f>
        <v>0</v>
      </c>
      <c r="AK16" s="67"/>
      <c r="AL16" s="67"/>
      <c r="AM16" s="68"/>
      <c r="AN16" s="69" t="n">
        <f aca="false">SUM(AK16:AM16)</f>
        <v>0</v>
      </c>
      <c r="AO16" s="67"/>
      <c r="AP16" s="67"/>
      <c r="AQ16" s="68"/>
      <c r="AR16" s="69" t="n">
        <f aca="false">SUM(AO16:AQ16)</f>
        <v>0</v>
      </c>
      <c r="AS16" s="67"/>
      <c r="AT16" s="67"/>
      <c r="AU16" s="68"/>
      <c r="AV16" s="69" t="n">
        <f aca="false">SUM(AS16:AU16)</f>
        <v>0</v>
      </c>
      <c r="AW16" s="67"/>
      <c r="AX16" s="67"/>
      <c r="AY16" s="68"/>
      <c r="AZ16" s="69" t="n">
        <f aca="false">SUM(AW16:AY16)</f>
        <v>0</v>
      </c>
      <c r="BA16" s="67"/>
      <c r="BB16" s="67"/>
      <c r="BC16" s="68"/>
      <c r="BD16" s="69" t="n">
        <f aca="false">SUM(BA16:BC16)</f>
        <v>0</v>
      </c>
      <c r="BE16" s="67"/>
      <c r="BF16" s="67"/>
      <c r="BG16" s="68"/>
      <c r="BH16" s="69" t="n">
        <f aca="false">SUM(BE16:BG16)</f>
        <v>0</v>
      </c>
      <c r="BI16" s="67"/>
      <c r="BJ16" s="67"/>
      <c r="BK16" s="68"/>
      <c r="BL16" s="69" t="n">
        <f aca="false">SUM(BI16:BK16)</f>
        <v>0</v>
      </c>
      <c r="BM16" s="67"/>
      <c r="BN16" s="67"/>
      <c r="BO16" s="68"/>
      <c r="BP16" s="69" t="n">
        <f aca="false">SUM(BM16:BO16)</f>
        <v>0</v>
      </c>
      <c r="BQ16" s="67"/>
      <c r="BR16" s="67"/>
      <c r="BS16" s="68"/>
      <c r="BT16" s="69" t="n">
        <f aca="false">SUM(BQ16:BS16)</f>
        <v>0</v>
      </c>
      <c r="BU16" s="67" t="n">
        <v>528</v>
      </c>
      <c r="BV16" s="67" t="n">
        <v>1056</v>
      </c>
      <c r="BW16" s="68"/>
      <c r="BX16" s="69" t="n">
        <f aca="false">SUM(BU16:BW16)</f>
        <v>1584</v>
      </c>
      <c r="BY16" s="67"/>
      <c r="BZ16" s="67"/>
      <c r="CA16" s="68"/>
      <c r="CB16" s="69" t="n">
        <f aca="false">SUM(BY16:CA16)</f>
        <v>0</v>
      </c>
      <c r="CC16" s="67"/>
      <c r="CD16" s="67"/>
      <c r="CE16" s="68"/>
      <c r="CF16" s="69" t="n">
        <f aca="false">SUM(CC16:CE16)</f>
        <v>0</v>
      </c>
      <c r="CG16" s="67"/>
      <c r="CH16" s="67"/>
      <c r="CI16" s="68" t="n">
        <v>283</v>
      </c>
      <c r="CJ16" s="69" t="n">
        <f aca="false">SUM(CG16:CI16)</f>
        <v>283</v>
      </c>
      <c r="CK16" s="67"/>
      <c r="CL16" s="67"/>
      <c r="CM16" s="68"/>
      <c r="CN16" s="69" t="n">
        <f aca="false">SUM(CK16:CM16)</f>
        <v>0</v>
      </c>
      <c r="CO16" s="67"/>
      <c r="CP16" s="67"/>
      <c r="CQ16" s="68"/>
      <c r="CR16" s="69" t="n">
        <f aca="false">SUM(CO16:CQ16)</f>
        <v>0</v>
      </c>
      <c r="CS16" s="67"/>
      <c r="CT16" s="67"/>
      <c r="CU16" s="68"/>
      <c r="CV16" s="69" t="n">
        <f aca="false">SUM(CS16:CU16)</f>
        <v>0</v>
      </c>
      <c r="CW16" s="67"/>
      <c r="CX16" s="67"/>
      <c r="CY16" s="68"/>
      <c r="CZ16" s="69" t="n">
        <f aca="false">SUM(CW16:CY16)</f>
        <v>0</v>
      </c>
      <c r="DA16" s="67"/>
      <c r="DB16" s="67"/>
      <c r="DC16" s="68"/>
      <c r="DD16" s="69" t="n">
        <f aca="false">SUM(DA16:DC16)</f>
        <v>0</v>
      </c>
      <c r="DE16" s="67"/>
      <c r="DF16" s="67"/>
      <c r="DG16" s="68"/>
      <c r="DH16" s="69" t="n">
        <f aca="false">SUM(DE16:DG16)</f>
        <v>0</v>
      </c>
      <c r="DI16" s="67"/>
      <c r="DJ16" s="67"/>
      <c r="DK16" s="68"/>
      <c r="DL16" s="69" t="n">
        <f aca="false">SUM(DI16:DK16)</f>
        <v>0</v>
      </c>
      <c r="DM16" s="67"/>
      <c r="DN16" s="67"/>
      <c r="DO16" s="68"/>
      <c r="DP16" s="69" t="n">
        <f aca="false">SUM(DM16:DO16)</f>
        <v>0</v>
      </c>
      <c r="DQ16" s="67"/>
      <c r="DR16" s="67"/>
      <c r="DS16" s="68"/>
      <c r="DT16" s="69" t="n">
        <f aca="false">SUM(DQ16:DS16)</f>
        <v>0</v>
      </c>
      <c r="DU16" s="67"/>
      <c r="DV16" s="67"/>
      <c r="DW16" s="68"/>
      <c r="DX16" s="69" t="n">
        <f aca="false">SUM(DU16:DW16)</f>
        <v>0</v>
      </c>
      <c r="DY16" s="71" t="n">
        <f aca="false">SUMIF($E$3:$DX$3,DY$3,E16:DX16)</f>
        <v>528</v>
      </c>
      <c r="DZ16" s="71" t="n">
        <f aca="false">SUMIF($E$3:$DX$3,DZ$3,E16:DX16)</f>
        <v>1056</v>
      </c>
      <c r="EA16" s="71" t="n">
        <f aca="false">SUMIF($E$3:$DX$3,EA$3,E16:DX16)</f>
        <v>283</v>
      </c>
      <c r="EB16" s="72" t="n">
        <f aca="false">SUMIF($E$3:$DX$3,"TOTAL",E16:DX16)</f>
        <v>1867</v>
      </c>
      <c r="EC16" s="73" t="n">
        <f aca="false">(EB16*D16)/1000</f>
        <v>10.97796</v>
      </c>
      <c r="ED16" s="98"/>
      <c r="EE16" s="99"/>
      <c r="EF16" s="100"/>
      <c r="EG16" s="100"/>
      <c r="EH16" s="100"/>
      <c r="EI16" s="50"/>
      <c r="EJ16" s="50"/>
      <c r="EK16" s="50"/>
      <c r="EL16" s="50"/>
      <c r="EM16" s="50"/>
      <c r="EN16" s="50"/>
      <c r="EO16" s="50" t="n">
        <f aca="false">EP16</f>
        <v>5504120</v>
      </c>
      <c r="EP16" s="51" t="n">
        <f aca="false">A16*1</f>
        <v>5504120</v>
      </c>
      <c r="EQ16" s="52"/>
      <c r="ER16" s="53" t="n">
        <f aca="false">H16</f>
        <v>0</v>
      </c>
      <c r="ES16" s="53" t="n">
        <f aca="false">L16</f>
        <v>0</v>
      </c>
      <c r="ET16" s="53" t="n">
        <f aca="false">P16</f>
        <v>0</v>
      </c>
      <c r="EU16" s="53" t="n">
        <f aca="false">T16</f>
        <v>0</v>
      </c>
      <c r="EV16" s="53" t="n">
        <f aca="false">X16</f>
        <v>0</v>
      </c>
      <c r="EW16" s="53" t="n">
        <f aca="false">AB16</f>
        <v>0</v>
      </c>
      <c r="EX16" s="53" t="n">
        <f aca="false">AF16</f>
        <v>0</v>
      </c>
      <c r="EY16" s="53" t="n">
        <f aca="false">AJ16</f>
        <v>0</v>
      </c>
      <c r="EZ16" s="53" t="n">
        <f aca="false">AN16</f>
        <v>0</v>
      </c>
      <c r="FA16" s="53" t="n">
        <f aca="false">AR16</f>
        <v>0</v>
      </c>
      <c r="FB16" s="53" t="n">
        <f aca="false">AV16</f>
        <v>0</v>
      </c>
      <c r="FC16" s="53" t="n">
        <f aca="false">AZ16</f>
        <v>0</v>
      </c>
      <c r="FD16" s="53" t="n">
        <f aca="false">BD16</f>
        <v>0</v>
      </c>
      <c r="FE16" s="53" t="n">
        <f aca="false">BH16</f>
        <v>0</v>
      </c>
      <c r="FF16" s="53" t="n">
        <f aca="false">BL16</f>
        <v>0</v>
      </c>
      <c r="FG16" s="53" t="n">
        <f aca="false">BP16</f>
        <v>0</v>
      </c>
      <c r="FH16" s="53" t="n">
        <f aca="false">BT16</f>
        <v>0</v>
      </c>
      <c r="FI16" s="53" t="n">
        <f aca="false">BX16</f>
        <v>1584</v>
      </c>
      <c r="FJ16" s="53" t="n">
        <f aca="false">CB16</f>
        <v>0</v>
      </c>
      <c r="FK16" s="53" t="n">
        <f aca="false">CF16</f>
        <v>0</v>
      </c>
      <c r="FL16" s="53" t="n">
        <f aca="false">CJ16</f>
        <v>283</v>
      </c>
      <c r="FM16" s="53" t="n">
        <f aca="false">CN16</f>
        <v>0</v>
      </c>
      <c r="FN16" s="53" t="n">
        <f aca="false">CR16</f>
        <v>0</v>
      </c>
      <c r="FO16" s="53" t="n">
        <f aca="false">CV16</f>
        <v>0</v>
      </c>
      <c r="FP16" s="53" t="n">
        <f aca="false">CZ16</f>
        <v>0</v>
      </c>
      <c r="FQ16" s="53" t="n">
        <f aca="false">DD16</f>
        <v>0</v>
      </c>
      <c r="FR16" s="53" t="n">
        <f aca="false">DH16</f>
        <v>0</v>
      </c>
      <c r="FS16" s="53" t="n">
        <f aca="false">DL16</f>
        <v>0</v>
      </c>
      <c r="FT16" s="53" t="n">
        <f aca="false">DP16</f>
        <v>0</v>
      </c>
      <c r="FU16" s="53" t="n">
        <f aca="false">DT16</f>
        <v>0</v>
      </c>
      <c r="FV16" s="54" t="n">
        <f aca="false">DX16</f>
        <v>0</v>
      </c>
      <c r="FW16" s="55"/>
      <c r="FX16" s="55"/>
      <c r="FY16" s="55"/>
      <c r="FZ16" s="55"/>
      <c r="GA16" s="55"/>
      <c r="GB16" s="56"/>
      <c r="GC16" s="57"/>
      <c r="GD16" s="97"/>
      <c r="GE16" s="79"/>
      <c r="GF16" s="56"/>
      <c r="GG16" s="56"/>
      <c r="GK16" s="2"/>
    </row>
    <row r="17" customFormat="false" ht="12.8" hidden="false" customHeight="false" outlineLevel="0" collapsed="false">
      <c r="A17" s="80" t="n">
        <v>5501220</v>
      </c>
      <c r="B17" s="81" t="s">
        <v>31</v>
      </c>
      <c r="C17" s="82" t="s">
        <v>18</v>
      </c>
      <c r="D17" s="83" t="n">
        <v>5.88</v>
      </c>
      <c r="E17" s="84"/>
      <c r="F17" s="84"/>
      <c r="G17" s="85"/>
      <c r="H17" s="86" t="n">
        <f aca="false">SUM(E17:G17)</f>
        <v>0</v>
      </c>
      <c r="I17" s="84"/>
      <c r="J17" s="84"/>
      <c r="K17" s="85"/>
      <c r="L17" s="86" t="n">
        <f aca="false">SUM(I17:K17)</f>
        <v>0</v>
      </c>
      <c r="M17" s="84"/>
      <c r="N17" s="84"/>
      <c r="O17" s="85"/>
      <c r="P17" s="86" t="n">
        <f aca="false">SUM(M17:O17)</f>
        <v>0</v>
      </c>
      <c r="Q17" s="84"/>
      <c r="R17" s="84"/>
      <c r="S17" s="85"/>
      <c r="T17" s="86" t="n">
        <f aca="false">SUM(Q17:S17)</f>
        <v>0</v>
      </c>
      <c r="U17" s="84"/>
      <c r="V17" s="84"/>
      <c r="W17" s="85"/>
      <c r="X17" s="86" t="n">
        <f aca="false">SUM(U17:W17)</f>
        <v>0</v>
      </c>
      <c r="Y17" s="84"/>
      <c r="Z17" s="84"/>
      <c r="AA17" s="85"/>
      <c r="AB17" s="86" t="n">
        <f aca="false">SUM(Y17:AA17)</f>
        <v>0</v>
      </c>
      <c r="AC17" s="87"/>
      <c r="AD17" s="84"/>
      <c r="AE17" s="85"/>
      <c r="AF17" s="86" t="n">
        <f aca="false">SUM(AC17:AE17)</f>
        <v>0</v>
      </c>
      <c r="AG17" s="84"/>
      <c r="AH17" s="84"/>
      <c r="AI17" s="85"/>
      <c r="AJ17" s="86" t="n">
        <f aca="false">SUM(AG17:AI17)</f>
        <v>0</v>
      </c>
      <c r="AK17" s="84"/>
      <c r="AL17" s="84"/>
      <c r="AM17" s="85"/>
      <c r="AN17" s="86" t="n">
        <f aca="false">SUM(AK17:AM17)</f>
        <v>0</v>
      </c>
      <c r="AO17" s="84"/>
      <c r="AP17" s="84"/>
      <c r="AQ17" s="85"/>
      <c r="AR17" s="86" t="n">
        <f aca="false">SUM(AO17:AQ17)</f>
        <v>0</v>
      </c>
      <c r="AS17" s="84"/>
      <c r="AT17" s="84"/>
      <c r="AU17" s="85"/>
      <c r="AV17" s="86" t="n">
        <f aca="false">SUM(AS17:AU17)</f>
        <v>0</v>
      </c>
      <c r="AW17" s="84"/>
      <c r="AX17" s="84"/>
      <c r="AY17" s="85"/>
      <c r="AZ17" s="86" t="n">
        <f aca="false">SUM(AW17:AY17)</f>
        <v>0</v>
      </c>
      <c r="BA17" s="84"/>
      <c r="BB17" s="84"/>
      <c r="BC17" s="85"/>
      <c r="BD17" s="86" t="n">
        <f aca="false">SUM(BA17:BC17)</f>
        <v>0</v>
      </c>
      <c r="BE17" s="84"/>
      <c r="BF17" s="84"/>
      <c r="BG17" s="85"/>
      <c r="BH17" s="86" t="n">
        <f aca="false">SUM(BE17:BG17)</f>
        <v>0</v>
      </c>
      <c r="BI17" s="84"/>
      <c r="BJ17" s="84"/>
      <c r="BK17" s="85"/>
      <c r="BL17" s="86" t="n">
        <f aca="false">SUM(BI17:BK17)</f>
        <v>0</v>
      </c>
      <c r="BM17" s="84"/>
      <c r="BN17" s="84" t="n">
        <v>660</v>
      </c>
      <c r="BO17" s="85" t="n">
        <v>1056</v>
      </c>
      <c r="BP17" s="86" t="n">
        <f aca="false">SUM(BM17:BO17)</f>
        <v>1716</v>
      </c>
      <c r="BQ17" s="84"/>
      <c r="BR17" s="84" t="n">
        <v>365</v>
      </c>
      <c r="BS17" s="85"/>
      <c r="BT17" s="86" t="n">
        <f aca="false">SUM(BQ17:BS17)</f>
        <v>365</v>
      </c>
      <c r="BU17" s="84"/>
      <c r="BV17" s="84"/>
      <c r="BW17" s="85"/>
      <c r="BX17" s="86" t="n">
        <f aca="false">SUM(BU17:BW17)</f>
        <v>0</v>
      </c>
      <c r="BY17" s="84"/>
      <c r="BZ17" s="84"/>
      <c r="CA17" s="85"/>
      <c r="CB17" s="86" t="n">
        <f aca="false">SUM(BY17:CA17)</f>
        <v>0</v>
      </c>
      <c r="CC17" s="84"/>
      <c r="CD17" s="84"/>
      <c r="CE17" s="85"/>
      <c r="CF17" s="86" t="n">
        <f aca="false">SUM(CC17:CE17)</f>
        <v>0</v>
      </c>
      <c r="CG17" s="84"/>
      <c r="CH17" s="84"/>
      <c r="CI17" s="85"/>
      <c r="CJ17" s="86" t="n">
        <f aca="false">SUM(CG17:CI17)</f>
        <v>0</v>
      </c>
      <c r="CK17" s="84"/>
      <c r="CL17" s="84"/>
      <c r="CM17" s="85"/>
      <c r="CN17" s="86" t="n">
        <f aca="false">SUM(CK17:CM17)</f>
        <v>0</v>
      </c>
      <c r="CO17" s="84"/>
      <c r="CP17" s="84"/>
      <c r="CQ17" s="85"/>
      <c r="CR17" s="86" t="n">
        <f aca="false">SUM(CO17:CQ17)</f>
        <v>0</v>
      </c>
      <c r="CS17" s="84"/>
      <c r="CT17" s="84"/>
      <c r="CU17" s="85"/>
      <c r="CV17" s="86" t="n">
        <f aca="false">SUM(CS17:CU17)</f>
        <v>0</v>
      </c>
      <c r="CW17" s="84"/>
      <c r="CX17" s="84"/>
      <c r="CY17" s="85"/>
      <c r="CZ17" s="86" t="n">
        <f aca="false">SUM(CW17:CY17)</f>
        <v>0</v>
      </c>
      <c r="DA17" s="84"/>
      <c r="DB17" s="84"/>
      <c r="DC17" s="85"/>
      <c r="DD17" s="86" t="n">
        <f aca="false">SUM(DA17:DC17)</f>
        <v>0</v>
      </c>
      <c r="DE17" s="84"/>
      <c r="DF17" s="84"/>
      <c r="DG17" s="85"/>
      <c r="DH17" s="86" t="n">
        <f aca="false">SUM(DE17:DG17)</f>
        <v>0</v>
      </c>
      <c r="DI17" s="84"/>
      <c r="DJ17" s="84"/>
      <c r="DK17" s="85"/>
      <c r="DL17" s="86" t="n">
        <f aca="false">SUM(DI17:DK17)</f>
        <v>0</v>
      </c>
      <c r="DM17" s="84"/>
      <c r="DN17" s="84"/>
      <c r="DO17" s="85"/>
      <c r="DP17" s="86" t="n">
        <f aca="false">SUM(DM17:DO17)</f>
        <v>0</v>
      </c>
      <c r="DQ17" s="84"/>
      <c r="DR17" s="84"/>
      <c r="DS17" s="85"/>
      <c r="DT17" s="86" t="n">
        <f aca="false">SUM(DQ17:DS17)</f>
        <v>0</v>
      </c>
      <c r="DU17" s="84"/>
      <c r="DV17" s="84"/>
      <c r="DW17" s="85"/>
      <c r="DX17" s="86" t="n">
        <f aca="false">SUM(DU17:DW17)</f>
        <v>0</v>
      </c>
      <c r="DY17" s="71" t="n">
        <f aca="false">SUMIF($E$3:$DX$3,DY$3,E17:DX17)</f>
        <v>0</v>
      </c>
      <c r="DZ17" s="71" t="n">
        <f aca="false">SUMIF($E$3:$DX$3,DZ$3,E17:DX17)</f>
        <v>1025</v>
      </c>
      <c r="EA17" s="71" t="n">
        <f aca="false">SUMIF($E$3:$DX$3,EA$3,E17:DX17)</f>
        <v>1056</v>
      </c>
      <c r="EB17" s="72" t="n">
        <f aca="false">SUMIF($E$3:$DX$3,"TOTAL",E17:DX17)</f>
        <v>2081</v>
      </c>
      <c r="EC17" s="88" t="n">
        <f aca="false">(EB17*D17)/1000</f>
        <v>12.23628</v>
      </c>
      <c r="ED17" s="89"/>
      <c r="EE17" s="90"/>
      <c r="EF17" s="91"/>
      <c r="EG17" s="91"/>
      <c r="EH17" s="91"/>
      <c r="EI17" s="92"/>
      <c r="EJ17" s="92"/>
      <c r="EK17" s="92"/>
      <c r="EL17" s="92"/>
      <c r="EM17" s="92"/>
      <c r="EN17" s="92"/>
      <c r="EO17" s="92" t="n">
        <f aca="false">EP17</f>
        <v>5501220</v>
      </c>
      <c r="EP17" s="93" t="n">
        <f aca="false">A17*1</f>
        <v>5501220</v>
      </c>
      <c r="EQ17" s="94"/>
      <c r="ER17" s="95" t="n">
        <f aca="false">H17</f>
        <v>0</v>
      </c>
      <c r="ES17" s="95" t="n">
        <f aca="false">L17</f>
        <v>0</v>
      </c>
      <c r="ET17" s="95" t="n">
        <f aca="false">P17</f>
        <v>0</v>
      </c>
      <c r="EU17" s="95" t="n">
        <f aca="false">T17</f>
        <v>0</v>
      </c>
      <c r="EV17" s="95" t="n">
        <f aca="false">X17</f>
        <v>0</v>
      </c>
      <c r="EW17" s="95" t="n">
        <f aca="false">AB17</f>
        <v>0</v>
      </c>
      <c r="EX17" s="95" t="n">
        <f aca="false">AF17</f>
        <v>0</v>
      </c>
      <c r="EY17" s="95" t="n">
        <f aca="false">AJ17</f>
        <v>0</v>
      </c>
      <c r="EZ17" s="95" t="n">
        <f aca="false">AN17</f>
        <v>0</v>
      </c>
      <c r="FA17" s="95" t="n">
        <f aca="false">AR17</f>
        <v>0</v>
      </c>
      <c r="FB17" s="95" t="n">
        <f aca="false">AV17</f>
        <v>0</v>
      </c>
      <c r="FC17" s="95" t="n">
        <f aca="false">AZ17</f>
        <v>0</v>
      </c>
      <c r="FD17" s="95" t="n">
        <f aca="false">BD17</f>
        <v>0</v>
      </c>
      <c r="FE17" s="95" t="n">
        <f aca="false">BH17</f>
        <v>0</v>
      </c>
      <c r="FF17" s="95" t="n">
        <f aca="false">BL17</f>
        <v>0</v>
      </c>
      <c r="FG17" s="95" t="n">
        <f aca="false">BP17</f>
        <v>1716</v>
      </c>
      <c r="FH17" s="95" t="n">
        <f aca="false">BT17</f>
        <v>365</v>
      </c>
      <c r="FI17" s="95" t="n">
        <f aca="false">BX17</f>
        <v>0</v>
      </c>
      <c r="FJ17" s="95" t="n">
        <f aca="false">CB17</f>
        <v>0</v>
      </c>
      <c r="FK17" s="95" t="n">
        <f aca="false">CF17</f>
        <v>0</v>
      </c>
      <c r="FL17" s="95" t="n">
        <f aca="false">CJ17</f>
        <v>0</v>
      </c>
      <c r="FM17" s="95" t="n">
        <f aca="false">CN17</f>
        <v>0</v>
      </c>
      <c r="FN17" s="95" t="n">
        <f aca="false">CR17</f>
        <v>0</v>
      </c>
      <c r="FO17" s="95" t="n">
        <f aca="false">CV17</f>
        <v>0</v>
      </c>
      <c r="FP17" s="95" t="n">
        <f aca="false">CZ17</f>
        <v>0</v>
      </c>
      <c r="FQ17" s="95" t="n">
        <f aca="false">DD17</f>
        <v>0</v>
      </c>
      <c r="FR17" s="95" t="n">
        <f aca="false">DH17</f>
        <v>0</v>
      </c>
      <c r="FS17" s="95" t="n">
        <f aca="false">DL17</f>
        <v>0</v>
      </c>
      <c r="FT17" s="95" t="n">
        <f aca="false">DP17</f>
        <v>0</v>
      </c>
      <c r="FU17" s="95" t="n">
        <f aca="false">DT17</f>
        <v>0</v>
      </c>
      <c r="FV17" s="96" t="n">
        <f aca="false">DX17</f>
        <v>0</v>
      </c>
      <c r="FW17" s="55"/>
      <c r="FX17" s="55"/>
      <c r="FY17" s="55"/>
      <c r="FZ17" s="55"/>
      <c r="GA17" s="55"/>
      <c r="GB17" s="56" t="n">
        <v>574173</v>
      </c>
      <c r="GC17" s="57"/>
      <c r="GD17" s="97"/>
      <c r="GE17" s="79"/>
      <c r="GF17" s="56"/>
      <c r="GG17" s="56"/>
      <c r="GK17" s="2"/>
    </row>
    <row r="18" customFormat="false" ht="12.8" hidden="false" customHeight="false" outlineLevel="0" collapsed="false">
      <c r="A18" s="63" t="n">
        <v>5402280</v>
      </c>
      <c r="B18" s="64" t="s">
        <v>32</v>
      </c>
      <c r="C18" s="65"/>
      <c r="D18" s="83" t="n">
        <v>10.58</v>
      </c>
      <c r="E18" s="84"/>
      <c r="F18" s="84" t="n">
        <v>765</v>
      </c>
      <c r="G18" s="85" t="n">
        <v>22</v>
      </c>
      <c r="H18" s="152" t="n">
        <f aca="false">SUM(E18:G18)</f>
        <v>787</v>
      </c>
      <c r="I18" s="84"/>
      <c r="J18" s="84"/>
      <c r="K18" s="85"/>
      <c r="L18" s="152" t="n">
        <f aca="false">SUM(I18:K18)</f>
        <v>0</v>
      </c>
      <c r="M18" s="84"/>
      <c r="N18" s="84"/>
      <c r="O18" s="85"/>
      <c r="P18" s="152" t="n">
        <f aca="false">SUM(M18:O18)</f>
        <v>0</v>
      </c>
      <c r="Q18" s="84"/>
      <c r="R18" s="84"/>
      <c r="S18" s="85"/>
      <c r="T18" s="152" t="n">
        <f aca="false">SUM(Q18:S18)</f>
        <v>0</v>
      </c>
      <c r="U18" s="84"/>
      <c r="V18" s="84"/>
      <c r="W18" s="85" t="n">
        <v>1105</v>
      </c>
      <c r="X18" s="152" t="n">
        <f aca="false">SUM(U18:W18)</f>
        <v>1105</v>
      </c>
      <c r="Y18" s="84"/>
      <c r="Z18" s="84"/>
      <c r="AA18" s="85"/>
      <c r="AB18" s="152" t="n">
        <f aca="false">SUM(Y18:AA18)</f>
        <v>0</v>
      </c>
      <c r="AC18" s="87"/>
      <c r="AD18" s="84"/>
      <c r="AE18" s="85"/>
      <c r="AF18" s="152" t="n">
        <f aca="false">SUM(AC18:AE18)</f>
        <v>0</v>
      </c>
      <c r="AG18" s="84"/>
      <c r="AH18" s="84"/>
      <c r="AI18" s="85" t="n">
        <v>709</v>
      </c>
      <c r="AJ18" s="152" t="n">
        <f aca="false">SUM(AG18:AI18)</f>
        <v>709</v>
      </c>
      <c r="AK18" s="84"/>
      <c r="AL18" s="84"/>
      <c r="AM18" s="85"/>
      <c r="AN18" s="152" t="n">
        <f aca="false">SUM(AK18:AM18)</f>
        <v>0</v>
      </c>
      <c r="AO18" s="84"/>
      <c r="AP18" s="84"/>
      <c r="AQ18" s="85"/>
      <c r="AR18" s="152" t="n">
        <f aca="false">SUM(AO18:AQ18)</f>
        <v>0</v>
      </c>
      <c r="AS18" s="84"/>
      <c r="AT18" s="84"/>
      <c r="AU18" s="85"/>
      <c r="AV18" s="152" t="n">
        <f aca="false">SUM(AS18:AU18)</f>
        <v>0</v>
      </c>
      <c r="AW18" s="84"/>
      <c r="AX18" s="84"/>
      <c r="AY18" s="85"/>
      <c r="AZ18" s="152" t="n">
        <f aca="false">SUM(AW18:AY18)</f>
        <v>0</v>
      </c>
      <c r="BA18" s="84"/>
      <c r="BB18" s="84"/>
      <c r="BC18" s="85"/>
      <c r="BD18" s="152" t="n">
        <f aca="false">SUM(BA18:BC18)</f>
        <v>0</v>
      </c>
      <c r="BE18" s="84"/>
      <c r="BF18" s="84"/>
      <c r="BG18" s="85"/>
      <c r="BH18" s="152" t="n">
        <f aca="false">SUM(BE18:BG18)</f>
        <v>0</v>
      </c>
      <c r="BI18" s="84"/>
      <c r="BJ18" s="84"/>
      <c r="BK18" s="85"/>
      <c r="BL18" s="152" t="n">
        <f aca="false">SUM(BI18:BK18)</f>
        <v>0</v>
      </c>
      <c r="BM18" s="84"/>
      <c r="BN18" s="84"/>
      <c r="BO18" s="85"/>
      <c r="BP18" s="152" t="n">
        <f aca="false">SUM(BM18:BO18)</f>
        <v>0</v>
      </c>
      <c r="BQ18" s="84"/>
      <c r="BR18" s="84"/>
      <c r="BS18" s="85"/>
      <c r="BT18" s="152" t="n">
        <f aca="false">SUM(BQ18:BS18)</f>
        <v>0</v>
      </c>
      <c r="BU18" s="84"/>
      <c r="BV18" s="84"/>
      <c r="BW18" s="85"/>
      <c r="BX18" s="152" t="n">
        <f aca="false">SUM(BU18:BW18)</f>
        <v>0</v>
      </c>
      <c r="BY18" s="84"/>
      <c r="BZ18" s="84"/>
      <c r="CA18" s="85"/>
      <c r="CB18" s="152" t="n">
        <f aca="false">SUM(BY18:CA18)</f>
        <v>0</v>
      </c>
      <c r="CC18" s="84"/>
      <c r="CD18" s="84"/>
      <c r="CE18" s="85"/>
      <c r="CF18" s="152" t="n">
        <f aca="false">SUM(CC18:CE18)</f>
        <v>0</v>
      </c>
      <c r="CG18" s="84"/>
      <c r="CH18" s="84"/>
      <c r="CI18" s="85"/>
      <c r="CJ18" s="152" t="n">
        <f aca="false">SUM(CG18:CI18)</f>
        <v>0</v>
      </c>
      <c r="CK18" s="84"/>
      <c r="CL18" s="84"/>
      <c r="CM18" s="85"/>
      <c r="CN18" s="152" t="n">
        <f aca="false">SUM(CK18:CM18)</f>
        <v>0</v>
      </c>
      <c r="CO18" s="84"/>
      <c r="CP18" s="84"/>
      <c r="CQ18" s="85"/>
      <c r="CR18" s="152" t="n">
        <f aca="false">SUM(CO18:CQ18)</f>
        <v>0</v>
      </c>
      <c r="CS18" s="84"/>
      <c r="CT18" s="84"/>
      <c r="CU18" s="85"/>
      <c r="CV18" s="152" t="n">
        <f aca="false">SUM(CS18:CU18)</f>
        <v>0</v>
      </c>
      <c r="CW18" s="84"/>
      <c r="CX18" s="84"/>
      <c r="CY18" s="85"/>
      <c r="CZ18" s="152" t="n">
        <f aca="false">SUM(CW18:CY18)</f>
        <v>0</v>
      </c>
      <c r="DA18" s="84"/>
      <c r="DB18" s="84"/>
      <c r="DC18" s="85"/>
      <c r="DD18" s="152" t="n">
        <f aca="false">SUM(DA18:DC18)</f>
        <v>0</v>
      </c>
      <c r="DE18" s="84"/>
      <c r="DF18" s="84"/>
      <c r="DG18" s="85"/>
      <c r="DH18" s="152" t="n">
        <f aca="false">SUM(DE18:DG18)</f>
        <v>0</v>
      </c>
      <c r="DI18" s="84"/>
      <c r="DJ18" s="84"/>
      <c r="DK18" s="85"/>
      <c r="DL18" s="152" t="n">
        <f aca="false">SUM(DI18:DK18)</f>
        <v>0</v>
      </c>
      <c r="DM18" s="84"/>
      <c r="DN18" s="84"/>
      <c r="DO18" s="85"/>
      <c r="DP18" s="152" t="n">
        <f aca="false">SUM(DM18:DO18)</f>
        <v>0</v>
      </c>
      <c r="DQ18" s="84"/>
      <c r="DR18" s="84"/>
      <c r="DS18" s="85"/>
      <c r="DT18" s="152" t="n">
        <f aca="false">SUM(DQ18:DS18)</f>
        <v>0</v>
      </c>
      <c r="DU18" s="84"/>
      <c r="DV18" s="84"/>
      <c r="DW18" s="85"/>
      <c r="DX18" s="152" t="n">
        <f aca="false">SUM(DU18:DW18)</f>
        <v>0</v>
      </c>
      <c r="DY18" s="44" t="n">
        <f aca="false">SUMIF($E$3:$DX$3,DY$3,E18:DX18)</f>
        <v>0</v>
      </c>
      <c r="DZ18" s="44" t="n">
        <f aca="false">SUMIF($E$3:$DX$3,DZ$3,E18:DX18)</f>
        <v>765</v>
      </c>
      <c r="EA18" s="44" t="n">
        <f aca="false">SUMIF($E$3:$DX$3,EA$3,E18:DX18)</f>
        <v>1836</v>
      </c>
      <c r="EB18" s="45" t="n">
        <f aca="false">SUMIF($E$3:$DX$3,"TOTAL",E18:DX18)</f>
        <v>2601</v>
      </c>
      <c r="EC18" s="88" t="n">
        <f aca="false">(EB18*D18)/1000</f>
        <v>27.51858</v>
      </c>
      <c r="ED18" s="98"/>
      <c r="EE18" s="99"/>
      <c r="EF18" s="100"/>
      <c r="EG18" s="100"/>
      <c r="EH18" s="100"/>
      <c r="EI18" s="92"/>
      <c r="EJ18" s="92"/>
      <c r="EK18" s="92"/>
      <c r="EL18" s="92"/>
      <c r="EM18" s="92"/>
      <c r="EN18" s="92"/>
      <c r="EO18" s="92"/>
      <c r="EP18" s="93"/>
      <c r="EQ18" s="94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6"/>
      <c r="FW18" s="55"/>
      <c r="FX18" s="55"/>
      <c r="FY18" s="55"/>
      <c r="FZ18" s="55"/>
      <c r="GA18" s="55"/>
      <c r="GB18" s="56"/>
      <c r="GC18" s="57"/>
      <c r="GD18" s="97"/>
      <c r="GE18" s="79"/>
      <c r="GF18" s="56"/>
      <c r="GG18" s="56"/>
      <c r="GK18" s="2"/>
    </row>
    <row r="19" customFormat="false" ht="12.8" hidden="false" customHeight="false" outlineLevel="0" collapsed="false">
      <c r="A19" s="153" t="n">
        <v>5402220</v>
      </c>
      <c r="B19" s="154" t="s">
        <v>33</v>
      </c>
      <c r="C19" s="155" t="s">
        <v>26</v>
      </c>
      <c r="D19" s="156" t="n">
        <v>11.88</v>
      </c>
      <c r="E19" s="157"/>
      <c r="F19" s="157"/>
      <c r="G19" s="158"/>
      <c r="H19" s="159" t="n">
        <f aca="false">SUM(E19:G19)</f>
        <v>0</v>
      </c>
      <c r="I19" s="157"/>
      <c r="J19" s="157"/>
      <c r="K19" s="158"/>
      <c r="L19" s="159" t="n">
        <f aca="false">SUM(I19:K19)</f>
        <v>0</v>
      </c>
      <c r="M19" s="157"/>
      <c r="N19" s="157"/>
      <c r="O19" s="158"/>
      <c r="P19" s="159" t="n">
        <f aca="false">SUM(M19:O19)</f>
        <v>0</v>
      </c>
      <c r="Q19" s="157"/>
      <c r="R19" s="157"/>
      <c r="S19" s="158"/>
      <c r="T19" s="159" t="n">
        <f aca="false">SUM(Q19:S19)</f>
        <v>0</v>
      </c>
      <c r="U19" s="157"/>
      <c r="V19" s="157"/>
      <c r="W19" s="158"/>
      <c r="X19" s="159" t="n">
        <f aca="false">SUM(U19:W19)</f>
        <v>0</v>
      </c>
      <c r="Y19" s="157"/>
      <c r="Z19" s="157"/>
      <c r="AA19" s="158"/>
      <c r="AB19" s="159" t="n">
        <f aca="false">SUM(Y19:AA19)</f>
        <v>0</v>
      </c>
      <c r="AC19" s="160"/>
      <c r="AD19" s="157"/>
      <c r="AE19" s="158"/>
      <c r="AF19" s="159" t="n">
        <f aca="false">SUM(AC19:AE19)</f>
        <v>0</v>
      </c>
      <c r="AG19" s="157"/>
      <c r="AH19" s="157"/>
      <c r="AI19" s="158"/>
      <c r="AJ19" s="159" t="n">
        <f aca="false">SUM(AG19:AI19)</f>
        <v>0</v>
      </c>
      <c r="AK19" s="157"/>
      <c r="AL19" s="157"/>
      <c r="AM19" s="158"/>
      <c r="AN19" s="159" t="n">
        <f aca="false">SUM(AK19:AM19)</f>
        <v>0</v>
      </c>
      <c r="AO19" s="157"/>
      <c r="AP19" s="157" t="n">
        <v>240</v>
      </c>
      <c r="AQ19" s="158" t="n">
        <v>300</v>
      </c>
      <c r="AR19" s="159" t="n">
        <f aca="false">SUM(AO19:AQ19)</f>
        <v>540</v>
      </c>
      <c r="AS19" s="157" t="n">
        <v>300</v>
      </c>
      <c r="AT19" s="157" t="n">
        <v>177</v>
      </c>
      <c r="AU19" s="158"/>
      <c r="AV19" s="159" t="n">
        <f aca="false">SUM(AS19:AU19)</f>
        <v>477</v>
      </c>
      <c r="AW19" s="157"/>
      <c r="AX19" s="157"/>
      <c r="AY19" s="158"/>
      <c r="AZ19" s="159" t="n">
        <f aca="false">SUM(AW19:AY19)</f>
        <v>0</v>
      </c>
      <c r="BA19" s="157"/>
      <c r="BB19" s="157"/>
      <c r="BC19" s="158"/>
      <c r="BD19" s="159" t="n">
        <f aca="false">SUM(BA19:BC19)</f>
        <v>0</v>
      </c>
      <c r="BE19" s="157"/>
      <c r="BF19" s="157"/>
      <c r="BG19" s="158"/>
      <c r="BH19" s="159" t="n">
        <f aca="false">SUM(BE19:BG19)</f>
        <v>0</v>
      </c>
      <c r="BI19" s="157"/>
      <c r="BJ19" s="157"/>
      <c r="BK19" s="158"/>
      <c r="BL19" s="159" t="n">
        <f aca="false">SUM(BI19:BK19)</f>
        <v>0</v>
      </c>
      <c r="BM19" s="157"/>
      <c r="BN19" s="157"/>
      <c r="BO19" s="158"/>
      <c r="BP19" s="159" t="n">
        <f aca="false">SUM(BM19:BO19)</f>
        <v>0</v>
      </c>
      <c r="BQ19" s="157"/>
      <c r="BR19" s="157"/>
      <c r="BS19" s="158"/>
      <c r="BT19" s="159" t="n">
        <f aca="false">SUM(BQ19:BS19)</f>
        <v>0</v>
      </c>
      <c r="BU19" s="157"/>
      <c r="BV19" s="157"/>
      <c r="BW19" s="158"/>
      <c r="BX19" s="159" t="n">
        <f aca="false">SUM(BU19:BW19)</f>
        <v>0</v>
      </c>
      <c r="BY19" s="157"/>
      <c r="BZ19" s="157"/>
      <c r="CA19" s="158"/>
      <c r="CB19" s="159" t="n">
        <f aca="false">SUM(BY19:CA19)</f>
        <v>0</v>
      </c>
      <c r="CC19" s="157"/>
      <c r="CD19" s="157"/>
      <c r="CE19" s="158"/>
      <c r="CF19" s="159" t="n">
        <f aca="false">SUM(CC19:CE19)</f>
        <v>0</v>
      </c>
      <c r="CG19" s="157"/>
      <c r="CH19" s="157"/>
      <c r="CI19" s="158"/>
      <c r="CJ19" s="159" t="n">
        <f aca="false">SUM(CG19:CI19)</f>
        <v>0</v>
      </c>
      <c r="CK19" s="157"/>
      <c r="CL19" s="157"/>
      <c r="CM19" s="158"/>
      <c r="CN19" s="159" t="n">
        <f aca="false">SUM(CK19:CM19)</f>
        <v>0</v>
      </c>
      <c r="CO19" s="157"/>
      <c r="CP19" s="157"/>
      <c r="CQ19" s="158"/>
      <c r="CR19" s="159" t="n">
        <f aca="false">SUM(CO19:CQ19)</f>
        <v>0</v>
      </c>
      <c r="CS19" s="157"/>
      <c r="CT19" s="157"/>
      <c r="CU19" s="158" t="n">
        <v>240</v>
      </c>
      <c r="CV19" s="159" t="n">
        <f aca="false">SUM(CS19:CU19)</f>
        <v>240</v>
      </c>
      <c r="CW19" s="157"/>
      <c r="CX19" s="157"/>
      <c r="CY19" s="158"/>
      <c r="CZ19" s="159" t="n">
        <f aca="false">SUM(CW19:CY19)</f>
        <v>0</v>
      </c>
      <c r="DA19" s="157"/>
      <c r="DB19" s="157"/>
      <c r="DC19" s="158"/>
      <c r="DD19" s="159" t="n">
        <f aca="false">SUM(DA19:DC19)</f>
        <v>0</v>
      </c>
      <c r="DE19" s="157"/>
      <c r="DF19" s="157"/>
      <c r="DG19" s="158"/>
      <c r="DH19" s="159" t="n">
        <f aca="false">SUM(DE19:DG19)</f>
        <v>0</v>
      </c>
      <c r="DI19" s="157" t="n">
        <v>240</v>
      </c>
      <c r="DJ19" s="157"/>
      <c r="DK19" s="158" t="n">
        <v>420</v>
      </c>
      <c r="DL19" s="159" t="n">
        <f aca="false">SUM(DI19:DK19)</f>
        <v>660</v>
      </c>
      <c r="DM19" s="157" t="n">
        <v>300</v>
      </c>
      <c r="DN19" s="157" t="n">
        <f aca="false">180+60</f>
        <v>240</v>
      </c>
      <c r="DO19" s="158" t="n">
        <v>166</v>
      </c>
      <c r="DP19" s="159" t="n">
        <f aca="false">SUM(DM19:DO19)</f>
        <v>706</v>
      </c>
      <c r="DQ19" s="157"/>
      <c r="DR19" s="157"/>
      <c r="DS19" s="158"/>
      <c r="DT19" s="159" t="n">
        <f aca="false">SUM(DQ19:DS19)</f>
        <v>0</v>
      </c>
      <c r="DU19" s="157"/>
      <c r="DV19" s="157"/>
      <c r="DW19" s="158"/>
      <c r="DX19" s="159" t="n">
        <f aca="false">SUM(DU19:DW19)</f>
        <v>0</v>
      </c>
      <c r="DY19" s="161" t="n">
        <f aca="false">SUMIF($E$3:$DX$3,DY$3,E19:DX19)</f>
        <v>840</v>
      </c>
      <c r="DZ19" s="161" t="n">
        <f aca="false">SUMIF($E$3:$DX$3,DZ$3,E19:DX19)</f>
        <v>657</v>
      </c>
      <c r="EA19" s="161" t="n">
        <f aca="false">SUMIF($E$3:$DX$3,EA$3,E19:DX19)</f>
        <v>1126</v>
      </c>
      <c r="EB19" s="162" t="n">
        <f aca="false">SUMIF($E$3:$DX$3,"TOTAL",E19:DX19)</f>
        <v>2623</v>
      </c>
      <c r="EC19" s="163" t="n">
        <f aca="false">(EB19*D19)/1000</f>
        <v>31.16124</v>
      </c>
      <c r="ED19" s="164" t="s">
        <v>34</v>
      </c>
      <c r="EE19" s="165"/>
      <c r="EF19" s="166" t="e">
        <f aca="false">#REF!+#REF!+#REF!+#REF!</f>
        <v>#REF!</v>
      </c>
      <c r="EG19" s="166" t="e">
        <f aca="false">EE19-EF19</f>
        <v>#REF!</v>
      </c>
      <c r="EH19" s="166"/>
      <c r="EI19" s="167"/>
      <c r="EJ19" s="167"/>
      <c r="EK19" s="167"/>
      <c r="EL19" s="167"/>
      <c r="EM19" s="167"/>
      <c r="EN19" s="167"/>
      <c r="EO19" s="167" t="n">
        <f aca="false">EP19</f>
        <v>5402220</v>
      </c>
      <c r="EP19" s="168" t="n">
        <f aca="false">A19*1</f>
        <v>5402220</v>
      </c>
      <c r="EQ19" s="169"/>
      <c r="ER19" s="170" t="n">
        <f aca="false">H19</f>
        <v>0</v>
      </c>
      <c r="ES19" s="170" t="n">
        <f aca="false">L19</f>
        <v>0</v>
      </c>
      <c r="ET19" s="170" t="n">
        <f aca="false">P19</f>
        <v>0</v>
      </c>
      <c r="EU19" s="170" t="n">
        <f aca="false">T19</f>
        <v>0</v>
      </c>
      <c r="EV19" s="170" t="n">
        <f aca="false">X19</f>
        <v>0</v>
      </c>
      <c r="EW19" s="170" t="n">
        <f aca="false">AB19</f>
        <v>0</v>
      </c>
      <c r="EX19" s="170" t="n">
        <f aca="false">AF19</f>
        <v>0</v>
      </c>
      <c r="EY19" s="170" t="n">
        <f aca="false">AJ19</f>
        <v>0</v>
      </c>
      <c r="EZ19" s="170" t="n">
        <f aca="false">AN19</f>
        <v>0</v>
      </c>
      <c r="FA19" s="170" t="n">
        <f aca="false">AR19</f>
        <v>540</v>
      </c>
      <c r="FB19" s="170" t="n">
        <f aca="false">AV19</f>
        <v>477</v>
      </c>
      <c r="FC19" s="170" t="n">
        <f aca="false">AZ19</f>
        <v>0</v>
      </c>
      <c r="FD19" s="170" t="n">
        <f aca="false">BD19</f>
        <v>0</v>
      </c>
      <c r="FE19" s="170" t="n">
        <f aca="false">BH19</f>
        <v>0</v>
      </c>
      <c r="FF19" s="170" t="n">
        <f aca="false">BL19</f>
        <v>0</v>
      </c>
      <c r="FG19" s="170" t="n">
        <f aca="false">BP19</f>
        <v>0</v>
      </c>
      <c r="FH19" s="170" t="n">
        <f aca="false">BT19</f>
        <v>0</v>
      </c>
      <c r="FI19" s="170" t="n">
        <f aca="false">BX19</f>
        <v>0</v>
      </c>
      <c r="FJ19" s="170" t="n">
        <f aca="false">CB19</f>
        <v>0</v>
      </c>
      <c r="FK19" s="170" t="n">
        <f aca="false">CF19</f>
        <v>0</v>
      </c>
      <c r="FL19" s="170" t="n">
        <f aca="false">CJ19</f>
        <v>0</v>
      </c>
      <c r="FM19" s="170" t="n">
        <f aca="false">CN19</f>
        <v>0</v>
      </c>
      <c r="FN19" s="170" t="n">
        <f aca="false">CR19</f>
        <v>0</v>
      </c>
      <c r="FO19" s="170" t="n">
        <f aca="false">CV19</f>
        <v>240</v>
      </c>
      <c r="FP19" s="170" t="n">
        <f aca="false">CZ19</f>
        <v>0</v>
      </c>
      <c r="FQ19" s="170" t="n">
        <f aca="false">DD19</f>
        <v>0</v>
      </c>
      <c r="FR19" s="170" t="n">
        <f aca="false">DH19</f>
        <v>0</v>
      </c>
      <c r="FS19" s="170" t="n">
        <f aca="false">DL19</f>
        <v>660</v>
      </c>
      <c r="FT19" s="170" t="n">
        <f aca="false">DP19</f>
        <v>706</v>
      </c>
      <c r="FU19" s="170" t="n">
        <f aca="false">DT19</f>
        <v>0</v>
      </c>
      <c r="FV19" s="171" t="n">
        <f aca="false">DX19</f>
        <v>0</v>
      </c>
      <c r="FW19" s="172"/>
      <c r="FX19" s="172"/>
      <c r="FY19" s="172"/>
      <c r="FZ19" s="172"/>
      <c r="GA19" s="172"/>
      <c r="GB19" s="173"/>
      <c r="GC19" s="174"/>
      <c r="GD19" s="175"/>
      <c r="GE19" s="173"/>
      <c r="GF19" s="173"/>
      <c r="GG19" s="173"/>
      <c r="GH19" s="176" t="n">
        <f aca="false">EB43+EB44</f>
        <v>0</v>
      </c>
      <c r="GI19" s="176" t="s">
        <v>35</v>
      </c>
      <c r="GJ19" s="176" t="n">
        <f aca="false">GH19*12*0.63*1.05/1000</f>
        <v>0</v>
      </c>
      <c r="GK19" s="177"/>
      <c r="GL19" s="176"/>
      <c r="GM19" s="178"/>
      <c r="GN19" s="176"/>
      <c r="GO19" s="176"/>
      <c r="GP19" s="176"/>
      <c r="GQ19" s="176"/>
      <c r="GR19" s="176"/>
      <c r="GS19" s="176"/>
      <c r="GT19" s="176"/>
      <c r="GU19" s="176"/>
      <c r="GV19" s="176"/>
      <c r="GW19" s="176"/>
      <c r="GX19" s="176"/>
      <c r="GY19" s="176"/>
    </row>
    <row r="20" customFormat="false" ht="12.8" hidden="false" customHeight="false" outlineLevel="0" collapsed="false">
      <c r="A20" s="63" t="n">
        <v>5502220</v>
      </c>
      <c r="B20" s="151" t="s">
        <v>36</v>
      </c>
      <c r="C20" s="65" t="s">
        <v>18</v>
      </c>
      <c r="D20" s="83" t="n">
        <v>5.88</v>
      </c>
      <c r="E20" s="84"/>
      <c r="F20" s="84"/>
      <c r="G20" s="85"/>
      <c r="H20" s="69" t="n">
        <f aca="false">SUM(E20:G20)</f>
        <v>0</v>
      </c>
      <c r="I20" s="84"/>
      <c r="J20" s="84"/>
      <c r="K20" s="85"/>
      <c r="L20" s="69" t="n">
        <f aca="false">SUM(I20:K20)</f>
        <v>0</v>
      </c>
      <c r="M20" s="84"/>
      <c r="N20" s="84"/>
      <c r="O20" s="85"/>
      <c r="P20" s="69" t="n">
        <f aca="false">SUM(M20:O20)</f>
        <v>0</v>
      </c>
      <c r="Q20" s="84"/>
      <c r="R20" s="84"/>
      <c r="S20" s="85"/>
      <c r="T20" s="69" t="n">
        <f aca="false">SUM(Q20:S20)</f>
        <v>0</v>
      </c>
      <c r="U20" s="84"/>
      <c r="V20" s="84"/>
      <c r="W20" s="85"/>
      <c r="X20" s="69" t="n">
        <f aca="false">SUM(U20:W20)</f>
        <v>0</v>
      </c>
      <c r="Y20" s="84"/>
      <c r="Z20" s="84"/>
      <c r="AA20" s="85"/>
      <c r="AB20" s="69" t="n">
        <f aca="false">SUM(Y20:AA20)</f>
        <v>0</v>
      </c>
      <c r="AC20" s="87" t="n">
        <v>6</v>
      </c>
      <c r="AD20" s="84"/>
      <c r="AE20" s="85"/>
      <c r="AF20" s="69" t="n">
        <f aca="false">SUM(AC20:AE20)</f>
        <v>6</v>
      </c>
      <c r="AG20" s="84"/>
      <c r="AH20" s="84"/>
      <c r="AI20" s="85"/>
      <c r="AJ20" s="69" t="n">
        <f aca="false">SUM(AG20:AI20)</f>
        <v>0</v>
      </c>
      <c r="AK20" s="84"/>
      <c r="AL20" s="84"/>
      <c r="AM20" s="85"/>
      <c r="AN20" s="69" t="n">
        <f aca="false">SUM(AK20:AM20)</f>
        <v>0</v>
      </c>
      <c r="AO20" s="84"/>
      <c r="AP20" s="84"/>
      <c r="AQ20" s="85"/>
      <c r="AR20" s="69" t="n">
        <f aca="false">SUM(AO20:AQ20)</f>
        <v>0</v>
      </c>
      <c r="AS20" s="84"/>
      <c r="AT20" s="84"/>
      <c r="AU20" s="85"/>
      <c r="AV20" s="69" t="n">
        <f aca="false">SUM(AS20:AU20)</f>
        <v>0</v>
      </c>
      <c r="AW20" s="84"/>
      <c r="AX20" s="84"/>
      <c r="AY20" s="85"/>
      <c r="AZ20" s="69" t="n">
        <f aca="false">SUM(AW20:AY20)</f>
        <v>0</v>
      </c>
      <c r="BA20" s="84"/>
      <c r="BB20" s="84"/>
      <c r="BC20" s="85"/>
      <c r="BD20" s="69" t="n">
        <f aca="false">SUM(BA20:BC20)</f>
        <v>0</v>
      </c>
      <c r="BE20" s="84"/>
      <c r="BF20" s="84"/>
      <c r="BG20" s="85" t="n">
        <v>132</v>
      </c>
      <c r="BH20" s="69" t="n">
        <f aca="false">SUM(BE20:BG20)</f>
        <v>132</v>
      </c>
      <c r="BI20" s="84" t="n">
        <v>660</v>
      </c>
      <c r="BJ20" s="84" t="n">
        <v>792</v>
      </c>
      <c r="BK20" s="85" t="n">
        <v>792</v>
      </c>
      <c r="BL20" s="69" t="n">
        <f aca="false">SUM(BI20:BK20)</f>
        <v>2244</v>
      </c>
      <c r="BM20" s="84" t="n">
        <v>528</v>
      </c>
      <c r="BN20" s="84" t="n">
        <v>214</v>
      </c>
      <c r="BO20" s="85"/>
      <c r="BP20" s="69" t="n">
        <f aca="false">SUM(BM20:BO20)</f>
        <v>742</v>
      </c>
      <c r="BQ20" s="84"/>
      <c r="BR20" s="84"/>
      <c r="BS20" s="85"/>
      <c r="BT20" s="69" t="n">
        <f aca="false">SUM(BQ20:BS20)</f>
        <v>0</v>
      </c>
      <c r="BU20" s="84"/>
      <c r="BV20" s="84"/>
      <c r="BW20" s="85"/>
      <c r="BX20" s="69" t="n">
        <f aca="false">SUM(BU20:BW20)</f>
        <v>0</v>
      </c>
      <c r="BY20" s="84"/>
      <c r="BZ20" s="84"/>
      <c r="CA20" s="85"/>
      <c r="CB20" s="69" t="n">
        <f aca="false">SUM(BY20:CA20)</f>
        <v>0</v>
      </c>
      <c r="CC20" s="84"/>
      <c r="CD20" s="84"/>
      <c r="CE20" s="85"/>
      <c r="CF20" s="69" t="n">
        <f aca="false">SUM(CC20:CE20)</f>
        <v>0</v>
      </c>
      <c r="CG20" s="84"/>
      <c r="CH20" s="84"/>
      <c r="CI20" s="85"/>
      <c r="CJ20" s="69" t="n">
        <f aca="false">SUM(CG20:CI20)</f>
        <v>0</v>
      </c>
      <c r="CK20" s="84"/>
      <c r="CL20" s="84"/>
      <c r="CM20" s="85"/>
      <c r="CN20" s="69" t="n">
        <f aca="false">SUM(CK20:CM20)</f>
        <v>0</v>
      </c>
      <c r="CO20" s="84"/>
      <c r="CP20" s="84"/>
      <c r="CQ20" s="85"/>
      <c r="CR20" s="69" t="n">
        <f aca="false">SUM(CO20:CQ20)</f>
        <v>0</v>
      </c>
      <c r="CS20" s="84"/>
      <c r="CT20" s="84"/>
      <c r="CU20" s="85"/>
      <c r="CV20" s="69" t="n">
        <f aca="false">SUM(CS20:CU20)</f>
        <v>0</v>
      </c>
      <c r="CW20" s="84"/>
      <c r="CX20" s="84"/>
      <c r="CY20" s="85"/>
      <c r="CZ20" s="69" t="n">
        <f aca="false">SUM(CW20:CY20)</f>
        <v>0</v>
      </c>
      <c r="DA20" s="84"/>
      <c r="DB20" s="84"/>
      <c r="DC20" s="85"/>
      <c r="DD20" s="69" t="n">
        <f aca="false">SUM(DA20:DC20)</f>
        <v>0</v>
      </c>
      <c r="DE20" s="84"/>
      <c r="DF20" s="84"/>
      <c r="DG20" s="85"/>
      <c r="DH20" s="69" t="n">
        <f aca="false">SUM(DE20:DG20)</f>
        <v>0</v>
      </c>
      <c r="DI20" s="84"/>
      <c r="DJ20" s="84"/>
      <c r="DK20" s="85"/>
      <c r="DL20" s="69" t="n">
        <f aca="false">SUM(DI20:DK20)</f>
        <v>0</v>
      </c>
      <c r="DM20" s="84"/>
      <c r="DN20" s="84"/>
      <c r="DO20" s="85"/>
      <c r="DP20" s="69" t="n">
        <f aca="false">SUM(DM20:DO20)</f>
        <v>0</v>
      </c>
      <c r="DQ20" s="84"/>
      <c r="DR20" s="84"/>
      <c r="DS20" s="85"/>
      <c r="DT20" s="69" t="n">
        <f aca="false">SUM(DQ20:DS20)</f>
        <v>0</v>
      </c>
      <c r="DU20" s="84"/>
      <c r="DV20" s="84"/>
      <c r="DW20" s="85"/>
      <c r="DX20" s="69" t="n">
        <f aca="false">SUM(DU20:DW20)</f>
        <v>0</v>
      </c>
      <c r="DY20" s="71" t="n">
        <f aca="false">SUMIF($E$3:$DX$3,DY$3,E20:DX20)</f>
        <v>1194</v>
      </c>
      <c r="DZ20" s="71" t="n">
        <f aca="false">SUMIF($E$3:$DX$3,DZ$3,E20:DX20)</f>
        <v>1006</v>
      </c>
      <c r="EA20" s="71" t="n">
        <f aca="false">SUMIF($E$3:$DX$3,EA$3,E20:DX20)</f>
        <v>924</v>
      </c>
      <c r="EB20" s="72" t="n">
        <f aca="false">SUMIF($E$3:$DX$3,"TOTAL",E20:DX20)</f>
        <v>3124</v>
      </c>
      <c r="EC20" s="88" t="n">
        <f aca="false">(EB20*D20)/1000</f>
        <v>18.36912</v>
      </c>
      <c r="ED20" s="98"/>
      <c r="EE20" s="99"/>
      <c r="EF20" s="100"/>
      <c r="EG20" s="100"/>
      <c r="EH20" s="100"/>
      <c r="EI20" s="92"/>
      <c r="EJ20" s="92"/>
      <c r="EK20" s="92"/>
      <c r="EL20" s="92"/>
      <c r="EM20" s="92"/>
      <c r="EN20" s="92"/>
      <c r="EO20" s="92" t="n">
        <f aca="false">EP20</f>
        <v>5502220</v>
      </c>
      <c r="EP20" s="93" t="n">
        <f aca="false">A20*1</f>
        <v>5502220</v>
      </c>
      <c r="EQ20" s="94"/>
      <c r="ER20" s="95" t="n">
        <f aca="false">H20</f>
        <v>0</v>
      </c>
      <c r="ES20" s="95" t="n">
        <f aca="false">L20</f>
        <v>0</v>
      </c>
      <c r="ET20" s="95" t="n">
        <f aca="false">P20</f>
        <v>0</v>
      </c>
      <c r="EU20" s="95" t="n">
        <f aca="false">T20</f>
        <v>0</v>
      </c>
      <c r="EV20" s="95" t="n">
        <f aca="false">X20</f>
        <v>0</v>
      </c>
      <c r="EW20" s="95" t="n">
        <f aca="false">AB20</f>
        <v>0</v>
      </c>
      <c r="EX20" s="95" t="n">
        <f aca="false">AF20</f>
        <v>6</v>
      </c>
      <c r="EY20" s="95" t="n">
        <f aca="false">AJ20</f>
        <v>0</v>
      </c>
      <c r="EZ20" s="95" t="n">
        <f aca="false">AN20</f>
        <v>0</v>
      </c>
      <c r="FA20" s="95" t="n">
        <f aca="false">AR20</f>
        <v>0</v>
      </c>
      <c r="FB20" s="95" t="n">
        <f aca="false">AV20</f>
        <v>0</v>
      </c>
      <c r="FC20" s="95" t="n">
        <f aca="false">AZ20</f>
        <v>0</v>
      </c>
      <c r="FD20" s="95" t="n">
        <f aca="false">BD20</f>
        <v>0</v>
      </c>
      <c r="FE20" s="95" t="n">
        <f aca="false">BH20</f>
        <v>132</v>
      </c>
      <c r="FF20" s="95" t="n">
        <f aca="false">BL20</f>
        <v>2244</v>
      </c>
      <c r="FG20" s="95" t="n">
        <f aca="false">BP20</f>
        <v>742</v>
      </c>
      <c r="FH20" s="95" t="n">
        <f aca="false">BT20</f>
        <v>0</v>
      </c>
      <c r="FI20" s="95" t="n">
        <f aca="false">BX20</f>
        <v>0</v>
      </c>
      <c r="FJ20" s="95" t="n">
        <f aca="false">CB20</f>
        <v>0</v>
      </c>
      <c r="FK20" s="95" t="n">
        <f aca="false">CF20</f>
        <v>0</v>
      </c>
      <c r="FL20" s="95" t="n">
        <f aca="false">CJ20</f>
        <v>0</v>
      </c>
      <c r="FM20" s="95" t="n">
        <f aca="false">CN20</f>
        <v>0</v>
      </c>
      <c r="FN20" s="95" t="n">
        <f aca="false">CR20</f>
        <v>0</v>
      </c>
      <c r="FO20" s="95" t="n">
        <f aca="false">CV20</f>
        <v>0</v>
      </c>
      <c r="FP20" s="95" t="n">
        <f aca="false">CZ20</f>
        <v>0</v>
      </c>
      <c r="FQ20" s="95" t="n">
        <f aca="false">DD20</f>
        <v>0</v>
      </c>
      <c r="FR20" s="95" t="n">
        <f aca="false">DH20</f>
        <v>0</v>
      </c>
      <c r="FS20" s="95" t="n">
        <f aca="false">DL20</f>
        <v>0</v>
      </c>
      <c r="FT20" s="95" t="n">
        <f aca="false">DP20</f>
        <v>0</v>
      </c>
      <c r="FU20" s="95" t="n">
        <f aca="false">DT20</f>
        <v>0</v>
      </c>
      <c r="FV20" s="96" t="n">
        <f aca="false">DX20</f>
        <v>0</v>
      </c>
      <c r="FW20" s="55"/>
      <c r="FX20" s="55"/>
      <c r="FY20" s="55"/>
      <c r="FZ20" s="55"/>
      <c r="GA20" s="55"/>
      <c r="GB20" s="56"/>
      <c r="GC20" s="57"/>
      <c r="GD20" s="97"/>
      <c r="GE20" s="79"/>
      <c r="GF20" s="56"/>
      <c r="GG20" s="56"/>
      <c r="GK20" s="2"/>
    </row>
    <row r="21" customFormat="false" ht="12.8" hidden="false" customHeight="false" outlineLevel="0" collapsed="false">
      <c r="A21" s="105" t="n">
        <v>5503220</v>
      </c>
      <c r="B21" s="106" t="s">
        <v>37</v>
      </c>
      <c r="C21" s="107" t="s">
        <v>18</v>
      </c>
      <c r="D21" s="179" t="n">
        <v>5.88</v>
      </c>
      <c r="E21" s="180"/>
      <c r="F21" s="180"/>
      <c r="G21" s="181"/>
      <c r="H21" s="111" t="n">
        <f aca="false">SUM(E21:G21)</f>
        <v>0</v>
      </c>
      <c r="I21" s="180"/>
      <c r="J21" s="180"/>
      <c r="K21" s="181"/>
      <c r="L21" s="111" t="n">
        <f aca="false">SUM(I21:K21)</f>
        <v>0</v>
      </c>
      <c r="M21" s="180"/>
      <c r="N21" s="180"/>
      <c r="O21" s="181"/>
      <c r="P21" s="111" t="n">
        <f aca="false">SUM(M21:O21)</f>
        <v>0</v>
      </c>
      <c r="Q21" s="180"/>
      <c r="R21" s="180"/>
      <c r="S21" s="181"/>
      <c r="T21" s="111" t="n">
        <f aca="false">SUM(Q21:S21)</f>
        <v>0</v>
      </c>
      <c r="U21" s="180"/>
      <c r="V21" s="180"/>
      <c r="W21" s="181"/>
      <c r="X21" s="111" t="n">
        <f aca="false">SUM(U21:W21)</f>
        <v>0</v>
      </c>
      <c r="Y21" s="180"/>
      <c r="Z21" s="180"/>
      <c r="AA21" s="181"/>
      <c r="AB21" s="111" t="n">
        <f aca="false">SUM(Y21:AA21)</f>
        <v>0</v>
      </c>
      <c r="AC21" s="182"/>
      <c r="AD21" s="180"/>
      <c r="AE21" s="181"/>
      <c r="AF21" s="111" t="n">
        <f aca="false">SUM(AC21:AE21)</f>
        <v>0</v>
      </c>
      <c r="AG21" s="180"/>
      <c r="AH21" s="180"/>
      <c r="AI21" s="181"/>
      <c r="AJ21" s="111" t="n">
        <f aca="false">SUM(AG21:AI21)</f>
        <v>0</v>
      </c>
      <c r="AK21" s="180"/>
      <c r="AL21" s="180"/>
      <c r="AM21" s="181"/>
      <c r="AN21" s="111" t="n">
        <f aca="false">SUM(AK21:AM21)</f>
        <v>0</v>
      </c>
      <c r="AO21" s="180"/>
      <c r="AP21" s="180"/>
      <c r="AQ21" s="181"/>
      <c r="AR21" s="111" t="n">
        <f aca="false">SUM(AO21:AQ21)</f>
        <v>0</v>
      </c>
      <c r="AS21" s="180"/>
      <c r="AT21" s="180"/>
      <c r="AU21" s="181"/>
      <c r="AV21" s="111" t="n">
        <f aca="false">SUM(AS21:AU21)</f>
        <v>0</v>
      </c>
      <c r="AW21" s="180"/>
      <c r="AX21" s="180"/>
      <c r="AY21" s="181"/>
      <c r="AZ21" s="111" t="n">
        <f aca="false">SUM(AW21:AY21)</f>
        <v>0</v>
      </c>
      <c r="BA21" s="180"/>
      <c r="BB21" s="180"/>
      <c r="BC21" s="181"/>
      <c r="BD21" s="111" t="n">
        <f aca="false">SUM(BA21:BC21)</f>
        <v>0</v>
      </c>
      <c r="BE21" s="180" t="n">
        <v>528</v>
      </c>
      <c r="BF21" s="180" t="n">
        <v>660</v>
      </c>
      <c r="BG21" s="181" t="n">
        <v>726</v>
      </c>
      <c r="BH21" s="111" t="n">
        <f aca="false">SUM(BE21:BG21)</f>
        <v>1914</v>
      </c>
      <c r="BI21" s="180"/>
      <c r="BJ21" s="180"/>
      <c r="BK21" s="181"/>
      <c r="BL21" s="111" t="n">
        <f aca="false">SUM(BI21:BK21)</f>
        <v>0</v>
      </c>
      <c r="BM21" s="180"/>
      <c r="BN21" s="180"/>
      <c r="BO21" s="181"/>
      <c r="BP21" s="111" t="n">
        <f aca="false">SUM(BM21:BO21)</f>
        <v>0</v>
      </c>
      <c r="BQ21" s="180"/>
      <c r="BR21" s="180" t="n">
        <v>660</v>
      </c>
      <c r="BS21" s="181" t="n">
        <v>1056</v>
      </c>
      <c r="BT21" s="111" t="n">
        <f aca="false">SUM(BQ21:BS21)</f>
        <v>1716</v>
      </c>
      <c r="BU21" s="180" t="n">
        <v>548</v>
      </c>
      <c r="BV21" s="180"/>
      <c r="BW21" s="181"/>
      <c r="BX21" s="111" t="n">
        <f aca="false">SUM(BU21:BW21)</f>
        <v>548</v>
      </c>
      <c r="BY21" s="180"/>
      <c r="BZ21" s="180"/>
      <c r="CA21" s="181"/>
      <c r="CB21" s="111" t="n">
        <f aca="false">SUM(BY21:CA21)</f>
        <v>0</v>
      </c>
      <c r="CC21" s="180"/>
      <c r="CD21" s="180"/>
      <c r="CE21" s="181"/>
      <c r="CF21" s="111" t="n">
        <f aca="false">SUM(CC21:CE21)</f>
        <v>0</v>
      </c>
      <c r="CG21" s="180"/>
      <c r="CH21" s="180"/>
      <c r="CI21" s="181"/>
      <c r="CJ21" s="111" t="n">
        <f aca="false">SUM(CG21:CI21)</f>
        <v>0</v>
      </c>
      <c r="CK21" s="180"/>
      <c r="CL21" s="180"/>
      <c r="CM21" s="181"/>
      <c r="CN21" s="111" t="n">
        <f aca="false">SUM(CK21:CM21)</f>
        <v>0</v>
      </c>
      <c r="CO21" s="180"/>
      <c r="CP21" s="180"/>
      <c r="CQ21" s="181"/>
      <c r="CR21" s="111" t="n">
        <f aca="false">SUM(CO21:CQ21)</f>
        <v>0</v>
      </c>
      <c r="CS21" s="180"/>
      <c r="CT21" s="180"/>
      <c r="CU21" s="181"/>
      <c r="CV21" s="111" t="n">
        <f aca="false">SUM(CS21:CU21)</f>
        <v>0</v>
      </c>
      <c r="CW21" s="180"/>
      <c r="CX21" s="180"/>
      <c r="CY21" s="181"/>
      <c r="CZ21" s="111" t="n">
        <f aca="false">SUM(CW21:CY21)</f>
        <v>0</v>
      </c>
      <c r="DA21" s="180"/>
      <c r="DB21" s="180"/>
      <c r="DC21" s="181"/>
      <c r="DD21" s="111" t="n">
        <f aca="false">SUM(DA21:DC21)</f>
        <v>0</v>
      </c>
      <c r="DE21" s="180"/>
      <c r="DF21" s="180"/>
      <c r="DG21" s="181"/>
      <c r="DH21" s="111" t="n">
        <f aca="false">SUM(DE21:DG21)</f>
        <v>0</v>
      </c>
      <c r="DI21" s="180"/>
      <c r="DJ21" s="180"/>
      <c r="DK21" s="181"/>
      <c r="DL21" s="111" t="n">
        <f aca="false">SUM(DI21:DK21)</f>
        <v>0</v>
      </c>
      <c r="DM21" s="180"/>
      <c r="DN21" s="180"/>
      <c r="DO21" s="181"/>
      <c r="DP21" s="111" t="n">
        <f aca="false">SUM(DM21:DO21)</f>
        <v>0</v>
      </c>
      <c r="DQ21" s="180"/>
      <c r="DR21" s="180"/>
      <c r="DS21" s="181"/>
      <c r="DT21" s="111" t="n">
        <f aca="false">SUM(DQ21:DS21)</f>
        <v>0</v>
      </c>
      <c r="DU21" s="180"/>
      <c r="DV21" s="180"/>
      <c r="DW21" s="181"/>
      <c r="DX21" s="111" t="n">
        <f aca="false">SUM(DU21:DW21)</f>
        <v>0</v>
      </c>
      <c r="DY21" s="113" t="n">
        <f aca="false">SUMIF($E$3:$DX$3,DY$3,E21:DX21)</f>
        <v>1076</v>
      </c>
      <c r="DZ21" s="113" t="n">
        <f aca="false">SUMIF($E$3:$DX$3,DZ$3,E21:DX21)</f>
        <v>1320</v>
      </c>
      <c r="EA21" s="113" t="n">
        <f aca="false">SUMIF($E$3:$DX$3,EA$3,E21:DX21)</f>
        <v>1782</v>
      </c>
      <c r="EB21" s="114" t="n">
        <f aca="false">SUMIF($E$3:$DX$3,"TOTAL",E21:DX21)</f>
        <v>4178</v>
      </c>
      <c r="EC21" s="183" t="n">
        <f aca="false">(EB21*D21)/1000</f>
        <v>24.56664</v>
      </c>
      <c r="ED21" s="116"/>
      <c r="EE21" s="117"/>
      <c r="EF21" s="118"/>
      <c r="EG21" s="118"/>
      <c r="EH21" s="118"/>
      <c r="EI21" s="184"/>
      <c r="EJ21" s="184"/>
      <c r="EK21" s="184"/>
      <c r="EL21" s="184"/>
      <c r="EM21" s="184"/>
      <c r="EN21" s="184"/>
      <c r="EO21" s="184" t="n">
        <f aca="false">EP21</f>
        <v>5503220</v>
      </c>
      <c r="EP21" s="185" t="n">
        <f aca="false">A21*1</f>
        <v>5503220</v>
      </c>
      <c r="EQ21" s="186"/>
      <c r="ER21" s="187" t="n">
        <f aca="false">H21</f>
        <v>0</v>
      </c>
      <c r="ES21" s="187" t="n">
        <f aca="false">L21</f>
        <v>0</v>
      </c>
      <c r="ET21" s="187" t="n">
        <f aca="false">P21</f>
        <v>0</v>
      </c>
      <c r="EU21" s="187" t="n">
        <f aca="false">T21</f>
        <v>0</v>
      </c>
      <c r="EV21" s="187" t="n">
        <f aca="false">X21</f>
        <v>0</v>
      </c>
      <c r="EW21" s="187" t="n">
        <f aca="false">AB21</f>
        <v>0</v>
      </c>
      <c r="EX21" s="187" t="n">
        <f aca="false">AF21</f>
        <v>0</v>
      </c>
      <c r="EY21" s="187" t="n">
        <f aca="false">AJ21</f>
        <v>0</v>
      </c>
      <c r="EZ21" s="187" t="n">
        <f aca="false">AN21</f>
        <v>0</v>
      </c>
      <c r="FA21" s="187" t="n">
        <f aca="false">AR21</f>
        <v>0</v>
      </c>
      <c r="FB21" s="187" t="n">
        <f aca="false">AV21</f>
        <v>0</v>
      </c>
      <c r="FC21" s="187" t="n">
        <f aca="false">AZ21</f>
        <v>0</v>
      </c>
      <c r="FD21" s="187" t="n">
        <f aca="false">BD21</f>
        <v>0</v>
      </c>
      <c r="FE21" s="187" t="n">
        <f aca="false">BH21</f>
        <v>1914</v>
      </c>
      <c r="FF21" s="187" t="n">
        <f aca="false">BL21</f>
        <v>0</v>
      </c>
      <c r="FG21" s="187" t="n">
        <f aca="false">BP21</f>
        <v>0</v>
      </c>
      <c r="FH21" s="187" t="n">
        <f aca="false">BT21</f>
        <v>1716</v>
      </c>
      <c r="FI21" s="187" t="n">
        <f aca="false">BX21</f>
        <v>548</v>
      </c>
      <c r="FJ21" s="187" t="n">
        <f aca="false">CB21</f>
        <v>0</v>
      </c>
      <c r="FK21" s="187" t="n">
        <f aca="false">CF21</f>
        <v>0</v>
      </c>
      <c r="FL21" s="187" t="n">
        <f aca="false">CJ21</f>
        <v>0</v>
      </c>
      <c r="FM21" s="187" t="n">
        <f aca="false">CN21</f>
        <v>0</v>
      </c>
      <c r="FN21" s="187" t="n">
        <f aca="false">CR21</f>
        <v>0</v>
      </c>
      <c r="FO21" s="187" t="n">
        <f aca="false">CV21</f>
        <v>0</v>
      </c>
      <c r="FP21" s="187" t="n">
        <f aca="false">CZ21</f>
        <v>0</v>
      </c>
      <c r="FQ21" s="187" t="n">
        <f aca="false">DD21</f>
        <v>0</v>
      </c>
      <c r="FR21" s="187" t="n">
        <f aca="false">DH21</f>
        <v>0</v>
      </c>
      <c r="FS21" s="187" t="n">
        <f aca="false">DL21</f>
        <v>0</v>
      </c>
      <c r="FT21" s="187" t="n">
        <f aca="false">DP21</f>
        <v>0</v>
      </c>
      <c r="FU21" s="187" t="n">
        <f aca="false">DT21</f>
        <v>0</v>
      </c>
      <c r="FV21" s="188" t="n">
        <f aca="false">DX21</f>
        <v>0</v>
      </c>
      <c r="FW21" s="124"/>
      <c r="FX21" s="124"/>
      <c r="FY21" s="124"/>
      <c r="FZ21" s="124"/>
      <c r="GA21" s="124"/>
      <c r="GB21" s="125"/>
      <c r="GC21" s="126"/>
      <c r="GD21" s="127"/>
      <c r="GE21" s="125"/>
      <c r="GF21" s="125"/>
      <c r="GG21" s="125"/>
      <c r="GH21" s="128"/>
      <c r="GI21" s="128"/>
      <c r="GJ21" s="128"/>
      <c r="GK21" s="129"/>
      <c r="GL21" s="128"/>
      <c r="GM21" s="130"/>
      <c r="GN21" s="128"/>
      <c r="GO21" s="128"/>
      <c r="GP21" s="128"/>
      <c r="GQ21" s="128"/>
      <c r="GR21" s="128"/>
      <c r="GS21" s="128"/>
      <c r="GT21" s="128"/>
      <c r="GU21" s="128"/>
      <c r="GV21" s="128"/>
      <c r="GW21" s="128"/>
      <c r="GX21" s="128"/>
      <c r="GY21" s="128"/>
    </row>
    <row r="22" customFormat="false" ht="12.8" hidden="false" customHeight="false" outlineLevel="0" collapsed="false">
      <c r="A22" s="80"/>
      <c r="B22" s="189"/>
      <c r="C22" s="82"/>
      <c r="D22" s="83"/>
      <c r="E22" s="84"/>
      <c r="F22" s="84"/>
      <c r="G22" s="85"/>
      <c r="H22" s="86"/>
      <c r="I22" s="84"/>
      <c r="J22" s="84"/>
      <c r="K22" s="85"/>
      <c r="L22" s="86"/>
      <c r="M22" s="84"/>
      <c r="N22" s="84"/>
      <c r="O22" s="85"/>
      <c r="P22" s="86"/>
      <c r="Q22" s="84"/>
      <c r="R22" s="84"/>
      <c r="S22" s="85"/>
      <c r="T22" s="86"/>
      <c r="U22" s="84"/>
      <c r="V22" s="84"/>
      <c r="W22" s="85"/>
      <c r="X22" s="86"/>
      <c r="Y22" s="84"/>
      <c r="Z22" s="84"/>
      <c r="AA22" s="85"/>
      <c r="AB22" s="86"/>
      <c r="AC22" s="87"/>
      <c r="AD22" s="84"/>
      <c r="AE22" s="85"/>
      <c r="AF22" s="86"/>
      <c r="AG22" s="84"/>
      <c r="AH22" s="84"/>
      <c r="AI22" s="85"/>
      <c r="AJ22" s="86"/>
      <c r="AK22" s="84"/>
      <c r="AL22" s="84"/>
      <c r="AM22" s="85"/>
      <c r="AN22" s="86"/>
      <c r="AO22" s="84"/>
      <c r="AP22" s="84"/>
      <c r="AQ22" s="85"/>
      <c r="AR22" s="86"/>
      <c r="AS22" s="84"/>
      <c r="AT22" s="84"/>
      <c r="AU22" s="85"/>
      <c r="AV22" s="86"/>
      <c r="AW22" s="84"/>
      <c r="AX22" s="84"/>
      <c r="AY22" s="85"/>
      <c r="AZ22" s="86"/>
      <c r="BA22" s="84"/>
      <c r="BB22" s="84"/>
      <c r="BC22" s="85"/>
      <c r="BD22" s="86"/>
      <c r="BE22" s="84"/>
      <c r="BF22" s="84"/>
      <c r="BG22" s="85"/>
      <c r="BH22" s="86"/>
      <c r="BI22" s="84"/>
      <c r="BJ22" s="84"/>
      <c r="BK22" s="85"/>
      <c r="BL22" s="86"/>
      <c r="BM22" s="84"/>
      <c r="BN22" s="84"/>
      <c r="BO22" s="85"/>
      <c r="BP22" s="86"/>
      <c r="BQ22" s="84"/>
      <c r="BR22" s="84"/>
      <c r="BS22" s="85"/>
      <c r="BT22" s="86"/>
      <c r="BU22" s="84"/>
      <c r="BV22" s="84"/>
      <c r="BW22" s="85"/>
      <c r="BX22" s="86"/>
      <c r="BY22" s="84"/>
      <c r="BZ22" s="84"/>
      <c r="CA22" s="85"/>
      <c r="CB22" s="86"/>
      <c r="CC22" s="84"/>
      <c r="CD22" s="84"/>
      <c r="CE22" s="85"/>
      <c r="CF22" s="86"/>
      <c r="CG22" s="84"/>
      <c r="CH22" s="84"/>
      <c r="CI22" s="85"/>
      <c r="CJ22" s="86"/>
      <c r="CK22" s="84"/>
      <c r="CL22" s="84"/>
      <c r="CM22" s="85"/>
      <c r="CN22" s="86"/>
      <c r="CO22" s="84"/>
      <c r="CP22" s="84"/>
      <c r="CQ22" s="85"/>
      <c r="CR22" s="86"/>
      <c r="CS22" s="84"/>
      <c r="CT22" s="84"/>
      <c r="CU22" s="85"/>
      <c r="CV22" s="86"/>
      <c r="CW22" s="84"/>
      <c r="CX22" s="84"/>
      <c r="CY22" s="85"/>
      <c r="CZ22" s="86"/>
      <c r="DA22" s="84"/>
      <c r="DB22" s="84"/>
      <c r="DC22" s="85"/>
      <c r="DD22" s="86"/>
      <c r="DE22" s="84"/>
      <c r="DF22" s="84"/>
      <c r="DG22" s="85"/>
      <c r="DH22" s="86"/>
      <c r="DI22" s="84"/>
      <c r="DJ22" s="84"/>
      <c r="DK22" s="85"/>
      <c r="DL22" s="86"/>
      <c r="DM22" s="84"/>
      <c r="DN22" s="84"/>
      <c r="DO22" s="85"/>
      <c r="DP22" s="86"/>
      <c r="DQ22" s="84"/>
      <c r="DR22" s="84"/>
      <c r="DS22" s="85"/>
      <c r="DT22" s="86"/>
      <c r="DU22" s="84"/>
      <c r="DV22" s="84"/>
      <c r="DW22" s="85"/>
      <c r="DX22" s="86"/>
      <c r="DY22" s="71"/>
      <c r="DZ22" s="71"/>
      <c r="EA22" s="71"/>
      <c r="EB22" s="72"/>
      <c r="EC22" s="88"/>
      <c r="ED22" s="98"/>
      <c r="EE22" s="99"/>
      <c r="EF22" s="100"/>
      <c r="EG22" s="100"/>
      <c r="EH22" s="100"/>
      <c r="EI22" s="92"/>
      <c r="EJ22" s="92"/>
      <c r="EK22" s="92"/>
      <c r="EL22" s="92"/>
      <c r="EM22" s="92"/>
      <c r="EN22" s="92"/>
      <c r="EO22" s="92"/>
      <c r="EP22" s="93"/>
      <c r="EQ22" s="94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6"/>
      <c r="FW22" s="55"/>
      <c r="FX22" s="55"/>
      <c r="FY22" s="55"/>
      <c r="FZ22" s="55"/>
      <c r="GA22" s="55"/>
      <c r="GB22" s="56"/>
      <c r="GC22" s="57"/>
      <c r="GD22" s="97"/>
      <c r="GE22" s="79"/>
      <c r="GF22" s="56"/>
      <c r="GG22" s="56"/>
      <c r="GK22" s="2"/>
    </row>
    <row r="23" customFormat="false" ht="12.8" hidden="false" customHeight="false" outlineLevel="0" collapsed="false">
      <c r="A23" s="63"/>
      <c r="B23" s="64"/>
      <c r="C23" s="65"/>
      <c r="D23" s="66"/>
      <c r="E23" s="67"/>
      <c r="F23" s="67"/>
      <c r="G23" s="68"/>
      <c r="H23" s="69"/>
      <c r="I23" s="67"/>
      <c r="J23" s="67"/>
      <c r="K23" s="68"/>
      <c r="L23" s="69"/>
      <c r="M23" s="67"/>
      <c r="N23" s="67"/>
      <c r="O23" s="68"/>
      <c r="P23" s="69"/>
      <c r="Q23" s="67"/>
      <c r="R23" s="67"/>
      <c r="S23" s="68"/>
      <c r="T23" s="69"/>
      <c r="U23" s="67"/>
      <c r="V23" s="67"/>
      <c r="W23" s="68"/>
      <c r="X23" s="69"/>
      <c r="Y23" s="67"/>
      <c r="Z23" s="67"/>
      <c r="AA23" s="68"/>
      <c r="AB23" s="69"/>
      <c r="AC23" s="70"/>
      <c r="AD23" s="67"/>
      <c r="AE23" s="68"/>
      <c r="AF23" s="69"/>
      <c r="AG23" s="67"/>
      <c r="AH23" s="67"/>
      <c r="AI23" s="68"/>
      <c r="AJ23" s="69"/>
      <c r="AK23" s="67"/>
      <c r="AL23" s="67"/>
      <c r="AM23" s="68"/>
      <c r="AN23" s="69"/>
      <c r="AO23" s="67"/>
      <c r="AP23" s="67"/>
      <c r="AQ23" s="68"/>
      <c r="AR23" s="69"/>
      <c r="AS23" s="67"/>
      <c r="AT23" s="67"/>
      <c r="AU23" s="68"/>
      <c r="AV23" s="69"/>
      <c r="AW23" s="67"/>
      <c r="AX23" s="67"/>
      <c r="AY23" s="68"/>
      <c r="AZ23" s="69"/>
      <c r="BA23" s="67"/>
      <c r="BB23" s="67"/>
      <c r="BC23" s="68"/>
      <c r="BD23" s="69"/>
      <c r="BE23" s="67"/>
      <c r="BF23" s="67"/>
      <c r="BG23" s="68"/>
      <c r="BH23" s="69"/>
      <c r="BI23" s="67"/>
      <c r="BJ23" s="67"/>
      <c r="BK23" s="68"/>
      <c r="BL23" s="69"/>
      <c r="BM23" s="67"/>
      <c r="BN23" s="67"/>
      <c r="BO23" s="68"/>
      <c r="BP23" s="69"/>
      <c r="BQ23" s="67"/>
      <c r="BR23" s="67"/>
      <c r="BS23" s="68"/>
      <c r="BT23" s="69"/>
      <c r="BU23" s="67"/>
      <c r="BV23" s="67"/>
      <c r="BW23" s="68"/>
      <c r="BX23" s="69"/>
      <c r="BY23" s="67"/>
      <c r="BZ23" s="67"/>
      <c r="CA23" s="68"/>
      <c r="CB23" s="69"/>
      <c r="CC23" s="67"/>
      <c r="CD23" s="67"/>
      <c r="CE23" s="68"/>
      <c r="CF23" s="69"/>
      <c r="CG23" s="67"/>
      <c r="CH23" s="67"/>
      <c r="CI23" s="68"/>
      <c r="CJ23" s="69"/>
      <c r="CK23" s="67"/>
      <c r="CL23" s="67"/>
      <c r="CM23" s="68"/>
      <c r="CN23" s="69"/>
      <c r="CO23" s="67"/>
      <c r="CP23" s="67"/>
      <c r="CQ23" s="68"/>
      <c r="CR23" s="69"/>
      <c r="CS23" s="67"/>
      <c r="CT23" s="67"/>
      <c r="CU23" s="68"/>
      <c r="CV23" s="69"/>
      <c r="CW23" s="67"/>
      <c r="CX23" s="67"/>
      <c r="CY23" s="68"/>
      <c r="CZ23" s="69"/>
      <c r="DA23" s="67"/>
      <c r="DB23" s="67"/>
      <c r="DC23" s="68"/>
      <c r="DD23" s="69"/>
      <c r="DE23" s="67"/>
      <c r="DF23" s="67"/>
      <c r="DG23" s="68"/>
      <c r="DH23" s="69"/>
      <c r="DI23" s="67"/>
      <c r="DJ23" s="67"/>
      <c r="DK23" s="68"/>
      <c r="DL23" s="69"/>
      <c r="DM23" s="67"/>
      <c r="DN23" s="67"/>
      <c r="DO23" s="68"/>
      <c r="DP23" s="69"/>
      <c r="DQ23" s="67"/>
      <c r="DR23" s="67"/>
      <c r="DS23" s="68"/>
      <c r="DT23" s="69"/>
      <c r="DU23" s="67"/>
      <c r="DV23" s="67"/>
      <c r="DW23" s="68"/>
      <c r="DX23" s="69"/>
      <c r="DY23" s="71"/>
      <c r="DZ23" s="71"/>
      <c r="EA23" s="71"/>
      <c r="EB23" s="72"/>
      <c r="EC23" s="73"/>
      <c r="ED23" s="98"/>
      <c r="EE23" s="99"/>
      <c r="EF23" s="100"/>
      <c r="EG23" s="100"/>
      <c r="EH23" s="100"/>
      <c r="EI23" s="50"/>
      <c r="EJ23" s="50"/>
      <c r="EK23" s="50"/>
      <c r="EL23" s="50"/>
      <c r="EM23" s="50"/>
      <c r="EN23" s="50"/>
      <c r="EO23" s="50"/>
      <c r="EP23" s="51"/>
      <c r="EQ23" s="52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4"/>
      <c r="FW23" s="55"/>
      <c r="FX23" s="55"/>
      <c r="FY23" s="55"/>
      <c r="FZ23" s="55"/>
      <c r="GA23" s="55"/>
      <c r="GB23" s="56"/>
      <c r="GC23" s="57"/>
      <c r="GD23" s="97"/>
      <c r="GE23" s="79"/>
      <c r="GF23" s="56"/>
      <c r="GG23" s="56"/>
      <c r="GK23" s="2"/>
    </row>
    <row r="24" customFormat="false" ht="12.8" hidden="false" customHeight="false" outlineLevel="0" collapsed="false">
      <c r="A24" s="63"/>
      <c r="B24" s="64"/>
      <c r="C24" s="65"/>
      <c r="D24" s="66"/>
      <c r="E24" s="67"/>
      <c r="F24" s="67"/>
      <c r="G24" s="68"/>
      <c r="H24" s="69"/>
      <c r="I24" s="67"/>
      <c r="J24" s="67"/>
      <c r="K24" s="68"/>
      <c r="L24" s="69"/>
      <c r="M24" s="67"/>
      <c r="N24" s="67"/>
      <c r="O24" s="68"/>
      <c r="P24" s="69"/>
      <c r="Q24" s="67"/>
      <c r="R24" s="67"/>
      <c r="S24" s="68"/>
      <c r="T24" s="69"/>
      <c r="U24" s="67"/>
      <c r="V24" s="67"/>
      <c r="W24" s="68"/>
      <c r="X24" s="69"/>
      <c r="Y24" s="67"/>
      <c r="Z24" s="67"/>
      <c r="AA24" s="68"/>
      <c r="AB24" s="69"/>
      <c r="AC24" s="70"/>
      <c r="AD24" s="67"/>
      <c r="AE24" s="68"/>
      <c r="AF24" s="69"/>
      <c r="AG24" s="67"/>
      <c r="AH24" s="67"/>
      <c r="AI24" s="68"/>
      <c r="AJ24" s="69"/>
      <c r="AK24" s="67"/>
      <c r="AL24" s="67"/>
      <c r="AM24" s="68"/>
      <c r="AN24" s="69"/>
      <c r="AO24" s="67"/>
      <c r="AP24" s="67"/>
      <c r="AQ24" s="68"/>
      <c r="AR24" s="69"/>
      <c r="AS24" s="67"/>
      <c r="AT24" s="67"/>
      <c r="AU24" s="68"/>
      <c r="AV24" s="69"/>
      <c r="AW24" s="67"/>
      <c r="AX24" s="67"/>
      <c r="AY24" s="68"/>
      <c r="AZ24" s="69"/>
      <c r="BA24" s="67"/>
      <c r="BB24" s="67"/>
      <c r="BC24" s="68"/>
      <c r="BD24" s="69"/>
      <c r="BE24" s="67"/>
      <c r="BF24" s="67"/>
      <c r="BG24" s="68"/>
      <c r="BH24" s="69"/>
      <c r="BI24" s="67"/>
      <c r="BJ24" s="67"/>
      <c r="BK24" s="68"/>
      <c r="BL24" s="69"/>
      <c r="BM24" s="67"/>
      <c r="BN24" s="67"/>
      <c r="BO24" s="68"/>
      <c r="BP24" s="69"/>
      <c r="BQ24" s="67"/>
      <c r="BR24" s="67"/>
      <c r="BS24" s="68"/>
      <c r="BT24" s="69"/>
      <c r="BU24" s="67"/>
      <c r="BV24" s="67"/>
      <c r="BW24" s="68"/>
      <c r="BX24" s="69"/>
      <c r="BY24" s="67"/>
      <c r="BZ24" s="67"/>
      <c r="CA24" s="68"/>
      <c r="CB24" s="69"/>
      <c r="CC24" s="67"/>
      <c r="CD24" s="67"/>
      <c r="CE24" s="68"/>
      <c r="CF24" s="69"/>
      <c r="CG24" s="67"/>
      <c r="CH24" s="67"/>
      <c r="CI24" s="68"/>
      <c r="CJ24" s="69"/>
      <c r="CK24" s="67"/>
      <c r="CL24" s="67"/>
      <c r="CM24" s="68"/>
      <c r="CN24" s="69"/>
      <c r="CO24" s="67"/>
      <c r="CP24" s="67"/>
      <c r="CQ24" s="68"/>
      <c r="CR24" s="69"/>
      <c r="CS24" s="67"/>
      <c r="CT24" s="67"/>
      <c r="CU24" s="68"/>
      <c r="CV24" s="69"/>
      <c r="CW24" s="67"/>
      <c r="CX24" s="67"/>
      <c r="CY24" s="68"/>
      <c r="CZ24" s="69"/>
      <c r="DA24" s="67"/>
      <c r="DB24" s="67"/>
      <c r="DC24" s="68"/>
      <c r="DD24" s="69"/>
      <c r="DE24" s="67"/>
      <c r="DF24" s="67"/>
      <c r="DG24" s="68"/>
      <c r="DH24" s="69"/>
      <c r="DI24" s="67"/>
      <c r="DJ24" s="67"/>
      <c r="DK24" s="68"/>
      <c r="DL24" s="69"/>
      <c r="DM24" s="67"/>
      <c r="DN24" s="67"/>
      <c r="DO24" s="68"/>
      <c r="DP24" s="69"/>
      <c r="DQ24" s="67"/>
      <c r="DR24" s="67"/>
      <c r="DS24" s="68"/>
      <c r="DT24" s="69"/>
      <c r="DU24" s="67"/>
      <c r="DV24" s="67"/>
      <c r="DW24" s="68"/>
      <c r="DX24" s="69"/>
      <c r="DY24" s="71"/>
      <c r="DZ24" s="71"/>
      <c r="EA24" s="71"/>
      <c r="EB24" s="72"/>
      <c r="EC24" s="73"/>
      <c r="ED24" s="74"/>
      <c r="EE24" s="75"/>
      <c r="EF24" s="76"/>
      <c r="EG24" s="76"/>
      <c r="EH24" s="76"/>
      <c r="EI24" s="50"/>
      <c r="EJ24" s="50"/>
      <c r="EK24" s="50"/>
      <c r="EL24" s="50"/>
      <c r="EM24" s="50"/>
      <c r="EN24" s="50"/>
      <c r="EO24" s="50"/>
      <c r="EP24" s="51"/>
      <c r="EQ24" s="52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4"/>
      <c r="FW24" s="55"/>
      <c r="FX24" s="55"/>
      <c r="FY24" s="55"/>
      <c r="FZ24" s="55"/>
      <c r="GA24" s="55"/>
      <c r="GB24" s="56"/>
      <c r="GC24" s="77"/>
      <c r="GD24" s="78"/>
      <c r="GE24" s="79"/>
      <c r="GF24" s="56"/>
      <c r="GG24" s="56"/>
      <c r="GK24" s="2"/>
    </row>
    <row r="25" customFormat="false" ht="12.8" hidden="false" customHeight="false" outlineLevel="0" collapsed="false">
      <c r="A25" s="63"/>
      <c r="B25" s="64"/>
      <c r="C25" s="65"/>
      <c r="D25" s="66"/>
      <c r="E25" s="67"/>
      <c r="F25" s="67"/>
      <c r="G25" s="68"/>
      <c r="H25" s="69"/>
      <c r="I25" s="67"/>
      <c r="J25" s="67"/>
      <c r="K25" s="68"/>
      <c r="L25" s="69"/>
      <c r="M25" s="67"/>
      <c r="N25" s="67"/>
      <c r="O25" s="68"/>
      <c r="P25" s="69"/>
      <c r="Q25" s="67"/>
      <c r="R25" s="67"/>
      <c r="S25" s="68"/>
      <c r="T25" s="69"/>
      <c r="U25" s="67"/>
      <c r="V25" s="67"/>
      <c r="W25" s="68"/>
      <c r="X25" s="69"/>
      <c r="Y25" s="67"/>
      <c r="Z25" s="67"/>
      <c r="AA25" s="68"/>
      <c r="AB25" s="69"/>
      <c r="AC25" s="70"/>
      <c r="AD25" s="67"/>
      <c r="AE25" s="68"/>
      <c r="AF25" s="69"/>
      <c r="AG25" s="67"/>
      <c r="AH25" s="67"/>
      <c r="AI25" s="68"/>
      <c r="AJ25" s="69"/>
      <c r="AK25" s="67"/>
      <c r="AL25" s="67"/>
      <c r="AM25" s="68"/>
      <c r="AN25" s="69"/>
      <c r="AO25" s="67"/>
      <c r="AP25" s="67"/>
      <c r="AQ25" s="68"/>
      <c r="AR25" s="69"/>
      <c r="AS25" s="67"/>
      <c r="AT25" s="67"/>
      <c r="AU25" s="68"/>
      <c r="AV25" s="69"/>
      <c r="AW25" s="67"/>
      <c r="AX25" s="67"/>
      <c r="AY25" s="68"/>
      <c r="AZ25" s="69"/>
      <c r="BA25" s="67"/>
      <c r="BB25" s="67"/>
      <c r="BC25" s="68"/>
      <c r="BD25" s="69"/>
      <c r="BE25" s="67"/>
      <c r="BF25" s="67"/>
      <c r="BG25" s="68"/>
      <c r="BH25" s="69"/>
      <c r="BI25" s="67"/>
      <c r="BJ25" s="67"/>
      <c r="BK25" s="68"/>
      <c r="BL25" s="69"/>
      <c r="BM25" s="67"/>
      <c r="BN25" s="67"/>
      <c r="BO25" s="68"/>
      <c r="BP25" s="69"/>
      <c r="BQ25" s="67"/>
      <c r="BR25" s="67"/>
      <c r="BS25" s="68"/>
      <c r="BT25" s="69"/>
      <c r="BU25" s="67"/>
      <c r="BV25" s="67"/>
      <c r="BW25" s="68"/>
      <c r="BX25" s="69"/>
      <c r="BY25" s="67"/>
      <c r="BZ25" s="67"/>
      <c r="CA25" s="68"/>
      <c r="CB25" s="69"/>
      <c r="CC25" s="67"/>
      <c r="CD25" s="67"/>
      <c r="CE25" s="68"/>
      <c r="CF25" s="69"/>
      <c r="CG25" s="67"/>
      <c r="CH25" s="67"/>
      <c r="CI25" s="68"/>
      <c r="CJ25" s="69"/>
      <c r="CK25" s="67"/>
      <c r="CL25" s="67"/>
      <c r="CM25" s="68"/>
      <c r="CN25" s="69"/>
      <c r="CO25" s="67"/>
      <c r="CP25" s="67"/>
      <c r="CQ25" s="68"/>
      <c r="CR25" s="69"/>
      <c r="CS25" s="67"/>
      <c r="CT25" s="67"/>
      <c r="CU25" s="68"/>
      <c r="CV25" s="69"/>
      <c r="CW25" s="67"/>
      <c r="CX25" s="67"/>
      <c r="CY25" s="68"/>
      <c r="CZ25" s="69"/>
      <c r="DA25" s="67"/>
      <c r="DB25" s="67"/>
      <c r="DC25" s="68"/>
      <c r="DD25" s="69"/>
      <c r="DE25" s="67"/>
      <c r="DF25" s="67"/>
      <c r="DG25" s="68"/>
      <c r="DH25" s="69"/>
      <c r="DI25" s="67"/>
      <c r="DJ25" s="67"/>
      <c r="DK25" s="68"/>
      <c r="DL25" s="69"/>
      <c r="DM25" s="67"/>
      <c r="DN25" s="67"/>
      <c r="DO25" s="68"/>
      <c r="DP25" s="69"/>
      <c r="DQ25" s="67"/>
      <c r="DR25" s="67"/>
      <c r="DS25" s="68"/>
      <c r="DT25" s="69"/>
      <c r="DU25" s="67"/>
      <c r="DV25" s="67"/>
      <c r="DW25" s="68"/>
      <c r="DX25" s="69"/>
      <c r="DY25" s="71"/>
      <c r="DZ25" s="71"/>
      <c r="EA25" s="71"/>
      <c r="EB25" s="72"/>
      <c r="EC25" s="73"/>
      <c r="ED25" s="98"/>
      <c r="EE25" s="99"/>
      <c r="EF25" s="100"/>
      <c r="EG25" s="100"/>
      <c r="EH25" s="100"/>
      <c r="EI25" s="50"/>
      <c r="EJ25" s="50"/>
      <c r="EK25" s="50"/>
      <c r="EL25" s="50"/>
      <c r="EM25" s="50"/>
      <c r="EN25" s="50"/>
      <c r="EO25" s="50"/>
      <c r="EP25" s="51"/>
      <c r="EQ25" s="52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4"/>
      <c r="FW25" s="55"/>
      <c r="FX25" s="55"/>
      <c r="FY25" s="55"/>
      <c r="FZ25" s="55"/>
      <c r="GA25" s="55"/>
      <c r="GB25" s="56"/>
      <c r="GC25" s="57"/>
      <c r="GD25" s="97"/>
      <c r="GE25" s="79"/>
      <c r="GF25" s="56"/>
      <c r="GG25" s="56"/>
      <c r="GK25" s="2"/>
    </row>
    <row r="26" customFormat="false" ht="12.8" hidden="false" customHeight="false" outlineLevel="0" collapsed="false">
      <c r="A26" s="190"/>
      <c r="B26" s="191"/>
      <c r="C26" s="192"/>
      <c r="D26" s="193"/>
      <c r="E26" s="194"/>
      <c r="F26" s="194"/>
      <c r="G26" s="195"/>
      <c r="H26" s="196"/>
      <c r="I26" s="194"/>
      <c r="J26" s="194"/>
      <c r="K26" s="195"/>
      <c r="L26" s="196"/>
      <c r="M26" s="194"/>
      <c r="N26" s="194"/>
      <c r="O26" s="195"/>
      <c r="P26" s="196"/>
      <c r="Q26" s="194"/>
      <c r="R26" s="194"/>
      <c r="S26" s="195"/>
      <c r="T26" s="196"/>
      <c r="U26" s="194"/>
      <c r="V26" s="194"/>
      <c r="W26" s="195"/>
      <c r="X26" s="196"/>
      <c r="Y26" s="194"/>
      <c r="Z26" s="194"/>
      <c r="AA26" s="195"/>
      <c r="AB26" s="196"/>
      <c r="AC26" s="197"/>
      <c r="AD26" s="194"/>
      <c r="AE26" s="195"/>
      <c r="AF26" s="196"/>
      <c r="AG26" s="194"/>
      <c r="AH26" s="194"/>
      <c r="AI26" s="195"/>
      <c r="AJ26" s="196"/>
      <c r="AK26" s="194"/>
      <c r="AL26" s="194"/>
      <c r="AM26" s="195"/>
      <c r="AN26" s="196"/>
      <c r="AO26" s="194"/>
      <c r="AP26" s="194"/>
      <c r="AQ26" s="195"/>
      <c r="AR26" s="196"/>
      <c r="AS26" s="194"/>
      <c r="AT26" s="194"/>
      <c r="AU26" s="195"/>
      <c r="AV26" s="196"/>
      <c r="AW26" s="194"/>
      <c r="AX26" s="194"/>
      <c r="AY26" s="195"/>
      <c r="AZ26" s="196"/>
      <c r="BA26" s="194"/>
      <c r="BB26" s="194"/>
      <c r="BC26" s="195"/>
      <c r="BD26" s="196"/>
      <c r="BE26" s="194"/>
      <c r="BF26" s="194"/>
      <c r="BG26" s="195"/>
      <c r="BH26" s="196"/>
      <c r="BI26" s="194"/>
      <c r="BJ26" s="194"/>
      <c r="BK26" s="195"/>
      <c r="BL26" s="196"/>
      <c r="BM26" s="194"/>
      <c r="BN26" s="194"/>
      <c r="BO26" s="195"/>
      <c r="BP26" s="196"/>
      <c r="BQ26" s="194"/>
      <c r="BR26" s="194"/>
      <c r="BS26" s="195"/>
      <c r="BT26" s="196"/>
      <c r="BU26" s="194"/>
      <c r="BV26" s="194"/>
      <c r="BW26" s="195"/>
      <c r="BX26" s="196"/>
      <c r="BY26" s="194"/>
      <c r="BZ26" s="194"/>
      <c r="CA26" s="195"/>
      <c r="CB26" s="196"/>
      <c r="CC26" s="194"/>
      <c r="CD26" s="194"/>
      <c r="CE26" s="195"/>
      <c r="CF26" s="196"/>
      <c r="CG26" s="194"/>
      <c r="CH26" s="194"/>
      <c r="CI26" s="195"/>
      <c r="CJ26" s="196"/>
      <c r="CK26" s="194"/>
      <c r="CL26" s="194"/>
      <c r="CM26" s="195"/>
      <c r="CN26" s="196"/>
      <c r="CO26" s="194"/>
      <c r="CP26" s="194"/>
      <c r="CQ26" s="195"/>
      <c r="CR26" s="196"/>
      <c r="CS26" s="194"/>
      <c r="CT26" s="194"/>
      <c r="CU26" s="195"/>
      <c r="CV26" s="196"/>
      <c r="CW26" s="194"/>
      <c r="CX26" s="194"/>
      <c r="CY26" s="195"/>
      <c r="CZ26" s="196"/>
      <c r="DA26" s="194"/>
      <c r="DB26" s="194"/>
      <c r="DC26" s="195"/>
      <c r="DD26" s="196"/>
      <c r="DE26" s="194"/>
      <c r="DF26" s="194"/>
      <c r="DG26" s="195"/>
      <c r="DH26" s="196"/>
      <c r="DI26" s="194"/>
      <c r="DJ26" s="194"/>
      <c r="DK26" s="195"/>
      <c r="DL26" s="196"/>
      <c r="DM26" s="194"/>
      <c r="DN26" s="194"/>
      <c r="DO26" s="195"/>
      <c r="DP26" s="196"/>
      <c r="DQ26" s="194"/>
      <c r="DR26" s="194"/>
      <c r="DS26" s="195"/>
      <c r="DT26" s="196"/>
      <c r="DU26" s="194"/>
      <c r="DV26" s="194"/>
      <c r="DW26" s="195"/>
      <c r="DX26" s="196"/>
      <c r="DY26" s="198"/>
      <c r="DZ26" s="198"/>
      <c r="EA26" s="198"/>
      <c r="EB26" s="199"/>
      <c r="EC26" s="200"/>
      <c r="ED26" s="89"/>
      <c r="EE26" s="90"/>
      <c r="EF26" s="91"/>
      <c r="EG26" s="91"/>
      <c r="EH26" s="91"/>
      <c r="EI26" s="92"/>
      <c r="EJ26" s="92"/>
      <c r="EK26" s="92"/>
      <c r="EL26" s="92"/>
      <c r="EM26" s="92"/>
      <c r="EN26" s="92"/>
      <c r="EO26" s="92" t="n">
        <f aca="false">EP26</f>
        <v>0</v>
      </c>
      <c r="EP26" s="93" t="n">
        <f aca="false">A26*1</f>
        <v>0</v>
      </c>
      <c r="EQ26" s="94"/>
      <c r="ER26" s="95" t="n">
        <f aca="false">H26</f>
        <v>0</v>
      </c>
      <c r="ES26" s="95" t="n">
        <f aca="false">L26</f>
        <v>0</v>
      </c>
      <c r="ET26" s="95" t="n">
        <f aca="false">P26</f>
        <v>0</v>
      </c>
      <c r="EU26" s="95" t="n">
        <f aca="false">T26</f>
        <v>0</v>
      </c>
      <c r="EV26" s="95" t="n">
        <f aca="false">X26</f>
        <v>0</v>
      </c>
      <c r="EW26" s="95" t="n">
        <f aca="false">AB26</f>
        <v>0</v>
      </c>
      <c r="EX26" s="95" t="n">
        <f aca="false">AF26</f>
        <v>0</v>
      </c>
      <c r="EY26" s="95" t="n">
        <f aca="false">AJ26</f>
        <v>0</v>
      </c>
      <c r="EZ26" s="95" t="n">
        <f aca="false">AN26</f>
        <v>0</v>
      </c>
      <c r="FA26" s="95" t="n">
        <f aca="false">AR26</f>
        <v>0</v>
      </c>
      <c r="FB26" s="95" t="n">
        <f aca="false">AV26</f>
        <v>0</v>
      </c>
      <c r="FC26" s="95" t="n">
        <f aca="false">AZ26</f>
        <v>0</v>
      </c>
      <c r="FD26" s="95" t="n">
        <f aca="false">BD26</f>
        <v>0</v>
      </c>
      <c r="FE26" s="95" t="n">
        <f aca="false">BH26</f>
        <v>0</v>
      </c>
      <c r="FF26" s="95" t="n">
        <f aca="false">BL26</f>
        <v>0</v>
      </c>
      <c r="FG26" s="95" t="n">
        <f aca="false">BP26</f>
        <v>0</v>
      </c>
      <c r="FH26" s="95" t="n">
        <f aca="false">BT26</f>
        <v>0</v>
      </c>
      <c r="FI26" s="95" t="n">
        <f aca="false">BX26</f>
        <v>0</v>
      </c>
      <c r="FJ26" s="95" t="n">
        <f aca="false">CB26</f>
        <v>0</v>
      </c>
      <c r="FK26" s="95" t="n">
        <f aca="false">CF26</f>
        <v>0</v>
      </c>
      <c r="FL26" s="95" t="n">
        <f aca="false">CJ26</f>
        <v>0</v>
      </c>
      <c r="FM26" s="95" t="n">
        <f aca="false">CN26</f>
        <v>0</v>
      </c>
      <c r="FN26" s="95" t="n">
        <f aca="false">CR26</f>
        <v>0</v>
      </c>
      <c r="FO26" s="95" t="n">
        <f aca="false">CV26</f>
        <v>0</v>
      </c>
      <c r="FP26" s="95" t="n">
        <f aca="false">CZ26</f>
        <v>0</v>
      </c>
      <c r="FQ26" s="95" t="n">
        <f aca="false">DD26</f>
        <v>0</v>
      </c>
      <c r="FR26" s="95" t="n">
        <f aca="false">DH26</f>
        <v>0</v>
      </c>
      <c r="FS26" s="95" t="n">
        <f aca="false">DL26</f>
        <v>0</v>
      </c>
      <c r="FT26" s="95" t="n">
        <f aca="false">DP26</f>
        <v>0</v>
      </c>
      <c r="FU26" s="95" t="n">
        <f aca="false">DT26</f>
        <v>0</v>
      </c>
      <c r="FV26" s="96" t="n">
        <f aca="false">DX26</f>
        <v>0</v>
      </c>
      <c r="FW26" s="55"/>
      <c r="FX26" s="55"/>
      <c r="FY26" s="55"/>
      <c r="FZ26" s="55"/>
      <c r="GA26" s="55"/>
      <c r="GB26" s="56"/>
      <c r="GC26" s="57"/>
      <c r="GD26" s="97"/>
      <c r="GE26" s="79"/>
      <c r="GF26" s="56"/>
      <c r="GG26" s="56"/>
      <c r="GK26" s="2"/>
    </row>
    <row r="27" s="207" customFormat="true" ht="13.5" hidden="false" customHeight="true" outlineLevel="0" collapsed="false">
      <c r="A27" s="201"/>
      <c r="B27" s="202"/>
      <c r="C27" s="201"/>
      <c r="D27" s="201"/>
      <c r="E27" s="203"/>
      <c r="F27" s="203"/>
      <c r="G27" s="203"/>
      <c r="H27" s="204"/>
      <c r="I27" s="203"/>
      <c r="J27" s="203"/>
      <c r="K27" s="203"/>
      <c r="L27" s="204"/>
      <c r="M27" s="203"/>
      <c r="N27" s="203"/>
      <c r="O27" s="203"/>
      <c r="P27" s="204"/>
      <c r="Q27" s="203"/>
      <c r="R27" s="203"/>
      <c r="S27" s="203"/>
      <c r="T27" s="204"/>
      <c r="U27" s="203"/>
      <c r="V27" s="203"/>
      <c r="W27" s="203"/>
      <c r="X27" s="204"/>
      <c r="Y27" s="203"/>
      <c r="Z27" s="203"/>
      <c r="AA27" s="203"/>
      <c r="AB27" s="204"/>
      <c r="AC27" s="203"/>
      <c r="AD27" s="203"/>
      <c r="AE27" s="203"/>
      <c r="AF27" s="204"/>
      <c r="AG27" s="203"/>
      <c r="AH27" s="203"/>
      <c r="AI27" s="203"/>
      <c r="AJ27" s="204"/>
      <c r="AK27" s="203"/>
      <c r="AL27" s="203"/>
      <c r="AM27" s="203"/>
      <c r="AN27" s="204"/>
      <c r="AO27" s="203"/>
      <c r="AP27" s="203"/>
      <c r="AQ27" s="203"/>
      <c r="AR27" s="204"/>
      <c r="AS27" s="203"/>
      <c r="AT27" s="203"/>
      <c r="AU27" s="203"/>
      <c r="AV27" s="204"/>
      <c r="AW27" s="203"/>
      <c r="AX27" s="203"/>
      <c r="AY27" s="203"/>
      <c r="AZ27" s="204"/>
      <c r="BA27" s="203"/>
      <c r="BB27" s="203"/>
      <c r="BC27" s="203"/>
      <c r="BD27" s="204"/>
      <c r="BE27" s="203"/>
      <c r="BF27" s="203"/>
      <c r="BG27" s="203"/>
      <c r="BH27" s="204"/>
      <c r="BI27" s="203"/>
      <c r="BJ27" s="203"/>
      <c r="BK27" s="203"/>
      <c r="BL27" s="204"/>
      <c r="BM27" s="203"/>
      <c r="BN27" s="203"/>
      <c r="BO27" s="203"/>
      <c r="BP27" s="204"/>
      <c r="BQ27" s="203"/>
      <c r="BR27" s="203"/>
      <c r="BS27" s="203"/>
      <c r="BT27" s="204"/>
      <c r="BU27" s="203"/>
      <c r="BV27" s="203"/>
      <c r="BW27" s="203"/>
      <c r="BX27" s="204"/>
      <c r="BY27" s="203"/>
      <c r="BZ27" s="203"/>
      <c r="CA27" s="203"/>
      <c r="CB27" s="204"/>
      <c r="CC27" s="203"/>
      <c r="CD27" s="203"/>
      <c r="CE27" s="203"/>
      <c r="CF27" s="204"/>
      <c r="CG27" s="203"/>
      <c r="CH27" s="203"/>
      <c r="CI27" s="203"/>
      <c r="CJ27" s="204"/>
      <c r="CK27" s="203"/>
      <c r="CL27" s="203"/>
      <c r="CM27" s="203"/>
      <c r="CN27" s="204"/>
      <c r="CO27" s="203"/>
      <c r="CP27" s="203"/>
      <c r="CQ27" s="203"/>
      <c r="CR27" s="204"/>
      <c r="CS27" s="203"/>
      <c r="CT27" s="203"/>
      <c r="CU27" s="203"/>
      <c r="CV27" s="204"/>
      <c r="CW27" s="203"/>
      <c r="CX27" s="203"/>
      <c r="CY27" s="203"/>
      <c r="CZ27" s="204"/>
      <c r="DA27" s="203"/>
      <c r="DB27" s="203"/>
      <c r="DC27" s="203"/>
      <c r="DD27" s="204"/>
      <c r="DE27" s="203"/>
      <c r="DF27" s="203"/>
      <c r="DG27" s="203"/>
      <c r="DH27" s="204"/>
      <c r="DI27" s="203"/>
      <c r="DJ27" s="203"/>
      <c r="DK27" s="203"/>
      <c r="DL27" s="204"/>
      <c r="DM27" s="203"/>
      <c r="DN27" s="203"/>
      <c r="DO27" s="203"/>
      <c r="DP27" s="204"/>
      <c r="DQ27" s="203"/>
      <c r="DR27" s="203"/>
      <c r="DS27" s="203"/>
      <c r="DT27" s="204"/>
      <c r="DU27" s="203"/>
      <c r="DV27" s="203"/>
      <c r="DW27" s="203"/>
      <c r="DX27" s="204"/>
      <c r="DY27" s="205"/>
      <c r="DZ27" s="205"/>
      <c r="EA27" s="205"/>
      <c r="EB27" s="206"/>
      <c r="ED27" s="208"/>
      <c r="EG27" s="209"/>
      <c r="EI27" s="201"/>
      <c r="EJ27" s="201"/>
      <c r="EK27" s="201"/>
      <c r="EL27" s="201"/>
      <c r="EM27" s="201"/>
      <c r="EN27" s="201"/>
      <c r="EO27" s="201" t="n">
        <f aca="false">EP27</f>
        <v>0</v>
      </c>
      <c r="EP27" s="210" t="n">
        <f aca="false">A27*1</f>
        <v>0</v>
      </c>
      <c r="EQ27" s="211"/>
      <c r="ER27" s="212" t="n">
        <f aca="false">H27</f>
        <v>0</v>
      </c>
      <c r="ES27" s="212" t="n">
        <f aca="false">L27</f>
        <v>0</v>
      </c>
      <c r="ET27" s="212" t="n">
        <f aca="false">P27</f>
        <v>0</v>
      </c>
      <c r="EU27" s="212" t="n">
        <f aca="false">T27</f>
        <v>0</v>
      </c>
      <c r="EV27" s="212" t="n">
        <f aca="false">X27</f>
        <v>0</v>
      </c>
      <c r="EW27" s="212" t="n">
        <f aca="false">AB27</f>
        <v>0</v>
      </c>
      <c r="EX27" s="212" t="n">
        <f aca="false">AF27</f>
        <v>0</v>
      </c>
      <c r="EY27" s="212" t="n">
        <f aca="false">AJ27</f>
        <v>0</v>
      </c>
      <c r="EZ27" s="212" t="n">
        <f aca="false">AN27</f>
        <v>0</v>
      </c>
      <c r="FA27" s="212" t="n">
        <f aca="false">AR27</f>
        <v>0</v>
      </c>
      <c r="FB27" s="212" t="n">
        <f aca="false">AV27</f>
        <v>0</v>
      </c>
      <c r="FC27" s="212" t="n">
        <f aca="false">AZ27</f>
        <v>0</v>
      </c>
      <c r="FD27" s="212" t="n">
        <f aca="false">BD27</f>
        <v>0</v>
      </c>
      <c r="FE27" s="212" t="n">
        <f aca="false">BH27</f>
        <v>0</v>
      </c>
      <c r="FF27" s="212" t="n">
        <f aca="false">BL27</f>
        <v>0</v>
      </c>
      <c r="FG27" s="212" t="n">
        <f aca="false">BP27</f>
        <v>0</v>
      </c>
      <c r="FH27" s="212" t="n">
        <f aca="false">BT27</f>
        <v>0</v>
      </c>
      <c r="FI27" s="212" t="n">
        <f aca="false">BX27</f>
        <v>0</v>
      </c>
      <c r="FJ27" s="212" t="n">
        <f aca="false">CB27</f>
        <v>0</v>
      </c>
      <c r="FK27" s="212" t="n">
        <f aca="false">CF27</f>
        <v>0</v>
      </c>
      <c r="FL27" s="212" t="n">
        <f aca="false">CJ27</f>
        <v>0</v>
      </c>
      <c r="FM27" s="212" t="n">
        <f aca="false">CN27</f>
        <v>0</v>
      </c>
      <c r="FN27" s="212" t="n">
        <f aca="false">CR27</f>
        <v>0</v>
      </c>
      <c r="FO27" s="212" t="n">
        <f aca="false">CV27</f>
        <v>0</v>
      </c>
      <c r="FP27" s="212" t="n">
        <f aca="false">CZ27</f>
        <v>0</v>
      </c>
      <c r="FQ27" s="212" t="n">
        <f aca="false">DD27</f>
        <v>0</v>
      </c>
      <c r="FR27" s="212" t="n">
        <f aca="false">DH27</f>
        <v>0</v>
      </c>
      <c r="FS27" s="212" t="n">
        <f aca="false">DL27</f>
        <v>0</v>
      </c>
      <c r="FT27" s="212" t="n">
        <f aca="false">DP27</f>
        <v>0</v>
      </c>
      <c r="FU27" s="212" t="n">
        <f aca="false">DT27</f>
        <v>0</v>
      </c>
      <c r="FV27" s="212" t="n">
        <f aca="false">DX27</f>
        <v>0</v>
      </c>
      <c r="FW27" s="212"/>
      <c r="FX27" s="212"/>
      <c r="FY27" s="212"/>
      <c r="FZ27" s="212"/>
      <c r="GA27" s="212"/>
      <c r="GM27" s="213"/>
    </row>
    <row r="29" customFormat="false" ht="10.5" hidden="false" customHeight="false" outlineLevel="0" collapsed="false">
      <c r="Z29" s="1" t="n">
        <f aca="false">220*132</f>
        <v>29040</v>
      </c>
      <c r="AA29" s="1" t="s">
        <v>38</v>
      </c>
    </row>
    <row r="30" customFormat="false" ht="10.5" hidden="false" customHeight="false" outlineLevel="0" collapsed="false">
      <c r="Z30" s="1" t="n">
        <f aca="false">29040/12</f>
        <v>2420</v>
      </c>
    </row>
    <row r="76" customFormat="false" ht="10.5" hidden="false" customHeight="false" outlineLevel="0" collapsed="false">
      <c r="DV76" s="214"/>
    </row>
  </sheetData>
  <mergeCells count="38">
    <mergeCell ref="A1:C1"/>
    <mergeCell ref="CT1:DB1"/>
    <mergeCell ref="A2:A3"/>
    <mergeCell ref="B2:C3"/>
    <mergeCell ref="D2:D3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DU2:DX2"/>
    <mergeCell ref="EB2:EB3"/>
    <mergeCell ref="EC2:EC3"/>
  </mergeCells>
  <conditionalFormatting sqref="EI4:FK27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2023-12-22T10:32:26Z</dcterms:created>
  <dc:creator/>
  <dc:description/>
  <dc:language>en-US</dc:language>
  <cp:lastModifiedBy/>
  <dcterms:modified xsi:type="dcterms:W3CDTF">2023-12-22T10:49:00Z</dcterms:modified>
  <cp:revision>1</cp:revision>
  <dc:subject/>
  <dc:title/>
</cp:coreProperties>
</file>