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X:\Projetos - ENSA Tecnologia\ENSAIoT\PCU-IoT-100A\Esquema Elétrico\"/>
    </mc:Choice>
  </mc:AlternateContent>
  <xr:revisionPtr revIDLastSave="0" documentId="13_ncr:1_{08837187-3AD6-4614-B848-C7096EE633A5}" xr6:coauthVersionLast="41" xr6:coauthVersionMax="41" xr10:uidLastSave="{00000000-0000-0000-0000-000000000000}"/>
  <bookViews>
    <workbookView xWindow="-120" yWindow="-120" windowWidth="19440" windowHeight="11310" tabRatio="234" xr2:uid="{00000000-000D-0000-FFFF-FFFF00000000}"/>
  </bookViews>
  <sheets>
    <sheet name="PCU-IOT-100A" sheetId="1" r:id="rId1"/>
  </sheets>
  <calcPr calcId="181029"/>
</workbook>
</file>

<file path=xl/calcChain.xml><?xml version="1.0" encoding="utf-8"?>
<calcChain xmlns="http://schemas.openxmlformats.org/spreadsheetml/2006/main">
  <c r="A81" i="1" l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6" i="1"/>
  <c r="A7" i="1"/>
  <c r="A8" i="1"/>
  <c r="A9" i="1"/>
  <c r="A10" i="1"/>
  <c r="A11" i="1"/>
  <c r="A12" i="1"/>
  <c r="A13" i="1"/>
  <c r="A14" i="1"/>
  <c r="A15" i="1"/>
  <c r="A5" i="1"/>
  <c r="A4" i="1"/>
  <c r="H80" i="1" l="1"/>
  <c r="H70" i="1"/>
  <c r="H77" i="1"/>
  <c r="H78" i="1"/>
  <c r="H75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1" i="1"/>
  <c r="H72" i="1"/>
  <c r="H73" i="1"/>
  <c r="H74" i="1"/>
  <c r="H76" i="1"/>
  <c r="H79" i="1"/>
  <c r="H81" i="1"/>
  <c r="H13" i="1" l="1"/>
  <c r="H14" i="1"/>
  <c r="H5" i="1" l="1"/>
  <c r="H6" i="1"/>
  <c r="H7" i="1"/>
  <c r="H8" i="1"/>
  <c r="H9" i="1"/>
  <c r="H10" i="1"/>
  <c r="H11" i="1"/>
  <c r="H12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4" i="1"/>
  <c r="H82" i="1" l="1"/>
</calcChain>
</file>

<file path=xl/sharedStrings.xml><?xml version="1.0" encoding="utf-8"?>
<sst xmlns="http://schemas.openxmlformats.org/spreadsheetml/2006/main" count="322" uniqueCount="277">
  <si>
    <t>Count</t>
  </si>
  <si>
    <t>Value</t>
  </si>
  <si>
    <t>Description</t>
  </si>
  <si>
    <t>Reference</t>
  </si>
  <si>
    <t>Component Name</t>
  </si>
  <si>
    <t>Pattern Name</t>
  </si>
  <si>
    <t>Unitary Value</t>
  </si>
  <si>
    <t>Total Value</t>
  </si>
  <si>
    <t>Diode LL4148 SOD-80</t>
  </si>
  <si>
    <t>Vishay - LL4148</t>
  </si>
  <si>
    <t>LL4148 - SOD-80</t>
  </si>
  <si>
    <t>Small Signal Fast Switching Diodes</t>
  </si>
  <si>
    <t>TOTAL</t>
  </si>
  <si>
    <t>Logic Port - AND Gates</t>
  </si>
  <si>
    <t>Texas Instruments - SN74HCT08DR_SOIC-14P</t>
  </si>
  <si>
    <t>74HC08</t>
  </si>
  <si>
    <t>E²PROM Memory</t>
  </si>
  <si>
    <t>Microchip Technology - 24LC512T-I/SM_ SOIC-8P</t>
  </si>
  <si>
    <t>24LC512</t>
  </si>
  <si>
    <t>Coin Cell Battery Holders</t>
  </si>
  <si>
    <t>Eagle Plastic Devices - 122-2420-GR</t>
  </si>
  <si>
    <t>122-2420-GR</t>
  </si>
  <si>
    <t>Coin Battery</t>
  </si>
  <si>
    <t>Energizer Battery Company -  CR2032VP</t>
  </si>
  <si>
    <t>CR2032</t>
  </si>
  <si>
    <t>Quad 2-input AND Gates 74HCT08</t>
  </si>
  <si>
    <t>I²C Serial E²PROM 24LC512-I/SM</t>
  </si>
  <si>
    <t>Coin Cell Battery Holders - CR2032</t>
  </si>
  <si>
    <t xml:space="preserve">Lithium Battery 3V Coin Battery CR2032  </t>
  </si>
  <si>
    <t xml:space="preserve"> DS1307Z+T&amp;R SOIC-8P</t>
  </si>
  <si>
    <t>Maxim Integrated - DS1307Z+T&amp;R</t>
  </si>
  <si>
    <t>DS1307Z+T</t>
  </si>
  <si>
    <t xml:space="preserve">I2C  Real Time Clock/ Calendar  DS1307Z+T  </t>
  </si>
  <si>
    <t>ENC28J60 SSOP-28P</t>
  </si>
  <si>
    <t>Microchip Technology - ENC28J60/SS</t>
  </si>
  <si>
    <t>ENC28J60</t>
  </si>
  <si>
    <t>Stand-Alone Ethernet Controller with SPI Interface ENC28J60/SS</t>
  </si>
  <si>
    <t>Fixed Inductor I0603</t>
  </si>
  <si>
    <t>Taiyo Yuden - CBMF1608T100K</t>
  </si>
  <si>
    <t>10uH</t>
  </si>
  <si>
    <t>Fixed Ferrite Inductor SMD  0603</t>
  </si>
  <si>
    <t>XTAL Cil. 3X8 T.H</t>
  </si>
  <si>
    <t>Abracon LLC - AB26T-32.768KHZ</t>
  </si>
  <si>
    <t>32.768KHz</t>
  </si>
  <si>
    <t>Crystal 32.7680kHz 20ppm 12.5pF 35 kOhm -10°C - 60°C</t>
  </si>
  <si>
    <t>XTAL Vert. T.H HC49/US</t>
  </si>
  <si>
    <t>TXC Corporation -9B-25.000MEEJ-B</t>
  </si>
  <si>
    <t>25.00MHz</t>
  </si>
  <si>
    <t>Crystal 25.0000MHz 10ppm 18pF 30 Ohm -20°C - 70°C</t>
  </si>
  <si>
    <t>Fuse 874 T.H</t>
  </si>
  <si>
    <t>Littelfuse - 087401.5MXEP</t>
  </si>
  <si>
    <t>1,5A</t>
  </si>
  <si>
    <t>874 Series Fuse, Lead-free 3.6 x 10 mm, Fast–Acting Fuse</t>
  </si>
  <si>
    <t>Optocouplers FOD817B DIP4</t>
  </si>
  <si>
    <t>Fairchild Semiconductor - FOD817B</t>
  </si>
  <si>
    <t>FOD817B</t>
  </si>
  <si>
    <t>Optoacoplador FOD817B 300W</t>
  </si>
  <si>
    <t>Passive Buzzer Piezo Speaker</t>
  </si>
  <si>
    <t>HXD - Passive Buzzer Piezo Speaker 5V/10mm</t>
  </si>
  <si>
    <t>HXD - 5V/10mm</t>
  </si>
  <si>
    <t>5V Passive Buzzer Piezo Speaker - 10mm Diammeter</t>
  </si>
  <si>
    <t>Bluetooth Serial Communication Module</t>
  </si>
  <si>
    <t>HC-05 - RS232</t>
  </si>
  <si>
    <t>HC-05 Embedded Bluetooth Serial Communication Module</t>
  </si>
  <si>
    <t>Relay 12VDC - 5 Pin</t>
  </si>
  <si>
    <t>SRD-12VDC-SL-C</t>
  </si>
  <si>
    <t>12VDC/10A - 5 Pin</t>
  </si>
  <si>
    <t>Relay 12VDC/10A - 5 Pin for PCB</t>
  </si>
  <si>
    <t>Display LCD 16 x 2 - Blue</t>
  </si>
  <si>
    <t>HD44780 - 16 x 2 LCD Display</t>
  </si>
  <si>
    <t>HD44780 - 16 x 2</t>
  </si>
  <si>
    <t>Character LCD 2x16 Blue Display Module HD44780 White on Blue</t>
  </si>
  <si>
    <t>XTAL SMD Crystal - HC-49/US</t>
  </si>
  <si>
    <t>ECS-160-20-5G3XDS-TR</t>
  </si>
  <si>
    <t>16.00MHz</t>
  </si>
  <si>
    <t>Crystal 16.0000MHz 10ppm 20pF 40 Ohms -40°C + 125°C</t>
  </si>
  <si>
    <t>Transistor SOT-23</t>
  </si>
  <si>
    <t>MCC - BC846B-TP SMD/SOT-23</t>
  </si>
  <si>
    <t>BC846B-TP</t>
  </si>
  <si>
    <t>Transistores bipolares de junção - BJT 65V, 100mA</t>
  </si>
  <si>
    <t>ATmega 2561-16AI Microchip Technology</t>
  </si>
  <si>
    <t>ATmega 2561-16AI</t>
  </si>
  <si>
    <r>
      <t xml:space="preserve">8-bit microcontroller </t>
    </r>
    <r>
      <rPr>
        <sz val="10"/>
        <color rgb="FF000000"/>
        <rFont val="Arial"/>
        <family val="2"/>
      </rPr>
      <t>ATmega 2561-16AI</t>
    </r>
  </si>
  <si>
    <t>Connector Latch - IDCSC-34</t>
  </si>
  <si>
    <t>Omron Electronics - XG4C-2031</t>
  </si>
  <si>
    <t>IDCSC-34</t>
  </si>
  <si>
    <t>Headers &amp; Wire Housings Pitch: 2.54 mm BoxType Plug 34P Straight - 1 Polarize</t>
  </si>
  <si>
    <t>Connector Terminal Block - Green</t>
  </si>
  <si>
    <t>Metaltex - BR7FN06</t>
  </si>
  <si>
    <t>Terminal blocks - Green pitch 3.81mm - 6 vias - Female - 90º</t>
  </si>
  <si>
    <t>Metaltex - BR7MN06</t>
  </si>
  <si>
    <t>Terminal blocks - Green pitch 3.81mm - 6 vias - Male - 90º</t>
  </si>
  <si>
    <t>4 x BR7FN06</t>
  </si>
  <si>
    <t>4 x BR7MN06</t>
  </si>
  <si>
    <t>Metaltex - BR7FN03</t>
  </si>
  <si>
    <t>Metaltex - BR7MN03</t>
  </si>
  <si>
    <t>Metaltex - BR7FN02</t>
  </si>
  <si>
    <t>Metaltex - BR7MN02</t>
  </si>
  <si>
    <t>Terminal blocks - Green pitch 3.81mm - 2 vias - Female - 90º</t>
  </si>
  <si>
    <t>Terminal blocks - Green pitch 3.81mm - 2 vias - Male - 90º</t>
  </si>
  <si>
    <t>Terminal blocks - Green pitch 3.81mm - 3 vias - Female - 90º</t>
  </si>
  <si>
    <t>Terminal blocks - Green pitch 3.81mm - 3 vias - Male - 90º</t>
  </si>
  <si>
    <t>1 x BR7FN03</t>
  </si>
  <si>
    <t>1 x BR7MN03</t>
  </si>
  <si>
    <t>3 x BR7FN02</t>
  </si>
  <si>
    <t>3 x BR7MN02</t>
  </si>
  <si>
    <t>Jumper Male</t>
  </si>
  <si>
    <t>Sullins Connector Solutions - PRPC002SAAN-RC</t>
  </si>
  <si>
    <t>PRPC002SAAN-RC</t>
  </si>
  <si>
    <t>Jumpers connector (male for PCB)</t>
  </si>
  <si>
    <t>Jumper Female</t>
  </si>
  <si>
    <t>Sullins Connector Solutions - NPC02SXON-RC</t>
  </si>
  <si>
    <t>NPC02SXON-RC</t>
  </si>
  <si>
    <t>Jumpers connector (female)</t>
  </si>
  <si>
    <t>Tactile Switch - SMD 6 x 6 x 5.0mm - 4 Pin</t>
  </si>
  <si>
    <t>PTS645SH50SMTR92 LFS</t>
  </si>
  <si>
    <t>Tactile Switch - SMD - 6.00mm x 6.00mm X 5.0mm - 4 Pin</t>
  </si>
  <si>
    <t>ECS-40-20-5G3XDS-TR</t>
  </si>
  <si>
    <t>4.00MHz</t>
  </si>
  <si>
    <t>Crystal 4.0000MHz 10ppm 20pF 40 Ohms -40°C + 125°C</t>
  </si>
  <si>
    <t>Maxim Integrated MAX485CSA+T</t>
  </si>
  <si>
    <t>MAX485CSA</t>
  </si>
  <si>
    <t>RS-422/RS-485 Interface IC RS-485/RS-422 Transceiver</t>
  </si>
  <si>
    <t>8-bit Microcontrollers - MCU 1.75KB 64 RAM 6 I/O Ind Temp SOIC</t>
  </si>
  <si>
    <t>PIC12F629T-I/SN</t>
  </si>
  <si>
    <t>Microchip PIC12F629T-I/SN</t>
  </si>
  <si>
    <t>Microcontroler SOIC-8 - SMD/SMT</t>
  </si>
  <si>
    <t>Microcontroler TQFP-64P - SMD/SMT</t>
  </si>
  <si>
    <t>LM2596SX-ADJ/NOPB</t>
  </si>
  <si>
    <t>Switching Voltage Regulators 150 KHZ 3A Step-Down Voltage Regulator</t>
  </si>
  <si>
    <t>Switching Voltage Regulators: 1.2 V to 37 V</t>
  </si>
  <si>
    <t>Texas Instruments - LM2596SX-ADJ/NOPB</t>
  </si>
  <si>
    <t>Voltage Regulator SOT-223</t>
  </si>
  <si>
    <t>STMicroelectronics - LD1117#33</t>
  </si>
  <si>
    <t>LD1117#33</t>
  </si>
  <si>
    <t>Adjustable and fixed low drop positive voltage regulator 3.3V - 800mA</t>
  </si>
  <si>
    <t>High Speed Optocouplers High Speed Optocplr 10MBd 1KV/us</t>
  </si>
  <si>
    <t>Vishay - 6N137A-X007T</t>
  </si>
  <si>
    <t>Optocouplers 6N137A</t>
  </si>
  <si>
    <t>6N137A-X007T</t>
  </si>
  <si>
    <t>DC/DC Converter Isolation voltage: 1.5K VDC</t>
  </si>
  <si>
    <t>RB-0505S</t>
  </si>
  <si>
    <t>DC/DC Converter Isolation voltage</t>
  </si>
  <si>
    <t>RECOM - RB-0505S</t>
  </si>
  <si>
    <t>Diodes Incorporated - B340-13-F</t>
  </si>
  <si>
    <t xml:space="preserve"> B340-13-F</t>
  </si>
  <si>
    <t>Schottky Diodes &amp; Rectifiers</t>
  </si>
  <si>
    <t>Schottky Diodes -  B340-13-F</t>
  </si>
  <si>
    <t>Rectifier Bridge T.H RS405L</t>
  </si>
  <si>
    <t>Micro Commercial Co - GBU4A-BP</t>
  </si>
  <si>
    <t>RS405L</t>
  </si>
  <si>
    <t>General Purpose Rectifier Bridge GBU4G 50VAC  4A</t>
  </si>
  <si>
    <t>Trimpot 10K (103) - 3 Pin</t>
  </si>
  <si>
    <t>FPOT-10K</t>
  </si>
  <si>
    <t>10K (103) - 3 Pin</t>
  </si>
  <si>
    <t>Single Turn Potentiometer 10K (103) for PCB - 3 Pin</t>
  </si>
  <si>
    <t>433MHz RF Module</t>
  </si>
  <si>
    <t>433MHz RF Module - low power data transmission</t>
  </si>
  <si>
    <t>Diode S1G DO-214AC</t>
  </si>
  <si>
    <t>Vishay - S1G-E3/61T</t>
  </si>
  <si>
    <t>S1G</t>
  </si>
  <si>
    <t>S1G Diode General Purpose - 400V - 1A</t>
  </si>
  <si>
    <t>Diode S2G DO-214AC</t>
  </si>
  <si>
    <t>Vishay - S2G-E3/61T</t>
  </si>
  <si>
    <t>S2G</t>
  </si>
  <si>
    <t>S2G Diode General Purpose - 400V - 2A</t>
  </si>
  <si>
    <t>Kingbright - APT3216LSURCK</t>
  </si>
  <si>
    <t>SMD Red color  LED 630NM RD SURCK</t>
  </si>
  <si>
    <t>Red LED 1206</t>
  </si>
  <si>
    <t>LED Red 1206</t>
  </si>
  <si>
    <t>Green LED 1206</t>
  </si>
  <si>
    <t>Yellow LED 1206</t>
  </si>
  <si>
    <t>LED Green 1206</t>
  </si>
  <si>
    <t>LED Yellow 1206</t>
  </si>
  <si>
    <t>SMD Yellow color  LED 630NM RD SURCK</t>
  </si>
  <si>
    <t>SMD Green color  LED 630NM RD SURCK</t>
  </si>
  <si>
    <t>Kingbright - AP3216CGCK</t>
  </si>
  <si>
    <t>Kingbright - KPTR-3216SYCK</t>
  </si>
  <si>
    <t>Zener Diode - SMD - SOD-323</t>
  </si>
  <si>
    <t>ON Semiconductor - MM3Z5V6T1G</t>
  </si>
  <si>
    <t>MM3Z5V6T1G</t>
  </si>
  <si>
    <t>Zener Diodes 5V6 200mW</t>
  </si>
  <si>
    <t>Capacitor 0805</t>
  </si>
  <si>
    <t>AVX Corporation - 08053A220KAT2A</t>
  </si>
  <si>
    <t>22pF</t>
  </si>
  <si>
    <t>Ceramic Capacitor X7R  22pF NPO 10% 25V</t>
  </si>
  <si>
    <t>AVX Corporation - 08053A120KAT2A</t>
  </si>
  <si>
    <t>Ceramic Capacitor X7R  12pF NPO 10% 25V</t>
  </si>
  <si>
    <t>AVX Corporation - 08051C104KAT2A</t>
  </si>
  <si>
    <t>100nF</t>
  </si>
  <si>
    <t>Multilayer Ceramic Capacitors MLCC - SMD/SMT 100volts .1uF 10%</t>
  </si>
  <si>
    <t>AVX Corporation - 08053C103KAZ2A</t>
  </si>
  <si>
    <t>10nF</t>
  </si>
  <si>
    <t>Ceramic Capacitor X7R  10000pF (10nF) 10% 25V</t>
  </si>
  <si>
    <t>AVX Corporation - 08053A180KAT2A</t>
  </si>
  <si>
    <t>Ceramic Capacitor X7R  18pF NPO 10% 25V</t>
  </si>
  <si>
    <t>Aluminum Electrolytic Capacitors - SMD - 4x5.8mm</t>
  </si>
  <si>
    <t>Panasonic - EEE-1CA4R7NR</t>
  </si>
  <si>
    <t>4,7uF/16V</t>
  </si>
  <si>
    <t>Aluminum Electrolytic Capacitors - SMD 4,7uF/16V</t>
  </si>
  <si>
    <t>Resistor 0805</t>
  </si>
  <si>
    <t>Yageo - RC0805JR-071KL</t>
  </si>
  <si>
    <t>1K/5%</t>
  </si>
  <si>
    <t>General Porpuse Chip Resistor 1K/5%</t>
  </si>
  <si>
    <t>Yageo - RC0805JR-072K2L</t>
  </si>
  <si>
    <t>2K2/5%</t>
  </si>
  <si>
    <t>General Porpuse Chip Resistor 2K2/5%</t>
  </si>
  <si>
    <t>Yageo - RC0805JR-0710KL</t>
  </si>
  <si>
    <t>10K/5%</t>
  </si>
  <si>
    <t>General Porpuse Chip Resistor 10K/5%</t>
  </si>
  <si>
    <t>Yageo - RC0805FR-0747RL</t>
  </si>
  <si>
    <t>47R/1%</t>
  </si>
  <si>
    <t>General Porpuse Chip Resistor 47R/1%</t>
  </si>
  <si>
    <t>Yageo - RC0805JR-07470RL</t>
  </si>
  <si>
    <t>470R/5%</t>
  </si>
  <si>
    <t>General Porpuse Chip Resistor 470R/5%</t>
  </si>
  <si>
    <t>Aluminium Electrolytic Capacitors - SMD 25volts 220uf 10x10.2mm</t>
  </si>
  <si>
    <t>220uF/25V</t>
  </si>
  <si>
    <t>Aluminum Electrolytic Capacitors - SMD - 10x10.2mm</t>
  </si>
  <si>
    <t>470uF/16V</t>
  </si>
  <si>
    <t>Panasonic - EEE-TC1C471P</t>
  </si>
  <si>
    <t>Aluminium Electrolytic Capacitors - SMD 16volts 470uf 10x10.2mm</t>
  </si>
  <si>
    <t>Aluminium Electrolytic Capacitors - SMD 16VDC 100uF 20% SMD 5x5.8 AEC-Q200</t>
  </si>
  <si>
    <t>Panasonic - EEE-FK1C101SR</t>
  </si>
  <si>
    <t>100uF/16V</t>
  </si>
  <si>
    <t>Aluminum Electrolytic Capacitors - SMD - 5x5.8mm</t>
  </si>
  <si>
    <t>Fixed Inductors 47uH 20%</t>
  </si>
  <si>
    <t xml:space="preserve"> 47uH 20%</t>
  </si>
  <si>
    <t>Vishay/Dale - IHLP4040DZER470M1A</t>
  </si>
  <si>
    <t>Fixed Inductors - SMD - 11.5x10.3mm</t>
  </si>
  <si>
    <t>Yageo - RC0805JR-071K5L</t>
  </si>
  <si>
    <t>1K5/5%</t>
  </si>
  <si>
    <t>General Porpuse Chip Resistor 1K5/5%</t>
  </si>
  <si>
    <t>Yageo - RC0805JR-072KL</t>
  </si>
  <si>
    <t>2K/5%</t>
  </si>
  <si>
    <t>General Porpuse Chip Resistor 2K/5%</t>
  </si>
  <si>
    <t>Yageo - RC0805JR-073K3L</t>
  </si>
  <si>
    <t>3K3/5%</t>
  </si>
  <si>
    <t>General Porpuse Chip Resistor 3K3/5%</t>
  </si>
  <si>
    <t>Yageo - RC0805FR-07133RL</t>
  </si>
  <si>
    <t>133R/5%</t>
  </si>
  <si>
    <t>General Porpuse Chip Resistor 133R/5%</t>
  </si>
  <si>
    <t>220R/5%</t>
  </si>
  <si>
    <t>330R/5%</t>
  </si>
  <si>
    <t>510R/5%</t>
  </si>
  <si>
    <t>560R/5%</t>
  </si>
  <si>
    <t>620R/5%</t>
  </si>
  <si>
    <t>680R/5%</t>
  </si>
  <si>
    <t>General Porpuse Chip Resistor 510R/5%</t>
  </si>
  <si>
    <t>General Porpuse Chip Resistor 560R/5%</t>
  </si>
  <si>
    <t>General Porpuse Chip Resistor 620R/5%</t>
  </si>
  <si>
    <t>General Porpuse Chip Resistor 680R/5%</t>
  </si>
  <si>
    <t>General Porpuse Chip Resistor 220R/5%</t>
  </si>
  <si>
    <t>General Porpuse Chip Resistor 330R/5%</t>
  </si>
  <si>
    <t>Yageo - RC0805FR-07220RL</t>
  </si>
  <si>
    <t>Yageo - RC0805FR-07330RL</t>
  </si>
  <si>
    <t>Yageo - RC0805FR-07470RL</t>
  </si>
  <si>
    <t>Yageo - RC0805FR-07510RL</t>
  </si>
  <si>
    <t>Yageo - RC0805FR-07560RL</t>
  </si>
  <si>
    <t>Yageo - RC0805FR-07620RL</t>
  </si>
  <si>
    <t>Yageo - RC0805FR-07680RL</t>
  </si>
  <si>
    <t>Yageo - RC0805FR-07100RL</t>
  </si>
  <si>
    <t>100R/5%</t>
  </si>
  <si>
    <t>General Porpuse Chip Resistor 100R/5%</t>
  </si>
  <si>
    <t>Yageo - RC0805JR-071M8L</t>
  </si>
  <si>
    <t>1M8/5%</t>
  </si>
  <si>
    <t>General Porpuse Chip Resistor 1M8R/5%</t>
  </si>
  <si>
    <t>Yageo - RC1206JR-073K3L</t>
  </si>
  <si>
    <t>Resistor 1206</t>
  </si>
  <si>
    <t>Yageo - RC1206JR-07220KL</t>
  </si>
  <si>
    <t>220K/5%</t>
  </si>
  <si>
    <t>General Porpuse Chip Resistor 220K/5%</t>
  </si>
  <si>
    <t>Yageo - RC1206JR-07220RL</t>
  </si>
  <si>
    <t>Yageo - RC1206JR-07330RL</t>
  </si>
  <si>
    <t>Amount</t>
  </si>
  <si>
    <t>12pF</t>
  </si>
  <si>
    <t>18pF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</si>
</sst>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6" x14ac:knownFonts="1"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left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10">
    <dxf>
      <numFmt numFmtId="164" formatCode="_-[$R$-416]\ * #,##0.00_-;\-[$R$-416]\ * #,##0.00_-;_-[$R$-416]\ * &quot;-&quot;??_-;_-@_-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2:H82" totalsRowShown="0" headerRowDxfId="9" dataDxfId="8">
  <autoFilter ref="A2:H82" xr:uid="{00000000-0009-0000-0100-000001000000}"/>
  <tableColumns count="8">
    <tableColumn id="1" xr3:uid="{00000000-0010-0000-0000-000001000000}" name="Count" dataDxfId="7"/>
    <tableColumn id="2" xr3:uid="{00000000-0010-0000-0000-000002000000}" name="Component Name" dataDxfId="6"/>
    <tableColumn id="3" xr3:uid="{00000000-0010-0000-0000-000003000000}" name="Reference" dataDxfId="5"/>
    <tableColumn id="4" xr3:uid="{00000000-0010-0000-0000-000004000000}" name="Pattern Name" dataDxfId="4"/>
    <tableColumn id="5" xr3:uid="{00000000-0010-0000-0000-000005000000}" name="Value" dataDxfId="3"/>
    <tableColumn id="7" xr3:uid="{00000000-0010-0000-0000-000007000000}" name="Description" dataDxfId="2"/>
    <tableColumn id="6" xr3:uid="{00000000-0010-0000-0000-000006000000}" name="Unitary Value" dataDxfId="1"/>
    <tableColumn id="8" xr3:uid="{00000000-0010-0000-0000-000008000000}" name="Total Value" dataDxfId="0">
      <calculatedColumnFormula>Tabela1[[#This Row],[Count]]*Tabela1[[#This Row],[Unitary Value]]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2"/>
  <sheetViews>
    <sheetView showGridLines="0" tabSelected="1" view="pageBreakPreview" zoomScale="70" zoomScaleNormal="70" zoomScaleSheetLayoutView="70" zoomScalePageLayoutView="70" workbookViewId="0"/>
  </sheetViews>
  <sheetFormatPr defaultColWidth="11.7109375" defaultRowHeight="12.75" x14ac:dyDescent="0.2"/>
  <cols>
    <col min="1" max="1" width="12.85546875" style="1" bestFit="1" customWidth="1"/>
    <col min="2" max="2" width="47.140625" style="1" bestFit="1" customWidth="1"/>
    <col min="3" max="3" width="13.42578125" style="1" bestFit="1" customWidth="1"/>
    <col min="4" max="4" width="43.42578125" style="1" bestFit="1" customWidth="1"/>
    <col min="5" max="5" width="23.7109375" style="1" bestFit="1" customWidth="1"/>
    <col min="6" max="6" width="72.7109375" style="1" bestFit="1" customWidth="1"/>
    <col min="7" max="7" width="16.140625" style="1" bestFit="1" customWidth="1"/>
    <col min="8" max="8" width="14.140625" style="1" bestFit="1" customWidth="1"/>
    <col min="9" max="9" width="18.42578125" style="1" bestFit="1" customWidth="1"/>
    <col min="10" max="10" width="21.7109375" style="1" customWidth="1"/>
    <col min="11" max="11" width="13.5703125" style="1" bestFit="1" customWidth="1"/>
    <col min="12" max="12" width="27.28515625" style="1" bestFit="1" customWidth="1"/>
    <col min="13" max="16384" width="11.7109375" style="1"/>
  </cols>
  <sheetData>
    <row r="1" spans="1:8" x14ac:dyDescent="0.2">
      <c r="A1" s="8" t="s">
        <v>274</v>
      </c>
      <c r="B1" s="8">
        <v>1</v>
      </c>
    </row>
    <row r="2" spans="1:8" x14ac:dyDescent="0.2">
      <c r="A2" s="1" t="s">
        <v>0</v>
      </c>
      <c r="B2" s="1" t="s">
        <v>4</v>
      </c>
      <c r="C2" s="1" t="s">
        <v>3</v>
      </c>
      <c r="D2" s="1" t="s">
        <v>5</v>
      </c>
      <c r="E2" s="1" t="s">
        <v>1</v>
      </c>
      <c r="F2" s="1" t="s">
        <v>2</v>
      </c>
      <c r="G2" s="1" t="s">
        <v>6</v>
      </c>
      <c r="H2" s="1" t="s">
        <v>7</v>
      </c>
    </row>
    <row r="3" spans="1:8" x14ac:dyDescent="0.2">
      <c r="H3" s="2"/>
    </row>
    <row r="4" spans="1:8" x14ac:dyDescent="0.2">
      <c r="A4" s="1">
        <f>7*B$1</f>
        <v>7</v>
      </c>
      <c r="B4" s="1" t="s">
        <v>8</v>
      </c>
      <c r="D4" s="3" t="s">
        <v>9</v>
      </c>
      <c r="E4" s="1" t="s">
        <v>10</v>
      </c>
      <c r="F4" s="3" t="s">
        <v>11</v>
      </c>
      <c r="G4" s="4">
        <v>0</v>
      </c>
      <c r="H4" s="4">
        <f>Tabela1[[#This Row],[Count]]*Tabela1[[#This Row],[Unitary Value]]</f>
        <v>0</v>
      </c>
    </row>
    <row r="5" spans="1:8" x14ac:dyDescent="0.2">
      <c r="A5" s="1">
        <f>1*B$1</f>
        <v>1</v>
      </c>
      <c r="B5" s="1" t="s">
        <v>13</v>
      </c>
      <c r="D5" s="3" t="s">
        <v>14</v>
      </c>
      <c r="E5" s="1" t="s">
        <v>15</v>
      </c>
      <c r="F5" s="3" t="s">
        <v>25</v>
      </c>
      <c r="G5" s="4">
        <v>0</v>
      </c>
      <c r="H5" s="4">
        <f>Tabela1[[#This Row],[Count]]*Tabela1[[#This Row],[Unitary Value]]</f>
        <v>0</v>
      </c>
    </row>
    <row r="6" spans="1:8" x14ac:dyDescent="0.2">
      <c r="A6" s="1">
        <f t="shared" ref="A6:A15" si="0">1*B$1</f>
        <v>1</v>
      </c>
      <c r="B6" s="1" t="s">
        <v>16</v>
      </c>
      <c r="D6" s="3" t="s">
        <v>17</v>
      </c>
      <c r="E6" s="1" t="s">
        <v>18</v>
      </c>
      <c r="F6" s="3" t="s">
        <v>26</v>
      </c>
      <c r="G6" s="4">
        <v>0</v>
      </c>
      <c r="H6" s="4">
        <f>Tabela1[[#This Row],[Count]]*Tabela1[[#This Row],[Unitary Value]]</f>
        <v>0</v>
      </c>
    </row>
    <row r="7" spans="1:8" x14ac:dyDescent="0.2">
      <c r="A7" s="1">
        <f t="shared" si="0"/>
        <v>1</v>
      </c>
      <c r="B7" s="1" t="s">
        <v>19</v>
      </c>
      <c r="D7" s="3" t="s">
        <v>20</v>
      </c>
      <c r="E7" s="1" t="s">
        <v>21</v>
      </c>
      <c r="F7" s="3" t="s">
        <v>27</v>
      </c>
      <c r="G7" s="4">
        <v>0</v>
      </c>
      <c r="H7" s="4">
        <f>Tabela1[[#This Row],[Count]]*Tabela1[[#This Row],[Unitary Value]]</f>
        <v>0</v>
      </c>
    </row>
    <row r="8" spans="1:8" x14ac:dyDescent="0.2">
      <c r="A8" s="1">
        <f t="shared" si="0"/>
        <v>1</v>
      </c>
      <c r="B8" s="1" t="s">
        <v>22</v>
      </c>
      <c r="D8" s="3" t="s">
        <v>23</v>
      </c>
      <c r="E8" s="1" t="s">
        <v>24</v>
      </c>
      <c r="F8" s="3" t="s">
        <v>28</v>
      </c>
      <c r="G8" s="4">
        <v>0</v>
      </c>
      <c r="H8" s="4">
        <f>Tabela1[[#This Row],[Count]]*Tabela1[[#This Row],[Unitary Value]]</f>
        <v>0</v>
      </c>
    </row>
    <row r="9" spans="1:8" x14ac:dyDescent="0.2">
      <c r="A9" s="1">
        <f t="shared" si="0"/>
        <v>1</v>
      </c>
      <c r="B9" s="1" t="s">
        <v>29</v>
      </c>
      <c r="D9" s="3" t="s">
        <v>30</v>
      </c>
      <c r="E9" s="1" t="s">
        <v>31</v>
      </c>
      <c r="F9" s="3" t="s">
        <v>32</v>
      </c>
      <c r="G9" s="4">
        <v>0</v>
      </c>
      <c r="H9" s="4">
        <f>Tabela1[[#This Row],[Count]]*Tabela1[[#This Row],[Unitary Value]]</f>
        <v>0</v>
      </c>
    </row>
    <row r="10" spans="1:8" x14ac:dyDescent="0.2">
      <c r="A10" s="1">
        <f t="shared" si="0"/>
        <v>1</v>
      </c>
      <c r="B10" s="1" t="s">
        <v>33</v>
      </c>
      <c r="D10" s="3" t="s">
        <v>34</v>
      </c>
      <c r="E10" s="1" t="s">
        <v>35</v>
      </c>
      <c r="F10" s="3" t="s">
        <v>36</v>
      </c>
      <c r="G10" s="4">
        <v>0</v>
      </c>
      <c r="H10" s="4">
        <f>Tabela1[[#This Row],[Count]]*Tabela1[[#This Row],[Unitary Value]]</f>
        <v>0</v>
      </c>
    </row>
    <row r="11" spans="1:8" x14ac:dyDescent="0.2">
      <c r="A11" s="1">
        <f t="shared" si="0"/>
        <v>1</v>
      </c>
      <c r="B11" s="1" t="s">
        <v>37</v>
      </c>
      <c r="D11" s="3" t="s">
        <v>38</v>
      </c>
      <c r="E11" s="1" t="s">
        <v>39</v>
      </c>
      <c r="F11" s="1" t="s">
        <v>40</v>
      </c>
      <c r="G11" s="4">
        <v>0</v>
      </c>
      <c r="H11" s="4">
        <f>Tabela1[[#This Row],[Count]]*Tabela1[[#This Row],[Unitary Value]]</f>
        <v>0</v>
      </c>
    </row>
    <row r="12" spans="1:8" x14ac:dyDescent="0.2">
      <c r="A12" s="1">
        <f t="shared" si="0"/>
        <v>1</v>
      </c>
      <c r="B12" s="1" t="s">
        <v>41</v>
      </c>
      <c r="D12" s="3" t="s">
        <v>42</v>
      </c>
      <c r="E12" s="1" t="s">
        <v>43</v>
      </c>
      <c r="F12" s="3" t="s">
        <v>44</v>
      </c>
      <c r="G12" s="4">
        <v>0</v>
      </c>
      <c r="H12" s="4">
        <f>Tabela1[[#This Row],[Count]]*Tabela1[[#This Row],[Unitary Value]]</f>
        <v>0</v>
      </c>
    </row>
    <row r="13" spans="1:8" x14ac:dyDescent="0.2">
      <c r="A13" s="1">
        <f t="shared" si="0"/>
        <v>1</v>
      </c>
      <c r="B13" s="1" t="s">
        <v>72</v>
      </c>
      <c r="D13" s="5" t="s">
        <v>117</v>
      </c>
      <c r="E13" s="1" t="s">
        <v>118</v>
      </c>
      <c r="F13" s="3" t="s">
        <v>119</v>
      </c>
      <c r="G13" s="4">
        <v>0</v>
      </c>
      <c r="H13" s="4">
        <f>Tabela1[[#This Row],[Count]]*Tabela1[[#This Row],[Unitary Value]]</f>
        <v>0</v>
      </c>
    </row>
    <row r="14" spans="1:8" x14ac:dyDescent="0.2">
      <c r="A14" s="1">
        <f t="shared" si="0"/>
        <v>1</v>
      </c>
      <c r="B14" s="1" t="s">
        <v>72</v>
      </c>
      <c r="D14" s="5" t="s">
        <v>73</v>
      </c>
      <c r="E14" s="1" t="s">
        <v>74</v>
      </c>
      <c r="F14" s="3" t="s">
        <v>75</v>
      </c>
      <c r="G14" s="4">
        <v>0</v>
      </c>
      <c r="H14" s="4">
        <f>Tabela1[[#This Row],[Count]]*Tabela1[[#This Row],[Unitary Value]]</f>
        <v>0</v>
      </c>
    </row>
    <row r="15" spans="1:8" x14ac:dyDescent="0.2">
      <c r="A15" s="1">
        <f t="shared" si="0"/>
        <v>1</v>
      </c>
      <c r="B15" s="1" t="s">
        <v>45</v>
      </c>
      <c r="D15" s="3" t="s">
        <v>46</v>
      </c>
      <c r="E15" s="1" t="s">
        <v>47</v>
      </c>
      <c r="F15" s="3" t="s">
        <v>48</v>
      </c>
      <c r="G15" s="4">
        <v>0</v>
      </c>
      <c r="H15" s="4">
        <f>Tabela1[[#This Row],[Count]]*Tabela1[[#This Row],[Unitary Value]]</f>
        <v>0</v>
      </c>
    </row>
    <row r="16" spans="1:8" x14ac:dyDescent="0.2">
      <c r="A16" s="1">
        <f>4*B$1</f>
        <v>4</v>
      </c>
      <c r="B16" s="1" t="s">
        <v>49</v>
      </c>
      <c r="D16" s="1" t="s">
        <v>50</v>
      </c>
      <c r="E16" s="1" t="s">
        <v>51</v>
      </c>
      <c r="F16" s="1" t="s">
        <v>52</v>
      </c>
      <c r="G16" s="4">
        <v>0</v>
      </c>
      <c r="H16" s="4">
        <f>Tabela1[[#This Row],[Count]]*Tabela1[[#This Row],[Unitary Value]]</f>
        <v>0</v>
      </c>
    </row>
    <row r="17" spans="1:8" x14ac:dyDescent="0.2">
      <c r="A17" s="1">
        <f>7*B$1</f>
        <v>7</v>
      </c>
      <c r="B17" s="1" t="s">
        <v>53</v>
      </c>
      <c r="D17" s="3" t="s">
        <v>54</v>
      </c>
      <c r="E17" s="1" t="s">
        <v>55</v>
      </c>
      <c r="F17" s="3" t="s">
        <v>56</v>
      </c>
      <c r="G17" s="4">
        <v>0</v>
      </c>
      <c r="H17" s="4">
        <f>Tabela1[[#This Row],[Count]]*Tabela1[[#This Row],[Unitary Value]]</f>
        <v>0</v>
      </c>
    </row>
    <row r="18" spans="1:8" x14ac:dyDescent="0.2">
      <c r="A18" s="1">
        <f>1*B$1</f>
        <v>1</v>
      </c>
      <c r="B18" s="1" t="s">
        <v>57</v>
      </c>
      <c r="D18" s="1" t="s">
        <v>58</v>
      </c>
      <c r="E18" s="1" t="s">
        <v>59</v>
      </c>
      <c r="F18" s="1" t="s">
        <v>60</v>
      </c>
      <c r="G18" s="4">
        <v>0</v>
      </c>
      <c r="H18" s="4">
        <f>Tabela1[[#This Row],[Count]]*Tabela1[[#This Row],[Unitary Value]]</f>
        <v>0</v>
      </c>
    </row>
    <row r="19" spans="1:8" x14ac:dyDescent="0.2">
      <c r="A19" s="1">
        <f>1*B$1</f>
        <v>1</v>
      </c>
      <c r="B19" s="1" t="s">
        <v>61</v>
      </c>
      <c r="D19" s="1" t="s">
        <v>62</v>
      </c>
      <c r="E19" s="1" t="s">
        <v>62</v>
      </c>
      <c r="F19" s="1" t="s">
        <v>63</v>
      </c>
      <c r="G19" s="4">
        <v>0</v>
      </c>
      <c r="H19" s="4">
        <f>Tabela1[[#This Row],[Count]]*Tabela1[[#This Row],[Unitary Value]]</f>
        <v>0</v>
      </c>
    </row>
    <row r="20" spans="1:8" x14ac:dyDescent="0.2">
      <c r="A20" s="1">
        <f>2*B$1</f>
        <v>2</v>
      </c>
      <c r="B20" s="1" t="s">
        <v>64</v>
      </c>
      <c r="D20" s="1" t="s">
        <v>65</v>
      </c>
      <c r="E20" s="1" t="s">
        <v>66</v>
      </c>
      <c r="F20" s="1" t="s">
        <v>67</v>
      </c>
      <c r="G20" s="4">
        <v>0</v>
      </c>
      <c r="H20" s="4">
        <f>Tabela1[[#This Row],[Count]]*Tabela1[[#This Row],[Unitary Value]]</f>
        <v>0</v>
      </c>
    </row>
    <row r="21" spans="1:8" x14ac:dyDescent="0.2">
      <c r="A21" s="1">
        <f>1*B$1</f>
        <v>1</v>
      </c>
      <c r="B21" s="1" t="s">
        <v>68</v>
      </c>
      <c r="D21" s="3" t="s">
        <v>69</v>
      </c>
      <c r="E21" s="1" t="s">
        <v>70</v>
      </c>
      <c r="F21" s="1" t="s">
        <v>71</v>
      </c>
      <c r="G21" s="4">
        <v>0</v>
      </c>
      <c r="H21" s="4">
        <f>Tabela1[[#This Row],[Count]]*Tabela1[[#This Row],[Unitary Value]]</f>
        <v>0</v>
      </c>
    </row>
    <row r="22" spans="1:8" x14ac:dyDescent="0.2">
      <c r="A22" s="1">
        <f>3*B$1</f>
        <v>3</v>
      </c>
      <c r="B22" s="1" t="s">
        <v>76</v>
      </c>
      <c r="D22" s="3" t="s">
        <v>77</v>
      </c>
      <c r="E22" s="3" t="s">
        <v>78</v>
      </c>
      <c r="F22" s="3" t="s">
        <v>79</v>
      </c>
      <c r="G22" s="4">
        <v>0</v>
      </c>
      <c r="H22" s="4">
        <f>Tabela1[[#This Row],[Count]]*Tabela1[[#This Row],[Unitary Value]]</f>
        <v>0</v>
      </c>
    </row>
    <row r="23" spans="1:8" x14ac:dyDescent="0.2">
      <c r="A23" s="1">
        <f>1*B$1</f>
        <v>1</v>
      </c>
      <c r="B23" s="1" t="s">
        <v>127</v>
      </c>
      <c r="D23" s="3" t="s">
        <v>80</v>
      </c>
      <c r="E23" s="1" t="s">
        <v>81</v>
      </c>
      <c r="F23" s="3" t="s">
        <v>82</v>
      </c>
      <c r="G23" s="4">
        <v>0</v>
      </c>
      <c r="H23" s="4">
        <f>Tabela1[[#This Row],[Count]]*Tabela1[[#This Row],[Unitary Value]]</f>
        <v>0</v>
      </c>
    </row>
    <row r="24" spans="1:8" x14ac:dyDescent="0.2">
      <c r="A24" s="1">
        <f>1*B$1</f>
        <v>1</v>
      </c>
      <c r="B24" s="1" t="s">
        <v>83</v>
      </c>
      <c r="D24" s="1" t="s">
        <v>84</v>
      </c>
      <c r="E24" s="1" t="s">
        <v>85</v>
      </c>
      <c r="F24" s="1" t="s">
        <v>86</v>
      </c>
      <c r="G24" s="4">
        <v>0</v>
      </c>
      <c r="H24" s="4">
        <f>Tabela1[[#This Row],[Count]]*Tabela1[[#This Row],[Unitary Value]]</f>
        <v>0</v>
      </c>
    </row>
    <row r="25" spans="1:8" x14ac:dyDescent="0.2">
      <c r="A25" s="1">
        <f>4*B$1</f>
        <v>4</v>
      </c>
      <c r="B25" s="1" t="s">
        <v>87</v>
      </c>
      <c r="D25" s="1" t="s">
        <v>88</v>
      </c>
      <c r="E25" s="1" t="s">
        <v>92</v>
      </c>
      <c r="F25" s="1" t="s">
        <v>89</v>
      </c>
      <c r="G25" s="4">
        <v>0</v>
      </c>
      <c r="H25" s="4">
        <f>Tabela1[[#This Row],[Count]]*Tabela1[[#This Row],[Unitary Value]]</f>
        <v>0</v>
      </c>
    </row>
    <row r="26" spans="1:8" x14ac:dyDescent="0.2">
      <c r="A26" s="1">
        <f>4*B$1</f>
        <v>4</v>
      </c>
      <c r="B26" s="1" t="s">
        <v>87</v>
      </c>
      <c r="D26" s="1" t="s">
        <v>90</v>
      </c>
      <c r="E26" s="1" t="s">
        <v>93</v>
      </c>
      <c r="F26" s="1" t="s">
        <v>91</v>
      </c>
      <c r="G26" s="4">
        <v>0</v>
      </c>
      <c r="H26" s="4">
        <f>Tabela1[[#This Row],[Count]]*Tabela1[[#This Row],[Unitary Value]]</f>
        <v>0</v>
      </c>
    </row>
    <row r="27" spans="1:8" x14ac:dyDescent="0.2">
      <c r="A27" s="1">
        <f>1*B$1</f>
        <v>1</v>
      </c>
      <c r="B27" s="1" t="s">
        <v>87</v>
      </c>
      <c r="D27" s="1" t="s">
        <v>94</v>
      </c>
      <c r="E27" s="1" t="s">
        <v>102</v>
      </c>
      <c r="F27" s="1" t="s">
        <v>100</v>
      </c>
      <c r="G27" s="4">
        <v>0</v>
      </c>
      <c r="H27" s="4">
        <f>Tabela1[[#This Row],[Count]]*Tabela1[[#This Row],[Unitary Value]]</f>
        <v>0</v>
      </c>
    </row>
    <row r="28" spans="1:8" x14ac:dyDescent="0.2">
      <c r="A28" s="1">
        <f>1*B$1</f>
        <v>1</v>
      </c>
      <c r="B28" s="1" t="s">
        <v>87</v>
      </c>
      <c r="D28" s="1" t="s">
        <v>95</v>
      </c>
      <c r="E28" s="1" t="s">
        <v>103</v>
      </c>
      <c r="F28" s="1" t="s">
        <v>101</v>
      </c>
      <c r="G28" s="4">
        <v>0</v>
      </c>
      <c r="H28" s="4">
        <f>Tabela1[[#This Row],[Count]]*Tabela1[[#This Row],[Unitary Value]]</f>
        <v>0</v>
      </c>
    </row>
    <row r="29" spans="1:8" x14ac:dyDescent="0.2">
      <c r="A29" s="1">
        <f>3*B$1</f>
        <v>3</v>
      </c>
      <c r="B29" s="1" t="s">
        <v>87</v>
      </c>
      <c r="D29" s="1" t="s">
        <v>96</v>
      </c>
      <c r="E29" s="1" t="s">
        <v>104</v>
      </c>
      <c r="F29" s="1" t="s">
        <v>98</v>
      </c>
      <c r="G29" s="4">
        <v>0</v>
      </c>
      <c r="H29" s="4">
        <f>Tabela1[[#This Row],[Count]]*Tabela1[[#This Row],[Unitary Value]]</f>
        <v>0</v>
      </c>
    </row>
    <row r="30" spans="1:8" x14ac:dyDescent="0.2">
      <c r="A30" s="1">
        <f>3*B$1</f>
        <v>3</v>
      </c>
      <c r="B30" s="1" t="s">
        <v>87</v>
      </c>
      <c r="D30" s="1" t="s">
        <v>97</v>
      </c>
      <c r="E30" s="1" t="s">
        <v>105</v>
      </c>
      <c r="F30" s="1" t="s">
        <v>99</v>
      </c>
      <c r="G30" s="4">
        <v>0</v>
      </c>
      <c r="H30" s="4">
        <f>Tabela1[[#This Row],[Count]]*Tabela1[[#This Row],[Unitary Value]]</f>
        <v>0</v>
      </c>
    </row>
    <row r="31" spans="1:8" x14ac:dyDescent="0.2">
      <c r="A31" s="1">
        <f>10*B$1</f>
        <v>10</v>
      </c>
      <c r="B31" s="1" t="s">
        <v>106</v>
      </c>
      <c r="D31" s="1" t="s">
        <v>107</v>
      </c>
      <c r="E31" s="1" t="s">
        <v>108</v>
      </c>
      <c r="F31" s="1" t="s">
        <v>109</v>
      </c>
      <c r="G31" s="4">
        <v>0</v>
      </c>
      <c r="H31" s="4">
        <f>Tabela1[[#This Row],[Count]]*Tabela1[[#This Row],[Unitary Value]]</f>
        <v>0</v>
      </c>
    </row>
    <row r="32" spans="1:8" x14ac:dyDescent="0.2">
      <c r="A32" s="1">
        <f>10*B$1</f>
        <v>10</v>
      </c>
      <c r="B32" s="1" t="s">
        <v>110</v>
      </c>
      <c r="D32" s="1" t="s">
        <v>111</v>
      </c>
      <c r="E32" s="1" t="s">
        <v>112</v>
      </c>
      <c r="F32" s="1" t="s">
        <v>113</v>
      </c>
      <c r="G32" s="4">
        <v>0</v>
      </c>
      <c r="H32" s="4">
        <f>Tabela1[[#This Row],[Count]]*Tabela1[[#This Row],[Unitary Value]]</f>
        <v>0</v>
      </c>
    </row>
    <row r="33" spans="1:8" x14ac:dyDescent="0.2">
      <c r="A33" s="1">
        <f>6*B$1</f>
        <v>6</v>
      </c>
      <c r="B33" s="1" t="s">
        <v>114</v>
      </c>
      <c r="D33" s="1" t="s">
        <v>115</v>
      </c>
      <c r="E33" s="1" t="s">
        <v>115</v>
      </c>
      <c r="F33" s="1" t="s">
        <v>116</v>
      </c>
      <c r="G33" s="4">
        <v>0</v>
      </c>
      <c r="H33" s="4">
        <f>Tabela1[[#This Row],[Count]]*Tabela1[[#This Row],[Unitary Value]]</f>
        <v>0</v>
      </c>
    </row>
    <row r="34" spans="1:8" x14ac:dyDescent="0.2">
      <c r="A34" s="1">
        <f>1*B$1</f>
        <v>1</v>
      </c>
      <c r="B34" s="1" t="s">
        <v>120</v>
      </c>
      <c r="D34" s="1" t="s">
        <v>120</v>
      </c>
      <c r="E34" s="1" t="s">
        <v>121</v>
      </c>
      <c r="F34" s="3" t="s">
        <v>122</v>
      </c>
      <c r="G34" s="4">
        <v>0</v>
      </c>
      <c r="H34" s="4">
        <f>Tabela1[[#This Row],[Count]]*Tabela1[[#This Row],[Unitary Value]]</f>
        <v>0</v>
      </c>
    </row>
    <row r="35" spans="1:8" x14ac:dyDescent="0.2">
      <c r="A35" s="1">
        <f>1*B$1</f>
        <v>1</v>
      </c>
      <c r="B35" s="1" t="s">
        <v>126</v>
      </c>
      <c r="D35" s="3" t="s">
        <v>125</v>
      </c>
      <c r="E35" s="1" t="s">
        <v>124</v>
      </c>
      <c r="F35" s="1" t="s">
        <v>123</v>
      </c>
      <c r="G35" s="4">
        <v>0</v>
      </c>
      <c r="H35" s="4">
        <f>Tabela1[[#This Row],[Count]]*Tabela1[[#This Row],[Unitary Value]]</f>
        <v>0</v>
      </c>
    </row>
    <row r="36" spans="1:8" x14ac:dyDescent="0.2">
      <c r="A36" s="1">
        <f>1*B$1</f>
        <v>1</v>
      </c>
      <c r="B36" s="1" t="s">
        <v>130</v>
      </c>
      <c r="D36" s="3" t="s">
        <v>131</v>
      </c>
      <c r="E36" s="1" t="s">
        <v>128</v>
      </c>
      <c r="F36" s="1" t="s">
        <v>129</v>
      </c>
      <c r="G36" s="4">
        <v>0</v>
      </c>
      <c r="H36" s="4">
        <f>Tabela1[[#This Row],[Count]]*Tabela1[[#This Row],[Unitary Value]]</f>
        <v>0</v>
      </c>
    </row>
    <row r="37" spans="1:8" x14ac:dyDescent="0.2">
      <c r="A37" s="1">
        <f>1*B$1</f>
        <v>1</v>
      </c>
      <c r="B37" s="1" t="s">
        <v>132</v>
      </c>
      <c r="D37" s="1" t="s">
        <v>133</v>
      </c>
      <c r="E37" s="1" t="s">
        <v>134</v>
      </c>
      <c r="F37" s="3" t="s">
        <v>135</v>
      </c>
      <c r="G37" s="4">
        <v>0</v>
      </c>
      <c r="H37" s="4">
        <f>Tabela1[[#This Row],[Count]]*Tabela1[[#This Row],[Unitary Value]]</f>
        <v>0</v>
      </c>
    </row>
    <row r="38" spans="1:8" x14ac:dyDescent="0.2">
      <c r="A38" s="1">
        <f>3*B$1</f>
        <v>3</v>
      </c>
      <c r="B38" s="1" t="s">
        <v>138</v>
      </c>
      <c r="D38" s="3" t="s">
        <v>137</v>
      </c>
      <c r="E38" s="1" t="s">
        <v>139</v>
      </c>
      <c r="F38" s="1" t="s">
        <v>136</v>
      </c>
      <c r="G38" s="4">
        <v>0</v>
      </c>
      <c r="H38" s="4">
        <f>Tabela1[[#This Row],[Count]]*Tabela1[[#This Row],[Unitary Value]]</f>
        <v>0</v>
      </c>
    </row>
    <row r="39" spans="1:8" x14ac:dyDescent="0.2">
      <c r="A39" s="1">
        <f>1*B$1</f>
        <v>1</v>
      </c>
      <c r="B39" s="1" t="s">
        <v>142</v>
      </c>
      <c r="D39" s="3" t="s">
        <v>143</v>
      </c>
      <c r="E39" s="1" t="s">
        <v>141</v>
      </c>
      <c r="F39" s="1" t="s">
        <v>140</v>
      </c>
      <c r="G39" s="4">
        <v>0</v>
      </c>
      <c r="H39" s="4">
        <f>Tabela1[[#This Row],[Count]]*Tabela1[[#This Row],[Unitary Value]]</f>
        <v>0</v>
      </c>
    </row>
    <row r="40" spans="1:8" x14ac:dyDescent="0.2">
      <c r="A40" s="1">
        <f>1*B$1</f>
        <v>1</v>
      </c>
      <c r="B40" s="1" t="s">
        <v>146</v>
      </c>
      <c r="D40" s="3" t="s">
        <v>144</v>
      </c>
      <c r="E40" s="1" t="s">
        <v>145</v>
      </c>
      <c r="F40" s="1" t="s">
        <v>147</v>
      </c>
      <c r="G40" s="4">
        <v>0</v>
      </c>
      <c r="H40" s="4">
        <f>Tabela1[[#This Row],[Count]]*Tabela1[[#This Row],[Unitary Value]]</f>
        <v>0</v>
      </c>
    </row>
    <row r="41" spans="1:8" x14ac:dyDescent="0.2">
      <c r="A41" s="1">
        <f>2*B$1</f>
        <v>2</v>
      </c>
      <c r="B41" s="1" t="s">
        <v>148</v>
      </c>
      <c r="D41" s="3" t="s">
        <v>149</v>
      </c>
      <c r="E41" s="1" t="s">
        <v>150</v>
      </c>
      <c r="F41" s="3" t="s">
        <v>151</v>
      </c>
      <c r="G41" s="4">
        <v>0</v>
      </c>
      <c r="H41" s="4">
        <f>Tabela1[[#This Row],[Count]]*Tabela1[[#This Row],[Unitary Value]]</f>
        <v>0</v>
      </c>
    </row>
    <row r="42" spans="1:8" x14ac:dyDescent="0.2">
      <c r="A42" s="1">
        <f>2*B$1</f>
        <v>2</v>
      </c>
      <c r="B42" s="1" t="s">
        <v>152</v>
      </c>
      <c r="D42" s="3" t="s">
        <v>153</v>
      </c>
      <c r="E42" s="1" t="s">
        <v>154</v>
      </c>
      <c r="F42" s="3" t="s">
        <v>155</v>
      </c>
      <c r="G42" s="4">
        <v>0</v>
      </c>
      <c r="H42" s="4">
        <f>Tabela1[[#This Row],[Count]]*Tabela1[[#This Row],[Unitary Value]]</f>
        <v>0</v>
      </c>
    </row>
    <row r="43" spans="1:8" x14ac:dyDescent="0.2">
      <c r="A43" s="1">
        <f>1*B$1</f>
        <v>1</v>
      </c>
      <c r="B43" s="1" t="s">
        <v>156</v>
      </c>
      <c r="D43" s="3" t="s">
        <v>156</v>
      </c>
      <c r="E43" s="1" t="s">
        <v>156</v>
      </c>
      <c r="F43" s="1" t="s">
        <v>157</v>
      </c>
      <c r="G43" s="4">
        <v>0</v>
      </c>
      <c r="H43" s="4">
        <f>Tabela1[[#This Row],[Count]]*Tabela1[[#This Row],[Unitary Value]]</f>
        <v>0</v>
      </c>
    </row>
    <row r="44" spans="1:8" x14ac:dyDescent="0.2">
      <c r="A44" s="1">
        <f>1*B$1</f>
        <v>1</v>
      </c>
      <c r="B44" s="1" t="s">
        <v>158</v>
      </c>
      <c r="D44" s="3" t="s">
        <v>159</v>
      </c>
      <c r="E44" s="1" t="s">
        <v>160</v>
      </c>
      <c r="F44" s="3" t="s">
        <v>161</v>
      </c>
      <c r="G44" s="4">
        <v>0</v>
      </c>
      <c r="H44" s="4">
        <f>Tabela1[[#This Row],[Count]]*Tabela1[[#This Row],[Unitary Value]]</f>
        <v>0</v>
      </c>
    </row>
    <row r="45" spans="1:8" x14ac:dyDescent="0.2">
      <c r="A45" s="1">
        <f>1*B$1</f>
        <v>1</v>
      </c>
      <c r="B45" s="1" t="s">
        <v>162</v>
      </c>
      <c r="D45" s="3" t="s">
        <v>163</v>
      </c>
      <c r="E45" s="1" t="s">
        <v>164</v>
      </c>
      <c r="F45" s="3" t="s">
        <v>165</v>
      </c>
      <c r="G45" s="4">
        <v>0</v>
      </c>
      <c r="H45" s="4">
        <f>Tabela1[[#This Row],[Count]]*Tabela1[[#This Row],[Unitary Value]]</f>
        <v>0</v>
      </c>
    </row>
    <row r="46" spans="1:8" x14ac:dyDescent="0.2">
      <c r="A46" s="1">
        <f>11*B$1</f>
        <v>11</v>
      </c>
      <c r="B46" s="1" t="s">
        <v>168</v>
      </c>
      <c r="D46" s="3" t="s">
        <v>166</v>
      </c>
      <c r="E46" s="1" t="s">
        <v>169</v>
      </c>
      <c r="F46" s="3" t="s">
        <v>167</v>
      </c>
      <c r="G46" s="4">
        <v>0</v>
      </c>
      <c r="H46" s="4">
        <f>Tabela1[[#This Row],[Count]]*Tabela1[[#This Row],[Unitary Value]]</f>
        <v>0</v>
      </c>
    </row>
    <row r="47" spans="1:8" x14ac:dyDescent="0.2">
      <c r="A47" s="1">
        <f>1*B$1</f>
        <v>1</v>
      </c>
      <c r="B47" s="1" t="s">
        <v>170</v>
      </c>
      <c r="D47" s="3" t="s">
        <v>176</v>
      </c>
      <c r="E47" s="1" t="s">
        <v>172</v>
      </c>
      <c r="F47" s="3" t="s">
        <v>175</v>
      </c>
      <c r="G47" s="4">
        <v>0</v>
      </c>
      <c r="H47" s="4">
        <f>Tabela1[[#This Row],[Count]]*Tabela1[[#This Row],[Unitary Value]]</f>
        <v>0</v>
      </c>
    </row>
    <row r="48" spans="1:8" x14ac:dyDescent="0.2">
      <c r="A48" s="1">
        <f>1*B$1</f>
        <v>1</v>
      </c>
      <c r="B48" s="1" t="s">
        <v>171</v>
      </c>
      <c r="D48" s="3" t="s">
        <v>177</v>
      </c>
      <c r="E48" s="1" t="s">
        <v>173</v>
      </c>
      <c r="F48" s="3" t="s">
        <v>174</v>
      </c>
      <c r="G48" s="4">
        <v>0</v>
      </c>
      <c r="H48" s="4">
        <f>Tabela1[[#This Row],[Count]]*Tabela1[[#This Row],[Unitary Value]]</f>
        <v>0</v>
      </c>
    </row>
    <row r="49" spans="1:8" x14ac:dyDescent="0.2">
      <c r="A49" s="1">
        <f>1*B$1</f>
        <v>1</v>
      </c>
      <c r="B49" s="1" t="s">
        <v>178</v>
      </c>
      <c r="D49" s="5" t="s">
        <v>179</v>
      </c>
      <c r="E49" s="5" t="s">
        <v>180</v>
      </c>
      <c r="F49" s="3" t="s">
        <v>181</v>
      </c>
      <c r="G49" s="4">
        <v>0</v>
      </c>
      <c r="H49" s="4">
        <f>Tabela1[[#This Row],[Count]]*Tabela1[[#This Row],[Unitary Value]]</f>
        <v>0</v>
      </c>
    </row>
    <row r="50" spans="1:8" x14ac:dyDescent="0.2">
      <c r="A50" s="1">
        <f>2*B$1</f>
        <v>2</v>
      </c>
      <c r="B50" s="1" t="s">
        <v>182</v>
      </c>
      <c r="D50" s="3" t="s">
        <v>183</v>
      </c>
      <c r="E50" s="1" t="s">
        <v>184</v>
      </c>
      <c r="F50" s="3" t="s">
        <v>185</v>
      </c>
      <c r="G50" s="4">
        <v>0</v>
      </c>
      <c r="H50" s="4">
        <f>Tabela1[[#This Row],[Count]]*Tabela1[[#This Row],[Unitary Value]]</f>
        <v>0</v>
      </c>
    </row>
    <row r="51" spans="1:8" x14ac:dyDescent="0.2">
      <c r="A51" s="1">
        <f>2*B$1</f>
        <v>2</v>
      </c>
      <c r="B51" s="1" t="s">
        <v>182</v>
      </c>
      <c r="D51" s="3" t="s">
        <v>186</v>
      </c>
      <c r="E51" s="1" t="s">
        <v>275</v>
      </c>
      <c r="F51" s="3" t="s">
        <v>187</v>
      </c>
      <c r="G51" s="4">
        <v>0</v>
      </c>
      <c r="H51" s="4">
        <f>Tabela1[[#This Row],[Count]]*Tabela1[[#This Row],[Unitary Value]]</f>
        <v>0</v>
      </c>
    </row>
    <row r="52" spans="1:8" x14ac:dyDescent="0.2">
      <c r="A52" s="1">
        <f>34*B$1</f>
        <v>34</v>
      </c>
      <c r="B52" s="1" t="s">
        <v>182</v>
      </c>
      <c r="D52" s="1" t="s">
        <v>188</v>
      </c>
      <c r="E52" s="1" t="s">
        <v>189</v>
      </c>
      <c r="F52" s="3" t="s">
        <v>190</v>
      </c>
      <c r="G52" s="4">
        <v>0</v>
      </c>
      <c r="H52" s="4">
        <f>Tabela1[[#This Row],[Count]]*Tabela1[[#This Row],[Unitary Value]]</f>
        <v>0</v>
      </c>
    </row>
    <row r="53" spans="1:8" x14ac:dyDescent="0.2">
      <c r="A53" s="1">
        <f>9*B$1</f>
        <v>9</v>
      </c>
      <c r="B53" s="1" t="s">
        <v>182</v>
      </c>
      <c r="D53" s="3" t="s">
        <v>191</v>
      </c>
      <c r="E53" s="1" t="s">
        <v>192</v>
      </c>
      <c r="F53" s="3" t="s">
        <v>193</v>
      </c>
      <c r="G53" s="4">
        <v>0</v>
      </c>
      <c r="H53" s="4">
        <f>Tabela1[[#This Row],[Count]]*Tabela1[[#This Row],[Unitary Value]]</f>
        <v>0</v>
      </c>
    </row>
    <row r="54" spans="1:8" x14ac:dyDescent="0.2">
      <c r="A54" s="1">
        <f>2*B$1</f>
        <v>2</v>
      </c>
      <c r="B54" s="1" t="s">
        <v>182</v>
      </c>
      <c r="D54" s="3" t="s">
        <v>194</v>
      </c>
      <c r="E54" s="1" t="s">
        <v>276</v>
      </c>
      <c r="F54" s="3" t="s">
        <v>195</v>
      </c>
      <c r="G54" s="4">
        <v>0</v>
      </c>
      <c r="H54" s="4">
        <f>Tabela1[[#This Row],[Count]]*Tabela1[[#This Row],[Unitary Value]]</f>
        <v>0</v>
      </c>
    </row>
    <row r="55" spans="1:8" x14ac:dyDescent="0.2">
      <c r="A55" s="1">
        <f>2*B$1</f>
        <v>2</v>
      </c>
      <c r="B55" s="1" t="s">
        <v>196</v>
      </c>
      <c r="D55" s="1" t="s">
        <v>197</v>
      </c>
      <c r="E55" s="1" t="s">
        <v>198</v>
      </c>
      <c r="F55" s="3" t="s">
        <v>199</v>
      </c>
      <c r="G55" s="4">
        <v>0</v>
      </c>
      <c r="H55" s="4">
        <f>Tabela1[[#This Row],[Count]]*Tabela1[[#This Row],[Unitary Value]]</f>
        <v>0</v>
      </c>
    </row>
    <row r="56" spans="1:8" x14ac:dyDescent="0.2">
      <c r="A56" s="1">
        <f>1*B$1</f>
        <v>1</v>
      </c>
      <c r="B56" s="1" t="s">
        <v>218</v>
      </c>
      <c r="D56" s="1" t="s">
        <v>197</v>
      </c>
      <c r="E56" s="1" t="s">
        <v>217</v>
      </c>
      <c r="F56" s="3" t="s">
        <v>216</v>
      </c>
      <c r="G56" s="4">
        <v>0</v>
      </c>
      <c r="H56" s="4">
        <f>Tabela1[[#This Row],[Count]]*Tabela1[[#This Row],[Unitary Value]]</f>
        <v>0</v>
      </c>
    </row>
    <row r="57" spans="1:8" x14ac:dyDescent="0.2">
      <c r="A57" s="1">
        <f>2*B$1</f>
        <v>2</v>
      </c>
      <c r="B57" s="1" t="s">
        <v>218</v>
      </c>
      <c r="D57" s="1" t="s">
        <v>220</v>
      </c>
      <c r="E57" s="1" t="s">
        <v>219</v>
      </c>
      <c r="F57" s="3" t="s">
        <v>221</v>
      </c>
      <c r="G57" s="4">
        <v>0</v>
      </c>
      <c r="H57" s="4">
        <f>Tabela1[[#This Row],[Count]]*Tabela1[[#This Row],[Unitary Value]]</f>
        <v>0</v>
      </c>
    </row>
    <row r="58" spans="1:8" x14ac:dyDescent="0.2">
      <c r="A58" s="1">
        <f>5*B$1</f>
        <v>5</v>
      </c>
      <c r="B58" s="1" t="s">
        <v>225</v>
      </c>
      <c r="D58" s="1" t="s">
        <v>223</v>
      </c>
      <c r="E58" s="1" t="s">
        <v>224</v>
      </c>
      <c r="F58" s="3" t="s">
        <v>222</v>
      </c>
      <c r="G58" s="4">
        <v>0</v>
      </c>
      <c r="H58" s="4">
        <f>Tabela1[[#This Row],[Count]]*Tabela1[[#This Row],[Unitary Value]]</f>
        <v>0</v>
      </c>
    </row>
    <row r="59" spans="1:8" x14ac:dyDescent="0.2">
      <c r="A59" s="1">
        <f>1*B$1</f>
        <v>1</v>
      </c>
      <c r="B59" s="1" t="s">
        <v>229</v>
      </c>
      <c r="D59" s="3" t="s">
        <v>228</v>
      </c>
      <c r="E59" s="1" t="s">
        <v>227</v>
      </c>
      <c r="F59" s="3" t="s">
        <v>226</v>
      </c>
      <c r="G59" s="4">
        <v>0</v>
      </c>
      <c r="H59" s="4">
        <f>Tabela1[[#This Row],[Count]]*Tabela1[[#This Row],[Unitary Value]]</f>
        <v>0</v>
      </c>
    </row>
    <row r="60" spans="1:8" x14ac:dyDescent="0.2">
      <c r="A60" s="1">
        <f>15*B$1</f>
        <v>15</v>
      </c>
      <c r="B60" s="1" t="s">
        <v>200</v>
      </c>
      <c r="D60" s="3" t="s">
        <v>201</v>
      </c>
      <c r="E60" s="1" t="s">
        <v>202</v>
      </c>
      <c r="F60" s="1" t="s">
        <v>203</v>
      </c>
      <c r="G60" s="4">
        <v>0</v>
      </c>
      <c r="H60" s="4">
        <f>Tabela1[[#This Row],[Count]]*Tabela1[[#This Row],[Unitary Value]]</f>
        <v>0</v>
      </c>
    </row>
    <row r="61" spans="1:8" x14ac:dyDescent="0.2">
      <c r="A61" s="1">
        <f>1*B$1</f>
        <v>1</v>
      </c>
      <c r="B61" s="1" t="s">
        <v>200</v>
      </c>
      <c r="D61" s="3" t="s">
        <v>230</v>
      </c>
      <c r="E61" s="1" t="s">
        <v>231</v>
      </c>
      <c r="F61" s="1" t="s">
        <v>232</v>
      </c>
      <c r="G61" s="4">
        <v>0</v>
      </c>
      <c r="H61" s="4">
        <f>Tabela1[[#This Row],[Count]]*Tabela1[[#This Row],[Unitary Value]]</f>
        <v>0</v>
      </c>
    </row>
    <row r="62" spans="1:8" x14ac:dyDescent="0.2">
      <c r="A62" s="1">
        <f>1*B$1</f>
        <v>1</v>
      </c>
      <c r="B62" s="1" t="s">
        <v>200</v>
      </c>
      <c r="D62" s="3" t="s">
        <v>233</v>
      </c>
      <c r="E62" s="1" t="s">
        <v>234</v>
      </c>
      <c r="F62" s="1" t="s">
        <v>235</v>
      </c>
      <c r="G62" s="4">
        <v>0</v>
      </c>
      <c r="H62" s="4">
        <f>Tabela1[[#This Row],[Count]]*Tabela1[[#This Row],[Unitary Value]]</f>
        <v>0</v>
      </c>
    </row>
    <row r="63" spans="1:8" x14ac:dyDescent="0.2">
      <c r="A63" s="1">
        <f>2*B$1</f>
        <v>2</v>
      </c>
      <c r="B63" s="1" t="s">
        <v>200</v>
      </c>
      <c r="D63" s="3" t="s">
        <v>204</v>
      </c>
      <c r="E63" s="1" t="s">
        <v>205</v>
      </c>
      <c r="F63" s="1" t="s">
        <v>206</v>
      </c>
      <c r="G63" s="4">
        <v>0</v>
      </c>
      <c r="H63" s="4">
        <f>Tabela1[[#This Row],[Count]]*Tabela1[[#This Row],[Unitary Value]]</f>
        <v>0</v>
      </c>
    </row>
    <row r="64" spans="1:8" x14ac:dyDescent="0.2">
      <c r="A64" s="1">
        <f>1*B$1</f>
        <v>1</v>
      </c>
      <c r="B64" s="1" t="s">
        <v>200</v>
      </c>
      <c r="D64" s="3" t="s">
        <v>236</v>
      </c>
      <c r="E64" s="1" t="s">
        <v>237</v>
      </c>
      <c r="F64" s="1" t="s">
        <v>238</v>
      </c>
      <c r="G64" s="4">
        <v>0</v>
      </c>
      <c r="H64" s="4">
        <f>Tabela1[[#This Row],[Count]]*Tabela1[[#This Row],[Unitary Value]]</f>
        <v>0</v>
      </c>
    </row>
    <row r="65" spans="1:8" x14ac:dyDescent="0.2">
      <c r="A65" s="1">
        <f>15*B$1</f>
        <v>15</v>
      </c>
      <c r="B65" s="1" t="s">
        <v>200</v>
      </c>
      <c r="D65" s="3" t="s">
        <v>207</v>
      </c>
      <c r="E65" s="1" t="s">
        <v>208</v>
      </c>
      <c r="F65" s="1" t="s">
        <v>209</v>
      </c>
      <c r="G65" s="4">
        <v>0</v>
      </c>
      <c r="H65" s="4">
        <f>Tabela1[[#This Row],[Count]]*Tabela1[[#This Row],[Unitary Value]]</f>
        <v>0</v>
      </c>
    </row>
    <row r="66" spans="1:8" x14ac:dyDescent="0.2">
      <c r="A66" s="1">
        <f>5*B$1</f>
        <v>5</v>
      </c>
      <c r="B66" s="1" t="s">
        <v>200</v>
      </c>
      <c r="D66" s="1" t="s">
        <v>213</v>
      </c>
      <c r="E66" s="1" t="s">
        <v>214</v>
      </c>
      <c r="F66" s="1" t="s">
        <v>215</v>
      </c>
      <c r="G66" s="4">
        <v>0</v>
      </c>
      <c r="H66" s="4">
        <f>Tabela1[[#This Row],[Count]]*Tabela1[[#This Row],[Unitary Value]]</f>
        <v>0</v>
      </c>
    </row>
    <row r="67" spans="1:8" x14ac:dyDescent="0.2">
      <c r="A67" s="1">
        <f>4*B$1</f>
        <v>4</v>
      </c>
      <c r="B67" s="1" t="s">
        <v>200</v>
      </c>
      <c r="D67" s="3" t="s">
        <v>210</v>
      </c>
      <c r="E67" s="1" t="s">
        <v>211</v>
      </c>
      <c r="F67" s="1" t="s">
        <v>212</v>
      </c>
      <c r="G67" s="4">
        <v>0</v>
      </c>
      <c r="H67" s="4">
        <f>Tabela1[[#This Row],[Count]]*Tabela1[[#This Row],[Unitary Value]]</f>
        <v>0</v>
      </c>
    </row>
    <row r="68" spans="1:8" x14ac:dyDescent="0.2">
      <c r="A68" s="1">
        <f>1*B$1</f>
        <v>1</v>
      </c>
      <c r="B68" s="1" t="s">
        <v>200</v>
      </c>
      <c r="D68" s="3" t="s">
        <v>239</v>
      </c>
      <c r="E68" s="1" t="s">
        <v>240</v>
      </c>
      <c r="F68" s="1" t="s">
        <v>241</v>
      </c>
      <c r="G68" s="4">
        <v>0</v>
      </c>
      <c r="H68" s="4">
        <f>Tabela1[[#This Row],[Count]]*Tabela1[[#This Row],[Unitary Value]]</f>
        <v>0</v>
      </c>
    </row>
    <row r="69" spans="1:8" x14ac:dyDescent="0.2">
      <c r="A69" s="1">
        <f>2*B$1</f>
        <v>2</v>
      </c>
      <c r="B69" s="1" t="s">
        <v>200</v>
      </c>
      <c r="D69" s="3" t="s">
        <v>254</v>
      </c>
      <c r="E69" s="1" t="s">
        <v>242</v>
      </c>
      <c r="F69" s="1" t="s">
        <v>252</v>
      </c>
      <c r="G69" s="4">
        <v>0</v>
      </c>
      <c r="H69" s="4">
        <f>Tabela1[[#This Row],[Count]]*Tabela1[[#This Row],[Unitary Value]]</f>
        <v>0</v>
      </c>
    </row>
    <row r="70" spans="1:8" x14ac:dyDescent="0.2">
      <c r="A70" s="1">
        <f>5*B$1</f>
        <v>5</v>
      </c>
      <c r="B70" s="1" t="s">
        <v>200</v>
      </c>
      <c r="D70" s="3" t="s">
        <v>255</v>
      </c>
      <c r="E70" s="1" t="s">
        <v>243</v>
      </c>
      <c r="F70" s="1" t="s">
        <v>253</v>
      </c>
      <c r="G70" s="4">
        <v>0</v>
      </c>
      <c r="H70" s="4">
        <f>Tabela1[[#This Row],[Count]]*Tabela1[[#This Row],[Unitary Value]]</f>
        <v>0</v>
      </c>
    </row>
    <row r="71" spans="1:8" x14ac:dyDescent="0.2">
      <c r="A71" s="1">
        <f>4*B$1</f>
        <v>4</v>
      </c>
      <c r="B71" s="1" t="s">
        <v>200</v>
      </c>
      <c r="D71" s="3" t="s">
        <v>256</v>
      </c>
      <c r="E71" s="1" t="s">
        <v>214</v>
      </c>
      <c r="F71" s="1" t="s">
        <v>215</v>
      </c>
      <c r="G71" s="4">
        <v>0</v>
      </c>
      <c r="H71" s="4">
        <f>Tabela1[[#This Row],[Count]]*Tabela1[[#This Row],[Unitary Value]]</f>
        <v>0</v>
      </c>
    </row>
    <row r="72" spans="1:8" x14ac:dyDescent="0.2">
      <c r="A72" s="1">
        <f>3*B$1</f>
        <v>3</v>
      </c>
      <c r="B72" s="1" t="s">
        <v>200</v>
      </c>
      <c r="D72" s="3" t="s">
        <v>257</v>
      </c>
      <c r="E72" s="1" t="s">
        <v>244</v>
      </c>
      <c r="F72" s="1" t="s">
        <v>248</v>
      </c>
      <c r="G72" s="4">
        <v>0</v>
      </c>
      <c r="H72" s="4">
        <f>Tabela1[[#This Row],[Count]]*Tabela1[[#This Row],[Unitary Value]]</f>
        <v>0</v>
      </c>
    </row>
    <row r="73" spans="1:8" x14ac:dyDescent="0.2">
      <c r="A73" s="1">
        <f>2*B$1</f>
        <v>2</v>
      </c>
      <c r="B73" s="1" t="s">
        <v>200</v>
      </c>
      <c r="D73" s="3" t="s">
        <v>258</v>
      </c>
      <c r="E73" s="1" t="s">
        <v>245</v>
      </c>
      <c r="F73" s="1" t="s">
        <v>249</v>
      </c>
      <c r="G73" s="4">
        <v>0</v>
      </c>
      <c r="H73" s="4">
        <f>Tabela1[[#This Row],[Count]]*Tabela1[[#This Row],[Unitary Value]]</f>
        <v>0</v>
      </c>
    </row>
    <row r="74" spans="1:8" x14ac:dyDescent="0.2">
      <c r="A74" s="1">
        <f>1*B$1</f>
        <v>1</v>
      </c>
      <c r="B74" s="1" t="s">
        <v>200</v>
      </c>
      <c r="D74" s="3" t="s">
        <v>259</v>
      </c>
      <c r="E74" s="1" t="s">
        <v>246</v>
      </c>
      <c r="F74" s="1" t="s">
        <v>250</v>
      </c>
      <c r="G74" s="4">
        <v>0</v>
      </c>
      <c r="H74" s="4">
        <f>Tabela1[[#This Row],[Count]]*Tabela1[[#This Row],[Unitary Value]]</f>
        <v>0</v>
      </c>
    </row>
    <row r="75" spans="1:8" x14ac:dyDescent="0.2">
      <c r="A75" s="1">
        <f>1*B$1</f>
        <v>1</v>
      </c>
      <c r="B75" s="1" t="s">
        <v>200</v>
      </c>
      <c r="D75" s="3" t="s">
        <v>260</v>
      </c>
      <c r="E75" s="1" t="s">
        <v>247</v>
      </c>
      <c r="F75" s="1" t="s">
        <v>251</v>
      </c>
      <c r="G75" s="4">
        <v>0</v>
      </c>
      <c r="H75" s="4">
        <f>Tabela1[[#This Row],[Count]]*Tabela1[[#This Row],[Unitary Value]]</f>
        <v>0</v>
      </c>
    </row>
    <row r="76" spans="1:8" x14ac:dyDescent="0.2">
      <c r="A76" s="1">
        <f>1*B$1</f>
        <v>1</v>
      </c>
      <c r="B76" s="1" t="s">
        <v>200</v>
      </c>
      <c r="D76" s="3" t="s">
        <v>261</v>
      </c>
      <c r="E76" s="1" t="s">
        <v>262</v>
      </c>
      <c r="F76" s="1" t="s">
        <v>263</v>
      </c>
      <c r="G76" s="4">
        <v>0</v>
      </c>
      <c r="H76" s="4">
        <f>Tabela1[[#This Row],[Count]]*Tabela1[[#This Row],[Unitary Value]]</f>
        <v>0</v>
      </c>
    </row>
    <row r="77" spans="1:8" x14ac:dyDescent="0.2">
      <c r="A77" s="1">
        <f>1*B$1</f>
        <v>1</v>
      </c>
      <c r="B77" s="1" t="s">
        <v>200</v>
      </c>
      <c r="D77" s="3" t="s">
        <v>264</v>
      </c>
      <c r="E77" s="1" t="s">
        <v>265</v>
      </c>
      <c r="F77" s="1" t="s">
        <v>266</v>
      </c>
      <c r="G77" s="4">
        <v>0</v>
      </c>
      <c r="H77" s="4">
        <f>Tabela1[[#This Row],[Count]]*Tabela1[[#This Row],[Unitary Value]]</f>
        <v>0</v>
      </c>
    </row>
    <row r="78" spans="1:8" x14ac:dyDescent="0.2">
      <c r="A78" s="1">
        <f>2*B$1</f>
        <v>2</v>
      </c>
      <c r="B78" s="1" t="s">
        <v>268</v>
      </c>
      <c r="D78" s="3" t="s">
        <v>267</v>
      </c>
      <c r="E78" s="1" t="s">
        <v>237</v>
      </c>
      <c r="F78" s="1" t="s">
        <v>238</v>
      </c>
      <c r="G78" s="4">
        <v>0</v>
      </c>
      <c r="H78" s="4">
        <f>Tabela1[[#This Row],[Count]]*Tabela1[[#This Row],[Unitary Value]]</f>
        <v>0</v>
      </c>
    </row>
    <row r="79" spans="1:8" x14ac:dyDescent="0.2">
      <c r="A79" s="1">
        <f>1*B$1</f>
        <v>1</v>
      </c>
      <c r="B79" s="1" t="s">
        <v>268</v>
      </c>
      <c r="D79" s="3" t="s">
        <v>269</v>
      </c>
      <c r="E79" s="1" t="s">
        <v>270</v>
      </c>
      <c r="F79" s="1" t="s">
        <v>271</v>
      </c>
      <c r="G79" s="4">
        <v>0</v>
      </c>
      <c r="H79" s="4">
        <f>Tabela1[[#This Row],[Count]]*Tabela1[[#This Row],[Unitary Value]]</f>
        <v>0</v>
      </c>
    </row>
    <row r="80" spans="1:8" x14ac:dyDescent="0.2">
      <c r="A80" s="7">
        <f>2*B$1</f>
        <v>2</v>
      </c>
      <c r="B80" s="1" t="s">
        <v>268</v>
      </c>
      <c r="D80" s="3" t="s">
        <v>272</v>
      </c>
      <c r="E80" s="1" t="s">
        <v>242</v>
      </c>
      <c r="F80" s="1" t="s">
        <v>252</v>
      </c>
      <c r="G80" s="4">
        <v>0</v>
      </c>
      <c r="H80" s="4">
        <f>Tabela1[[#This Row],[Count]]*Tabela1[[#This Row],[Unitary Value]]</f>
        <v>0</v>
      </c>
    </row>
    <row r="81" spans="1:8" x14ac:dyDescent="0.2">
      <c r="A81" s="7">
        <f>1*B$1</f>
        <v>1</v>
      </c>
      <c r="B81" s="1" t="s">
        <v>268</v>
      </c>
      <c r="D81" s="3" t="s">
        <v>273</v>
      </c>
      <c r="E81" s="1" t="s">
        <v>243</v>
      </c>
      <c r="F81" s="1" t="s">
        <v>253</v>
      </c>
      <c r="G81" s="4">
        <v>0</v>
      </c>
      <c r="H81" s="4">
        <f>Tabela1[[#This Row],[Count]]*Tabela1[[#This Row],[Unitary Value]]</f>
        <v>0</v>
      </c>
    </row>
    <row r="82" spans="1:8" x14ac:dyDescent="0.2">
      <c r="D82" s="3"/>
      <c r="F82" s="3"/>
      <c r="G82" s="6" t="s">
        <v>12</v>
      </c>
      <c r="H82" s="4">
        <f>SUBTOTAL(109,H4:H81)</f>
        <v>0</v>
      </c>
    </row>
  </sheetData>
  <pageMargins left="0.7" right="0.7" top="0.75" bottom="0.75" header="0.3" footer="0.3"/>
  <pageSetup paperSize="119" scale="49" orientation="landscape" useFirstPageNumber="1" horizontalDpi="300" verticalDpi="300" r:id="rId1"/>
  <headerFooter alignWithMargins="0">
    <oddHeader>&amp;L&amp;G&amp;C&amp;"Times New Roman,Normal"&amp;12&amp;F</oddHeader>
    <oddFooter>&amp;C&amp;"Times New Roman,Normal"&amp;12Página &amp;P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PCU-IOT-100A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Jânio Anselmo</dc:creator>
  <cp:lastModifiedBy>ENSA Tecnologia</cp:lastModifiedBy>
  <cp:lastPrinted>2018-01-17T16:20:20Z</cp:lastPrinted>
  <dcterms:created xsi:type="dcterms:W3CDTF">2016-01-26T18:02:58Z</dcterms:created>
  <dcterms:modified xsi:type="dcterms:W3CDTF">2019-03-26T13:53:22Z</dcterms:modified>
</cp:coreProperties>
</file>