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EEE1A4-A446-4140-B5A5-7FF496EF9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ickstarter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ijKBwLI7Fy72Be4NjwXx1GSvGbA=="/>
    </ext>
  </extLst>
</workbook>
</file>

<file path=xl/calcChain.xml><?xml version="1.0" encoding="utf-8"?>
<calcChain xmlns="http://schemas.openxmlformats.org/spreadsheetml/2006/main">
  <c r="AC3" i="1" l="1" a="1"/>
  <c r="AC3" i="1" s="1"/>
  <c r="AD3" i="1" s="1"/>
  <c r="AA23" i="1"/>
  <c r="AA22" i="1"/>
  <c r="AA21" i="1"/>
  <c r="AD19" i="1" l="1"/>
  <c r="AD15" i="1"/>
  <c r="AD11" i="1"/>
  <c r="AD7" i="1"/>
  <c r="AD18" i="1"/>
  <c r="AD14" i="1"/>
  <c r="AD10" i="1"/>
  <c r="AD6" i="1"/>
  <c r="AD17" i="1"/>
  <c r="AD13" i="1"/>
  <c r="AD9" i="1"/>
  <c r="AD5" i="1"/>
  <c r="AD16" i="1"/>
  <c r="AD12" i="1"/>
  <c r="AD8" i="1"/>
  <c r="AD4" i="1"/>
  <c r="I25" i="1"/>
  <c r="V160" i="1"/>
  <c r="T160" i="1"/>
  <c r="Q160" i="1"/>
  <c r="J160" i="1"/>
  <c r="H160" i="1"/>
  <c r="I160" i="1" s="1"/>
  <c r="G160" i="1"/>
  <c r="F160" i="1"/>
  <c r="V159" i="1"/>
  <c r="T159" i="1"/>
  <c r="Q159" i="1"/>
  <c r="J159" i="1"/>
  <c r="H159" i="1"/>
  <c r="I159" i="1" s="1"/>
  <c r="G159" i="1"/>
  <c r="F159" i="1"/>
  <c r="V158" i="1"/>
  <c r="T158" i="1"/>
  <c r="Q158" i="1"/>
  <c r="J158" i="1"/>
  <c r="H158" i="1"/>
  <c r="I158" i="1" s="1"/>
  <c r="G158" i="1"/>
  <c r="F158" i="1"/>
  <c r="V157" i="1"/>
  <c r="T157" i="1"/>
  <c r="Q157" i="1"/>
  <c r="J157" i="1"/>
  <c r="H157" i="1"/>
  <c r="I157" i="1" s="1"/>
  <c r="G157" i="1"/>
  <c r="F157" i="1"/>
  <c r="V156" i="1"/>
  <c r="T156" i="1"/>
  <c r="Q156" i="1"/>
  <c r="J156" i="1"/>
  <c r="H156" i="1"/>
  <c r="I156" i="1" s="1"/>
  <c r="G156" i="1"/>
  <c r="F156" i="1"/>
  <c r="V155" i="1"/>
  <c r="T155" i="1"/>
  <c r="Q155" i="1"/>
  <c r="J155" i="1"/>
  <c r="H155" i="1"/>
  <c r="I155" i="1" s="1"/>
  <c r="G155" i="1"/>
  <c r="F155" i="1"/>
  <c r="V154" i="1"/>
  <c r="T154" i="1"/>
  <c r="Q154" i="1"/>
  <c r="J154" i="1"/>
  <c r="H154" i="1"/>
  <c r="I154" i="1" s="1"/>
  <c r="G154" i="1"/>
  <c r="F154" i="1"/>
  <c r="V153" i="1"/>
  <c r="T153" i="1"/>
  <c r="Q153" i="1"/>
  <c r="J153" i="1"/>
  <c r="H153" i="1"/>
  <c r="I153" i="1" s="1"/>
  <c r="G153" i="1"/>
  <c r="F153" i="1"/>
  <c r="V152" i="1"/>
  <c r="T152" i="1"/>
  <c r="Q152" i="1"/>
  <c r="J152" i="1"/>
  <c r="H152" i="1"/>
  <c r="I152" i="1" s="1"/>
  <c r="G152" i="1"/>
  <c r="F152" i="1"/>
  <c r="V151" i="1"/>
  <c r="T151" i="1"/>
  <c r="Q151" i="1"/>
  <c r="J151" i="1"/>
  <c r="H151" i="1"/>
  <c r="I151" i="1" s="1"/>
  <c r="G151" i="1"/>
  <c r="F151" i="1"/>
  <c r="V150" i="1"/>
  <c r="T150" i="1"/>
  <c r="Q150" i="1"/>
  <c r="J150" i="1"/>
  <c r="H150" i="1"/>
  <c r="I150" i="1" s="1"/>
  <c r="G150" i="1"/>
  <c r="F150" i="1"/>
  <c r="V149" i="1"/>
  <c r="T149" i="1"/>
  <c r="Q149" i="1"/>
  <c r="J149" i="1"/>
  <c r="H149" i="1"/>
  <c r="I149" i="1" s="1"/>
  <c r="G149" i="1"/>
  <c r="F149" i="1"/>
  <c r="V148" i="1"/>
  <c r="T148" i="1"/>
  <c r="Q148" i="1"/>
  <c r="J148" i="1"/>
  <c r="H148" i="1"/>
  <c r="I148" i="1" s="1"/>
  <c r="G148" i="1"/>
  <c r="F148" i="1"/>
  <c r="V147" i="1"/>
  <c r="T147" i="1"/>
  <c r="Q147" i="1"/>
  <c r="J147" i="1"/>
  <c r="H147" i="1"/>
  <c r="I147" i="1" s="1"/>
  <c r="G147" i="1"/>
  <c r="F147" i="1"/>
  <c r="V146" i="1"/>
  <c r="T146" i="1"/>
  <c r="Q146" i="1"/>
  <c r="J146" i="1"/>
  <c r="H146" i="1"/>
  <c r="I146" i="1" s="1"/>
  <c r="G146" i="1"/>
  <c r="F146" i="1"/>
  <c r="V145" i="1"/>
  <c r="T145" i="1"/>
  <c r="Q145" i="1"/>
  <c r="J145" i="1"/>
  <c r="H145" i="1"/>
  <c r="I145" i="1" s="1"/>
  <c r="G145" i="1"/>
  <c r="F145" i="1"/>
  <c r="V144" i="1"/>
  <c r="T144" i="1"/>
  <c r="Q144" i="1"/>
  <c r="J144" i="1"/>
  <c r="H144" i="1"/>
  <c r="I144" i="1" s="1"/>
  <c r="G144" i="1"/>
  <c r="F144" i="1"/>
  <c r="V143" i="1"/>
  <c r="T143" i="1"/>
  <c r="Q143" i="1"/>
  <c r="J143" i="1"/>
  <c r="H143" i="1"/>
  <c r="I143" i="1" s="1"/>
  <c r="G143" i="1"/>
  <c r="F143" i="1"/>
  <c r="V142" i="1"/>
  <c r="T142" i="1"/>
  <c r="Q142" i="1"/>
  <c r="J142" i="1"/>
  <c r="H142" i="1"/>
  <c r="I142" i="1" s="1"/>
  <c r="G142" i="1"/>
  <c r="F142" i="1"/>
  <c r="V141" i="1"/>
  <c r="T141" i="1"/>
  <c r="Q141" i="1"/>
  <c r="J141" i="1"/>
  <c r="H141" i="1"/>
  <c r="I141" i="1" s="1"/>
  <c r="G141" i="1"/>
  <c r="F141" i="1"/>
  <c r="V140" i="1"/>
  <c r="T140" i="1"/>
  <c r="Q140" i="1"/>
  <c r="J140" i="1"/>
  <c r="H140" i="1"/>
  <c r="I140" i="1" s="1"/>
  <c r="G140" i="1"/>
  <c r="F140" i="1"/>
  <c r="V139" i="1"/>
  <c r="T139" i="1"/>
  <c r="Q139" i="1"/>
  <c r="J139" i="1"/>
  <c r="H139" i="1"/>
  <c r="I139" i="1" s="1"/>
  <c r="G139" i="1"/>
  <c r="F139" i="1"/>
  <c r="V138" i="1"/>
  <c r="T138" i="1"/>
  <c r="Q138" i="1"/>
  <c r="J138" i="1"/>
  <c r="H138" i="1"/>
  <c r="I138" i="1" s="1"/>
  <c r="G138" i="1"/>
  <c r="F138" i="1"/>
  <c r="V137" i="1"/>
  <c r="T137" i="1"/>
  <c r="Q137" i="1"/>
  <c r="J137" i="1"/>
  <c r="H137" i="1"/>
  <c r="I137" i="1" s="1"/>
  <c r="G137" i="1"/>
  <c r="F137" i="1"/>
  <c r="V136" i="1"/>
  <c r="T136" i="1"/>
  <c r="Q136" i="1"/>
  <c r="J136" i="1"/>
  <c r="H136" i="1"/>
  <c r="I136" i="1" s="1"/>
  <c r="G136" i="1"/>
  <c r="F136" i="1"/>
  <c r="V135" i="1"/>
  <c r="T135" i="1"/>
  <c r="Q135" i="1"/>
  <c r="J135" i="1"/>
  <c r="H135" i="1"/>
  <c r="I135" i="1" s="1"/>
  <c r="G135" i="1"/>
  <c r="F135" i="1"/>
  <c r="V134" i="1"/>
  <c r="T134" i="1"/>
  <c r="Q134" i="1"/>
  <c r="J134" i="1"/>
  <c r="H134" i="1"/>
  <c r="I134" i="1" s="1"/>
  <c r="G134" i="1"/>
  <c r="F134" i="1"/>
  <c r="V133" i="1"/>
  <c r="T133" i="1"/>
  <c r="Q133" i="1"/>
  <c r="J133" i="1"/>
  <c r="H133" i="1"/>
  <c r="I133" i="1" s="1"/>
  <c r="G133" i="1"/>
  <c r="F133" i="1"/>
  <c r="V132" i="1"/>
  <c r="T132" i="1"/>
  <c r="Q132" i="1"/>
  <c r="J132" i="1"/>
  <c r="H132" i="1"/>
  <c r="I132" i="1" s="1"/>
  <c r="G132" i="1"/>
  <c r="F132" i="1"/>
  <c r="V131" i="1"/>
  <c r="T131" i="1"/>
  <c r="Q131" i="1"/>
  <c r="J131" i="1"/>
  <c r="H131" i="1"/>
  <c r="I131" i="1" s="1"/>
  <c r="G131" i="1"/>
  <c r="F131" i="1"/>
  <c r="V130" i="1"/>
  <c r="T130" i="1"/>
  <c r="Q130" i="1"/>
  <c r="J130" i="1"/>
  <c r="H130" i="1"/>
  <c r="I130" i="1" s="1"/>
  <c r="G130" i="1"/>
  <c r="F130" i="1"/>
  <c r="V129" i="1"/>
  <c r="T129" i="1"/>
  <c r="Q129" i="1"/>
  <c r="J129" i="1"/>
  <c r="H129" i="1"/>
  <c r="I129" i="1" s="1"/>
  <c r="G129" i="1"/>
  <c r="F129" i="1"/>
  <c r="V128" i="1"/>
  <c r="T128" i="1"/>
  <c r="Q128" i="1"/>
  <c r="J128" i="1"/>
  <c r="H128" i="1"/>
  <c r="I128" i="1" s="1"/>
  <c r="G128" i="1"/>
  <c r="F128" i="1"/>
  <c r="V127" i="1"/>
  <c r="T127" i="1"/>
  <c r="Q127" i="1"/>
  <c r="J127" i="1"/>
  <c r="H127" i="1"/>
  <c r="I127" i="1" s="1"/>
  <c r="G127" i="1"/>
  <c r="F127" i="1"/>
  <c r="V126" i="1"/>
  <c r="T126" i="1"/>
  <c r="Q126" i="1"/>
  <c r="J126" i="1"/>
  <c r="H126" i="1"/>
  <c r="I126" i="1" s="1"/>
  <c r="G126" i="1"/>
  <c r="F126" i="1"/>
  <c r="V125" i="1"/>
  <c r="T125" i="1"/>
  <c r="Q125" i="1"/>
  <c r="J125" i="1"/>
  <c r="H125" i="1"/>
  <c r="I125" i="1" s="1"/>
  <c r="G125" i="1"/>
  <c r="F125" i="1"/>
  <c r="V124" i="1"/>
  <c r="T124" i="1"/>
  <c r="Q124" i="1"/>
  <c r="J124" i="1"/>
  <c r="H124" i="1"/>
  <c r="I124" i="1" s="1"/>
  <c r="G124" i="1"/>
  <c r="F124" i="1"/>
  <c r="V123" i="1"/>
  <c r="T123" i="1"/>
  <c r="Q123" i="1"/>
  <c r="J123" i="1"/>
  <c r="H123" i="1"/>
  <c r="I123" i="1" s="1"/>
  <c r="G123" i="1"/>
  <c r="F123" i="1"/>
  <c r="V122" i="1"/>
  <c r="T122" i="1"/>
  <c r="Q122" i="1"/>
  <c r="J122" i="1"/>
  <c r="H122" i="1"/>
  <c r="I122" i="1" s="1"/>
  <c r="G122" i="1"/>
  <c r="F122" i="1"/>
  <c r="V121" i="1"/>
  <c r="T121" i="1"/>
  <c r="Q121" i="1"/>
  <c r="J121" i="1"/>
  <c r="H121" i="1"/>
  <c r="I121" i="1" s="1"/>
  <c r="G121" i="1"/>
  <c r="F121" i="1"/>
  <c r="V120" i="1"/>
  <c r="T120" i="1"/>
  <c r="Q120" i="1"/>
  <c r="J120" i="1"/>
  <c r="H120" i="1"/>
  <c r="I120" i="1" s="1"/>
  <c r="G120" i="1"/>
  <c r="F120" i="1"/>
  <c r="V119" i="1"/>
  <c r="T119" i="1"/>
  <c r="Q119" i="1"/>
  <c r="J119" i="1"/>
  <c r="H119" i="1"/>
  <c r="I119" i="1" s="1"/>
  <c r="G119" i="1"/>
  <c r="F119" i="1"/>
  <c r="V118" i="1"/>
  <c r="T118" i="1"/>
  <c r="Q118" i="1"/>
  <c r="J118" i="1"/>
  <c r="H118" i="1"/>
  <c r="I118" i="1" s="1"/>
  <c r="G118" i="1"/>
  <c r="F118" i="1"/>
  <c r="V117" i="1"/>
  <c r="T117" i="1"/>
  <c r="Q117" i="1"/>
  <c r="J117" i="1"/>
  <c r="H117" i="1"/>
  <c r="I117" i="1" s="1"/>
  <c r="G117" i="1"/>
  <c r="F117" i="1"/>
  <c r="V116" i="1"/>
  <c r="T116" i="1"/>
  <c r="Q116" i="1"/>
  <c r="J116" i="1"/>
  <c r="H116" i="1"/>
  <c r="I116" i="1" s="1"/>
  <c r="G116" i="1"/>
  <c r="F116" i="1"/>
  <c r="V115" i="1"/>
  <c r="T115" i="1"/>
  <c r="Q115" i="1"/>
  <c r="J115" i="1"/>
  <c r="H115" i="1"/>
  <c r="I115" i="1" s="1"/>
  <c r="G115" i="1"/>
  <c r="F115" i="1"/>
  <c r="V114" i="1"/>
  <c r="T114" i="1"/>
  <c r="Q114" i="1"/>
  <c r="J114" i="1"/>
  <c r="H114" i="1"/>
  <c r="I114" i="1" s="1"/>
  <c r="G114" i="1"/>
  <c r="F114" i="1"/>
  <c r="V113" i="1"/>
  <c r="T113" i="1"/>
  <c r="Q113" i="1"/>
  <c r="J113" i="1"/>
  <c r="H113" i="1"/>
  <c r="I113" i="1" s="1"/>
  <c r="G113" i="1"/>
  <c r="F113" i="1"/>
  <c r="V112" i="1"/>
  <c r="T112" i="1"/>
  <c r="Q112" i="1"/>
  <c r="J112" i="1"/>
  <c r="H112" i="1"/>
  <c r="I112" i="1" s="1"/>
  <c r="G112" i="1"/>
  <c r="F112" i="1"/>
  <c r="V111" i="1"/>
  <c r="T111" i="1"/>
  <c r="Q111" i="1"/>
  <c r="J111" i="1"/>
  <c r="H111" i="1"/>
  <c r="I111" i="1" s="1"/>
  <c r="G111" i="1"/>
  <c r="F111" i="1"/>
  <c r="V110" i="1"/>
  <c r="T110" i="1"/>
  <c r="Q110" i="1"/>
  <c r="J110" i="1"/>
  <c r="H110" i="1"/>
  <c r="I110" i="1" s="1"/>
  <c r="G110" i="1"/>
  <c r="F110" i="1"/>
  <c r="V109" i="1"/>
  <c r="T109" i="1"/>
  <c r="Q109" i="1"/>
  <c r="J109" i="1"/>
  <c r="H109" i="1"/>
  <c r="I109" i="1" s="1"/>
  <c r="G109" i="1"/>
  <c r="F109" i="1"/>
  <c r="V108" i="1"/>
  <c r="T108" i="1"/>
  <c r="Q108" i="1"/>
  <c r="J108" i="1"/>
  <c r="H108" i="1"/>
  <c r="I108" i="1" s="1"/>
  <c r="G108" i="1"/>
  <c r="F108" i="1"/>
  <c r="V107" i="1"/>
  <c r="T107" i="1"/>
  <c r="Q107" i="1"/>
  <c r="J107" i="1"/>
  <c r="H107" i="1"/>
  <c r="I107" i="1" s="1"/>
  <c r="G107" i="1"/>
  <c r="F107" i="1"/>
  <c r="V106" i="1"/>
  <c r="T106" i="1"/>
  <c r="Q106" i="1"/>
  <c r="J106" i="1"/>
  <c r="H106" i="1"/>
  <c r="I106" i="1" s="1"/>
  <c r="G106" i="1"/>
  <c r="F106" i="1"/>
  <c r="V105" i="1"/>
  <c r="T105" i="1"/>
  <c r="Q105" i="1"/>
  <c r="J105" i="1"/>
  <c r="H105" i="1"/>
  <c r="I105" i="1" s="1"/>
  <c r="G105" i="1"/>
  <c r="F105" i="1"/>
  <c r="V104" i="1"/>
  <c r="T104" i="1"/>
  <c r="Q104" i="1"/>
  <c r="J104" i="1"/>
  <c r="H104" i="1"/>
  <c r="I104" i="1" s="1"/>
  <c r="G104" i="1"/>
  <c r="F104" i="1"/>
  <c r="V103" i="1"/>
  <c r="T103" i="1"/>
  <c r="Q103" i="1"/>
  <c r="J103" i="1"/>
  <c r="H103" i="1"/>
  <c r="I103" i="1" s="1"/>
  <c r="G103" i="1"/>
  <c r="F103" i="1"/>
  <c r="V102" i="1"/>
  <c r="T102" i="1"/>
  <c r="Q102" i="1"/>
  <c r="J102" i="1"/>
  <c r="H102" i="1"/>
  <c r="I102" i="1" s="1"/>
  <c r="G102" i="1"/>
  <c r="F102" i="1"/>
  <c r="V101" i="1"/>
  <c r="T101" i="1"/>
  <c r="Q101" i="1"/>
  <c r="J101" i="1"/>
  <c r="H101" i="1"/>
  <c r="I101" i="1" s="1"/>
  <c r="G101" i="1"/>
  <c r="F101" i="1"/>
  <c r="V100" i="1"/>
  <c r="T100" i="1"/>
  <c r="Q100" i="1"/>
  <c r="J100" i="1"/>
  <c r="H100" i="1"/>
  <c r="I100" i="1" s="1"/>
  <c r="G100" i="1"/>
  <c r="F100" i="1"/>
  <c r="V99" i="1"/>
  <c r="T99" i="1"/>
  <c r="Q99" i="1"/>
  <c r="J99" i="1"/>
  <c r="H99" i="1"/>
  <c r="I99" i="1" s="1"/>
  <c r="G99" i="1"/>
  <c r="F99" i="1"/>
  <c r="V98" i="1"/>
  <c r="T98" i="1"/>
  <c r="Q98" i="1"/>
  <c r="J98" i="1"/>
  <c r="H98" i="1"/>
  <c r="I98" i="1" s="1"/>
  <c r="G98" i="1"/>
  <c r="F98" i="1"/>
  <c r="V97" i="1"/>
  <c r="T97" i="1"/>
  <c r="Q97" i="1"/>
  <c r="J97" i="1"/>
  <c r="H97" i="1"/>
  <c r="I97" i="1" s="1"/>
  <c r="G97" i="1"/>
  <c r="F97" i="1"/>
  <c r="V96" i="1"/>
  <c r="T96" i="1"/>
  <c r="Q96" i="1"/>
  <c r="J96" i="1"/>
  <c r="H96" i="1"/>
  <c r="I96" i="1" s="1"/>
  <c r="G96" i="1"/>
  <c r="F96" i="1"/>
  <c r="V95" i="1"/>
  <c r="T95" i="1"/>
  <c r="Q95" i="1"/>
  <c r="J95" i="1"/>
  <c r="H95" i="1"/>
  <c r="I95" i="1" s="1"/>
  <c r="G95" i="1"/>
  <c r="F95" i="1"/>
  <c r="V94" i="1"/>
  <c r="T94" i="1"/>
  <c r="Q94" i="1"/>
  <c r="J94" i="1"/>
  <c r="H94" i="1"/>
  <c r="I94" i="1" s="1"/>
  <c r="G94" i="1"/>
  <c r="F94" i="1"/>
  <c r="V93" i="1"/>
  <c r="T93" i="1"/>
  <c r="Q93" i="1"/>
  <c r="J93" i="1"/>
  <c r="H93" i="1"/>
  <c r="I93" i="1" s="1"/>
  <c r="G93" i="1"/>
  <c r="F93" i="1"/>
  <c r="V92" i="1"/>
  <c r="T92" i="1"/>
  <c r="Q92" i="1"/>
  <c r="J92" i="1"/>
  <c r="H92" i="1"/>
  <c r="I92" i="1" s="1"/>
  <c r="G92" i="1"/>
  <c r="F92" i="1"/>
  <c r="V91" i="1"/>
  <c r="T91" i="1"/>
  <c r="Q91" i="1"/>
  <c r="J91" i="1"/>
  <c r="H91" i="1"/>
  <c r="I91" i="1" s="1"/>
  <c r="G91" i="1"/>
  <c r="F91" i="1"/>
  <c r="V90" i="1"/>
  <c r="T90" i="1"/>
  <c r="Q90" i="1"/>
  <c r="J90" i="1"/>
  <c r="H90" i="1"/>
  <c r="I90" i="1" s="1"/>
  <c r="G90" i="1"/>
  <c r="F90" i="1"/>
  <c r="V89" i="1"/>
  <c r="T89" i="1"/>
  <c r="Q89" i="1"/>
  <c r="J89" i="1"/>
  <c r="H89" i="1"/>
  <c r="I89" i="1" s="1"/>
  <c r="G89" i="1"/>
  <c r="F89" i="1"/>
  <c r="V88" i="1"/>
  <c r="T88" i="1"/>
  <c r="Q88" i="1"/>
  <c r="J88" i="1"/>
  <c r="H88" i="1"/>
  <c r="I88" i="1" s="1"/>
  <c r="G88" i="1"/>
  <c r="F88" i="1"/>
  <c r="V87" i="1"/>
  <c r="T87" i="1"/>
  <c r="Q87" i="1"/>
  <c r="J87" i="1"/>
  <c r="H87" i="1"/>
  <c r="I87" i="1" s="1"/>
  <c r="G87" i="1"/>
  <c r="F87" i="1"/>
  <c r="V86" i="1"/>
  <c r="T86" i="1"/>
  <c r="Q86" i="1"/>
  <c r="J86" i="1"/>
  <c r="H86" i="1"/>
  <c r="I86" i="1" s="1"/>
  <c r="G86" i="1"/>
  <c r="F86" i="1"/>
  <c r="V85" i="1"/>
  <c r="T85" i="1"/>
  <c r="Q85" i="1"/>
  <c r="J85" i="1"/>
  <c r="H85" i="1"/>
  <c r="I85" i="1" s="1"/>
  <c r="G85" i="1"/>
  <c r="F85" i="1"/>
  <c r="V84" i="1"/>
  <c r="T84" i="1"/>
  <c r="Q84" i="1"/>
  <c r="J84" i="1"/>
  <c r="H84" i="1"/>
  <c r="I84" i="1" s="1"/>
  <c r="G84" i="1"/>
  <c r="F84" i="1"/>
  <c r="V83" i="1"/>
  <c r="T83" i="1"/>
  <c r="Q83" i="1"/>
  <c r="J83" i="1"/>
  <c r="H83" i="1"/>
  <c r="I83" i="1" s="1"/>
  <c r="G83" i="1"/>
  <c r="F83" i="1"/>
  <c r="V82" i="1"/>
  <c r="T82" i="1"/>
  <c r="Q82" i="1"/>
  <c r="J82" i="1"/>
  <c r="H82" i="1"/>
  <c r="I82" i="1" s="1"/>
  <c r="G82" i="1"/>
  <c r="F82" i="1"/>
  <c r="V81" i="1"/>
  <c r="T81" i="1"/>
  <c r="Q81" i="1"/>
  <c r="J81" i="1"/>
  <c r="H81" i="1"/>
  <c r="I81" i="1" s="1"/>
  <c r="G81" i="1"/>
  <c r="F81" i="1"/>
  <c r="V80" i="1"/>
  <c r="T80" i="1"/>
  <c r="Q80" i="1"/>
  <c r="J80" i="1"/>
  <c r="H80" i="1"/>
  <c r="I80" i="1" s="1"/>
  <c r="G80" i="1"/>
  <c r="F80" i="1"/>
  <c r="V79" i="1"/>
  <c r="T79" i="1"/>
  <c r="Q79" i="1"/>
  <c r="J79" i="1"/>
  <c r="H79" i="1"/>
  <c r="I79" i="1" s="1"/>
  <c r="G79" i="1"/>
  <c r="F79" i="1"/>
  <c r="V78" i="1"/>
  <c r="T78" i="1"/>
  <c r="Q78" i="1"/>
  <c r="J78" i="1"/>
  <c r="H78" i="1"/>
  <c r="I78" i="1" s="1"/>
  <c r="G78" i="1"/>
  <c r="F78" i="1"/>
  <c r="V77" i="1"/>
  <c r="T77" i="1"/>
  <c r="Q77" i="1"/>
  <c r="J77" i="1"/>
  <c r="H77" i="1"/>
  <c r="I77" i="1" s="1"/>
  <c r="G77" i="1"/>
  <c r="F77" i="1"/>
  <c r="V76" i="1"/>
  <c r="T76" i="1"/>
  <c r="Q76" i="1"/>
  <c r="J76" i="1"/>
  <c r="H76" i="1"/>
  <c r="I76" i="1" s="1"/>
  <c r="G76" i="1"/>
  <c r="F76" i="1"/>
  <c r="V75" i="1"/>
  <c r="T75" i="1"/>
  <c r="Q75" i="1"/>
  <c r="J75" i="1"/>
  <c r="H75" i="1"/>
  <c r="I75" i="1" s="1"/>
  <c r="G75" i="1"/>
  <c r="F75" i="1"/>
  <c r="V74" i="1"/>
  <c r="T74" i="1"/>
  <c r="Q74" i="1"/>
  <c r="J74" i="1"/>
  <c r="H74" i="1"/>
  <c r="I74" i="1" s="1"/>
  <c r="G74" i="1"/>
  <c r="F74" i="1"/>
  <c r="V73" i="1"/>
  <c r="T73" i="1"/>
  <c r="Q73" i="1"/>
  <c r="J73" i="1"/>
  <c r="H73" i="1"/>
  <c r="I73" i="1" s="1"/>
  <c r="G73" i="1"/>
  <c r="F73" i="1"/>
  <c r="V72" i="1"/>
  <c r="T72" i="1"/>
  <c r="Q72" i="1"/>
  <c r="J72" i="1"/>
  <c r="H72" i="1"/>
  <c r="I72" i="1" s="1"/>
  <c r="G72" i="1"/>
  <c r="F72" i="1"/>
  <c r="V71" i="1"/>
  <c r="T71" i="1"/>
  <c r="Q71" i="1"/>
  <c r="J71" i="1"/>
  <c r="H71" i="1"/>
  <c r="I71" i="1" s="1"/>
  <c r="G71" i="1"/>
  <c r="F71" i="1"/>
  <c r="V70" i="1"/>
  <c r="T70" i="1"/>
  <c r="Q70" i="1"/>
  <c r="J70" i="1"/>
  <c r="H70" i="1"/>
  <c r="I70" i="1" s="1"/>
  <c r="G70" i="1"/>
  <c r="F70" i="1"/>
  <c r="V69" i="1"/>
  <c r="T69" i="1"/>
  <c r="Q69" i="1"/>
  <c r="J69" i="1"/>
  <c r="H69" i="1"/>
  <c r="I69" i="1" s="1"/>
  <c r="G69" i="1"/>
  <c r="F69" i="1"/>
  <c r="V68" i="1"/>
  <c r="T68" i="1"/>
  <c r="Q68" i="1"/>
  <c r="J68" i="1"/>
  <c r="H68" i="1"/>
  <c r="I68" i="1" s="1"/>
  <c r="G68" i="1"/>
  <c r="F68" i="1"/>
  <c r="V67" i="1"/>
  <c r="T67" i="1"/>
  <c r="Q67" i="1"/>
  <c r="J67" i="1"/>
  <c r="H67" i="1"/>
  <c r="I67" i="1" s="1"/>
  <c r="G67" i="1"/>
  <c r="F67" i="1"/>
  <c r="V66" i="1"/>
  <c r="T66" i="1"/>
  <c r="Q66" i="1"/>
  <c r="J66" i="1"/>
  <c r="H66" i="1"/>
  <c r="I66" i="1" s="1"/>
  <c r="G66" i="1"/>
  <c r="F66" i="1"/>
  <c r="V65" i="1"/>
  <c r="T65" i="1"/>
  <c r="Q65" i="1"/>
  <c r="J65" i="1"/>
  <c r="H65" i="1"/>
  <c r="I65" i="1" s="1"/>
  <c r="G65" i="1"/>
  <c r="F65" i="1"/>
  <c r="V64" i="1"/>
  <c r="T64" i="1"/>
  <c r="Q64" i="1"/>
  <c r="J64" i="1"/>
  <c r="H64" i="1"/>
  <c r="I64" i="1" s="1"/>
  <c r="G64" i="1"/>
  <c r="F64" i="1"/>
  <c r="V63" i="1"/>
  <c r="T63" i="1"/>
  <c r="Q63" i="1"/>
  <c r="J63" i="1"/>
  <c r="H63" i="1"/>
  <c r="I63" i="1" s="1"/>
  <c r="G63" i="1"/>
  <c r="F63" i="1"/>
  <c r="V62" i="1"/>
  <c r="T62" i="1"/>
  <c r="Q62" i="1"/>
  <c r="J62" i="1"/>
  <c r="H62" i="1"/>
  <c r="I62" i="1" s="1"/>
  <c r="G62" i="1"/>
  <c r="F62" i="1"/>
  <c r="V61" i="1"/>
  <c r="T61" i="1"/>
  <c r="Q61" i="1"/>
  <c r="J61" i="1"/>
  <c r="H61" i="1"/>
  <c r="I61" i="1" s="1"/>
  <c r="G61" i="1"/>
  <c r="F61" i="1"/>
  <c r="V60" i="1"/>
  <c r="T60" i="1"/>
  <c r="Q60" i="1"/>
  <c r="J60" i="1"/>
  <c r="H60" i="1"/>
  <c r="I60" i="1" s="1"/>
  <c r="G60" i="1"/>
  <c r="F60" i="1"/>
  <c r="V59" i="1"/>
  <c r="T59" i="1"/>
  <c r="Q59" i="1"/>
  <c r="J59" i="1"/>
  <c r="H59" i="1"/>
  <c r="I59" i="1" s="1"/>
  <c r="G59" i="1"/>
  <c r="F59" i="1"/>
  <c r="V58" i="1"/>
  <c r="T58" i="1"/>
  <c r="Q58" i="1"/>
  <c r="J58" i="1"/>
  <c r="H58" i="1"/>
  <c r="I58" i="1" s="1"/>
  <c r="G58" i="1"/>
  <c r="F58" i="1"/>
  <c r="V57" i="1"/>
  <c r="T57" i="1"/>
  <c r="Q57" i="1"/>
  <c r="J57" i="1"/>
  <c r="H57" i="1"/>
  <c r="I57" i="1" s="1"/>
  <c r="G57" i="1"/>
  <c r="F57" i="1"/>
  <c r="V56" i="1"/>
  <c r="T56" i="1"/>
  <c r="Q56" i="1"/>
  <c r="J56" i="1"/>
  <c r="H56" i="1"/>
  <c r="I56" i="1" s="1"/>
  <c r="G56" i="1"/>
  <c r="F56" i="1"/>
  <c r="V55" i="1"/>
  <c r="T55" i="1"/>
  <c r="Q55" i="1"/>
  <c r="J55" i="1"/>
  <c r="H55" i="1"/>
  <c r="I55" i="1" s="1"/>
  <c r="G55" i="1"/>
  <c r="F55" i="1"/>
  <c r="V54" i="1"/>
  <c r="T54" i="1"/>
  <c r="Q54" i="1"/>
  <c r="J54" i="1"/>
  <c r="H54" i="1"/>
  <c r="I54" i="1" s="1"/>
  <c r="G54" i="1"/>
  <c r="F54" i="1"/>
  <c r="V53" i="1"/>
  <c r="T53" i="1"/>
  <c r="Q53" i="1"/>
  <c r="J53" i="1"/>
  <c r="H53" i="1"/>
  <c r="I53" i="1" s="1"/>
  <c r="G53" i="1"/>
  <c r="F53" i="1"/>
  <c r="V52" i="1"/>
  <c r="T52" i="1"/>
  <c r="Q52" i="1"/>
  <c r="J52" i="1"/>
  <c r="H52" i="1"/>
  <c r="I52" i="1" s="1"/>
  <c r="G52" i="1"/>
  <c r="F52" i="1"/>
  <c r="V51" i="1"/>
  <c r="T51" i="1"/>
  <c r="Q51" i="1"/>
  <c r="J51" i="1"/>
  <c r="H51" i="1"/>
  <c r="I51" i="1" s="1"/>
  <c r="G51" i="1"/>
  <c r="F51" i="1"/>
  <c r="V50" i="1"/>
  <c r="T50" i="1"/>
  <c r="Q50" i="1"/>
  <c r="J50" i="1"/>
  <c r="H50" i="1"/>
  <c r="I50" i="1" s="1"/>
  <c r="G50" i="1"/>
  <c r="F50" i="1"/>
  <c r="V49" i="1"/>
  <c r="T49" i="1"/>
  <c r="Q49" i="1"/>
  <c r="J49" i="1"/>
  <c r="H49" i="1"/>
  <c r="I49" i="1" s="1"/>
  <c r="G49" i="1"/>
  <c r="F49" i="1"/>
  <c r="V48" i="1"/>
  <c r="T48" i="1"/>
  <c r="Q48" i="1"/>
  <c r="J48" i="1"/>
  <c r="H48" i="1"/>
  <c r="I48" i="1" s="1"/>
  <c r="G48" i="1"/>
  <c r="F48" i="1"/>
  <c r="V47" i="1"/>
  <c r="T47" i="1"/>
  <c r="Q47" i="1"/>
  <c r="J47" i="1"/>
  <c r="H47" i="1"/>
  <c r="I47" i="1" s="1"/>
  <c r="G47" i="1"/>
  <c r="F47" i="1"/>
  <c r="V46" i="1"/>
  <c r="T46" i="1"/>
  <c r="Q46" i="1"/>
  <c r="J46" i="1"/>
  <c r="H46" i="1"/>
  <c r="I46" i="1" s="1"/>
  <c r="G46" i="1"/>
  <c r="F46" i="1"/>
  <c r="V45" i="1"/>
  <c r="T45" i="1"/>
  <c r="Q45" i="1"/>
  <c r="J45" i="1"/>
  <c r="H45" i="1"/>
  <c r="I45" i="1" s="1"/>
  <c r="G45" i="1"/>
  <c r="F45" i="1"/>
  <c r="V44" i="1"/>
  <c r="T44" i="1"/>
  <c r="Q44" i="1"/>
  <c r="J44" i="1"/>
  <c r="H44" i="1"/>
  <c r="I44" i="1" s="1"/>
  <c r="G44" i="1"/>
  <c r="F44" i="1"/>
  <c r="V43" i="1"/>
  <c r="T43" i="1"/>
  <c r="Q43" i="1"/>
  <c r="J43" i="1"/>
  <c r="H43" i="1"/>
  <c r="I43" i="1" s="1"/>
  <c r="G43" i="1"/>
  <c r="F43" i="1"/>
  <c r="V42" i="1"/>
  <c r="T42" i="1"/>
  <c r="Q42" i="1"/>
  <c r="J42" i="1"/>
  <c r="H42" i="1"/>
  <c r="I42" i="1" s="1"/>
  <c r="G42" i="1"/>
  <c r="F42" i="1"/>
  <c r="V41" i="1"/>
  <c r="T41" i="1"/>
  <c r="Q41" i="1"/>
  <c r="J41" i="1"/>
  <c r="H41" i="1"/>
  <c r="I41" i="1" s="1"/>
  <c r="G41" i="1"/>
  <c r="F41" i="1"/>
  <c r="V40" i="1"/>
  <c r="T40" i="1"/>
  <c r="Q40" i="1"/>
  <c r="J40" i="1"/>
  <c r="H40" i="1"/>
  <c r="I40" i="1" s="1"/>
  <c r="G40" i="1"/>
  <c r="F40" i="1"/>
  <c r="V39" i="1"/>
  <c r="T39" i="1"/>
  <c r="Q39" i="1"/>
  <c r="J39" i="1"/>
  <c r="H39" i="1"/>
  <c r="I39" i="1" s="1"/>
  <c r="G39" i="1"/>
  <c r="F39" i="1"/>
  <c r="V38" i="1"/>
  <c r="T38" i="1"/>
  <c r="Q38" i="1"/>
  <c r="J38" i="1"/>
  <c r="H38" i="1"/>
  <c r="I38" i="1" s="1"/>
  <c r="G38" i="1"/>
  <c r="F38" i="1"/>
  <c r="V37" i="1"/>
  <c r="Q37" i="1"/>
  <c r="J37" i="1"/>
  <c r="H37" i="1"/>
  <c r="I37" i="1" s="1"/>
  <c r="G37" i="1"/>
  <c r="F37" i="1"/>
  <c r="V36" i="1"/>
  <c r="Q36" i="1"/>
  <c r="J36" i="1"/>
  <c r="H36" i="1"/>
  <c r="I36" i="1" s="1"/>
  <c r="G36" i="1"/>
  <c r="F36" i="1"/>
  <c r="V35" i="1"/>
  <c r="T35" i="1"/>
  <c r="Q35" i="1"/>
  <c r="J35" i="1"/>
  <c r="H35" i="1"/>
  <c r="I35" i="1" s="1"/>
  <c r="G35" i="1"/>
  <c r="F35" i="1"/>
  <c r="V34" i="1"/>
  <c r="T34" i="1"/>
  <c r="Q34" i="1"/>
  <c r="J34" i="1"/>
  <c r="H34" i="1"/>
  <c r="I34" i="1" s="1"/>
  <c r="G34" i="1"/>
  <c r="F34" i="1"/>
  <c r="V33" i="1"/>
  <c r="T33" i="1"/>
  <c r="Q33" i="1"/>
  <c r="J33" i="1"/>
  <c r="H33" i="1"/>
  <c r="I33" i="1" s="1"/>
  <c r="G33" i="1"/>
  <c r="F33" i="1"/>
  <c r="AA20" i="1"/>
  <c r="V32" i="1"/>
  <c r="T32" i="1"/>
  <c r="Q32" i="1"/>
  <c r="J32" i="1"/>
  <c r="H32" i="1"/>
  <c r="I32" i="1" s="1"/>
  <c r="G32" i="1"/>
  <c r="F32" i="1"/>
  <c r="AA19" i="1"/>
  <c r="V31" i="1"/>
  <c r="T31" i="1"/>
  <c r="Q31" i="1"/>
  <c r="J31" i="1"/>
  <c r="H31" i="1"/>
  <c r="I31" i="1" s="1"/>
  <c r="G31" i="1"/>
  <c r="F31" i="1"/>
  <c r="V30" i="1"/>
  <c r="T30" i="1"/>
  <c r="Q30" i="1"/>
  <c r="J30" i="1"/>
  <c r="H30" i="1"/>
  <c r="I30" i="1" s="1"/>
  <c r="G30" i="1"/>
  <c r="F30" i="1"/>
  <c r="V29" i="1"/>
  <c r="T29" i="1"/>
  <c r="Q29" i="1"/>
  <c r="J29" i="1"/>
  <c r="H29" i="1"/>
  <c r="I29" i="1" s="1"/>
  <c r="G29" i="1"/>
  <c r="F29" i="1"/>
  <c r="V28" i="1"/>
  <c r="T28" i="1"/>
  <c r="Q28" i="1"/>
  <c r="J28" i="1"/>
  <c r="H28" i="1"/>
  <c r="I28" i="1" s="1"/>
  <c r="G28" i="1"/>
  <c r="F28" i="1"/>
  <c r="AA15" i="1"/>
  <c r="V27" i="1"/>
  <c r="T27" i="1"/>
  <c r="Q27" i="1"/>
  <c r="J27" i="1"/>
  <c r="H27" i="1"/>
  <c r="I27" i="1" s="1"/>
  <c r="G27" i="1"/>
  <c r="F27" i="1"/>
  <c r="V26" i="1"/>
  <c r="T26" i="1"/>
  <c r="Q26" i="1"/>
  <c r="J26" i="1"/>
  <c r="H26" i="1"/>
  <c r="I26" i="1" s="1"/>
  <c r="G26" i="1"/>
  <c r="F26" i="1"/>
  <c r="H24" i="1"/>
  <c r="I24" i="1" s="1"/>
  <c r="H23" i="1"/>
  <c r="I23" i="1" s="1"/>
  <c r="V22" i="1"/>
  <c r="T22" i="1"/>
  <c r="Q22" i="1"/>
  <c r="J22" i="1"/>
  <c r="H22" i="1"/>
  <c r="I22" i="1" s="1"/>
  <c r="G22" i="1"/>
  <c r="F22" i="1"/>
  <c r="V21" i="1"/>
  <c r="T21" i="1"/>
  <c r="Q21" i="1"/>
  <c r="J21" i="1"/>
  <c r="H21" i="1"/>
  <c r="I21" i="1" s="1"/>
  <c r="G21" i="1"/>
  <c r="F21" i="1"/>
  <c r="H20" i="1"/>
  <c r="I20" i="1" s="1"/>
  <c r="G20" i="1"/>
  <c r="H19" i="1"/>
  <c r="I19" i="1" s="1"/>
  <c r="G19" i="1"/>
  <c r="V18" i="1"/>
  <c r="T18" i="1"/>
  <c r="Q18" i="1"/>
  <c r="J18" i="1"/>
  <c r="H18" i="1"/>
  <c r="I18" i="1" s="1"/>
  <c r="G18" i="1"/>
  <c r="F18" i="1"/>
  <c r="V17" i="1"/>
  <c r="T17" i="1"/>
  <c r="Q17" i="1"/>
  <c r="J17" i="1"/>
  <c r="H17" i="1"/>
  <c r="I17" i="1" s="1"/>
  <c r="G17" i="1"/>
  <c r="F17" i="1"/>
  <c r="V16" i="1"/>
  <c r="T16" i="1"/>
  <c r="Q16" i="1"/>
  <c r="J16" i="1"/>
  <c r="H16" i="1"/>
  <c r="I16" i="1" s="1"/>
  <c r="G16" i="1"/>
  <c r="F16" i="1"/>
  <c r="V15" i="1"/>
  <c r="T15" i="1"/>
  <c r="Q15" i="1"/>
  <c r="J15" i="1"/>
  <c r="H15" i="1"/>
  <c r="I15" i="1" s="1"/>
  <c r="G15" i="1"/>
  <c r="F15" i="1"/>
  <c r="V14" i="1"/>
  <c r="T14" i="1"/>
  <c r="Q14" i="1"/>
  <c r="J14" i="1"/>
  <c r="H14" i="1"/>
  <c r="I14" i="1" s="1"/>
  <c r="G14" i="1"/>
  <c r="F14" i="1"/>
  <c r="AA13" i="1"/>
  <c r="V13" i="1"/>
  <c r="T13" i="1"/>
  <c r="Q13" i="1"/>
  <c r="J13" i="1"/>
  <c r="H13" i="1"/>
  <c r="I13" i="1" s="1"/>
  <c r="G13" i="1"/>
  <c r="F13" i="1"/>
  <c r="AA12" i="1"/>
  <c r="V12" i="1"/>
  <c r="T12" i="1"/>
  <c r="Q12" i="1"/>
  <c r="J12" i="1"/>
  <c r="H12" i="1"/>
  <c r="I12" i="1" s="1"/>
  <c r="G12" i="1"/>
  <c r="F12" i="1"/>
  <c r="AA11" i="1"/>
  <c r="V11" i="1"/>
  <c r="T11" i="1"/>
  <c r="Q11" i="1"/>
  <c r="J11" i="1"/>
  <c r="H11" i="1"/>
  <c r="I11" i="1" s="1"/>
  <c r="G11" i="1"/>
  <c r="F11" i="1"/>
  <c r="AA10" i="1"/>
  <c r="V10" i="1"/>
  <c r="T10" i="1"/>
  <c r="Q10" i="1"/>
  <c r="J10" i="1"/>
  <c r="H10" i="1"/>
  <c r="I10" i="1" s="1"/>
  <c r="G10" i="1"/>
  <c r="F10" i="1"/>
  <c r="AA9" i="1"/>
  <c r="V9" i="1"/>
  <c r="T9" i="1"/>
  <c r="Q9" i="1"/>
  <c r="J9" i="1"/>
  <c r="H9" i="1"/>
  <c r="I9" i="1" s="1"/>
  <c r="G9" i="1"/>
  <c r="F9" i="1"/>
  <c r="V8" i="1"/>
  <c r="T8" i="1"/>
  <c r="Q8" i="1"/>
  <c r="J8" i="1"/>
  <c r="H8" i="1"/>
  <c r="I8" i="1" s="1"/>
  <c r="G8" i="1"/>
  <c r="F8" i="1"/>
  <c r="V7" i="1"/>
  <c r="T7" i="1"/>
  <c r="Q7" i="1"/>
  <c r="J7" i="1"/>
  <c r="H7" i="1"/>
  <c r="I7" i="1" s="1"/>
  <c r="G7" i="1"/>
  <c r="F7" i="1"/>
  <c r="AA6" i="1"/>
  <c r="V6" i="1"/>
  <c r="T6" i="1"/>
  <c r="Q6" i="1"/>
  <c r="J6" i="1"/>
  <c r="H6" i="1"/>
  <c r="I6" i="1" s="1"/>
  <c r="G6" i="1"/>
  <c r="F6" i="1"/>
  <c r="V5" i="1"/>
  <c r="T5" i="1"/>
  <c r="Q5" i="1"/>
  <c r="J5" i="1"/>
  <c r="H5" i="1"/>
  <c r="I5" i="1" s="1"/>
  <c r="G5" i="1"/>
  <c r="F5" i="1"/>
  <c r="V4" i="1"/>
  <c r="T4" i="1"/>
  <c r="Q4" i="1"/>
  <c r="J4" i="1"/>
  <c r="H4" i="1"/>
  <c r="I4" i="1" s="1"/>
  <c r="G4" i="1"/>
  <c r="F4" i="1"/>
  <c r="V3" i="1"/>
  <c r="T3" i="1"/>
  <c r="Q3" i="1"/>
  <c r="J3" i="1"/>
  <c r="H3" i="1"/>
  <c r="I3" i="1" s="1"/>
  <c r="G3" i="1"/>
  <c r="F3" i="1"/>
  <c r="V2" i="1"/>
  <c r="T2" i="1"/>
  <c r="Q2" i="1"/>
  <c r="J2" i="1"/>
  <c r="H2" i="1"/>
  <c r="I2" i="1" s="1"/>
  <c r="G2" i="1"/>
  <c r="F2" i="1"/>
  <c r="AA4" i="1" l="1"/>
  <c r="A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<sst xmlns="http://schemas.openxmlformats.org/spreadsheetml/2006/main" count="1609" uniqueCount="584">
  <si>
    <t>Name</t>
  </si>
  <si>
    <t>created_at</t>
  </si>
  <si>
    <t>launched_at</t>
  </si>
  <si>
    <t>deadline</t>
  </si>
  <si>
    <t>funding_period</t>
  </si>
  <si>
    <t>weekday</t>
  </si>
  <si>
    <t>launched month</t>
  </si>
  <si>
    <t>month_name</t>
  </si>
  <si>
    <t>exact_match</t>
  </si>
  <si>
    <t>backers_count</t>
  </si>
  <si>
    <t>currency</t>
  </si>
  <si>
    <t>pledged</t>
  </si>
  <si>
    <t>goal_USD</t>
  </si>
  <si>
    <t>city</t>
  </si>
  <si>
    <t>location</t>
  </si>
  <si>
    <t>country</t>
  </si>
  <si>
    <t>source_url</t>
  </si>
  <si>
    <t>source_url_length</t>
  </si>
  <si>
    <t>source_url_cleaned</t>
  </si>
  <si>
    <t>source_url_category_cleaned</t>
  </si>
  <si>
    <t>lower staff pick</t>
  </si>
  <si>
    <t>status</t>
  </si>
  <si>
    <t>12846160</t>
  </si>
  <si>
    <t>Hex Tile Content Add-Ons For Mapforge Map-Making Software</t>
  </si>
  <si>
    <t>USD</t>
  </si>
  <si>
    <t>Orlando</t>
  </si>
  <si>
    <t>FL</t>
  </si>
  <si>
    <t>United States</t>
  </si>
  <si>
    <t>https://www.kickstarter.com/discover/categories/games/live%20games</t>
  </si>
  <si>
    <t>live games</t>
  </si>
  <si>
    <t>successful</t>
  </si>
  <si>
    <t>13547406</t>
  </si>
  <si>
    <t>Epic Stuff Library Vol 4: D&amp;D 5E/Pathfinder Adaptable.</t>
  </si>
  <si>
    <t>Arlington</t>
  </si>
  <si>
    <t>VA</t>
  </si>
  <si>
    <t>https://www.kickstarter.com/discover/categories/games/mobile%20games</t>
  </si>
  <si>
    <t>mobile games</t>
  </si>
  <si>
    <t>failed</t>
  </si>
  <si>
    <t>Non-blank cells in columns D-G</t>
  </si>
  <si>
    <t>20761861</t>
  </si>
  <si>
    <t>Our House: The Lore Driven Card Game</t>
  </si>
  <si>
    <t>GBP</t>
  </si>
  <si>
    <t>Nottingham</t>
  </si>
  <si>
    <t>England</t>
  </si>
  <si>
    <t>United Kingdom</t>
  </si>
  <si>
    <t>https://www.kickstarter.com/discover/categories/games/tabletop%20games</t>
  </si>
  <si>
    <t>tabletop games</t>
  </si>
  <si>
    <t>30059044</t>
  </si>
  <si>
    <t>Zombicide: 2Nd Edition</t>
  </si>
  <si>
    <t>CAD</t>
  </si>
  <si>
    <t>Vancouver</t>
  </si>
  <si>
    <t>BC</t>
  </si>
  <si>
    <t>Canada</t>
  </si>
  <si>
    <t>49752892</t>
  </si>
  <si>
    <t>Longest Number Ever Written</t>
  </si>
  <si>
    <t>Los Gatos</t>
  </si>
  <si>
    <t>CA</t>
  </si>
  <si>
    <t>https://www.kickstarter.com/discover/categories/games/playing%20cards</t>
  </si>
  <si>
    <t>playing cards</t>
  </si>
  <si>
    <t>Minimum goal USD</t>
  </si>
  <si>
    <t>52444976</t>
  </si>
  <si>
    <t>Dead+Gone: A Competitive Horror Game</t>
  </si>
  <si>
    <t>EUR</t>
  </si>
  <si>
    <t>Lentate sul Seveso</t>
  </si>
  <si>
    <t>Lombardy</t>
  </si>
  <si>
    <t>Italy</t>
  </si>
  <si>
    <t>61166675</t>
  </si>
  <si>
    <t>The Oracle Of Heaven And Hell</t>
  </si>
  <si>
    <t>Phoenix</t>
  </si>
  <si>
    <t>AZ</t>
  </si>
  <si>
    <t>Backers count</t>
  </si>
  <si>
    <t>63381877</t>
  </si>
  <si>
    <t>Dwarf Board Game</t>
  </si>
  <si>
    <t>Los Angeles</t>
  </si>
  <si>
    <t>Sum</t>
  </si>
  <si>
    <t>92129914</t>
  </si>
  <si>
    <t>Traveller Fifth Edition</t>
  </si>
  <si>
    <t>Minimum</t>
  </si>
  <si>
    <t>96526024</t>
  </si>
  <si>
    <t>My Pad</t>
  </si>
  <si>
    <t>Virginia Beach</t>
  </si>
  <si>
    <t>Maximum</t>
  </si>
  <si>
    <t>148612159</t>
  </si>
  <si>
    <t>In Thoth'S Wake - Zine Quest Edition!</t>
  </si>
  <si>
    <t>Oakland</t>
  </si>
  <si>
    <t>Average</t>
  </si>
  <si>
    <t>154179006</t>
  </si>
  <si>
    <t>Over The Hills 2Nd Edition - The Napoleonic Wargames Rules</t>
  </si>
  <si>
    <t>Rochester</t>
  </si>
  <si>
    <t>NY</t>
  </si>
  <si>
    <t>Median</t>
  </si>
  <si>
    <t>165906545</t>
  </si>
  <si>
    <t>Capone: The Business Of Prohibition</t>
  </si>
  <si>
    <t>Guildford</t>
  </si>
  <si>
    <t>182072441</t>
  </si>
  <si>
    <t>The Empath Tarot: For Inner Healing</t>
  </si>
  <si>
    <t>Seattle</t>
  </si>
  <si>
    <t>WA</t>
  </si>
  <si>
    <t>Unique categories</t>
  </si>
  <si>
    <t>Count</t>
  </si>
  <si>
    <t>189035699</t>
  </si>
  <si>
    <t>Mutants Et Zombie</t>
  </si>
  <si>
    <t>SGD</t>
  </si>
  <si>
    <t>Singapore</t>
  </si>
  <si>
    <t>Central Singapore</t>
  </si>
  <si>
    <t>191795368</t>
  </si>
  <si>
    <t>Playing Cards: The Jedi Of The Old Republic</t>
  </si>
  <si>
    <t>Poulsbo</t>
  </si>
  <si>
    <t>194146399</t>
  </si>
  <si>
    <t>Azote Playing Cards | First Edition</t>
  </si>
  <si>
    <t>Franklin</t>
  </si>
  <si>
    <t>WI</t>
  </si>
  <si>
    <t>0</t>
  </si>
  <si>
    <t/>
  </si>
  <si>
    <t>Spain</t>
  </si>
  <si>
    <t>229060132</t>
  </si>
  <si>
    <t>Monster Menagerie: Gruesome Foes</t>
  </si>
  <si>
    <t>Philadelphia</t>
  </si>
  <si>
    <t>PA</t>
  </si>
  <si>
    <t>France</t>
  </si>
  <si>
    <t>255478760</t>
  </si>
  <si>
    <t>Hit The Streets: Defend The Block Tabletop Rpg66</t>
  </si>
  <si>
    <t>Barcelona</t>
  </si>
  <si>
    <t>Catalonia</t>
  </si>
  <si>
    <t>257726009</t>
  </si>
  <si>
    <t>Dice Palace: Display &amp; Storage Case For Dice &amp; Miniatures</t>
  </si>
  <si>
    <t>Rennes</t>
  </si>
  <si>
    <t>Ile-de-France</t>
  </si>
  <si>
    <t>265338582</t>
  </si>
  <si>
    <t>Peculiarity Oracle, Sacred Space And Beautiful Word Cards</t>
  </si>
  <si>
    <t>Seville</t>
  </si>
  <si>
    <t>Andalusia</t>
  </si>
  <si>
    <t>Average pledged tabletop</t>
  </si>
  <si>
    <t>272156229</t>
  </si>
  <si>
    <t>Doublesix Dice: Generation Two</t>
  </si>
  <si>
    <t>Columbia</t>
  </si>
  <si>
    <t>SC</t>
  </si>
  <si>
    <t>279753888</t>
  </si>
  <si>
    <t>The World Of The Lost Lands</t>
  </si>
  <si>
    <t>Ashland</t>
  </si>
  <si>
    <t>OR</t>
  </si>
  <si>
    <t>283822315</t>
  </si>
  <si>
    <t>Super Dude Jump</t>
  </si>
  <si>
    <t>Little Rock</t>
  </si>
  <si>
    <t>AR</t>
  </si>
  <si>
    <t>Goal_USD</t>
  </si>
  <si>
    <t>302537271</t>
  </si>
  <si>
    <t>Sloosh Cards</t>
  </si>
  <si>
    <t>310730322</t>
  </si>
  <si>
    <t>Dice Friend - Innovative Dice Tray &amp; Dice Bag - 2 In 1</t>
  </si>
  <si>
    <t>310781283</t>
  </si>
  <si>
    <t>Dungeon Craft: Build Your Own Battle Maps!</t>
  </si>
  <si>
    <t>Italia</t>
  </si>
  <si>
    <t>Piedmont</t>
  </si>
  <si>
    <t>328751672</t>
  </si>
  <si>
    <t>The Mana Pool For Magic The Gathering</t>
  </si>
  <si>
    <t>Kalamazoo</t>
  </si>
  <si>
    <t>MI</t>
  </si>
  <si>
    <t>343166008</t>
  </si>
  <si>
    <t>Rpg Pins Show Off Your Love Of Roleplaying Games! Series 1.5</t>
  </si>
  <si>
    <t>Astoria</t>
  </si>
  <si>
    <t>375484295</t>
  </si>
  <si>
    <t>Way Of The Samurai</t>
  </si>
  <si>
    <t>Reading</t>
  </si>
  <si>
    <t>Questions to answer</t>
  </si>
  <si>
    <t>375970229</t>
  </si>
  <si>
    <t>Budzzles...It'S A Bud, It'S A Puzzle, It'S A Budzzle!</t>
  </si>
  <si>
    <t>London</t>
  </si>
  <si>
    <t>1. Convert the ID column to text</t>
  </si>
  <si>
    <t>376043872</t>
  </si>
  <si>
    <t>Fief: The Lords Miniatures! Ks Exclusive!</t>
  </si>
  <si>
    <t>Chicago</t>
  </si>
  <si>
    <t>IL</t>
  </si>
  <si>
    <t>2. Convert the name column to Initialize the first letter of each word</t>
  </si>
  <si>
    <t>376134156</t>
  </si>
  <si>
    <t>Warbands Of The Dark Beyond</t>
  </si>
  <si>
    <t>3. Delete the original name column and replace it with the new proper initialized name column</t>
  </si>
  <si>
    <t>378511446</t>
  </si>
  <si>
    <t>Sensory White Playing Cards By Lunzi</t>
  </si>
  <si>
    <t>Paris</t>
  </si>
  <si>
    <t>4. A column has been created for you (Funding Period) so use it to the the project length</t>
  </si>
  <si>
    <t>379865899</t>
  </si>
  <si>
    <t>Tremor</t>
  </si>
  <si>
    <t>Fremont</t>
  </si>
  <si>
    <t>5. Using the launched at and launch month column, compute the weekday and month that a project was launched</t>
  </si>
  <si>
    <t>397149344</t>
  </si>
  <si>
    <t>Bellum Sacrum Card Game</t>
  </si>
  <si>
    <t>Denver</t>
  </si>
  <si>
    <t>CO</t>
  </si>
  <si>
    <t>6. Using the exact function, check whether the created date and launched date match and put your answer in the exact match column</t>
  </si>
  <si>
    <t>414028537</t>
  </si>
  <si>
    <t>Aether Studios - Swamp Of Sorrows</t>
  </si>
  <si>
    <t>Ogden</t>
  </si>
  <si>
    <t>UT</t>
  </si>
  <si>
    <t>7. Convert the currency column to be all capital letter and delete the currency original column when you're done</t>
  </si>
  <si>
    <t>433917839</t>
  </si>
  <si>
    <t>Dark Streets &amp; Darker Secrets</t>
  </si>
  <si>
    <t>8. Create a new sheet with sheet name as month, The new sheet must have two column launched_at_month and month_name.</t>
  </si>
  <si>
    <t>434016760</t>
  </si>
  <si>
    <t>Sovereign Skies</t>
  </si>
  <si>
    <t>Kissimmee</t>
  </si>
  <si>
    <t>8b. Populate the new sheet with the month number assigned to launched at month and the name of the month assigned to the month name column</t>
  </si>
  <si>
    <t>446366581</t>
  </si>
  <si>
    <t>Doublehead Kids</t>
  </si>
  <si>
    <t>San Antonio</t>
  </si>
  <si>
    <t>TX</t>
  </si>
  <si>
    <t>8c. Using Vlookup assigned the new sheet to your main sheet to add the month name anywhere a matching month number exist</t>
  </si>
  <si>
    <t>456024909</t>
  </si>
  <si>
    <t>Mission Adventure</t>
  </si>
  <si>
    <t>Tours</t>
  </si>
  <si>
    <t>Centre</t>
  </si>
  <si>
    <t>Germany</t>
  </si>
  <si>
    <t>10. Remove whitespaces from the country column and assign your answer to the new country trimmed column. Remember to delete the original country column</t>
  </si>
  <si>
    <t>470556307</t>
  </si>
  <si>
    <t>Electric Volleyball: Led Volleyball Net</t>
  </si>
  <si>
    <t>Hampton</t>
  </si>
  <si>
    <t>474040495</t>
  </si>
  <si>
    <t>Breachstorm: Reloaded - 30Mm Sci-Fi Miniatures</t>
  </si>
  <si>
    <t>Collingswood</t>
  </si>
  <si>
    <t>NJ</t>
  </si>
  <si>
    <t>Hong Kong</t>
  </si>
  <si>
    <t>11. Convert the staff pick column to be all lower letters</t>
  </si>
  <si>
    <t>489200715</t>
  </si>
  <si>
    <t>Sea Shanties: A Pirate-Centric Board Game</t>
  </si>
  <si>
    <t>Krempe</t>
  </si>
  <si>
    <t>Schleswig-Holstein</t>
  </si>
  <si>
    <t>12. Clean the source_url_category and assigned your answer to the source_url_category_cleaned column. Remember to delete the original source_url_category column</t>
  </si>
  <si>
    <t>490205120</t>
  </si>
  <si>
    <t>A Collection Based Game For People To Show Off</t>
  </si>
  <si>
    <t>San Francisco</t>
  </si>
  <si>
    <t>506366660</t>
  </si>
  <si>
    <t>Secrets Of The World Harvesters</t>
  </si>
  <si>
    <t>HKD</t>
  </si>
  <si>
    <t>Hong Kong Island</t>
  </si>
  <si>
    <t>526646207</t>
  </si>
  <si>
    <t>Vengeance : Director'S Cut</t>
  </si>
  <si>
    <t>New Brunswick</t>
  </si>
  <si>
    <t>528402382</t>
  </si>
  <si>
    <t>Reaping At River'S End For 5E And S&amp;W Rpg!</t>
  </si>
  <si>
    <t>Provo</t>
  </si>
  <si>
    <t>570716639</t>
  </si>
  <si>
    <t>Night Parade Of 100 Demons: The Board Game (English)</t>
  </si>
  <si>
    <t>East Lansing</t>
  </si>
  <si>
    <t>575542112</t>
  </si>
  <si>
    <t>Gaym</t>
  </si>
  <si>
    <t>New York</t>
  </si>
  <si>
    <t>599991695</t>
  </si>
  <si>
    <t>First Us Fantasy Sports Site For Women'S Leagues: She Plays</t>
  </si>
  <si>
    <t>Brandon</t>
  </si>
  <si>
    <t>MS</t>
  </si>
  <si>
    <t>603218921</t>
  </si>
  <si>
    <t>Football Fantasy, A First-And-Dungeon Zine.</t>
  </si>
  <si>
    <t>Wales</t>
  </si>
  <si>
    <t>614983062</t>
  </si>
  <si>
    <t>The Umerican Road Atlas And Umerica Unnatural</t>
  </si>
  <si>
    <t>Naperville</t>
  </si>
  <si>
    <t>675733053</t>
  </si>
  <si>
    <t>Fantasy Towers In Stl Format For 3D Printing</t>
  </si>
  <si>
    <t>Bretagne</t>
  </si>
  <si>
    <t>691012156</t>
  </si>
  <si>
    <t>Ashes To Ashes - Ks Exclusive Game</t>
  </si>
  <si>
    <t>Boynton Beach</t>
  </si>
  <si>
    <t>693521123</t>
  </si>
  <si>
    <t>Aeon'S End: The New Age</t>
  </si>
  <si>
    <t>College Park</t>
  </si>
  <si>
    <t>MD</t>
  </si>
  <si>
    <t>697419301</t>
  </si>
  <si>
    <t>The Bridge Of The Damned</t>
  </si>
  <si>
    <t>Durango</t>
  </si>
  <si>
    <t>https://www.kickstarter.com/discover/categories/games/puzzles</t>
  </si>
  <si>
    <t>puzzles</t>
  </si>
  <si>
    <t>722089197</t>
  </si>
  <si>
    <t>Monster Cards: Dnd 5E Reference Cards</t>
  </si>
  <si>
    <t>Salt Lake City</t>
  </si>
  <si>
    <t>746887439</t>
  </si>
  <si>
    <t>Cash Quiz Live: Making Ads Fun, Challenging, &amp; Rewarding</t>
  </si>
  <si>
    <t>757326786</t>
  </si>
  <si>
    <t>Dice &amp; Ink: A Roll &amp; Write Anthology</t>
  </si>
  <si>
    <t>Hayward</t>
  </si>
  <si>
    <t>795830281</t>
  </si>
  <si>
    <t>Japanese Mythology For Dungeons &amp; Dragons 5E And Pathfinder</t>
  </si>
  <si>
    <t>Carrollton</t>
  </si>
  <si>
    <t>GA</t>
  </si>
  <si>
    <t>799327001</t>
  </si>
  <si>
    <t>28Mm Scale Orc Defence Turrets</t>
  </si>
  <si>
    <t>Detroit</t>
  </si>
  <si>
    <t>833136941</t>
  </si>
  <si>
    <t>Alkemy, Rados Cults</t>
  </si>
  <si>
    <t>Perugia</t>
  </si>
  <si>
    <t>Umbria</t>
  </si>
  <si>
    <t>851252173</t>
  </si>
  <si>
    <t>Nude Figure Playing Cards</t>
  </si>
  <si>
    <t>Redmond</t>
  </si>
  <si>
    <t>Norway</t>
  </si>
  <si>
    <t>859519481</t>
  </si>
  <si>
    <t>Musical Breakout</t>
  </si>
  <si>
    <t>Bloomington</t>
  </si>
  <si>
    <t>887539225</t>
  </si>
  <si>
    <t>Equality // Integrity \\\\ Justice Playing Cards</t>
  </si>
  <si>
    <t>Pasadena</t>
  </si>
  <si>
    <t>919862684</t>
  </si>
  <si>
    <t>Tabletop Terrain From Xps Foam: Buildings</t>
  </si>
  <si>
    <t>NOK</t>
  </si>
  <si>
    <t>Oslo</t>
  </si>
  <si>
    <t>Oslo Fylke</t>
  </si>
  <si>
    <t>921603041</t>
  </si>
  <si>
    <t>Critical Dice</t>
  </si>
  <si>
    <t>Plainfield</t>
  </si>
  <si>
    <t>935058626</t>
  </si>
  <si>
    <t>Burrows &amp; Badgers: Great &amp; Small Anthro Minis By Oathsworn</t>
  </si>
  <si>
    <t>Minneapolis</t>
  </si>
  <si>
    <t>MN</t>
  </si>
  <si>
    <t>965417878</t>
  </si>
  <si>
    <t>Lux Runa: Metal Playing Cards</t>
  </si>
  <si>
    <t>999093282</t>
  </si>
  <si>
    <t>The 72 Angels Talisman Coins &amp; Spiritual Cards</t>
  </si>
  <si>
    <t>1010252246</t>
  </si>
  <si>
    <t>Pixel Blocks By Little Problem Solvers</t>
  </si>
  <si>
    <t>live</t>
  </si>
  <si>
    <t>1038316883</t>
  </si>
  <si>
    <t>Quests And Chaos Merchandise Launch</t>
  </si>
  <si>
    <t>Vacaville</t>
  </si>
  <si>
    <t>1050302600</t>
  </si>
  <si>
    <t>Team Stack Cup - The Game</t>
  </si>
  <si>
    <t>1070138616</t>
  </si>
  <si>
    <t>Dance Of Death Playing Cards - Limited 1,2,3 Deck Of Cards</t>
  </si>
  <si>
    <t>1131233975</t>
  </si>
  <si>
    <t>Perfecttrine - Playing Cards</t>
  </si>
  <si>
    <t>Charlottesville</t>
  </si>
  <si>
    <t>1134572644</t>
  </si>
  <si>
    <t>Monolith Playing Cards</t>
  </si>
  <si>
    <t>Traverse City</t>
  </si>
  <si>
    <t>Austria</t>
  </si>
  <si>
    <t>1185465369</t>
  </si>
  <si>
    <t>Odyssey: Anthropos</t>
  </si>
  <si>
    <t>Toronto</t>
  </si>
  <si>
    <t>ON</t>
  </si>
  <si>
    <t>1191044112</t>
  </si>
  <si>
    <t>Mosaic The Board Game.</t>
  </si>
  <si>
    <t>Houston</t>
  </si>
  <si>
    <t>1191456933</t>
  </si>
  <si>
    <t>Us National Park Playing Cards</t>
  </si>
  <si>
    <t>Salzburg</t>
  </si>
  <si>
    <t>1204514267</t>
  </si>
  <si>
    <t>Attribute Dice</t>
  </si>
  <si>
    <t>Cintru√©nigo</t>
  </si>
  <si>
    <t>Navarre</t>
  </si>
  <si>
    <t>1216759387</t>
  </si>
  <si>
    <t>Medieval, 3D Printable Terrain For Tabletop And Modeling</t>
  </si>
  <si>
    <t>1221572723</t>
  </si>
  <si>
    <t>Murder Mystery Manor</t>
  </si>
  <si>
    <t>Shacklefords</t>
  </si>
  <si>
    <t>1235953202</t>
  </si>
  <si>
    <t>Castles &amp; Crusades Codex Egyptium</t>
  </si>
  <si>
    <t>Portland</t>
  </si>
  <si>
    <t>Ukraine</t>
  </si>
  <si>
    <t>1268024169</t>
  </si>
  <si>
    <t>Titans: Historical Fantasy Miniature Board Game</t>
  </si>
  <si>
    <t>1286829186</t>
  </si>
  <si>
    <t>Dado</t>
  </si>
  <si>
    <t>Coral Springs</t>
  </si>
  <si>
    <t>1292186083</t>
  </si>
  <si>
    <t>Iwari</t>
  </si>
  <si>
    <t>Kiev</t>
  </si>
  <si>
    <t>Kiev City Municipality</t>
  </si>
  <si>
    <t>1293602338</t>
  </si>
  <si>
    <t>Steve Hampson'S Tabletop Games Kickstarter Report 2019</t>
  </si>
  <si>
    <t>DUMBO</t>
  </si>
  <si>
    <t>1302123934</t>
  </si>
  <si>
    <t>Incoming Transmission: Coop Deduction Boardgame (Plus App!)</t>
  </si>
  <si>
    <t>1321289146</t>
  </si>
  <si>
    <t>Rod, Reel, &amp; Fist</t>
  </si>
  <si>
    <t>Oshkosh</t>
  </si>
  <si>
    <t>1325891740</t>
  </si>
  <si>
    <t>Camp Pinetop</t>
  </si>
  <si>
    <t>Edinburgh</t>
  </si>
  <si>
    <t>Scotland</t>
  </si>
  <si>
    <t>1336875210</t>
  </si>
  <si>
    <t>Montana: Goldrush &amp; Longhorns (Heritage Edition Expansions)</t>
  </si>
  <si>
    <t>Cologne</t>
  </si>
  <si>
    <t>North Rhine-Westphalia</t>
  </si>
  <si>
    <t>1342385545</t>
  </si>
  <si>
    <t>The Spy Game: 5Th Edition Action/Espionage Roleplaying Game</t>
  </si>
  <si>
    <t>Austin</t>
  </si>
  <si>
    <t>1361589531</t>
  </si>
  <si>
    <t>Space Raiders - The Space Goblins!</t>
  </si>
  <si>
    <t>New Albany</t>
  </si>
  <si>
    <t>IN</t>
  </si>
  <si>
    <t>1384863013</t>
  </si>
  <si>
    <t>Insecta; A Transformations Deck Of Intricate Insects</t>
  </si>
  <si>
    <t>1388623378</t>
  </si>
  <si>
    <t>Mine City</t>
  </si>
  <si>
    <t>Nashville</t>
  </si>
  <si>
    <t>TN</t>
  </si>
  <si>
    <t>1389755413</t>
  </si>
  <si>
    <t>Devil Dogs: Belleau Wood 1918</t>
  </si>
  <si>
    <t>Fort Collins</t>
  </si>
  <si>
    <t>Poland</t>
  </si>
  <si>
    <t>1428354446</t>
  </si>
  <si>
    <t>The Few And Cursed: Board Game</t>
  </si>
  <si>
    <t>1430382857</t>
  </si>
  <si>
    <t>Capers Covert Rpg</t>
  </si>
  <si>
    <t>Marietta</t>
  </si>
  <si>
    <t>1433669141</t>
  </si>
  <si>
    <t>American Civil War Printable Terrain Tabletop And Modeling</t>
  </si>
  <si>
    <t>Pozna≈Ñ</t>
  </si>
  <si>
    <t>Lublin</t>
  </si>
  <si>
    <t>1439972235</t>
  </si>
  <si>
    <t>Spark: The Magic Of Storytelling</t>
  </si>
  <si>
    <t>Berlin</t>
  </si>
  <si>
    <t>canceled</t>
  </si>
  <si>
    <t>1471383303</t>
  </si>
  <si>
    <t>Heritage Luxury Playing Cards ‚Îç Printed By Cartamundi</t>
  </si>
  <si>
    <t>Bydgoszcz</t>
  </si>
  <si>
    <t>Kuiavia-Pomerania</t>
  </si>
  <si>
    <t>1475393080</t>
  </si>
  <si>
    <t>G.O.H.K (Game Of Hong Kong)</t>
  </si>
  <si>
    <t>1482962260</t>
  </si>
  <si>
    <t>Blume</t>
  </si>
  <si>
    <t>Beverly</t>
  </si>
  <si>
    <t>MA</t>
  </si>
  <si>
    <t>1485641700</t>
  </si>
  <si>
    <t>The Road To Hell - 3D Print-Ready Models</t>
  </si>
  <si>
    <t>Memphis</t>
  </si>
  <si>
    <t>1487861879</t>
  </si>
  <si>
    <t>Monsters Of The Underworld For 5E</t>
  </si>
  <si>
    <t>Calgary</t>
  </si>
  <si>
    <t>AB</t>
  </si>
  <si>
    <t>1494377696</t>
  </si>
  <si>
    <t>Talespire</t>
  </si>
  <si>
    <t>Northampton</t>
  </si>
  <si>
    <t>1511224826</t>
  </si>
  <si>
    <t>Space Base Ii -Futuristic / Apocalyptic Scenery Stls In 28Mm</t>
  </si>
  <si>
    <t>Colorado Springs</t>
  </si>
  <si>
    <t>1513076599</t>
  </si>
  <si>
    <t>Dice Spell Tracker</t>
  </si>
  <si>
    <t>1561309532</t>
  </si>
  <si>
    <t>Raccoon Tycoon: The Fat Cat Expansion</t>
  </si>
  <si>
    <t>Milano</t>
  </si>
  <si>
    <t>1571195851</t>
  </si>
  <si>
    <t>Amazons!</t>
  </si>
  <si>
    <t>Cambridgeshire</t>
  </si>
  <si>
    <t>1588933145</t>
  </si>
  <si>
    <t>Warchess</t>
  </si>
  <si>
    <t>1623104570</t>
  </si>
  <si>
    <t>Dry Erase Game Tokens</t>
  </si>
  <si>
    <t>Surprise</t>
  </si>
  <si>
    <t>1626880018</t>
  </si>
  <si>
    <t>Cochin Industrial District: 3D Printable World Building</t>
  </si>
  <si>
    <t>Centerville</t>
  </si>
  <si>
    <t>1630292080</t>
  </si>
  <si>
    <t>Matter Playing Cards</t>
  </si>
  <si>
    <t>Bangor</t>
  </si>
  <si>
    <t>1635215446</t>
  </si>
  <si>
    <t>Endeavor: Age Of Expansion</t>
  </si>
  <si>
    <t>Richmond</t>
  </si>
  <si>
    <t>Estonia</t>
  </si>
  <si>
    <t>1681980700</t>
  </si>
  <si>
    <t>The Which Way? Coding Board Game</t>
  </si>
  <si>
    <t>Miami</t>
  </si>
  <si>
    <t>Australia</t>
  </si>
  <si>
    <t>1683781890</t>
  </si>
  <si>
    <t>Bridgehouse Playing Cards</t>
  </si>
  <si>
    <t>1699038054</t>
  </si>
  <si>
    <t>Maximum Mayhem Dungeons #7: Dread Swamp Of The Banshee</t>
  </si>
  <si>
    <t>Manniku</t>
  </si>
  <si>
    <t>Laane-Viru County</t>
  </si>
  <si>
    <t>1702433350</t>
  </si>
  <si>
    <t>Axis Playing Cards</t>
  </si>
  <si>
    <t>AUD</t>
  </si>
  <si>
    <t>Sydney</t>
  </si>
  <si>
    <t>NSW</t>
  </si>
  <si>
    <t>1713322204</t>
  </si>
  <si>
    <t>Terraforming Mars: Turmoil</t>
  </si>
  <si>
    <t>1713457614</t>
  </si>
  <si>
    <t>Dungeon Crawl Classics: Soul For The Ocean Dark</t>
  </si>
  <si>
    <t>Montesson</t>
  </si>
  <si>
    <t>1719736684</t>
  </si>
  <si>
    <t>Vampire Cards: Specialized Playing Cards!</t>
  </si>
  <si>
    <t>1738093236</t>
  </si>
  <si>
    <t>6Th Sense Connection Oracle Cards</t>
  </si>
  <si>
    <t>Fort Worth</t>
  </si>
  <si>
    <t>1748213057</t>
  </si>
  <si>
    <t>Bolabots (Steam Game)</t>
  </si>
  <si>
    <t>Boston</t>
  </si>
  <si>
    <t>1788831436</t>
  </si>
  <si>
    <t>Metal Gods Of Ur-Hadad Zine Returns!</t>
  </si>
  <si>
    <t>Saginaw</t>
  </si>
  <si>
    <t>1793298287</t>
  </si>
  <si>
    <t>Flight Club: Performance Artwork And Live Street Game</t>
  </si>
  <si>
    <t>Santa Cruz de Tenerife</t>
  </si>
  <si>
    <t>Canary Islands</t>
  </si>
  <si>
    <t>1801538018</t>
  </si>
  <si>
    <t>Night Life Tabletop Game</t>
  </si>
  <si>
    <t>Launceston</t>
  </si>
  <si>
    <t>TAS</t>
  </si>
  <si>
    <t>1812075920</t>
  </si>
  <si>
    <t>The Mescalaro Prophecy: Dungeons And Dragons Adventure (5E)</t>
  </si>
  <si>
    <t>1821926377</t>
  </si>
  <si>
    <t>The Hedgehog Hop</t>
  </si>
  <si>
    <t>Cincinnati</t>
  </si>
  <si>
    <t>OH</t>
  </si>
  <si>
    <t>1835829695</t>
  </si>
  <si>
    <t>Storosso, New Beach, Backyard, Tailgate Game (Canceled)</t>
  </si>
  <si>
    <t>1851778839</t>
  </si>
  <si>
    <t>Bullship! - Never Trust A Pirate!</t>
  </si>
  <si>
    <t>Bordeaux</t>
  </si>
  <si>
    <t>Aquitaine</t>
  </si>
  <si>
    <t>1859070850</t>
  </si>
  <si>
    <t>Savage Realms - Escape From Darkmoor Keep</t>
  </si>
  <si>
    <t>1884324378</t>
  </si>
  <si>
    <t>Handsome - An Elegant Wordgame By Tc Petty Iii</t>
  </si>
  <si>
    <t>Winchester</t>
  </si>
  <si>
    <t>1884678356</t>
  </si>
  <si>
    <t>King H√Πng Era</t>
  </si>
  <si>
    <t>Rome</t>
  </si>
  <si>
    <t>Lazio</t>
  </si>
  <si>
    <t>1905254051</t>
  </si>
  <si>
    <t>Matryoshka: A Set-Collection And Trading Game For 3-5P</t>
  </si>
  <si>
    <t>Orem</t>
  </si>
  <si>
    <t>1925222935</t>
  </si>
  <si>
    <t>Catch The Letch</t>
  </si>
  <si>
    <t>Stevens Point</t>
  </si>
  <si>
    <t>1926175052</t>
  </si>
  <si>
    <t>Troll'S Teeth: A Tabletop Rpg Game Of Chance‚Ñ¢</t>
  </si>
  <si>
    <t>1929508597</t>
  </si>
  <si>
    <t>Fearsome Critters</t>
  </si>
  <si>
    <t>Hamburg</t>
  </si>
  <si>
    <t>1950581568</t>
  </si>
  <si>
    <t>53 Films</t>
  </si>
  <si>
    <t>1951658552</t>
  </si>
  <si>
    <t>Twist Gaming - Year 4</t>
  </si>
  <si>
    <t>Idaho Falls</t>
  </si>
  <si>
    <t>ID</t>
  </si>
  <si>
    <t>1975006817</t>
  </si>
  <si>
    <t>Burgle Bros 2: The Casino Capers</t>
  </si>
  <si>
    <t>Atlanta</t>
  </si>
  <si>
    <t>1977071313</t>
  </si>
  <si>
    <t>Cigar Box Battle - Double Sided Battle Mats! New Designs!</t>
  </si>
  <si>
    <t>Cheung Chau</t>
  </si>
  <si>
    <t>Outlying Islands</t>
  </si>
  <si>
    <t>1997832529</t>
  </si>
  <si>
    <t>Wooden Exquisite Collection Playing Cards Display</t>
  </si>
  <si>
    <t>County Durham</t>
  </si>
  <si>
    <t>2001270294</t>
  </si>
  <si>
    <t>Double Cards - Cards That Give You Choices</t>
  </si>
  <si>
    <t>Longview</t>
  </si>
  <si>
    <t>2001427184</t>
  </si>
  <si>
    <t>The 1 Dollar Campaign: Break Kickstarter</t>
  </si>
  <si>
    <t>Porto Mantovano</t>
  </si>
  <si>
    <t>2017245526</t>
  </si>
  <si>
    <t>Emberlord</t>
  </si>
  <si>
    <t>2033432418</t>
  </si>
  <si>
    <t>Prowlers &amp; Paragons Ultimate Edition</t>
  </si>
  <si>
    <t>Burbank</t>
  </si>
  <si>
    <t>Czech Republic</t>
  </si>
  <si>
    <t>2034458156</t>
  </si>
  <si>
    <t>Magic Trick Science Tutoring Package, Fool Your Fellow!</t>
  </si>
  <si>
    <t>Marlborough</t>
  </si>
  <si>
    <t>2061303985</t>
  </si>
  <si>
    <t>Drunko Card - Game Nights Now Officially Forgettable</t>
  </si>
  <si>
    <t>2063533927</t>
  </si>
  <si>
    <t>Highlords Firstborn Playing Cards - Volume 1 Fantasy Series</t>
  </si>
  <si>
    <t>Karvin√°</t>
  </si>
  <si>
    <t>Moravian-Silesian Region</t>
  </si>
  <si>
    <t>2131317332</t>
  </si>
  <si>
    <t>Open Cards, Open Hearts</t>
  </si>
  <si>
    <t>Id_Text</t>
  </si>
  <si>
    <t>launched_at_month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</si>
  <si>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</si>
  <si>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</si>
  <si>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</si>
  <si>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</si>
  <si>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</si>
  <si>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</si>
  <si>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</si>
  <si>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</si>
  <si>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</si>
  <si>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</si>
  <si>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</si>
  <si>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</si>
  <si>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false</t>
  </si>
  <si>
    <t>true</t>
  </si>
  <si>
    <t>Blank cells 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</si>
</sst>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595959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-0.499984740745262"/>
        <bgColor theme="1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595959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rgb="FF595959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3" fontId="6" fillId="0" borderId="0" xfId="0" applyNumberFormat="1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left"/>
    </xf>
    <xf numFmtId="0" fontId="4" fillId="2" borderId="2" xfId="0" applyFont="1" applyFill="1" applyBorder="1"/>
    <xf numFmtId="0" fontId="4" fillId="2" borderId="3" xfId="0" applyFont="1" applyFill="1" applyBorder="1"/>
    <xf numFmtId="3" fontId="6" fillId="0" borderId="0" xfId="0" applyNumberFormat="1" applyFont="1" applyAlignment="1">
      <alignment horizontal="right"/>
    </xf>
    <xf numFmtId="3" fontId="4" fillId="2" borderId="3" xfId="0" applyNumberFormat="1" applyFont="1" applyFill="1" applyBorder="1"/>
    <xf numFmtId="0" fontId="9" fillId="2" borderId="2" xfId="0" applyFont="1" applyFill="1" applyBorder="1"/>
    <xf numFmtId="0" fontId="10" fillId="0" borderId="0" xfId="0" applyFont="1"/>
    <xf numFmtId="3" fontId="4" fillId="2" borderId="3" xfId="0" applyNumberFormat="1" applyFont="1" applyFill="1" applyBorder="1" applyAlignment="1"/>
    <xf numFmtId="0" fontId="7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3" fillId="0" borderId="0" xfId="0" applyFont="1"/>
    <xf numFmtId="0" fontId="12" fillId="2" borderId="2" xfId="0" applyFont="1" applyFill="1" applyBorder="1"/>
    <xf numFmtId="0" fontId="13" fillId="2" borderId="2" xfId="0" applyFont="1" applyFill="1" applyBorder="1"/>
    <xf numFmtId="0" fontId="9" fillId="0" borderId="0" xfId="0" applyFont="1"/>
    <xf numFmtId="0" fontId="4" fillId="0" borderId="6" xfId="0" applyFont="1" applyBorder="1"/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/>
    <xf numFmtId="3" fontId="10" fillId="0" borderId="0" xfId="0" applyNumberFormat="1" applyFont="1"/>
    <xf numFmtId="0" fontId="15" fillId="0" borderId="0" xfId="0" applyFont="1" applyAlignme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left" vertical="center" wrapText="1"/>
    </xf>
    <xf numFmtId="0" fontId="4" fillId="5" borderId="0" xfId="0" applyFont="1" applyFill="1"/>
    <xf numFmtId="0" fontId="5" fillId="5" borderId="0" xfId="0" applyFont="1" applyFill="1" applyAlignment="1">
      <alignment horizontal="left" vertical="center" wrapText="1"/>
    </xf>
    <xf numFmtId="0" fontId="15" fillId="7" borderId="0" xfId="0" applyFont="1" applyFill="1" applyAlignment="1"/>
    <xf numFmtId="0" fontId="8" fillId="8" borderId="4" xfId="0" applyFont="1" applyFill="1" applyBorder="1"/>
    <xf numFmtId="0" fontId="15" fillId="9" borderId="0" xfId="0" applyFont="1" applyFill="1" applyAlignment="1"/>
    <xf numFmtId="0" fontId="4" fillId="9" borderId="0" xfId="0" applyFont="1" applyFill="1"/>
    <xf numFmtId="0" fontId="8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5"/>
  <sheetViews>
    <sheetView tabSelected="1" workbookViewId="0">
      <pane ySplit="1" topLeftCell="A35" activePane="bottomLeft" state="frozen"/>
      <selection pane="bottomLeft" activeCell="AD14" sqref="AD14"/>
    </sheetView>
  </sheetViews>
  <sheetFormatPr defaultColWidth="14.42578125" defaultRowHeight="15" customHeight="1" x14ac:dyDescent="0.2"/>
  <cols>
    <col min="1" max="1" width="17.28515625" customWidth="1"/>
    <col min="2" max="2" width="58.42578125" customWidth="1"/>
    <col min="3" max="3" width="16.140625" customWidth="1"/>
    <col min="4" max="4" width="17.5703125" customWidth="1"/>
    <col min="5" max="5" width="13.85546875" customWidth="1"/>
    <col min="6" max="6" width="18.5703125" customWidth="1"/>
    <col min="7" max="7" width="20.140625" customWidth="1"/>
    <col min="8" max="9" width="21.140625" customWidth="1"/>
    <col min="10" max="10" width="16.42578125" customWidth="1"/>
    <col min="11" max="11" width="19.85546875" customWidth="1"/>
    <col min="12" max="12" width="20.140625" customWidth="1"/>
    <col min="13" max="13" width="13.140625" customWidth="1"/>
    <col min="14" max="14" width="22.42578125" customWidth="1"/>
    <col min="15" max="15" width="21.28515625" customWidth="1"/>
    <col min="16" max="17" width="24" customWidth="1"/>
    <col min="18" max="18" width="22" customWidth="1"/>
    <col min="19" max="19" width="67.140625" customWidth="1"/>
    <col min="20" max="20" width="18.28515625" customWidth="1"/>
    <col min="21" max="21" width="23.28515625" customWidth="1"/>
    <col min="22" max="22" width="0.140625" customWidth="1"/>
    <col min="23" max="23" width="15.140625" customWidth="1"/>
    <col min="24" max="24" width="11.5703125" customWidth="1"/>
    <col min="25" max="25" width="8.7109375" customWidth="1"/>
    <col min="26" max="26" width="23.28515625" customWidth="1"/>
    <col min="27" max="27" width="23.42578125" customWidth="1"/>
    <col min="28" max="28" width="8.7109375" customWidth="1"/>
    <col min="29" max="29" width="29" customWidth="1"/>
    <col min="30" max="30" width="19.28515625" customWidth="1"/>
    <col min="31" max="41" width="8.7109375" customWidth="1"/>
  </cols>
  <sheetData>
    <row r="1" spans="1:41" s="36" customFormat="1" ht="15.75" customHeight="1" x14ac:dyDescent="0.25">
      <c r="A1" s="30" t="s">
        <v>567</v>
      </c>
      <c r="B1" s="30" t="s">
        <v>0</v>
      </c>
      <c r="C1" s="31" t="s">
        <v>1</v>
      </c>
      <c r="D1" s="31" t="s">
        <v>2</v>
      </c>
      <c r="E1" s="31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3" t="s">
        <v>8</v>
      </c>
      <c r="K1" s="32" t="s">
        <v>9</v>
      </c>
      <c r="L1" s="32" t="s">
        <v>10</v>
      </c>
      <c r="M1" s="32" t="s">
        <v>11</v>
      </c>
      <c r="N1" s="34" t="s">
        <v>12</v>
      </c>
      <c r="O1" s="32" t="s">
        <v>13</v>
      </c>
      <c r="P1" s="35"/>
      <c r="Q1" s="32" t="s">
        <v>14</v>
      </c>
      <c r="R1" s="30" t="s">
        <v>15</v>
      </c>
      <c r="S1" s="32" t="s">
        <v>16</v>
      </c>
      <c r="T1" s="30" t="s">
        <v>17</v>
      </c>
      <c r="U1" s="32" t="s">
        <v>18</v>
      </c>
      <c r="V1" s="32" t="s">
        <v>19</v>
      </c>
      <c r="W1" s="32" t="s">
        <v>20</v>
      </c>
      <c r="X1" s="32" t="s">
        <v>21</v>
      </c>
      <c r="Z1" s="37"/>
      <c r="AA1" s="37"/>
      <c r="AB1" s="38"/>
      <c r="AC1" s="39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</row>
    <row r="2" spans="1:41" ht="15.75" customHeight="1" x14ac:dyDescent="0.25">
      <c r="A2" s="2" t="s">
        <v>22</v>
      </c>
      <c r="B2" s="3" t="s">
        <v>23</v>
      </c>
      <c r="C2" s="3">
        <v>43521</v>
      </c>
      <c r="D2" s="3">
        <v>43549</v>
      </c>
      <c r="E2" s="3">
        <v>43609</v>
      </c>
      <c r="F2" s="1">
        <f t="shared" ref="F2:F18" si="0">E2-D2</f>
        <v>60</v>
      </c>
      <c r="G2" s="1">
        <f t="shared" ref="G2:G22" si="1">WEEKDAY(C2,1)</f>
        <v>2</v>
      </c>
      <c r="H2" s="1">
        <f t="shared" ref="H2:H24" si="2">MONTH(D2)</f>
        <v>3</v>
      </c>
      <c r="I2" s="1" t="str">
        <f>VLOOKUP(H2, Month!$A$1:$B$13, 2, FALSE)</f>
        <v>March</v>
      </c>
      <c r="J2" s="3" t="b">
        <f t="shared" ref="J2:J18" si="3">EXACT(C2,D2)</f>
        <v>0</v>
      </c>
      <c r="K2" s="2">
        <v>138</v>
      </c>
      <c r="L2" s="2" t="s">
        <v>24</v>
      </c>
      <c r="M2" s="2">
        <v>15047</v>
      </c>
      <c r="N2" s="4">
        <v>15000</v>
      </c>
      <c r="O2" s="2" t="s">
        <v>25</v>
      </c>
      <c r="P2" s="2" t="s">
        <v>26</v>
      </c>
      <c r="Q2" s="2" t="str">
        <f t="shared" ref="Q2:Q18" si="4">CONCATENATE(O2,",",P2)</f>
        <v>Orlando,FL</v>
      </c>
      <c r="R2" s="5" t="s">
        <v>27</v>
      </c>
      <c r="S2" s="2" t="s">
        <v>28</v>
      </c>
      <c r="T2" s="2">
        <f t="shared" ref="T2:T18" si="5">LEN("https://www.kickstarter.com/discover/categories/games/")</f>
        <v>54</v>
      </c>
      <c r="U2" s="2" t="s">
        <v>29</v>
      </c>
      <c r="V2" s="2" t="str">
        <f t="shared" ref="V2:V18" si="6">SUBSTITUTE(U2,"%20"," ")</f>
        <v>live games</v>
      </c>
      <c r="W2" s="6" t="s">
        <v>581</v>
      </c>
      <c r="X2" s="2" t="s">
        <v>30</v>
      </c>
      <c r="Z2" s="7"/>
      <c r="AA2" s="8"/>
      <c r="AB2" s="1"/>
      <c r="AC2" s="42" t="s">
        <v>98</v>
      </c>
      <c r="AD2" s="43" t="s">
        <v>99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25">
      <c r="A3" s="2" t="s">
        <v>31</v>
      </c>
      <c r="B3" s="3" t="s">
        <v>32</v>
      </c>
      <c r="C3" s="3">
        <v>43478</v>
      </c>
      <c r="D3" s="3">
        <v>43491</v>
      </c>
      <c r="E3" s="3">
        <v>43526</v>
      </c>
      <c r="F3" s="1">
        <f t="shared" si="0"/>
        <v>35</v>
      </c>
      <c r="G3" s="1">
        <f t="shared" si="1"/>
        <v>1</v>
      </c>
      <c r="H3" s="1">
        <f t="shared" si="2"/>
        <v>1</v>
      </c>
      <c r="I3" s="1" t="str">
        <f>VLOOKUP(H3, Month!$A$1:$B$13, 2, FALSE)</f>
        <v>January</v>
      </c>
      <c r="J3" s="3" t="b">
        <f t="shared" si="3"/>
        <v>0</v>
      </c>
      <c r="K3" s="2">
        <v>1</v>
      </c>
      <c r="L3" s="2" t="s">
        <v>24</v>
      </c>
      <c r="M3" s="2">
        <v>1</v>
      </c>
      <c r="N3" s="9">
        <v>28000</v>
      </c>
      <c r="O3" s="2" t="s">
        <v>33</v>
      </c>
      <c r="P3" s="2" t="s">
        <v>34</v>
      </c>
      <c r="Q3" s="2" t="str">
        <f t="shared" si="4"/>
        <v>Arlington,VA</v>
      </c>
      <c r="R3" s="5" t="s">
        <v>27</v>
      </c>
      <c r="S3" s="2" t="s">
        <v>35</v>
      </c>
      <c r="T3" s="2">
        <f t="shared" si="5"/>
        <v>54</v>
      </c>
      <c r="U3" s="2" t="s">
        <v>36</v>
      </c>
      <c r="V3" s="2" t="str">
        <f t="shared" si="6"/>
        <v>mobile games</v>
      </c>
      <c r="W3" s="6" t="s">
        <v>581</v>
      </c>
      <c r="X3" s="2" t="s">
        <v>37</v>
      </c>
      <c r="Z3" s="41" t="s">
        <v>38</v>
      </c>
      <c r="AA3" s="8">
        <f>COUNTA(D2:G160)</f>
        <v>611</v>
      </c>
      <c r="AB3" s="1"/>
      <c r="AC3" t="str" cm="1">
        <f t="array" ref="AC3:AC19">_xlfn.UNIQUE(R2:R160)</f>
        <v>United States</v>
      </c>
      <c r="AD3" s="1">
        <f>COUNTIF(R2:R160, AC3)</f>
        <v>90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25">
      <c r="A4" s="2" t="s">
        <v>39</v>
      </c>
      <c r="B4" s="3" t="s">
        <v>40</v>
      </c>
      <c r="C4" s="3">
        <v>43504</v>
      </c>
      <c r="D4" s="3">
        <v>43504</v>
      </c>
      <c r="E4" s="3">
        <v>43534</v>
      </c>
      <c r="F4" s="1">
        <f t="shared" si="0"/>
        <v>30</v>
      </c>
      <c r="G4" s="1">
        <f t="shared" si="1"/>
        <v>6</v>
      </c>
      <c r="H4" s="1">
        <f t="shared" si="2"/>
        <v>2</v>
      </c>
      <c r="I4" s="1" t="str">
        <f>VLOOKUP(H4, Month!$A$1:$B$13, 2, FALSE)</f>
        <v>February</v>
      </c>
      <c r="J4" s="3" t="b">
        <f t="shared" si="3"/>
        <v>1</v>
      </c>
      <c r="K4" s="2">
        <v>170</v>
      </c>
      <c r="L4" s="2" t="s">
        <v>41</v>
      </c>
      <c r="M4" s="2">
        <v>6324</v>
      </c>
      <c r="N4" s="9">
        <v>2000</v>
      </c>
      <c r="O4" s="2" t="s">
        <v>42</v>
      </c>
      <c r="P4" s="2" t="s">
        <v>43</v>
      </c>
      <c r="Q4" s="2" t="str">
        <f t="shared" si="4"/>
        <v>Nottingham,England</v>
      </c>
      <c r="R4" s="5" t="s">
        <v>44</v>
      </c>
      <c r="S4" s="2" t="s">
        <v>45</v>
      </c>
      <c r="T4" s="2">
        <f t="shared" si="5"/>
        <v>54</v>
      </c>
      <c r="U4" s="2" t="s">
        <v>46</v>
      </c>
      <c r="V4" s="2" t="str">
        <f t="shared" si="6"/>
        <v>tabletop games</v>
      </c>
      <c r="W4" s="6" t="s">
        <v>581</v>
      </c>
      <c r="X4" s="2" t="s">
        <v>30</v>
      </c>
      <c r="Z4" s="41" t="s">
        <v>583</v>
      </c>
      <c r="AA4" s="8">
        <f>COUNTBLANK(D2:G160)</f>
        <v>25</v>
      </c>
      <c r="AB4" s="1"/>
      <c r="AC4" t="str">
        <v>United Kingdom</v>
      </c>
      <c r="AD4" s="1">
        <f t="shared" ref="AD4:AD19" si="7">COUNTIF(R3:R161, AC4)</f>
        <v>16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25">
      <c r="A5" s="2" t="s">
        <v>47</v>
      </c>
      <c r="B5" s="3" t="s">
        <v>48</v>
      </c>
      <c r="C5" s="3">
        <v>43676</v>
      </c>
      <c r="D5" s="3">
        <v>43721</v>
      </c>
      <c r="E5" s="3">
        <v>43746</v>
      </c>
      <c r="F5" s="1">
        <f t="shared" si="0"/>
        <v>25</v>
      </c>
      <c r="G5" s="1">
        <f t="shared" si="1"/>
        <v>3</v>
      </c>
      <c r="H5" s="1">
        <f t="shared" si="2"/>
        <v>9</v>
      </c>
      <c r="I5" s="1" t="str">
        <f>VLOOKUP(H5, Month!$A$1:$B$13, 2, FALSE)</f>
        <v>September</v>
      </c>
      <c r="J5" s="3" t="b">
        <f t="shared" si="3"/>
        <v>0</v>
      </c>
      <c r="K5" s="2">
        <v>45</v>
      </c>
      <c r="L5" s="2" t="s">
        <v>49</v>
      </c>
      <c r="M5" s="2">
        <v>4408.29</v>
      </c>
      <c r="N5" s="9">
        <v>3300</v>
      </c>
      <c r="O5" s="2" t="s">
        <v>50</v>
      </c>
      <c r="P5" s="2" t="s">
        <v>51</v>
      </c>
      <c r="Q5" s="2" t="str">
        <f t="shared" si="4"/>
        <v>Vancouver,BC</v>
      </c>
      <c r="R5" s="5" t="s">
        <v>52</v>
      </c>
      <c r="S5" s="2" t="s">
        <v>45</v>
      </c>
      <c r="T5" s="2">
        <f t="shared" si="5"/>
        <v>54</v>
      </c>
      <c r="U5" s="2" t="s">
        <v>46</v>
      </c>
      <c r="V5" s="2" t="str">
        <f t="shared" si="6"/>
        <v>tabletop games</v>
      </c>
      <c r="W5" s="6" t="s">
        <v>581</v>
      </c>
      <c r="X5" s="2" t="s">
        <v>30</v>
      </c>
      <c r="Z5" s="1"/>
      <c r="AA5" s="1"/>
      <c r="AB5" s="1"/>
      <c r="AC5" t="str">
        <v>Canada</v>
      </c>
      <c r="AD5" s="1">
        <f t="shared" si="7"/>
        <v>7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25">
      <c r="A6" s="2" t="s">
        <v>53</v>
      </c>
      <c r="B6" s="3" t="s">
        <v>54</v>
      </c>
      <c r="C6" s="3">
        <v>43471</v>
      </c>
      <c r="D6" s="3">
        <v>43622</v>
      </c>
      <c r="E6" s="3">
        <v>43652</v>
      </c>
      <c r="F6" s="1">
        <f t="shared" si="0"/>
        <v>30</v>
      </c>
      <c r="G6" s="1">
        <f t="shared" si="1"/>
        <v>1</v>
      </c>
      <c r="H6" s="1">
        <f t="shared" si="2"/>
        <v>6</v>
      </c>
      <c r="I6" s="1" t="str">
        <f>VLOOKUP(H6, Month!$A$1:$B$13, 2, FALSE)</f>
        <v>June</v>
      </c>
      <c r="J6" s="3" t="b">
        <f t="shared" si="3"/>
        <v>0</v>
      </c>
      <c r="K6" s="2">
        <v>250</v>
      </c>
      <c r="L6" s="2" t="s">
        <v>24</v>
      </c>
      <c r="M6" s="2">
        <v>6341</v>
      </c>
      <c r="N6" s="9">
        <v>2500</v>
      </c>
      <c r="O6" s="2" t="s">
        <v>55</v>
      </c>
      <c r="P6" s="2" t="s">
        <v>56</v>
      </c>
      <c r="Q6" s="2" t="str">
        <f t="shared" si="4"/>
        <v>Los Gatos,CA</v>
      </c>
      <c r="R6" s="5" t="s">
        <v>27</v>
      </c>
      <c r="S6" s="2" t="s">
        <v>57</v>
      </c>
      <c r="T6" s="2">
        <f t="shared" si="5"/>
        <v>54</v>
      </c>
      <c r="U6" s="2" t="s">
        <v>58</v>
      </c>
      <c r="V6" s="2" t="str">
        <f t="shared" si="6"/>
        <v>playing cards</v>
      </c>
      <c r="W6" s="6" t="s">
        <v>581</v>
      </c>
      <c r="X6" s="2" t="s">
        <v>30</v>
      </c>
      <c r="Z6" s="41" t="s">
        <v>59</v>
      </c>
      <c r="AA6" s="10">
        <f>MIN(N2:N160)</f>
        <v>1</v>
      </c>
      <c r="AB6" s="1"/>
      <c r="AC6" t="str">
        <v>Italy</v>
      </c>
      <c r="AD6" s="1">
        <f t="shared" si="7"/>
        <v>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25">
      <c r="A7" s="2" t="s">
        <v>60</v>
      </c>
      <c r="B7" s="3" t="s">
        <v>61</v>
      </c>
      <c r="C7" s="3">
        <v>43466</v>
      </c>
      <c r="D7" s="3">
        <v>43511</v>
      </c>
      <c r="E7" s="3">
        <v>43527</v>
      </c>
      <c r="F7" s="1">
        <f t="shared" si="0"/>
        <v>16</v>
      </c>
      <c r="G7" s="1">
        <f t="shared" si="1"/>
        <v>3</v>
      </c>
      <c r="H7" s="1">
        <f t="shared" si="2"/>
        <v>2</v>
      </c>
      <c r="I7" s="1" t="str">
        <f>VLOOKUP(H7, Month!$A$1:$B$13, 2, FALSE)</f>
        <v>February</v>
      </c>
      <c r="J7" s="3" t="b">
        <f t="shared" si="3"/>
        <v>0</v>
      </c>
      <c r="K7" s="2">
        <v>667</v>
      </c>
      <c r="L7" s="2" t="s">
        <v>62</v>
      </c>
      <c r="M7" s="2">
        <v>50384</v>
      </c>
      <c r="N7" s="9">
        <v>17000</v>
      </c>
      <c r="O7" s="2" t="s">
        <v>63</v>
      </c>
      <c r="P7" s="2" t="s">
        <v>64</v>
      </c>
      <c r="Q7" s="2" t="str">
        <f t="shared" si="4"/>
        <v>Lentate sul Seveso,Lombardy</v>
      </c>
      <c r="R7" s="5" t="s">
        <v>65</v>
      </c>
      <c r="S7" s="2" t="s">
        <v>57</v>
      </c>
      <c r="T7" s="2">
        <f t="shared" si="5"/>
        <v>54</v>
      </c>
      <c r="U7" s="2" t="s">
        <v>58</v>
      </c>
      <c r="V7" s="2" t="str">
        <f t="shared" si="6"/>
        <v>playing cards</v>
      </c>
      <c r="W7" s="6" t="s">
        <v>581</v>
      </c>
      <c r="X7" s="2"/>
      <c r="Z7" s="1"/>
      <c r="AA7" s="1"/>
      <c r="AB7" s="1"/>
      <c r="AC7" t="str">
        <v>Singapore</v>
      </c>
      <c r="AD7" s="1">
        <f t="shared" si="7"/>
        <v>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25">
      <c r="A8" s="2" t="s">
        <v>66</v>
      </c>
      <c r="B8" s="3" t="s">
        <v>67</v>
      </c>
      <c r="C8" s="3">
        <v>43467</v>
      </c>
      <c r="D8" s="3">
        <v>43503</v>
      </c>
      <c r="E8" s="3">
        <v>43523</v>
      </c>
      <c r="F8" s="1">
        <f t="shared" si="0"/>
        <v>20</v>
      </c>
      <c r="G8" s="1">
        <f t="shared" si="1"/>
        <v>4</v>
      </c>
      <c r="H8" s="1">
        <f t="shared" si="2"/>
        <v>2</v>
      </c>
      <c r="I8" s="1" t="str">
        <f>VLOOKUP(H8, Month!$A$1:$B$13, 2, FALSE)</f>
        <v>February</v>
      </c>
      <c r="J8" s="3" t="b">
        <f t="shared" si="3"/>
        <v>0</v>
      </c>
      <c r="K8" s="2">
        <v>243</v>
      </c>
      <c r="L8" s="2" t="s">
        <v>24</v>
      </c>
      <c r="M8" s="2">
        <v>7402</v>
      </c>
      <c r="N8" s="9">
        <v>5000</v>
      </c>
      <c r="O8" s="2" t="s">
        <v>68</v>
      </c>
      <c r="P8" s="2" t="s">
        <v>69</v>
      </c>
      <c r="Q8" s="2" t="str">
        <f t="shared" si="4"/>
        <v>Phoenix,AZ</v>
      </c>
      <c r="R8" s="5" t="s">
        <v>27</v>
      </c>
      <c r="S8" s="2" t="s">
        <v>45</v>
      </c>
      <c r="T8" s="2">
        <f t="shared" si="5"/>
        <v>54</v>
      </c>
      <c r="U8" s="2" t="s">
        <v>46</v>
      </c>
      <c r="V8" s="2" t="str">
        <f t="shared" si="6"/>
        <v>tabletop games</v>
      </c>
      <c r="W8" s="6" t="s">
        <v>581</v>
      </c>
      <c r="X8" s="2" t="s">
        <v>30</v>
      </c>
      <c r="Z8" s="11" t="s">
        <v>70</v>
      </c>
      <c r="AB8" s="1"/>
      <c r="AC8" t="str">
        <v>Spain</v>
      </c>
      <c r="AD8" s="1">
        <f t="shared" si="7"/>
        <v>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25">
      <c r="A9" s="2" t="s">
        <v>71</v>
      </c>
      <c r="B9" s="3" t="s">
        <v>72</v>
      </c>
      <c r="C9" s="3">
        <v>43469</v>
      </c>
      <c r="D9" s="3">
        <v>43497</v>
      </c>
      <c r="E9" s="3">
        <v>43525</v>
      </c>
      <c r="F9" s="1">
        <f t="shared" si="0"/>
        <v>28</v>
      </c>
      <c r="G9" s="1">
        <f t="shared" si="1"/>
        <v>6</v>
      </c>
      <c r="H9" s="1">
        <f t="shared" si="2"/>
        <v>2</v>
      </c>
      <c r="I9" s="1" t="str">
        <f>VLOOKUP(H9, Month!$A$1:$B$13, 2, FALSE)</f>
        <v>February</v>
      </c>
      <c r="J9" s="3" t="b">
        <f t="shared" si="3"/>
        <v>0</v>
      </c>
      <c r="K9" s="2">
        <v>144</v>
      </c>
      <c r="L9" s="2" t="s">
        <v>24</v>
      </c>
      <c r="M9" s="2">
        <v>1816</v>
      </c>
      <c r="N9" s="9">
        <v>1800</v>
      </c>
      <c r="O9" s="2" t="s">
        <v>73</v>
      </c>
      <c r="P9" s="2" t="s">
        <v>56</v>
      </c>
      <c r="Q9" s="2" t="str">
        <f t="shared" si="4"/>
        <v>Los Angeles,CA</v>
      </c>
      <c r="R9" s="5" t="s">
        <v>27</v>
      </c>
      <c r="S9" s="2" t="s">
        <v>45</v>
      </c>
      <c r="T9" s="2">
        <f t="shared" si="5"/>
        <v>54</v>
      </c>
      <c r="U9" s="2" t="s">
        <v>46</v>
      </c>
      <c r="V9" s="2" t="str">
        <f t="shared" si="6"/>
        <v>tabletop games</v>
      </c>
      <c r="W9" s="6" t="s">
        <v>582</v>
      </c>
      <c r="X9" s="2" t="s">
        <v>30</v>
      </c>
      <c r="Z9" s="44" t="s">
        <v>74</v>
      </c>
      <c r="AA9" s="8">
        <f>SUM(K2:K160)</f>
        <v>134773</v>
      </c>
      <c r="AB9" s="1"/>
      <c r="AC9" t="str">
        <v>France</v>
      </c>
      <c r="AD9" s="1">
        <f t="shared" si="7"/>
        <v>6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25">
      <c r="A10" s="2" t="s">
        <v>75</v>
      </c>
      <c r="B10" s="3" t="s">
        <v>76</v>
      </c>
      <c r="C10" s="3">
        <v>43472</v>
      </c>
      <c r="D10" s="3">
        <v>43550</v>
      </c>
      <c r="E10" s="3">
        <v>43587</v>
      </c>
      <c r="F10" s="1">
        <f t="shared" si="0"/>
        <v>37</v>
      </c>
      <c r="G10" s="1">
        <f t="shared" si="1"/>
        <v>2</v>
      </c>
      <c r="H10" s="1">
        <f t="shared" si="2"/>
        <v>3</v>
      </c>
      <c r="I10" s="1" t="str">
        <f>VLOOKUP(H10, Month!$A$1:$B$13, 2, FALSE)</f>
        <v>March</v>
      </c>
      <c r="J10" s="3" t="b">
        <f t="shared" si="3"/>
        <v>0</v>
      </c>
      <c r="K10" s="2">
        <v>4009</v>
      </c>
      <c r="L10" s="2" t="s">
        <v>24</v>
      </c>
      <c r="M10" s="2">
        <v>109565.5</v>
      </c>
      <c r="N10" s="9">
        <v>15013</v>
      </c>
      <c r="O10" s="2" t="s">
        <v>33</v>
      </c>
      <c r="P10" s="2" t="s">
        <v>34</v>
      </c>
      <c r="Q10" s="2" t="str">
        <f t="shared" si="4"/>
        <v>Arlington,VA</v>
      </c>
      <c r="R10" s="5" t="s">
        <v>27</v>
      </c>
      <c r="S10" s="2" t="s">
        <v>45</v>
      </c>
      <c r="T10" s="2">
        <f t="shared" si="5"/>
        <v>54</v>
      </c>
      <c r="U10" s="2" t="s">
        <v>46</v>
      </c>
      <c r="V10" s="2" t="str">
        <f t="shared" si="6"/>
        <v>tabletop games</v>
      </c>
      <c r="W10" s="6" t="s">
        <v>581</v>
      </c>
      <c r="X10" s="2" t="s">
        <v>30</v>
      </c>
      <c r="Z10" s="41" t="s">
        <v>77</v>
      </c>
      <c r="AA10" s="8">
        <f>MIN(K2:K160)</f>
        <v>1</v>
      </c>
      <c r="AB10" s="1"/>
      <c r="AC10">
        <v>0</v>
      </c>
      <c r="AD10" s="1">
        <f t="shared" si="7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25">
      <c r="A11" s="2" t="s">
        <v>78</v>
      </c>
      <c r="B11" s="3" t="s">
        <v>79</v>
      </c>
      <c r="C11" s="3">
        <v>43474</v>
      </c>
      <c r="D11" s="3">
        <v>43522</v>
      </c>
      <c r="E11" s="3">
        <v>43549</v>
      </c>
      <c r="F11" s="1">
        <f t="shared" si="0"/>
        <v>27</v>
      </c>
      <c r="G11" s="1">
        <f t="shared" si="1"/>
        <v>4</v>
      </c>
      <c r="H11" s="1">
        <f t="shared" si="2"/>
        <v>2</v>
      </c>
      <c r="I11" s="1" t="str">
        <f>VLOOKUP(H11, Month!$A$1:$B$13, 2, FALSE)</f>
        <v>February</v>
      </c>
      <c r="J11" s="3" t="b">
        <f t="shared" si="3"/>
        <v>0</v>
      </c>
      <c r="K11" s="2">
        <v>143</v>
      </c>
      <c r="L11" s="2" t="s">
        <v>24</v>
      </c>
      <c r="M11" s="2">
        <v>4868.25</v>
      </c>
      <c r="N11" s="9">
        <v>2200</v>
      </c>
      <c r="O11" s="2" t="s">
        <v>80</v>
      </c>
      <c r="P11" s="2" t="s">
        <v>34</v>
      </c>
      <c r="Q11" s="2" t="str">
        <f t="shared" si="4"/>
        <v>Virginia Beach,VA</v>
      </c>
      <c r="R11" s="5" t="s">
        <v>27</v>
      </c>
      <c r="S11" s="2" t="s">
        <v>45</v>
      </c>
      <c r="T11" s="2">
        <f t="shared" si="5"/>
        <v>54</v>
      </c>
      <c r="U11" s="2" t="s">
        <v>46</v>
      </c>
      <c r="V11" s="2" t="str">
        <f t="shared" si="6"/>
        <v>tabletop games</v>
      </c>
      <c r="W11" s="6" t="s">
        <v>581</v>
      </c>
      <c r="X11" s="2" t="s">
        <v>30</v>
      </c>
      <c r="Z11" s="41" t="s">
        <v>81</v>
      </c>
      <c r="AA11" s="8">
        <f>MAX(K2:K160)</f>
        <v>26004</v>
      </c>
      <c r="AB11" s="1"/>
      <c r="AC11" t="str">
        <v>Germany</v>
      </c>
      <c r="AD11" s="1">
        <f t="shared" si="7"/>
        <v>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customHeight="1" x14ac:dyDescent="0.25">
      <c r="A12" s="2" t="s">
        <v>82</v>
      </c>
      <c r="B12" s="3" t="s">
        <v>83</v>
      </c>
      <c r="C12" s="3">
        <v>43475</v>
      </c>
      <c r="D12" s="3">
        <v>43508</v>
      </c>
      <c r="E12" s="3">
        <v>43539</v>
      </c>
      <c r="F12" s="1">
        <f t="shared" si="0"/>
        <v>31</v>
      </c>
      <c r="G12" s="1">
        <f t="shared" si="1"/>
        <v>5</v>
      </c>
      <c r="H12" s="1">
        <f t="shared" si="2"/>
        <v>2</v>
      </c>
      <c r="I12" s="1" t="str">
        <f>VLOOKUP(H12, Month!$A$1:$B$13, 2, FALSE)</f>
        <v>February</v>
      </c>
      <c r="J12" s="3" t="b">
        <f t="shared" si="3"/>
        <v>0</v>
      </c>
      <c r="K12" s="2">
        <v>5431</v>
      </c>
      <c r="L12" s="2" t="s">
        <v>24</v>
      </c>
      <c r="M12" s="2">
        <v>528786</v>
      </c>
      <c r="N12" s="9">
        <v>40000</v>
      </c>
      <c r="O12" s="2" t="s">
        <v>84</v>
      </c>
      <c r="P12" s="2" t="s">
        <v>56</v>
      </c>
      <c r="Q12" s="2" t="str">
        <f t="shared" si="4"/>
        <v>Oakland,CA</v>
      </c>
      <c r="R12" s="5" t="s">
        <v>27</v>
      </c>
      <c r="S12" s="2" t="s">
        <v>45</v>
      </c>
      <c r="T12" s="2">
        <f t="shared" si="5"/>
        <v>54</v>
      </c>
      <c r="U12" s="2" t="s">
        <v>46</v>
      </c>
      <c r="V12" s="2" t="str">
        <f t="shared" si="6"/>
        <v>tabletop games</v>
      </c>
      <c r="W12" s="6" t="s">
        <v>581</v>
      </c>
      <c r="X12" s="2" t="s">
        <v>30</v>
      </c>
      <c r="Z12" s="41" t="s">
        <v>85</v>
      </c>
      <c r="AA12" s="8">
        <f>AVERAGE(K2:K160)</f>
        <v>886.66447368421052</v>
      </c>
      <c r="AB12" s="1"/>
      <c r="AC12" t="str">
        <v>Hong Kong</v>
      </c>
      <c r="AD12" s="1">
        <f t="shared" si="7"/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customHeight="1" x14ac:dyDescent="0.25">
      <c r="A13" s="2" t="s">
        <v>86</v>
      </c>
      <c r="B13" s="3" t="s">
        <v>87</v>
      </c>
      <c r="C13" s="3">
        <v>43478</v>
      </c>
      <c r="D13" s="3">
        <v>43546</v>
      </c>
      <c r="E13" s="3">
        <v>43576</v>
      </c>
      <c r="F13" s="1">
        <f t="shared" si="0"/>
        <v>30</v>
      </c>
      <c r="G13" s="1">
        <f t="shared" si="1"/>
        <v>1</v>
      </c>
      <c r="H13" s="1">
        <f t="shared" si="2"/>
        <v>3</v>
      </c>
      <c r="I13" s="1" t="str">
        <f>VLOOKUP(H13, Month!$A$1:$B$13, 2, FALSE)</f>
        <v>March</v>
      </c>
      <c r="J13" s="3" t="b">
        <f t="shared" si="3"/>
        <v>0</v>
      </c>
      <c r="K13" s="2">
        <v>286</v>
      </c>
      <c r="L13" s="2" t="s">
        <v>24</v>
      </c>
      <c r="M13" s="2">
        <v>5113</v>
      </c>
      <c r="N13" s="9">
        <v>1250</v>
      </c>
      <c r="O13" s="2" t="s">
        <v>88</v>
      </c>
      <c r="P13" s="2" t="s">
        <v>89</v>
      </c>
      <c r="Q13" s="2" t="str">
        <f t="shared" si="4"/>
        <v>Rochester,NY</v>
      </c>
      <c r="R13" s="5" t="s">
        <v>27</v>
      </c>
      <c r="S13" s="2" t="s">
        <v>45</v>
      </c>
      <c r="T13" s="2">
        <f t="shared" si="5"/>
        <v>54</v>
      </c>
      <c r="U13" s="2" t="s">
        <v>46</v>
      </c>
      <c r="V13" s="2" t="str">
        <f t="shared" si="6"/>
        <v>tabletop games</v>
      </c>
      <c r="W13" s="6" t="s">
        <v>581</v>
      </c>
      <c r="X13" s="2" t="s">
        <v>30</v>
      </c>
      <c r="Z13" s="41" t="s">
        <v>90</v>
      </c>
      <c r="AA13" s="8">
        <f>MEDIAN(K2:K160)</f>
        <v>155</v>
      </c>
      <c r="AB13" s="1"/>
      <c r="AC13" t="str">
        <v>Norway</v>
      </c>
      <c r="AD13" s="1">
        <f t="shared" si="7"/>
        <v>1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customHeight="1" x14ac:dyDescent="0.25">
      <c r="A14" s="2" t="s">
        <v>91</v>
      </c>
      <c r="B14" s="3" t="s">
        <v>92</v>
      </c>
      <c r="C14" s="3">
        <v>43487</v>
      </c>
      <c r="D14" s="3">
        <v>43531</v>
      </c>
      <c r="E14" s="3">
        <v>43561</v>
      </c>
      <c r="F14" s="1">
        <f t="shared" si="0"/>
        <v>30</v>
      </c>
      <c r="G14" s="1">
        <f t="shared" si="1"/>
        <v>3</v>
      </c>
      <c r="H14" s="1">
        <f t="shared" si="2"/>
        <v>3</v>
      </c>
      <c r="I14" s="1" t="str">
        <f>VLOOKUP(H14, Month!$A$1:$B$13, 2, FALSE)</f>
        <v>March</v>
      </c>
      <c r="J14" s="3" t="b">
        <f t="shared" si="3"/>
        <v>0</v>
      </c>
      <c r="K14" s="2">
        <v>10</v>
      </c>
      <c r="L14" s="2" t="s">
        <v>41</v>
      </c>
      <c r="M14" s="2">
        <v>266</v>
      </c>
      <c r="N14" s="9">
        <v>250</v>
      </c>
      <c r="O14" s="2" t="s">
        <v>93</v>
      </c>
      <c r="P14" s="2" t="s">
        <v>43</v>
      </c>
      <c r="Q14" s="2" t="str">
        <f t="shared" si="4"/>
        <v>Guildford,England</v>
      </c>
      <c r="R14" s="5" t="s">
        <v>44</v>
      </c>
      <c r="S14" s="2" t="s">
        <v>45</v>
      </c>
      <c r="T14" s="2">
        <f t="shared" si="5"/>
        <v>54</v>
      </c>
      <c r="U14" s="2" t="s">
        <v>46</v>
      </c>
      <c r="V14" s="2" t="str">
        <f t="shared" si="6"/>
        <v>tabletop games</v>
      </c>
      <c r="W14" s="6" t="s">
        <v>581</v>
      </c>
      <c r="X14" s="2" t="s">
        <v>30</v>
      </c>
      <c r="Z14" s="1"/>
      <c r="AA14" s="1"/>
      <c r="AB14" s="1"/>
      <c r="AC14" t="str">
        <v>Austria</v>
      </c>
      <c r="AD14" s="1">
        <f t="shared" si="7"/>
        <v>1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25">
      <c r="A15" s="2" t="s">
        <v>94</v>
      </c>
      <c r="B15" s="3" t="s">
        <v>95</v>
      </c>
      <c r="C15" s="3">
        <v>43491</v>
      </c>
      <c r="D15" s="3">
        <v>43497</v>
      </c>
      <c r="E15" s="3">
        <v>43512</v>
      </c>
      <c r="F15" s="1">
        <f t="shared" si="0"/>
        <v>15</v>
      </c>
      <c r="G15" s="1">
        <f t="shared" si="1"/>
        <v>7</v>
      </c>
      <c r="H15" s="1">
        <f t="shared" si="2"/>
        <v>2</v>
      </c>
      <c r="I15" s="1" t="str">
        <f>VLOOKUP(H15, Month!$A$1:$B$13, 2, FALSE)</f>
        <v>February</v>
      </c>
      <c r="J15" s="3" t="b">
        <f t="shared" si="3"/>
        <v>0</v>
      </c>
      <c r="K15" s="2">
        <v>1</v>
      </c>
      <c r="L15" s="2" t="s">
        <v>24</v>
      </c>
      <c r="M15" s="2">
        <v>1</v>
      </c>
      <c r="N15" s="9">
        <v>3500</v>
      </c>
      <c r="O15" s="2" t="s">
        <v>96</v>
      </c>
      <c r="P15" s="2" t="s">
        <v>97</v>
      </c>
      <c r="Q15" s="2" t="str">
        <f t="shared" si="4"/>
        <v>Seattle,WA</v>
      </c>
      <c r="R15" s="5" t="s">
        <v>27</v>
      </c>
      <c r="S15" s="2" t="s">
        <v>28</v>
      </c>
      <c r="T15" s="2">
        <f t="shared" si="5"/>
        <v>54</v>
      </c>
      <c r="U15" s="2" t="s">
        <v>29</v>
      </c>
      <c r="V15" s="2" t="str">
        <f t="shared" si="6"/>
        <v>live games</v>
      </c>
      <c r="W15" s="6" t="s">
        <v>581</v>
      </c>
      <c r="X15" s="2" t="s">
        <v>37</v>
      </c>
      <c r="Z15" s="41" t="s">
        <v>132</v>
      </c>
      <c r="AA15" s="8">
        <f>AVERAGE(M2:M160)</f>
        <v>85655.658618421061</v>
      </c>
      <c r="AB15" s="1"/>
      <c r="AC15" t="str">
        <v>Ukraine</v>
      </c>
      <c r="AD15" s="1">
        <f>COUNTIF(R14:R172, AC15)</f>
        <v>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customHeight="1" x14ac:dyDescent="0.25">
      <c r="A16" s="2" t="s">
        <v>100</v>
      </c>
      <c r="B16" s="3" t="s">
        <v>101</v>
      </c>
      <c r="C16" s="3">
        <v>43491</v>
      </c>
      <c r="D16" s="3">
        <v>43502</v>
      </c>
      <c r="E16" s="3">
        <v>43532</v>
      </c>
      <c r="F16" s="1">
        <f t="shared" si="0"/>
        <v>30</v>
      </c>
      <c r="G16" s="1">
        <f t="shared" si="1"/>
        <v>7</v>
      </c>
      <c r="H16" s="1">
        <f t="shared" si="2"/>
        <v>2</v>
      </c>
      <c r="I16" s="1" t="str">
        <f>VLOOKUP(H16, Month!$A$1:$B$13, 2, FALSE)</f>
        <v>February</v>
      </c>
      <c r="J16" s="3" t="b">
        <f t="shared" si="3"/>
        <v>0</v>
      </c>
      <c r="K16" s="2">
        <v>16</v>
      </c>
      <c r="L16" s="2" t="s">
        <v>102</v>
      </c>
      <c r="M16" s="2">
        <v>904</v>
      </c>
      <c r="N16" s="9">
        <v>9000</v>
      </c>
      <c r="O16" s="2" t="s">
        <v>103</v>
      </c>
      <c r="P16" s="2" t="s">
        <v>104</v>
      </c>
      <c r="Q16" s="2" t="str">
        <f t="shared" si="4"/>
        <v>Singapore,Central Singapore</v>
      </c>
      <c r="R16" s="5" t="s">
        <v>103</v>
      </c>
      <c r="S16" s="2" t="s">
        <v>57</v>
      </c>
      <c r="T16" s="2">
        <f t="shared" si="5"/>
        <v>54</v>
      </c>
      <c r="U16" s="2" t="s">
        <v>58</v>
      </c>
      <c r="V16" s="2" t="str">
        <f t="shared" si="6"/>
        <v>playing cards</v>
      </c>
      <c r="W16" s="6" t="s">
        <v>581</v>
      </c>
      <c r="X16" s="2" t="s">
        <v>37</v>
      </c>
      <c r="Z16" s="1"/>
      <c r="AA16" s="1"/>
      <c r="AB16" s="1"/>
      <c r="AC16" t="str">
        <v>Poland</v>
      </c>
      <c r="AD16" s="1">
        <f t="shared" si="7"/>
        <v>2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25">
      <c r="A17" s="2" t="s">
        <v>105</v>
      </c>
      <c r="B17" s="3" t="s">
        <v>106</v>
      </c>
      <c r="C17" s="3">
        <v>43493</v>
      </c>
      <c r="D17" s="3">
        <v>43514</v>
      </c>
      <c r="E17" s="3">
        <v>43559</v>
      </c>
      <c r="F17" s="1">
        <f t="shared" si="0"/>
        <v>45</v>
      </c>
      <c r="G17" s="1">
        <f t="shared" si="1"/>
        <v>2</v>
      </c>
      <c r="H17" s="1">
        <f t="shared" si="2"/>
        <v>2</v>
      </c>
      <c r="I17" s="1" t="str">
        <f>VLOOKUP(H17, Month!$A$1:$B$13, 2, FALSE)</f>
        <v>February</v>
      </c>
      <c r="J17" s="3" t="b">
        <f t="shared" si="3"/>
        <v>0</v>
      </c>
      <c r="K17" s="2">
        <v>1331</v>
      </c>
      <c r="L17" s="2" t="s">
        <v>24</v>
      </c>
      <c r="M17" s="2">
        <v>157049</v>
      </c>
      <c r="N17" s="9">
        <v>50000</v>
      </c>
      <c r="O17" s="2" t="s">
        <v>107</v>
      </c>
      <c r="P17" s="2" t="s">
        <v>97</v>
      </c>
      <c r="Q17" s="2" t="str">
        <f t="shared" si="4"/>
        <v>Poulsbo,WA</v>
      </c>
      <c r="R17" s="5" t="s">
        <v>27</v>
      </c>
      <c r="S17" s="2" t="s">
        <v>45</v>
      </c>
      <c r="T17" s="2">
        <f t="shared" si="5"/>
        <v>54</v>
      </c>
      <c r="U17" s="2" t="s">
        <v>46</v>
      </c>
      <c r="V17" s="2" t="str">
        <f t="shared" si="6"/>
        <v>tabletop games</v>
      </c>
      <c r="W17" s="6" t="s">
        <v>581</v>
      </c>
      <c r="X17" s="2" t="s">
        <v>30</v>
      </c>
      <c r="Z17" s="1"/>
      <c r="AA17" s="1"/>
      <c r="AB17" s="1"/>
      <c r="AC17" t="str">
        <v>Estonia</v>
      </c>
      <c r="AD17" s="1">
        <f t="shared" si="7"/>
        <v>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25">
      <c r="A18" s="2" t="s">
        <v>108</v>
      </c>
      <c r="B18" s="3" t="s">
        <v>109</v>
      </c>
      <c r="C18" s="3">
        <v>43493</v>
      </c>
      <c r="D18" s="3">
        <v>43529</v>
      </c>
      <c r="E18" s="3">
        <v>43559</v>
      </c>
      <c r="F18" s="1">
        <f t="shared" si="0"/>
        <v>30</v>
      </c>
      <c r="G18" s="1">
        <f t="shared" si="1"/>
        <v>2</v>
      </c>
      <c r="H18" s="1">
        <f t="shared" si="2"/>
        <v>3</v>
      </c>
      <c r="I18" s="1" t="str">
        <f>VLOOKUP(H18, Month!$A$1:$B$13, 2, FALSE)</f>
        <v>March</v>
      </c>
      <c r="J18" s="3" t="b">
        <f t="shared" si="3"/>
        <v>0</v>
      </c>
      <c r="K18" s="2">
        <v>258</v>
      </c>
      <c r="L18" s="2" t="s">
        <v>24</v>
      </c>
      <c r="M18" s="2">
        <v>6818</v>
      </c>
      <c r="N18" s="9">
        <v>3500</v>
      </c>
      <c r="O18" s="2" t="s">
        <v>110</v>
      </c>
      <c r="P18" s="2" t="s">
        <v>111</v>
      </c>
      <c r="Q18" s="2" t="str">
        <f t="shared" si="4"/>
        <v>Franklin,WI</v>
      </c>
      <c r="R18" s="5" t="s">
        <v>27</v>
      </c>
      <c r="S18" s="2" t="s">
        <v>45</v>
      </c>
      <c r="T18" s="2">
        <f t="shared" si="5"/>
        <v>54</v>
      </c>
      <c r="U18" s="2" t="s">
        <v>46</v>
      </c>
      <c r="V18" s="2" t="str">
        <f t="shared" si="6"/>
        <v>tabletop games</v>
      </c>
      <c r="W18" s="6" t="s">
        <v>581</v>
      </c>
      <c r="X18" s="2" t="s">
        <v>30</v>
      </c>
      <c r="Z18" s="11" t="s">
        <v>145</v>
      </c>
      <c r="AB18" s="1"/>
      <c r="AC18" t="str">
        <v>Australia</v>
      </c>
      <c r="AD18" s="1">
        <f t="shared" si="7"/>
        <v>3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25">
      <c r="A19" s="2" t="s">
        <v>112</v>
      </c>
      <c r="B19" s="3"/>
      <c r="C19" s="3"/>
      <c r="D19" s="3"/>
      <c r="E19" s="3"/>
      <c r="F19" s="1"/>
      <c r="G19" s="1">
        <f t="shared" si="1"/>
        <v>7</v>
      </c>
      <c r="H19" s="1">
        <f t="shared" si="2"/>
        <v>1</v>
      </c>
      <c r="I19" s="1" t="str">
        <f>VLOOKUP(H19, Month!$A$1:$B$13, 2, FALSE)</f>
        <v>January</v>
      </c>
      <c r="J19" s="3"/>
      <c r="K19" s="2"/>
      <c r="L19" s="2" t="s">
        <v>113</v>
      </c>
      <c r="M19" s="2"/>
      <c r="N19" s="9"/>
      <c r="O19" s="2"/>
      <c r="P19" s="2"/>
      <c r="Q19" s="2"/>
      <c r="R19" s="5" t="s">
        <v>27</v>
      </c>
      <c r="S19" s="2"/>
      <c r="T19" s="2"/>
      <c r="U19" s="2" t="s">
        <v>113</v>
      </c>
      <c r="V19" s="2"/>
      <c r="W19" s="6" t="s">
        <v>113</v>
      </c>
      <c r="X19" s="2"/>
      <c r="Z19" s="44" t="s">
        <v>74</v>
      </c>
      <c r="AA19" s="10">
        <f>SUM(N2:N160)</f>
        <v>3253042</v>
      </c>
      <c r="AB19" s="1"/>
      <c r="AC19" t="str">
        <v>Czech Republic</v>
      </c>
      <c r="AD19" s="1">
        <f t="shared" si="7"/>
        <v>1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25">
      <c r="A20" s="2" t="s">
        <v>112</v>
      </c>
      <c r="B20" s="3"/>
      <c r="C20" s="3"/>
      <c r="D20" s="3"/>
      <c r="E20" s="3"/>
      <c r="F20" s="1"/>
      <c r="G20" s="1">
        <f t="shared" si="1"/>
        <v>7</v>
      </c>
      <c r="H20" s="1">
        <f t="shared" si="2"/>
        <v>1</v>
      </c>
      <c r="I20" s="1" t="str">
        <f>VLOOKUP(H20, Month!$A$1:$B$13, 2, FALSE)</f>
        <v>January</v>
      </c>
      <c r="J20" s="3"/>
      <c r="K20" s="2"/>
      <c r="L20" s="2" t="s">
        <v>113</v>
      </c>
      <c r="M20" s="2"/>
      <c r="N20" s="9"/>
      <c r="O20" s="2"/>
      <c r="P20" s="2"/>
      <c r="Q20" s="2"/>
      <c r="R20" s="5" t="s">
        <v>114</v>
      </c>
      <c r="S20" s="2"/>
      <c r="T20" s="2"/>
      <c r="U20" s="2" t="s">
        <v>113</v>
      </c>
      <c r="V20" s="2"/>
      <c r="W20" s="6" t="s">
        <v>113</v>
      </c>
      <c r="X20" s="2"/>
      <c r="Z20" s="41" t="s">
        <v>77</v>
      </c>
      <c r="AA20" s="13">
        <f>MIN(N2:N160)</f>
        <v>1</v>
      </c>
      <c r="AB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25">
      <c r="A21" s="2" t="s">
        <v>115</v>
      </c>
      <c r="B21" s="3" t="s">
        <v>116</v>
      </c>
      <c r="C21" s="3">
        <v>43494</v>
      </c>
      <c r="D21" s="3">
        <v>43620</v>
      </c>
      <c r="E21" s="3">
        <v>43644</v>
      </c>
      <c r="F21" s="1">
        <f t="shared" ref="F21:F22" si="8">E21-D21</f>
        <v>24</v>
      </c>
      <c r="G21" s="1">
        <f t="shared" si="1"/>
        <v>3</v>
      </c>
      <c r="H21" s="1">
        <f t="shared" si="2"/>
        <v>6</v>
      </c>
      <c r="I21" s="1" t="str">
        <f>VLOOKUP(H21, Month!$A$1:$B$13, 2, FALSE)</f>
        <v>June</v>
      </c>
      <c r="J21" s="3" t="b">
        <f>EXACT(C21,D21)</f>
        <v>0</v>
      </c>
      <c r="K21" s="2">
        <v>2378</v>
      </c>
      <c r="L21" s="2" t="s">
        <v>24</v>
      </c>
      <c r="M21" s="2">
        <v>135083.28</v>
      </c>
      <c r="N21" s="9">
        <v>50000</v>
      </c>
      <c r="O21" s="2" t="s">
        <v>117</v>
      </c>
      <c r="P21" s="2" t="s">
        <v>118</v>
      </c>
      <c r="Q21" s="2" t="str">
        <f t="shared" ref="Q21:Q22" si="9">CONCATENATE(O21,",",P21)</f>
        <v>Philadelphia,PA</v>
      </c>
      <c r="R21" s="5" t="s">
        <v>119</v>
      </c>
      <c r="S21" s="2" t="s">
        <v>45</v>
      </c>
      <c r="T21" s="2">
        <f t="shared" ref="T21:T22" si="10">LEN("https://www.kickstarter.com/discover/categories/games/")</f>
        <v>54</v>
      </c>
      <c r="U21" s="2" t="s">
        <v>46</v>
      </c>
      <c r="V21" s="2" t="str">
        <f t="shared" ref="V21:V22" si="11">SUBSTITUTE(U21,"%20"," ")</f>
        <v>tabletop games</v>
      </c>
      <c r="W21" s="6" t="s">
        <v>582</v>
      </c>
      <c r="X21" s="2" t="s">
        <v>30</v>
      </c>
      <c r="Z21" s="41" t="s">
        <v>81</v>
      </c>
      <c r="AA21" s="10">
        <f>MAX(N2:N160)</f>
        <v>1079668</v>
      </c>
      <c r="AB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25">
      <c r="A22" s="2" t="s">
        <v>120</v>
      </c>
      <c r="B22" s="3" t="s">
        <v>121</v>
      </c>
      <c r="C22" s="3">
        <v>43496</v>
      </c>
      <c r="D22" s="3">
        <v>43501</v>
      </c>
      <c r="E22" s="3">
        <v>43538</v>
      </c>
      <c r="F22" s="1">
        <f t="shared" si="8"/>
        <v>37</v>
      </c>
      <c r="G22" s="1">
        <f t="shared" si="1"/>
        <v>5</v>
      </c>
      <c r="H22" s="1">
        <f t="shared" si="2"/>
        <v>2</v>
      </c>
      <c r="I22" s="1" t="str">
        <f>VLOOKUP(H22, Month!$A$1:$B$13, 2, FALSE)</f>
        <v>February</v>
      </c>
      <c r="J22" s="3" t="b">
        <f>EXACT(C22,D22)</f>
        <v>0</v>
      </c>
      <c r="K22" s="2">
        <v>2</v>
      </c>
      <c r="L22" s="2" t="s">
        <v>62</v>
      </c>
      <c r="M22" s="2">
        <v>2</v>
      </c>
      <c r="N22" s="9">
        <v>1500</v>
      </c>
      <c r="O22" s="2" t="s">
        <v>122</v>
      </c>
      <c r="P22" s="2" t="s">
        <v>123</v>
      </c>
      <c r="Q22" s="2" t="str">
        <f t="shared" si="9"/>
        <v>Barcelona,Catalonia</v>
      </c>
      <c r="R22" s="5" t="s">
        <v>114</v>
      </c>
      <c r="S22" s="2" t="s">
        <v>28</v>
      </c>
      <c r="T22" s="2">
        <f t="shared" si="10"/>
        <v>54</v>
      </c>
      <c r="U22" s="2" t="s">
        <v>29</v>
      </c>
      <c r="V22" s="2" t="str">
        <f t="shared" si="11"/>
        <v>live games</v>
      </c>
      <c r="W22" s="6" t="s">
        <v>581</v>
      </c>
      <c r="X22" s="2" t="s">
        <v>37</v>
      </c>
      <c r="Z22" s="41" t="s">
        <v>85</v>
      </c>
      <c r="AA22" s="10">
        <f>AVERAGE(N2:N160)</f>
        <v>21401.592105263157</v>
      </c>
      <c r="AB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25">
      <c r="A23" s="2"/>
      <c r="B23" s="3"/>
      <c r="C23" s="3"/>
      <c r="D23" s="3"/>
      <c r="E23" s="3"/>
      <c r="F23" s="1"/>
      <c r="G23" s="1"/>
      <c r="H23" s="1">
        <f t="shared" si="2"/>
        <v>1</v>
      </c>
      <c r="I23" s="1" t="str">
        <f>VLOOKUP(H23, Month!$A$1:$B$13, 2, FALSE)</f>
        <v>January</v>
      </c>
      <c r="J23" s="3"/>
      <c r="K23" s="2"/>
      <c r="L23" s="2"/>
      <c r="M23" s="2"/>
      <c r="N23" s="9"/>
      <c r="O23" s="2"/>
      <c r="P23" s="2"/>
      <c r="Q23" s="2"/>
      <c r="R23" s="5" t="s">
        <v>27</v>
      </c>
      <c r="S23" s="2"/>
      <c r="T23" s="2"/>
      <c r="U23" s="2" t="s">
        <v>113</v>
      </c>
      <c r="V23" s="2"/>
      <c r="W23" s="6" t="s">
        <v>113</v>
      </c>
      <c r="X23" s="2"/>
      <c r="Z23" s="41" t="s">
        <v>90</v>
      </c>
      <c r="AA23" s="10">
        <f>MEDIAN(N2:N160)</f>
        <v>4100</v>
      </c>
      <c r="AB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3">
      <c r="A24" s="2"/>
      <c r="B24" s="3"/>
      <c r="C24" s="3"/>
      <c r="D24" s="3"/>
      <c r="E24" s="3"/>
      <c r="F24" s="1"/>
      <c r="G24" s="1"/>
      <c r="H24" s="1">
        <f t="shared" si="2"/>
        <v>1</v>
      </c>
      <c r="I24" s="1" t="str">
        <f>VLOOKUP(H24, Month!$A$1:$B$13, 2, FALSE)</f>
        <v>January</v>
      </c>
      <c r="J24" s="3"/>
      <c r="K24" s="2"/>
      <c r="L24" s="2"/>
      <c r="M24" s="2"/>
      <c r="N24" s="9"/>
      <c r="O24" s="2"/>
      <c r="P24" s="2"/>
      <c r="Q24" s="2"/>
      <c r="R24" s="5"/>
      <c r="S24" s="2"/>
      <c r="T24" s="2"/>
      <c r="U24" s="2"/>
      <c r="V24" s="2"/>
      <c r="W24" s="6" t="s">
        <v>113</v>
      </c>
      <c r="X24" s="2"/>
      <c r="Z24" s="15"/>
      <c r="AA24" s="1"/>
      <c r="AB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3">
      <c r="A25" s="2"/>
      <c r="B25" s="3"/>
      <c r="C25" s="3"/>
      <c r="D25" s="3"/>
      <c r="E25" s="3"/>
      <c r="F25" s="1"/>
      <c r="G25" s="1"/>
      <c r="H25" s="1"/>
      <c r="I25" s="1" t="e">
        <f>VLOOKUP(H25, Month!$A$1:$B$13, 2, FALSE)</f>
        <v>#N/A</v>
      </c>
      <c r="J25" s="3"/>
      <c r="K25" s="2"/>
      <c r="L25" s="2"/>
      <c r="M25" s="2"/>
      <c r="N25" s="9"/>
      <c r="O25" s="2"/>
      <c r="P25" s="2"/>
      <c r="Q25" s="2"/>
      <c r="R25" s="5"/>
      <c r="S25" s="2"/>
      <c r="T25" s="2"/>
      <c r="U25" s="2"/>
      <c r="V25" s="2"/>
      <c r="W25" s="6" t="s">
        <v>113</v>
      </c>
      <c r="X25" s="2"/>
      <c r="Z25" s="15"/>
      <c r="AA25" s="1"/>
      <c r="AB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3">
      <c r="A26" s="2" t="s">
        <v>124</v>
      </c>
      <c r="B26" s="3" t="s">
        <v>125</v>
      </c>
      <c r="C26" s="3">
        <v>43498</v>
      </c>
      <c r="D26" s="3">
        <v>43519</v>
      </c>
      <c r="E26" s="3">
        <v>43549</v>
      </c>
      <c r="F26" s="1">
        <f t="shared" ref="F26:F160" si="12">E26-D26</f>
        <v>30</v>
      </c>
      <c r="G26" s="1">
        <f t="shared" ref="G26:G160" si="13">WEEKDAY(C26,1)</f>
        <v>7</v>
      </c>
      <c r="H26" s="1">
        <f t="shared" ref="H26:H57" si="14">MONTH(D26)</f>
        <v>2</v>
      </c>
      <c r="I26" s="1" t="str">
        <f>VLOOKUP(H26, Month!$A$1:$B$13, 2, FALSE)</f>
        <v>February</v>
      </c>
      <c r="J26" s="3" t="b">
        <f t="shared" ref="J26:J57" si="15">EXACT(C26,D26)</f>
        <v>0</v>
      </c>
      <c r="K26" s="2">
        <v>207</v>
      </c>
      <c r="L26" s="2" t="s">
        <v>62</v>
      </c>
      <c r="M26" s="2">
        <v>7339</v>
      </c>
      <c r="N26" s="9">
        <v>7000</v>
      </c>
      <c r="O26" s="2" t="s">
        <v>126</v>
      </c>
      <c r="P26" s="2" t="s">
        <v>127</v>
      </c>
      <c r="Q26" s="2" t="str">
        <f t="shared" ref="Q26:Q160" si="16">CONCATENATE(O26,",",P26)</f>
        <v>Rennes,Ile-de-France</v>
      </c>
      <c r="R26" s="5" t="s">
        <v>27</v>
      </c>
      <c r="S26" s="2" t="s">
        <v>57</v>
      </c>
      <c r="T26" s="2">
        <f t="shared" ref="T26:T35" si="17">LEN("https://www.kickstarter.com/discover/categories/games/")</f>
        <v>54</v>
      </c>
      <c r="U26" s="2" t="s">
        <v>58</v>
      </c>
      <c r="V26" s="2" t="str">
        <f t="shared" ref="V26:V160" si="18">SUBSTITUTE(U26,"%20"," ")</f>
        <v>playing cards</v>
      </c>
      <c r="W26" s="6" t="s">
        <v>581</v>
      </c>
      <c r="X26" s="2" t="s">
        <v>30</v>
      </c>
      <c r="Z26" s="15" t="s">
        <v>164</v>
      </c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3">
      <c r="A27" s="2" t="s">
        <v>128</v>
      </c>
      <c r="B27" s="3" t="s">
        <v>129</v>
      </c>
      <c r="C27" s="3">
        <v>43498</v>
      </c>
      <c r="D27" s="3">
        <v>43529</v>
      </c>
      <c r="E27" s="3">
        <v>43545</v>
      </c>
      <c r="F27" s="1">
        <f t="shared" si="12"/>
        <v>16</v>
      </c>
      <c r="G27" s="1">
        <f t="shared" si="13"/>
        <v>7</v>
      </c>
      <c r="H27" s="1">
        <f t="shared" si="14"/>
        <v>3</v>
      </c>
      <c r="I27" s="1" t="str">
        <f>VLOOKUP(H27, Month!$A$1:$B$13, 2, FALSE)</f>
        <v>March</v>
      </c>
      <c r="J27" s="3" t="b">
        <f t="shared" si="15"/>
        <v>0</v>
      </c>
      <c r="K27" s="2">
        <v>5428</v>
      </c>
      <c r="L27" s="2" t="s">
        <v>62</v>
      </c>
      <c r="M27" s="2">
        <v>389552</v>
      </c>
      <c r="N27" s="9">
        <v>30000</v>
      </c>
      <c r="O27" s="2" t="s">
        <v>130</v>
      </c>
      <c r="P27" s="2" t="s">
        <v>131</v>
      </c>
      <c r="Q27" s="2" t="str">
        <f t="shared" si="16"/>
        <v>Seville,Andalusia</v>
      </c>
      <c r="R27" s="5" t="s">
        <v>27</v>
      </c>
      <c r="S27" s="2" t="s">
        <v>45</v>
      </c>
      <c r="T27" s="2">
        <f t="shared" si="17"/>
        <v>54</v>
      </c>
      <c r="U27" s="2" t="s">
        <v>46</v>
      </c>
      <c r="V27" s="2" t="str">
        <f t="shared" si="18"/>
        <v>tabletop games</v>
      </c>
      <c r="W27" s="6" t="s">
        <v>581</v>
      </c>
      <c r="X27" s="2" t="s">
        <v>30</v>
      </c>
      <c r="Z27" s="17" t="s">
        <v>168</v>
      </c>
      <c r="AA27" s="18"/>
      <c r="AB27" s="18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3">
      <c r="A28" s="2" t="s">
        <v>133</v>
      </c>
      <c r="B28" s="3" t="s">
        <v>134</v>
      </c>
      <c r="C28" s="3">
        <v>43500</v>
      </c>
      <c r="D28" s="3">
        <v>43655</v>
      </c>
      <c r="E28" s="3">
        <v>43671</v>
      </c>
      <c r="F28" s="1">
        <f t="shared" si="12"/>
        <v>16</v>
      </c>
      <c r="G28" s="1">
        <f t="shared" si="13"/>
        <v>2</v>
      </c>
      <c r="H28" s="1">
        <f t="shared" si="14"/>
        <v>7</v>
      </c>
      <c r="I28" s="1" t="str">
        <f>VLOOKUP(H28, Month!$A$1:$B$13, 2, FALSE)</f>
        <v>July</v>
      </c>
      <c r="J28" s="3" t="b">
        <f t="shared" si="15"/>
        <v>0</v>
      </c>
      <c r="K28" s="2">
        <v>165</v>
      </c>
      <c r="L28" s="2" t="s">
        <v>24</v>
      </c>
      <c r="M28" s="2">
        <v>5513</v>
      </c>
      <c r="N28" s="9">
        <v>3000</v>
      </c>
      <c r="O28" s="2" t="s">
        <v>135</v>
      </c>
      <c r="P28" s="2" t="s">
        <v>136</v>
      </c>
      <c r="Q28" s="2" t="str">
        <f t="shared" si="16"/>
        <v>Columbia,SC</v>
      </c>
      <c r="R28" s="5" t="s">
        <v>103</v>
      </c>
      <c r="S28" s="2" t="s">
        <v>45</v>
      </c>
      <c r="T28" s="2">
        <f t="shared" si="17"/>
        <v>54</v>
      </c>
      <c r="U28" s="2" t="s">
        <v>46</v>
      </c>
      <c r="V28" s="2" t="str">
        <f t="shared" si="18"/>
        <v>tabletop games</v>
      </c>
      <c r="W28" s="6" t="s">
        <v>581</v>
      </c>
      <c r="X28" s="2" t="s">
        <v>30</v>
      </c>
      <c r="Z28" s="17" t="s">
        <v>173</v>
      </c>
      <c r="AA28" s="18"/>
      <c r="AB28" s="18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3">
      <c r="A29" s="2" t="s">
        <v>137</v>
      </c>
      <c r="B29" s="3" t="s">
        <v>138</v>
      </c>
      <c r="C29" s="3">
        <v>43500</v>
      </c>
      <c r="D29" s="3">
        <v>43542</v>
      </c>
      <c r="E29" s="3">
        <v>43558</v>
      </c>
      <c r="F29" s="1">
        <f t="shared" si="12"/>
        <v>16</v>
      </c>
      <c r="G29" s="1">
        <f t="shared" si="13"/>
        <v>2</v>
      </c>
      <c r="H29" s="1">
        <f t="shared" si="14"/>
        <v>3</v>
      </c>
      <c r="I29" s="1" t="str">
        <f>VLOOKUP(H29, Month!$A$1:$B$13, 2, FALSE)</f>
        <v>March</v>
      </c>
      <c r="J29" s="3" t="b">
        <f t="shared" si="15"/>
        <v>0</v>
      </c>
      <c r="K29" s="2">
        <v>30</v>
      </c>
      <c r="L29" s="2" t="s">
        <v>24</v>
      </c>
      <c r="M29" s="2">
        <v>1232</v>
      </c>
      <c r="N29" s="9">
        <v>1000</v>
      </c>
      <c r="O29" s="2" t="s">
        <v>139</v>
      </c>
      <c r="P29" s="2" t="s">
        <v>140</v>
      </c>
      <c r="Q29" s="2" t="str">
        <f t="shared" si="16"/>
        <v>Ashland,OR</v>
      </c>
      <c r="R29" s="5" t="s">
        <v>27</v>
      </c>
      <c r="S29" s="2" t="s">
        <v>45</v>
      </c>
      <c r="T29" s="2">
        <f t="shared" si="17"/>
        <v>54</v>
      </c>
      <c r="U29" s="2" t="s">
        <v>46</v>
      </c>
      <c r="V29" s="2" t="str">
        <f t="shared" si="18"/>
        <v>tabletop games</v>
      </c>
      <c r="W29" s="6" t="s">
        <v>581</v>
      </c>
      <c r="X29" s="2" t="s">
        <v>30</v>
      </c>
      <c r="Z29" s="17" t="s">
        <v>176</v>
      </c>
      <c r="AA29" s="16"/>
      <c r="AB29" s="1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3">
      <c r="A30" s="2" t="s">
        <v>141</v>
      </c>
      <c r="B30" s="3" t="s">
        <v>142</v>
      </c>
      <c r="C30" s="3">
        <v>43502</v>
      </c>
      <c r="D30" s="3">
        <v>43507</v>
      </c>
      <c r="E30" s="3">
        <v>43529</v>
      </c>
      <c r="F30" s="1">
        <f t="shared" si="12"/>
        <v>22</v>
      </c>
      <c r="G30" s="1">
        <f t="shared" si="13"/>
        <v>4</v>
      </c>
      <c r="H30" s="1">
        <f t="shared" si="14"/>
        <v>2</v>
      </c>
      <c r="I30" s="1" t="str">
        <f>VLOOKUP(H30, Month!$A$1:$B$13, 2, FALSE)</f>
        <v>February</v>
      </c>
      <c r="J30" s="3" t="b">
        <f t="shared" si="15"/>
        <v>0</v>
      </c>
      <c r="K30" s="2">
        <v>374</v>
      </c>
      <c r="L30" s="2" t="s">
        <v>24</v>
      </c>
      <c r="M30" s="2">
        <v>24135</v>
      </c>
      <c r="N30" s="9">
        <v>2500</v>
      </c>
      <c r="O30" s="2" t="s">
        <v>143</v>
      </c>
      <c r="P30" s="2" t="s">
        <v>144</v>
      </c>
      <c r="Q30" s="2" t="str">
        <f t="shared" si="16"/>
        <v>Little Rock,AR</v>
      </c>
      <c r="R30" s="5" t="s">
        <v>65</v>
      </c>
      <c r="S30" s="2" t="s">
        <v>45</v>
      </c>
      <c r="T30" s="2">
        <f t="shared" si="17"/>
        <v>54</v>
      </c>
      <c r="U30" s="2" t="s">
        <v>46</v>
      </c>
      <c r="V30" s="2" t="str">
        <f t="shared" si="18"/>
        <v>tabletop games</v>
      </c>
      <c r="W30" s="6" t="s">
        <v>581</v>
      </c>
      <c r="X30" s="2" t="s">
        <v>30</v>
      </c>
      <c r="Z30" s="17" t="s">
        <v>180</v>
      </c>
      <c r="AA30" s="16"/>
      <c r="AB30" s="16"/>
      <c r="AC30" s="12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3">
      <c r="A31" s="2" t="s">
        <v>146</v>
      </c>
      <c r="B31" s="3" t="s">
        <v>147</v>
      </c>
      <c r="C31" s="3">
        <v>43504</v>
      </c>
      <c r="D31" s="3">
        <v>43506</v>
      </c>
      <c r="E31" s="3">
        <v>43536</v>
      </c>
      <c r="F31" s="1">
        <f t="shared" si="12"/>
        <v>30</v>
      </c>
      <c r="G31" s="1">
        <f t="shared" si="13"/>
        <v>6</v>
      </c>
      <c r="H31" s="1">
        <f t="shared" si="14"/>
        <v>2</v>
      </c>
      <c r="I31" s="1" t="str">
        <f>VLOOKUP(H31, Month!$A$1:$B$13, 2, FALSE)</f>
        <v>February</v>
      </c>
      <c r="J31" s="3" t="b">
        <f t="shared" si="15"/>
        <v>0</v>
      </c>
      <c r="K31" s="2">
        <v>310</v>
      </c>
      <c r="L31" s="2" t="s">
        <v>102</v>
      </c>
      <c r="M31" s="2">
        <v>20861</v>
      </c>
      <c r="N31" s="9">
        <v>6800</v>
      </c>
      <c r="O31" s="2" t="s">
        <v>103</v>
      </c>
      <c r="P31" s="2" t="s">
        <v>104</v>
      </c>
      <c r="Q31" s="2" t="str">
        <f t="shared" si="16"/>
        <v>Singapore,Central Singapore</v>
      </c>
      <c r="R31" s="5" t="s">
        <v>27</v>
      </c>
      <c r="S31" s="2" t="s">
        <v>57</v>
      </c>
      <c r="T31" s="2">
        <f t="shared" si="17"/>
        <v>54</v>
      </c>
      <c r="U31" s="2" t="s">
        <v>58</v>
      </c>
      <c r="V31" s="2" t="str">
        <f t="shared" si="18"/>
        <v>playing cards</v>
      </c>
      <c r="W31" s="6" t="s">
        <v>581</v>
      </c>
      <c r="X31" s="2" t="s">
        <v>30</v>
      </c>
      <c r="Z31" s="17" t="s">
        <v>184</v>
      </c>
      <c r="AA31" s="16"/>
      <c r="AB31" s="17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25">
      <c r="A32" s="2" t="s">
        <v>148</v>
      </c>
      <c r="B32" s="3" t="s">
        <v>149</v>
      </c>
      <c r="C32" s="3">
        <v>43507</v>
      </c>
      <c r="D32" s="3">
        <v>43593</v>
      </c>
      <c r="E32" s="3">
        <v>43616</v>
      </c>
      <c r="F32" s="1">
        <f t="shared" si="12"/>
        <v>23</v>
      </c>
      <c r="G32" s="1">
        <f t="shared" si="13"/>
        <v>2</v>
      </c>
      <c r="H32" s="1">
        <f t="shared" si="14"/>
        <v>5</v>
      </c>
      <c r="I32" s="1" t="str">
        <f>VLOOKUP(H32, Month!$A$1:$B$13, 2, FALSE)</f>
        <v>May</v>
      </c>
      <c r="J32" s="3" t="b">
        <f t="shared" si="15"/>
        <v>0</v>
      </c>
      <c r="K32" s="2">
        <v>291</v>
      </c>
      <c r="L32" s="2" t="s">
        <v>24</v>
      </c>
      <c r="M32" s="2">
        <v>6234</v>
      </c>
      <c r="N32" s="9">
        <v>3200</v>
      </c>
      <c r="O32" s="2" t="s">
        <v>88</v>
      </c>
      <c r="P32" s="2" t="s">
        <v>89</v>
      </c>
      <c r="Q32" s="2" t="str">
        <f t="shared" si="16"/>
        <v>Rochester,NY</v>
      </c>
      <c r="R32" s="5" t="s">
        <v>27</v>
      </c>
      <c r="S32" s="2" t="s">
        <v>45</v>
      </c>
      <c r="T32" s="2">
        <f t="shared" si="17"/>
        <v>54</v>
      </c>
      <c r="U32" s="2" t="s">
        <v>46</v>
      </c>
      <c r="V32" s="2" t="str">
        <f t="shared" si="18"/>
        <v>tabletop games</v>
      </c>
      <c r="W32" s="6" t="s">
        <v>581</v>
      </c>
      <c r="X32" s="2" t="s">
        <v>30</v>
      </c>
      <c r="Z32" s="19" t="s">
        <v>189</v>
      </c>
      <c r="AA32" s="16"/>
      <c r="AB32" s="1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3">
      <c r="A33" s="2" t="s">
        <v>150</v>
      </c>
      <c r="B33" s="3" t="s">
        <v>151</v>
      </c>
      <c r="C33" s="3">
        <v>43508</v>
      </c>
      <c r="D33" s="3">
        <v>43508</v>
      </c>
      <c r="E33" s="3">
        <v>43523</v>
      </c>
      <c r="F33" s="1">
        <f t="shared" si="12"/>
        <v>15</v>
      </c>
      <c r="G33" s="1">
        <f t="shared" si="13"/>
        <v>3</v>
      </c>
      <c r="H33" s="1">
        <f t="shared" si="14"/>
        <v>2</v>
      </c>
      <c r="I33" s="1" t="str">
        <f>VLOOKUP(H33, Month!$A$1:$B$13, 2, FALSE)</f>
        <v>February</v>
      </c>
      <c r="J33" s="3" t="b">
        <f t="shared" si="15"/>
        <v>1</v>
      </c>
      <c r="K33" s="2">
        <v>153</v>
      </c>
      <c r="L33" s="2" t="s">
        <v>62</v>
      </c>
      <c r="M33" s="2">
        <v>808</v>
      </c>
      <c r="N33" s="9">
        <v>80</v>
      </c>
      <c r="O33" s="2" t="s">
        <v>152</v>
      </c>
      <c r="P33" s="2" t="s">
        <v>153</v>
      </c>
      <c r="Q33" s="2" t="str">
        <f t="shared" si="16"/>
        <v>Italia,Piedmont</v>
      </c>
      <c r="R33" s="14"/>
      <c r="S33" s="2" t="s">
        <v>45</v>
      </c>
      <c r="T33" s="2">
        <f t="shared" si="17"/>
        <v>54</v>
      </c>
      <c r="U33" s="2" t="s">
        <v>46</v>
      </c>
      <c r="V33" s="2" t="str">
        <f t="shared" si="18"/>
        <v>tabletop games</v>
      </c>
      <c r="W33" s="6" t="s">
        <v>581</v>
      </c>
      <c r="X33" s="2" t="s">
        <v>30</v>
      </c>
      <c r="Z33" s="20" t="s">
        <v>194</v>
      </c>
      <c r="AA33" s="16"/>
      <c r="AB33" s="18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3">
      <c r="A34" s="2" t="s">
        <v>154</v>
      </c>
      <c r="B34" s="3" t="s">
        <v>155</v>
      </c>
      <c r="C34" s="3">
        <v>43512</v>
      </c>
      <c r="D34" s="3">
        <v>43521</v>
      </c>
      <c r="E34" s="3">
        <v>43551</v>
      </c>
      <c r="F34" s="1">
        <f t="shared" si="12"/>
        <v>30</v>
      </c>
      <c r="G34" s="1">
        <f t="shared" si="13"/>
        <v>7</v>
      </c>
      <c r="H34" s="1">
        <f t="shared" si="14"/>
        <v>2</v>
      </c>
      <c r="I34" s="1" t="str">
        <f>VLOOKUP(H34, Month!$A$1:$B$13, 2, FALSE)</f>
        <v>February</v>
      </c>
      <c r="J34" s="3" t="b">
        <f t="shared" si="15"/>
        <v>0</v>
      </c>
      <c r="K34" s="2">
        <v>519</v>
      </c>
      <c r="L34" s="2" t="s">
        <v>24</v>
      </c>
      <c r="M34" s="2">
        <v>7169</v>
      </c>
      <c r="N34" s="9">
        <v>1000</v>
      </c>
      <c r="O34" s="2" t="s">
        <v>156</v>
      </c>
      <c r="P34" s="2" t="s">
        <v>157</v>
      </c>
      <c r="Q34" s="2" t="str">
        <f t="shared" si="16"/>
        <v>Kalamazoo,MI</v>
      </c>
      <c r="R34" s="14"/>
      <c r="S34" s="2" t="s">
        <v>45</v>
      </c>
      <c r="T34" s="2">
        <f t="shared" si="17"/>
        <v>54</v>
      </c>
      <c r="U34" s="2" t="s">
        <v>46</v>
      </c>
      <c r="V34" s="2" t="str">
        <f t="shared" si="18"/>
        <v>tabletop games</v>
      </c>
      <c r="W34" s="6" t="s">
        <v>581</v>
      </c>
      <c r="X34" s="2" t="s">
        <v>30</v>
      </c>
      <c r="Z34" s="20" t="s">
        <v>197</v>
      </c>
      <c r="AB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3">
      <c r="A35" s="2" t="s">
        <v>158</v>
      </c>
      <c r="B35" s="3" t="s">
        <v>159</v>
      </c>
      <c r="C35" s="3">
        <v>43512</v>
      </c>
      <c r="D35" s="3">
        <v>43514</v>
      </c>
      <c r="E35" s="3">
        <v>43529</v>
      </c>
      <c r="F35" s="1">
        <f t="shared" si="12"/>
        <v>15</v>
      </c>
      <c r="G35" s="1">
        <f t="shared" si="13"/>
        <v>7</v>
      </c>
      <c r="H35" s="1">
        <f t="shared" si="14"/>
        <v>2</v>
      </c>
      <c r="I35" s="1" t="str">
        <f>VLOOKUP(H35, Month!$A$1:$B$13, 2, FALSE)</f>
        <v>February</v>
      </c>
      <c r="J35" s="3" t="b">
        <f t="shared" si="15"/>
        <v>0</v>
      </c>
      <c r="K35" s="2">
        <v>268</v>
      </c>
      <c r="L35" s="2" t="s">
        <v>24</v>
      </c>
      <c r="M35" s="2">
        <v>5469</v>
      </c>
      <c r="N35" s="9">
        <v>500</v>
      </c>
      <c r="O35" s="2" t="s">
        <v>160</v>
      </c>
      <c r="P35" s="2" t="s">
        <v>89</v>
      </c>
      <c r="Q35" s="2" t="str">
        <f t="shared" si="16"/>
        <v>Astoria,NY</v>
      </c>
      <c r="R35" s="5" t="s">
        <v>44</v>
      </c>
      <c r="S35" s="2" t="s">
        <v>45</v>
      </c>
      <c r="T35" s="2">
        <f t="shared" si="17"/>
        <v>54</v>
      </c>
      <c r="U35" s="2" t="s">
        <v>46</v>
      </c>
      <c r="V35" s="2" t="str">
        <f t="shared" si="18"/>
        <v>tabletop games</v>
      </c>
      <c r="W35" s="6" t="s">
        <v>582</v>
      </c>
      <c r="X35" s="2" t="s">
        <v>30</v>
      </c>
      <c r="Z35" s="20" t="s">
        <v>201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3">
      <c r="A36" s="2" t="s">
        <v>112</v>
      </c>
      <c r="B36" s="3" t="s">
        <v>113</v>
      </c>
      <c r="C36" s="3"/>
      <c r="D36" s="3"/>
      <c r="E36" s="3"/>
      <c r="F36" s="1">
        <f t="shared" si="12"/>
        <v>0</v>
      </c>
      <c r="G36" s="1">
        <f t="shared" si="13"/>
        <v>7</v>
      </c>
      <c r="H36" s="1">
        <f t="shared" si="14"/>
        <v>1</v>
      </c>
      <c r="I36" s="1" t="str">
        <f>VLOOKUP(H36, Month!$A$1:$B$13, 2, FALSE)</f>
        <v>January</v>
      </c>
      <c r="J36" s="3" t="b">
        <f t="shared" si="15"/>
        <v>1</v>
      </c>
      <c r="K36" s="2"/>
      <c r="L36" s="2" t="s">
        <v>113</v>
      </c>
      <c r="M36" s="2"/>
      <c r="N36" s="9"/>
      <c r="O36" s="2"/>
      <c r="P36" s="2"/>
      <c r="Q36" s="2" t="str">
        <f t="shared" si="16"/>
        <v>,</v>
      </c>
      <c r="R36" s="5" t="s">
        <v>44</v>
      </c>
      <c r="S36" s="2"/>
      <c r="T36" s="2"/>
      <c r="U36" s="2" t="s">
        <v>113</v>
      </c>
      <c r="V36" s="2" t="str">
        <f t="shared" si="18"/>
        <v/>
      </c>
      <c r="W36" s="6" t="s">
        <v>113</v>
      </c>
      <c r="X36" s="2"/>
      <c r="Z36" s="20" t="s">
        <v>206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3">
      <c r="A37" s="2" t="s">
        <v>112</v>
      </c>
      <c r="B37" s="3" t="s">
        <v>113</v>
      </c>
      <c r="C37" s="3"/>
      <c r="D37" s="3"/>
      <c r="E37" s="3"/>
      <c r="F37" s="1">
        <f t="shared" si="12"/>
        <v>0</v>
      </c>
      <c r="G37" s="1">
        <f t="shared" si="13"/>
        <v>7</v>
      </c>
      <c r="H37" s="1">
        <f t="shared" si="14"/>
        <v>1</v>
      </c>
      <c r="I37" s="1" t="str">
        <f>VLOOKUP(H37, Month!$A$1:$B$13, 2, FALSE)</f>
        <v>January</v>
      </c>
      <c r="J37" s="3" t="b">
        <f t="shared" si="15"/>
        <v>1</v>
      </c>
      <c r="K37" s="2"/>
      <c r="L37" s="2" t="s">
        <v>113</v>
      </c>
      <c r="M37" s="2"/>
      <c r="N37" s="9"/>
      <c r="O37" s="2"/>
      <c r="P37" s="2"/>
      <c r="Q37" s="2" t="str">
        <f t="shared" si="16"/>
        <v>,</v>
      </c>
      <c r="R37" s="5" t="s">
        <v>27</v>
      </c>
      <c r="S37" s="2"/>
      <c r="T37" s="2"/>
      <c r="U37" s="2" t="s">
        <v>113</v>
      </c>
      <c r="V37" s="2" t="str">
        <f t="shared" si="18"/>
        <v/>
      </c>
      <c r="W37" s="6" t="s">
        <v>113</v>
      </c>
      <c r="X37" s="2"/>
      <c r="Z37" s="20" t="s">
        <v>212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25">
      <c r="A38" s="2" t="s">
        <v>161</v>
      </c>
      <c r="B38" s="3" t="s">
        <v>162</v>
      </c>
      <c r="C38" s="3">
        <v>43515</v>
      </c>
      <c r="D38" s="3">
        <v>43536</v>
      </c>
      <c r="E38" s="3">
        <v>43566</v>
      </c>
      <c r="F38" s="1">
        <f t="shared" si="12"/>
        <v>30</v>
      </c>
      <c r="G38" s="1">
        <f t="shared" si="13"/>
        <v>3</v>
      </c>
      <c r="H38" s="1">
        <f t="shared" si="14"/>
        <v>3</v>
      </c>
      <c r="I38" s="1" t="str">
        <f>VLOOKUP(H38, Month!$A$1:$B$13, 2, FALSE)</f>
        <v>March</v>
      </c>
      <c r="J38" s="3" t="b">
        <f t="shared" si="15"/>
        <v>0</v>
      </c>
      <c r="K38" s="2">
        <v>479</v>
      </c>
      <c r="L38" s="2" t="s">
        <v>41</v>
      </c>
      <c r="M38" s="2">
        <v>16854</v>
      </c>
      <c r="N38" s="9">
        <v>8500</v>
      </c>
      <c r="O38" s="2" t="s">
        <v>163</v>
      </c>
      <c r="P38" s="2" t="s">
        <v>43</v>
      </c>
      <c r="Q38" s="2" t="str">
        <f t="shared" si="16"/>
        <v>Reading,England</v>
      </c>
      <c r="R38" s="5" t="s">
        <v>52</v>
      </c>
      <c r="S38" s="2" t="s">
        <v>57</v>
      </c>
      <c r="T38" s="2">
        <f t="shared" ref="T38:T160" si="19">LEN("https://www.kickstarter.com/discover/categories/games/")</f>
        <v>54</v>
      </c>
      <c r="U38" s="2" t="s">
        <v>58</v>
      </c>
      <c r="V38" s="2" t="str">
        <f t="shared" si="18"/>
        <v>playing cards</v>
      </c>
      <c r="W38" s="6" t="s">
        <v>581</v>
      </c>
      <c r="X38" s="2" t="s">
        <v>30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3">
      <c r="A39" s="2" t="s">
        <v>165</v>
      </c>
      <c r="B39" s="3" t="s">
        <v>166</v>
      </c>
      <c r="C39" s="3">
        <v>43515</v>
      </c>
      <c r="D39" s="3">
        <v>43598</v>
      </c>
      <c r="E39" s="3">
        <v>43628</v>
      </c>
      <c r="F39" s="1">
        <f t="shared" si="12"/>
        <v>30</v>
      </c>
      <c r="G39" s="1">
        <f t="shared" si="13"/>
        <v>3</v>
      </c>
      <c r="H39" s="1">
        <f t="shared" si="14"/>
        <v>5</v>
      </c>
      <c r="I39" s="1" t="str">
        <f>VLOOKUP(H39, Month!$A$1:$B$13, 2, FALSE)</f>
        <v>May</v>
      </c>
      <c r="J39" s="3" t="b">
        <f t="shared" si="15"/>
        <v>0</v>
      </c>
      <c r="K39" s="2">
        <v>282</v>
      </c>
      <c r="L39" s="2" t="s">
        <v>41</v>
      </c>
      <c r="M39" s="2">
        <v>18800</v>
      </c>
      <c r="N39" s="9">
        <v>15000</v>
      </c>
      <c r="O39" s="2" t="s">
        <v>167</v>
      </c>
      <c r="P39" s="2" t="s">
        <v>43</v>
      </c>
      <c r="Q39" s="2" t="str">
        <f t="shared" si="16"/>
        <v>London,England</v>
      </c>
      <c r="R39" s="5" t="s">
        <v>119</v>
      </c>
      <c r="S39" s="2" t="s">
        <v>45</v>
      </c>
      <c r="T39" s="2">
        <f t="shared" si="19"/>
        <v>54</v>
      </c>
      <c r="U39" s="2" t="s">
        <v>46</v>
      </c>
      <c r="V39" s="2" t="str">
        <f t="shared" si="18"/>
        <v>tabletop games</v>
      </c>
      <c r="W39" s="6" t="s">
        <v>581</v>
      </c>
      <c r="X39" s="2" t="s">
        <v>30</v>
      </c>
      <c r="Y39" s="16"/>
      <c r="Z39" s="20" t="s">
        <v>221</v>
      </c>
      <c r="AA39" s="1"/>
      <c r="AB39" s="1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</row>
    <row r="40" spans="1:41" ht="15.75" customHeight="1" x14ac:dyDescent="0.3">
      <c r="A40" s="2" t="s">
        <v>169</v>
      </c>
      <c r="B40" s="3" t="s">
        <v>170</v>
      </c>
      <c r="C40" s="3">
        <v>43515</v>
      </c>
      <c r="D40" s="3">
        <v>43524</v>
      </c>
      <c r="E40" s="3">
        <v>43539</v>
      </c>
      <c r="F40" s="1">
        <f t="shared" si="12"/>
        <v>15</v>
      </c>
      <c r="G40" s="1">
        <f t="shared" si="13"/>
        <v>3</v>
      </c>
      <c r="H40" s="1">
        <f t="shared" si="14"/>
        <v>2</v>
      </c>
      <c r="I40" s="1" t="str">
        <f>VLOOKUP(H40, Month!$A$1:$B$13, 2, FALSE)</f>
        <v>February</v>
      </c>
      <c r="J40" s="3" t="b">
        <f t="shared" si="15"/>
        <v>0</v>
      </c>
      <c r="K40" s="2">
        <v>125</v>
      </c>
      <c r="L40" s="2" t="s">
        <v>24</v>
      </c>
      <c r="M40" s="2">
        <v>1731</v>
      </c>
      <c r="N40" s="9">
        <v>500</v>
      </c>
      <c r="O40" s="2" t="s">
        <v>171</v>
      </c>
      <c r="P40" s="2" t="s">
        <v>172</v>
      </c>
      <c r="Q40" s="2" t="str">
        <f t="shared" si="16"/>
        <v>Chicago,IL</v>
      </c>
      <c r="R40" s="5" t="s">
        <v>27</v>
      </c>
      <c r="S40" s="2" t="s">
        <v>45</v>
      </c>
      <c r="T40" s="2">
        <f t="shared" si="19"/>
        <v>54</v>
      </c>
      <c r="U40" s="2" t="s">
        <v>46</v>
      </c>
      <c r="V40" s="2" t="str">
        <f t="shared" si="18"/>
        <v>tabletop games</v>
      </c>
      <c r="W40" s="6" t="s">
        <v>581</v>
      </c>
      <c r="X40" s="2" t="s">
        <v>30</v>
      </c>
      <c r="Y40" s="16"/>
      <c r="Z40" s="20" t="s">
        <v>226</v>
      </c>
      <c r="AA40" s="1"/>
      <c r="AB40" s="1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</row>
    <row r="41" spans="1:41" ht="15.75" customHeight="1" x14ac:dyDescent="0.3">
      <c r="A41" s="2" t="s">
        <v>174</v>
      </c>
      <c r="B41" s="3" t="s">
        <v>175</v>
      </c>
      <c r="C41" s="3">
        <v>43518</v>
      </c>
      <c r="D41" s="3">
        <v>43578</v>
      </c>
      <c r="E41" s="3">
        <v>43614</v>
      </c>
      <c r="F41" s="1">
        <f t="shared" si="12"/>
        <v>36</v>
      </c>
      <c r="G41" s="1">
        <f t="shared" si="13"/>
        <v>6</v>
      </c>
      <c r="H41" s="1">
        <f t="shared" si="14"/>
        <v>4</v>
      </c>
      <c r="I41" s="1" t="str">
        <f>VLOOKUP(H41, Month!$A$1:$B$13, 2, FALSE)</f>
        <v>April</v>
      </c>
      <c r="J41" s="3" t="b">
        <f t="shared" si="15"/>
        <v>0</v>
      </c>
      <c r="K41" s="2">
        <v>710</v>
      </c>
      <c r="L41" s="2" t="s">
        <v>49</v>
      </c>
      <c r="M41" s="2">
        <v>46303.29</v>
      </c>
      <c r="N41" s="9">
        <v>27000</v>
      </c>
      <c r="O41" s="2" t="s">
        <v>50</v>
      </c>
      <c r="P41" s="2" t="s">
        <v>51</v>
      </c>
      <c r="Q41" s="2" t="str">
        <f t="shared" si="16"/>
        <v>Vancouver,BC</v>
      </c>
      <c r="R41" s="5" t="s">
        <v>27</v>
      </c>
      <c r="S41" s="2" t="s">
        <v>45</v>
      </c>
      <c r="T41" s="2">
        <f t="shared" si="19"/>
        <v>54</v>
      </c>
      <c r="U41" s="2" t="s">
        <v>46</v>
      </c>
      <c r="V41" s="2" t="str">
        <f t="shared" si="18"/>
        <v>tabletop games</v>
      </c>
      <c r="W41" s="6" t="s">
        <v>581</v>
      </c>
      <c r="X41" s="2" t="s">
        <v>30</v>
      </c>
      <c r="Y41" s="16"/>
      <c r="Z41" s="1"/>
      <c r="AA41" s="1"/>
      <c r="AB41" s="1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</row>
    <row r="42" spans="1:41" ht="15.75" customHeight="1" x14ac:dyDescent="0.3">
      <c r="A42" s="2" t="s">
        <v>177</v>
      </c>
      <c r="B42" s="3" t="s">
        <v>178</v>
      </c>
      <c r="C42" s="3">
        <v>43520</v>
      </c>
      <c r="D42" s="3">
        <v>43525</v>
      </c>
      <c r="E42" s="3">
        <v>43585</v>
      </c>
      <c r="F42" s="1">
        <f t="shared" si="12"/>
        <v>60</v>
      </c>
      <c r="G42" s="1">
        <f t="shared" si="13"/>
        <v>1</v>
      </c>
      <c r="H42" s="1">
        <f t="shared" si="14"/>
        <v>3</v>
      </c>
      <c r="I42" s="1" t="str">
        <f>VLOOKUP(H42, Month!$A$1:$B$13, 2, FALSE)</f>
        <v>March</v>
      </c>
      <c r="J42" s="3" t="b">
        <f t="shared" si="15"/>
        <v>0</v>
      </c>
      <c r="K42" s="2">
        <v>4</v>
      </c>
      <c r="L42" s="2" t="s">
        <v>62</v>
      </c>
      <c r="M42" s="2">
        <v>4</v>
      </c>
      <c r="N42" s="9">
        <v>7000</v>
      </c>
      <c r="O42" s="2" t="s">
        <v>179</v>
      </c>
      <c r="P42" s="2" t="s">
        <v>127</v>
      </c>
      <c r="Q42" s="2" t="str">
        <f t="shared" si="16"/>
        <v>Paris,Ile-de-France</v>
      </c>
      <c r="R42" s="5" t="s">
        <v>27</v>
      </c>
      <c r="S42" s="2" t="s">
        <v>35</v>
      </c>
      <c r="T42" s="2">
        <f t="shared" si="19"/>
        <v>54</v>
      </c>
      <c r="U42" s="2" t="s">
        <v>36</v>
      </c>
      <c r="V42" s="2" t="str">
        <f t="shared" si="18"/>
        <v>mobile games</v>
      </c>
      <c r="W42" s="6" t="s">
        <v>581</v>
      </c>
      <c r="X42" s="2" t="s">
        <v>37</v>
      </c>
      <c r="Y42" s="16"/>
      <c r="Z42" s="1"/>
      <c r="AA42" s="1"/>
      <c r="AB42" s="1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</row>
    <row r="43" spans="1:41" ht="15.75" customHeight="1" x14ac:dyDescent="0.3">
      <c r="A43" s="2" t="s">
        <v>181</v>
      </c>
      <c r="B43" s="3" t="s">
        <v>182</v>
      </c>
      <c r="C43" s="3">
        <v>43520</v>
      </c>
      <c r="D43" s="3">
        <v>43528</v>
      </c>
      <c r="E43" s="3">
        <v>43556</v>
      </c>
      <c r="F43" s="1">
        <f t="shared" si="12"/>
        <v>28</v>
      </c>
      <c r="G43" s="1">
        <f t="shared" si="13"/>
        <v>1</v>
      </c>
      <c r="H43" s="1">
        <f t="shared" si="14"/>
        <v>3</v>
      </c>
      <c r="I43" s="1" t="str">
        <f>VLOOKUP(H43, Month!$A$1:$B$13, 2, FALSE)</f>
        <v>March</v>
      </c>
      <c r="J43" s="3" t="b">
        <f t="shared" si="15"/>
        <v>0</v>
      </c>
      <c r="K43" s="2">
        <v>44</v>
      </c>
      <c r="L43" s="2" t="s">
        <v>24</v>
      </c>
      <c r="M43" s="2">
        <v>2060</v>
      </c>
      <c r="N43" s="9">
        <v>1500</v>
      </c>
      <c r="O43" s="2" t="s">
        <v>183</v>
      </c>
      <c r="P43" s="2" t="s">
        <v>56</v>
      </c>
      <c r="Q43" s="2" t="str">
        <f t="shared" si="16"/>
        <v>Fremont,CA</v>
      </c>
      <c r="R43" s="5" t="s">
        <v>27</v>
      </c>
      <c r="S43" s="2" t="s">
        <v>45</v>
      </c>
      <c r="T43" s="2">
        <f t="shared" si="19"/>
        <v>54</v>
      </c>
      <c r="U43" s="2" t="s">
        <v>46</v>
      </c>
      <c r="V43" s="2" t="str">
        <f t="shared" si="18"/>
        <v>tabletop games</v>
      </c>
      <c r="W43" s="6" t="s">
        <v>581</v>
      </c>
      <c r="X43" s="2" t="s">
        <v>30</v>
      </c>
      <c r="Y43" s="16"/>
      <c r="Z43" s="1"/>
      <c r="AA43" s="1"/>
      <c r="AB43" s="1"/>
      <c r="AC43" s="16"/>
      <c r="AD43" s="16"/>
      <c r="AE43" s="17"/>
      <c r="AF43" s="16"/>
      <c r="AG43" s="18"/>
      <c r="AH43" s="18"/>
      <c r="AI43" s="18"/>
      <c r="AJ43" s="18"/>
      <c r="AK43" s="18"/>
      <c r="AL43" s="18"/>
      <c r="AM43" s="18"/>
      <c r="AN43" s="18"/>
      <c r="AO43" s="18"/>
    </row>
    <row r="44" spans="1:41" ht="15.75" customHeight="1" x14ac:dyDescent="0.3">
      <c r="A44" s="2" t="s">
        <v>185</v>
      </c>
      <c r="B44" s="3" t="s">
        <v>186</v>
      </c>
      <c r="C44" s="3">
        <v>43522</v>
      </c>
      <c r="D44" s="3">
        <v>43543</v>
      </c>
      <c r="E44" s="3">
        <v>43563</v>
      </c>
      <c r="F44" s="1">
        <f t="shared" si="12"/>
        <v>20</v>
      </c>
      <c r="G44" s="1">
        <f t="shared" si="13"/>
        <v>3</v>
      </c>
      <c r="H44" s="1">
        <f t="shared" si="14"/>
        <v>3</v>
      </c>
      <c r="I44" s="1" t="str">
        <f>VLOOKUP(H44, Month!$A$1:$B$13, 2, FALSE)</f>
        <v>March</v>
      </c>
      <c r="J44" s="3" t="b">
        <f t="shared" si="15"/>
        <v>0</v>
      </c>
      <c r="K44" s="2">
        <v>473</v>
      </c>
      <c r="L44" s="2" t="s">
        <v>24</v>
      </c>
      <c r="M44" s="2">
        <v>34332.5</v>
      </c>
      <c r="N44" s="9">
        <v>28000</v>
      </c>
      <c r="O44" s="2" t="s">
        <v>187</v>
      </c>
      <c r="P44" s="2" t="s">
        <v>188</v>
      </c>
      <c r="Q44" s="2" t="str">
        <f t="shared" si="16"/>
        <v>Denver,CO</v>
      </c>
      <c r="R44" s="5" t="s">
        <v>27</v>
      </c>
      <c r="S44" s="2" t="s">
        <v>45</v>
      </c>
      <c r="T44" s="2">
        <f t="shared" si="19"/>
        <v>54</v>
      </c>
      <c r="U44" s="2" t="s">
        <v>46</v>
      </c>
      <c r="V44" s="2" t="str">
        <f t="shared" si="18"/>
        <v>tabletop games</v>
      </c>
      <c r="W44" s="6" t="s">
        <v>581</v>
      </c>
      <c r="X44" s="2" t="s">
        <v>30</v>
      </c>
      <c r="Y44" s="16"/>
      <c r="Z44" s="1"/>
      <c r="AA44" s="1"/>
      <c r="AB44" s="1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</row>
    <row r="45" spans="1:41" ht="15.75" customHeight="1" x14ac:dyDescent="0.3">
      <c r="A45" s="2" t="s">
        <v>190</v>
      </c>
      <c r="B45" s="3" t="s">
        <v>191</v>
      </c>
      <c r="C45" s="3">
        <v>43523</v>
      </c>
      <c r="D45" s="3">
        <v>43536</v>
      </c>
      <c r="E45" s="3">
        <v>43544</v>
      </c>
      <c r="F45" s="1">
        <f t="shared" si="12"/>
        <v>8</v>
      </c>
      <c r="G45" s="1">
        <f t="shared" si="13"/>
        <v>4</v>
      </c>
      <c r="H45" s="1">
        <f t="shared" si="14"/>
        <v>3</v>
      </c>
      <c r="I45" s="1" t="str">
        <f>VLOOKUP(H45, Month!$A$1:$B$13, 2, FALSE)</f>
        <v>March</v>
      </c>
      <c r="J45" s="3" t="b">
        <f t="shared" si="15"/>
        <v>0</v>
      </c>
      <c r="K45" s="2">
        <v>344</v>
      </c>
      <c r="L45" s="2" t="s">
        <v>24</v>
      </c>
      <c r="M45" s="2">
        <v>6372</v>
      </c>
      <c r="N45" s="9">
        <v>1000</v>
      </c>
      <c r="O45" s="2" t="s">
        <v>192</v>
      </c>
      <c r="P45" s="2" t="s">
        <v>193</v>
      </c>
      <c r="Q45" s="2" t="str">
        <f t="shared" si="16"/>
        <v>Ogden,UT</v>
      </c>
      <c r="R45" s="5" t="s">
        <v>27</v>
      </c>
      <c r="S45" s="2" t="s">
        <v>45</v>
      </c>
      <c r="T45" s="2">
        <f t="shared" si="19"/>
        <v>54</v>
      </c>
      <c r="U45" s="2" t="s">
        <v>46</v>
      </c>
      <c r="V45" s="2" t="str">
        <f t="shared" si="18"/>
        <v>tabletop games</v>
      </c>
      <c r="W45" s="6" t="s">
        <v>581</v>
      </c>
      <c r="X45" s="2" t="s">
        <v>30</v>
      </c>
      <c r="Y45" s="16"/>
      <c r="Z45" s="1"/>
      <c r="AA45" s="1"/>
      <c r="AB45" s="1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</row>
    <row r="46" spans="1:41" ht="15.75" customHeight="1" x14ac:dyDescent="0.25">
      <c r="A46" s="2" t="s">
        <v>195</v>
      </c>
      <c r="B46" s="3" t="s">
        <v>196</v>
      </c>
      <c r="C46" s="3">
        <v>43528</v>
      </c>
      <c r="D46" s="3">
        <v>43536</v>
      </c>
      <c r="E46" s="3">
        <v>43552</v>
      </c>
      <c r="F46" s="1">
        <f t="shared" si="12"/>
        <v>16</v>
      </c>
      <c r="G46" s="1">
        <f t="shared" si="13"/>
        <v>2</v>
      </c>
      <c r="H46" s="1">
        <f t="shared" si="14"/>
        <v>3</v>
      </c>
      <c r="I46" s="1" t="str">
        <f>VLOOKUP(H46, Month!$A$1:$B$13, 2, FALSE)</f>
        <v>March</v>
      </c>
      <c r="J46" s="3" t="b">
        <f t="shared" si="15"/>
        <v>0</v>
      </c>
      <c r="K46" s="2">
        <v>212</v>
      </c>
      <c r="L46" s="2" t="s">
        <v>24</v>
      </c>
      <c r="M46" s="2">
        <v>17396</v>
      </c>
      <c r="N46" s="9">
        <v>10000</v>
      </c>
      <c r="O46" s="2" t="s">
        <v>80</v>
      </c>
      <c r="P46" s="2" t="s">
        <v>34</v>
      </c>
      <c r="Q46" s="2" t="str">
        <f t="shared" si="16"/>
        <v>Virginia Beach,VA</v>
      </c>
      <c r="R46" s="5" t="s">
        <v>119</v>
      </c>
      <c r="S46" s="2" t="s">
        <v>45</v>
      </c>
      <c r="T46" s="2">
        <f t="shared" si="19"/>
        <v>54</v>
      </c>
      <c r="U46" s="2" t="s">
        <v>46</v>
      </c>
      <c r="V46" s="2" t="str">
        <f t="shared" si="18"/>
        <v>tabletop games</v>
      </c>
      <c r="W46" s="6" t="s">
        <v>581</v>
      </c>
      <c r="X46" s="2" t="s">
        <v>30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25">
      <c r="A47" s="2" t="s">
        <v>198</v>
      </c>
      <c r="B47" s="3" t="s">
        <v>199</v>
      </c>
      <c r="C47" s="3">
        <v>43530</v>
      </c>
      <c r="D47" s="3">
        <v>43545</v>
      </c>
      <c r="E47" s="3">
        <v>43575</v>
      </c>
      <c r="F47" s="1">
        <f t="shared" si="12"/>
        <v>30</v>
      </c>
      <c r="G47" s="1">
        <f t="shared" si="13"/>
        <v>4</v>
      </c>
      <c r="H47" s="1">
        <f t="shared" si="14"/>
        <v>3</v>
      </c>
      <c r="I47" s="1" t="str">
        <f>VLOOKUP(H47, Month!$A$1:$B$13, 2, FALSE)</f>
        <v>March</v>
      </c>
      <c r="J47" s="3" t="b">
        <f t="shared" si="15"/>
        <v>0</v>
      </c>
      <c r="K47" s="2">
        <v>80</v>
      </c>
      <c r="L47" s="2" t="s">
        <v>24</v>
      </c>
      <c r="M47" s="2">
        <v>5815</v>
      </c>
      <c r="N47" s="9">
        <v>5550</v>
      </c>
      <c r="O47" s="2" t="s">
        <v>200</v>
      </c>
      <c r="P47" s="2" t="s">
        <v>26</v>
      </c>
      <c r="Q47" s="2" t="str">
        <f t="shared" si="16"/>
        <v>Kissimmee,FL</v>
      </c>
      <c r="R47" s="5" t="s">
        <v>27</v>
      </c>
      <c r="S47" s="2" t="s">
        <v>57</v>
      </c>
      <c r="T47" s="2">
        <f t="shared" si="19"/>
        <v>54</v>
      </c>
      <c r="U47" s="2" t="s">
        <v>58</v>
      </c>
      <c r="V47" s="2" t="str">
        <f t="shared" si="18"/>
        <v>playing cards</v>
      </c>
      <c r="W47" s="6" t="s">
        <v>581</v>
      </c>
      <c r="X47" s="2" t="s">
        <v>30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25">
      <c r="A48" s="2" t="s">
        <v>202</v>
      </c>
      <c r="B48" s="3" t="s">
        <v>203</v>
      </c>
      <c r="C48" s="3">
        <v>43533</v>
      </c>
      <c r="D48" s="3">
        <v>43556</v>
      </c>
      <c r="E48" s="3">
        <v>43585</v>
      </c>
      <c r="F48" s="1">
        <f t="shared" si="12"/>
        <v>29</v>
      </c>
      <c r="G48" s="1">
        <f t="shared" si="13"/>
        <v>7</v>
      </c>
      <c r="H48" s="1">
        <f t="shared" si="14"/>
        <v>4</v>
      </c>
      <c r="I48" s="1" t="str">
        <f>VLOOKUP(H48, Month!$A$1:$B$13, 2, FALSE)</f>
        <v>April</v>
      </c>
      <c r="J48" s="3" t="b">
        <f t="shared" si="15"/>
        <v>0</v>
      </c>
      <c r="K48" s="2">
        <v>1430</v>
      </c>
      <c r="L48" s="2" t="s">
        <v>24</v>
      </c>
      <c r="M48" s="2">
        <v>40642</v>
      </c>
      <c r="N48" s="9">
        <v>4200</v>
      </c>
      <c r="O48" s="2" t="s">
        <v>204</v>
      </c>
      <c r="P48" s="2" t="s">
        <v>205</v>
      </c>
      <c r="Q48" s="2" t="str">
        <f t="shared" si="16"/>
        <v>San Antonio,TX</v>
      </c>
      <c r="R48" s="5" t="s">
        <v>27</v>
      </c>
      <c r="S48" s="2" t="s">
        <v>45</v>
      </c>
      <c r="T48" s="2">
        <f t="shared" si="19"/>
        <v>54</v>
      </c>
      <c r="U48" s="2" t="s">
        <v>46</v>
      </c>
      <c r="V48" s="2" t="str">
        <f t="shared" si="18"/>
        <v>tabletop games</v>
      </c>
      <c r="W48" s="6" t="s">
        <v>582</v>
      </c>
      <c r="X48" s="2" t="s">
        <v>30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25">
      <c r="A49" s="2" t="s">
        <v>207</v>
      </c>
      <c r="B49" s="3" t="s">
        <v>208</v>
      </c>
      <c r="C49" s="3">
        <v>43533</v>
      </c>
      <c r="D49" s="3">
        <v>43586</v>
      </c>
      <c r="E49" s="3">
        <v>43606</v>
      </c>
      <c r="F49" s="1">
        <f t="shared" si="12"/>
        <v>20</v>
      </c>
      <c r="G49" s="1">
        <f t="shared" si="13"/>
        <v>7</v>
      </c>
      <c r="H49" s="1">
        <f t="shared" si="14"/>
        <v>5</v>
      </c>
      <c r="I49" s="1" t="str">
        <f>VLOOKUP(H49, Month!$A$1:$B$13, 2, FALSE)</f>
        <v>May</v>
      </c>
      <c r="J49" s="3" t="b">
        <f t="shared" si="15"/>
        <v>0</v>
      </c>
      <c r="K49" s="2">
        <v>1056</v>
      </c>
      <c r="L49" s="2" t="s">
        <v>62</v>
      </c>
      <c r="M49" s="2">
        <v>78175.5</v>
      </c>
      <c r="N49" s="9">
        <v>10000</v>
      </c>
      <c r="O49" s="2" t="s">
        <v>209</v>
      </c>
      <c r="P49" s="2" t="s">
        <v>210</v>
      </c>
      <c r="Q49" s="2" t="str">
        <f t="shared" si="16"/>
        <v>Tours,Centre</v>
      </c>
      <c r="R49" s="5" t="s">
        <v>211</v>
      </c>
      <c r="S49" s="2" t="s">
        <v>45</v>
      </c>
      <c r="T49" s="2">
        <f t="shared" si="19"/>
        <v>54</v>
      </c>
      <c r="U49" s="2" t="s">
        <v>46</v>
      </c>
      <c r="V49" s="2" t="str">
        <f t="shared" si="18"/>
        <v>tabletop games</v>
      </c>
      <c r="W49" s="6" t="s">
        <v>581</v>
      </c>
      <c r="X49" s="2" t="s">
        <v>30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25">
      <c r="A50" s="2" t="s">
        <v>213</v>
      </c>
      <c r="B50" s="3" t="s">
        <v>214</v>
      </c>
      <c r="C50" s="3">
        <v>43534</v>
      </c>
      <c r="D50" s="3">
        <v>43537</v>
      </c>
      <c r="E50" s="3">
        <v>43597</v>
      </c>
      <c r="F50" s="1">
        <f t="shared" si="12"/>
        <v>60</v>
      </c>
      <c r="G50" s="1">
        <f t="shared" si="13"/>
        <v>1</v>
      </c>
      <c r="H50" s="1">
        <f t="shared" si="14"/>
        <v>3</v>
      </c>
      <c r="I50" s="1" t="str">
        <f>VLOOKUP(H50, Month!$A$1:$B$13, 2, FALSE)</f>
        <v>March</v>
      </c>
      <c r="J50" s="3" t="b">
        <f t="shared" si="15"/>
        <v>0</v>
      </c>
      <c r="K50" s="2">
        <v>2</v>
      </c>
      <c r="L50" s="2" t="s">
        <v>24</v>
      </c>
      <c r="M50" s="2">
        <v>2</v>
      </c>
      <c r="N50" s="9">
        <v>550000</v>
      </c>
      <c r="O50" s="2" t="s">
        <v>215</v>
      </c>
      <c r="P50" s="2" t="s">
        <v>34</v>
      </c>
      <c r="Q50" s="2" t="str">
        <f t="shared" si="16"/>
        <v>Hampton,VA</v>
      </c>
      <c r="R50" s="5" t="s">
        <v>27</v>
      </c>
      <c r="S50" s="2" t="s">
        <v>28</v>
      </c>
      <c r="T50" s="2">
        <f t="shared" si="19"/>
        <v>54</v>
      </c>
      <c r="U50" s="2" t="s">
        <v>29</v>
      </c>
      <c r="V50" s="2" t="str">
        <f t="shared" si="18"/>
        <v>live games</v>
      </c>
      <c r="W50" s="6" t="s">
        <v>581</v>
      </c>
      <c r="X50" s="2" t="s">
        <v>37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25">
      <c r="A51" s="2" t="s">
        <v>216</v>
      </c>
      <c r="B51" s="3" t="s">
        <v>217</v>
      </c>
      <c r="C51" s="3">
        <v>43539</v>
      </c>
      <c r="D51" s="3">
        <v>43550</v>
      </c>
      <c r="E51" s="3">
        <v>43561</v>
      </c>
      <c r="F51" s="1">
        <f t="shared" si="12"/>
        <v>11</v>
      </c>
      <c r="G51" s="1">
        <f t="shared" si="13"/>
        <v>6</v>
      </c>
      <c r="H51" s="1">
        <f t="shared" si="14"/>
        <v>3</v>
      </c>
      <c r="I51" s="1" t="str">
        <f>VLOOKUP(H51, Month!$A$1:$B$13, 2, FALSE)</f>
        <v>March</v>
      </c>
      <c r="J51" s="3" t="b">
        <f t="shared" si="15"/>
        <v>0</v>
      </c>
      <c r="K51" s="2">
        <v>617</v>
      </c>
      <c r="L51" s="2" t="s">
        <v>24</v>
      </c>
      <c r="M51" s="2">
        <v>9766</v>
      </c>
      <c r="N51" s="9">
        <v>1000</v>
      </c>
      <c r="O51" s="2" t="s">
        <v>218</v>
      </c>
      <c r="P51" s="2" t="s">
        <v>219</v>
      </c>
      <c r="Q51" s="2" t="str">
        <f t="shared" si="16"/>
        <v>Collingswood,NJ</v>
      </c>
      <c r="R51" s="5" t="s">
        <v>220</v>
      </c>
      <c r="S51" s="2" t="s">
        <v>45</v>
      </c>
      <c r="T51" s="2">
        <f t="shared" si="19"/>
        <v>54</v>
      </c>
      <c r="U51" s="2" t="s">
        <v>46</v>
      </c>
      <c r="V51" s="2" t="str">
        <f t="shared" si="18"/>
        <v>tabletop games</v>
      </c>
      <c r="W51" s="6" t="s">
        <v>581</v>
      </c>
      <c r="X51" s="2" t="s">
        <v>30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25">
      <c r="A52" s="2" t="s">
        <v>222</v>
      </c>
      <c r="B52" s="3" t="s">
        <v>223</v>
      </c>
      <c r="C52" s="3">
        <v>43542</v>
      </c>
      <c r="D52" s="3">
        <v>43543</v>
      </c>
      <c r="E52" s="3">
        <v>43576</v>
      </c>
      <c r="F52" s="1">
        <f t="shared" si="12"/>
        <v>33</v>
      </c>
      <c r="G52" s="1">
        <f t="shared" si="13"/>
        <v>2</v>
      </c>
      <c r="H52" s="1">
        <f t="shared" si="14"/>
        <v>3</v>
      </c>
      <c r="I52" s="1" t="str">
        <f>VLOOKUP(H52, Month!$A$1:$B$13, 2, FALSE)</f>
        <v>March</v>
      </c>
      <c r="J52" s="3" t="b">
        <f t="shared" si="15"/>
        <v>0</v>
      </c>
      <c r="K52" s="2">
        <v>272</v>
      </c>
      <c r="L52" s="2" t="s">
        <v>62</v>
      </c>
      <c r="M52" s="2">
        <v>15456</v>
      </c>
      <c r="N52" s="9">
        <v>500</v>
      </c>
      <c r="O52" s="2" t="s">
        <v>224</v>
      </c>
      <c r="P52" s="2" t="s">
        <v>225</v>
      </c>
      <c r="Q52" s="2" t="str">
        <f t="shared" si="16"/>
        <v>Krempe,Schleswig-Holstein</v>
      </c>
      <c r="R52" s="5" t="s">
        <v>27</v>
      </c>
      <c r="S52" s="2" t="s">
        <v>45</v>
      </c>
      <c r="T52" s="2">
        <f t="shared" si="19"/>
        <v>54</v>
      </c>
      <c r="U52" s="2" t="s">
        <v>46</v>
      </c>
      <c r="V52" s="2" t="str">
        <f t="shared" si="18"/>
        <v>tabletop games</v>
      </c>
      <c r="W52" s="6" t="s">
        <v>581</v>
      </c>
      <c r="X52" s="2" t="s">
        <v>30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25">
      <c r="A53" s="2" t="s">
        <v>227</v>
      </c>
      <c r="B53" s="3" t="s">
        <v>228</v>
      </c>
      <c r="C53" s="3">
        <v>43542</v>
      </c>
      <c r="D53" s="3">
        <v>43543</v>
      </c>
      <c r="E53" s="3">
        <v>43573</v>
      </c>
      <c r="F53" s="1">
        <f t="shared" si="12"/>
        <v>30</v>
      </c>
      <c r="G53" s="1">
        <f t="shared" si="13"/>
        <v>2</v>
      </c>
      <c r="H53" s="1">
        <f t="shared" si="14"/>
        <v>3</v>
      </c>
      <c r="I53" s="1" t="str">
        <f>VLOOKUP(H53, Month!$A$1:$B$13, 2, FALSE)</f>
        <v>March</v>
      </c>
      <c r="J53" s="3" t="b">
        <f t="shared" si="15"/>
        <v>0</v>
      </c>
      <c r="K53" s="2">
        <v>725</v>
      </c>
      <c r="L53" s="2" t="s">
        <v>24</v>
      </c>
      <c r="M53" s="2">
        <v>12400</v>
      </c>
      <c r="N53" s="9">
        <v>400</v>
      </c>
      <c r="O53" s="2" t="s">
        <v>229</v>
      </c>
      <c r="P53" s="2" t="s">
        <v>56</v>
      </c>
      <c r="Q53" s="2" t="str">
        <f t="shared" si="16"/>
        <v>San Francisco,CA</v>
      </c>
      <c r="R53" s="5" t="s">
        <v>27</v>
      </c>
      <c r="S53" s="2" t="s">
        <v>45</v>
      </c>
      <c r="T53" s="2">
        <f t="shared" si="19"/>
        <v>54</v>
      </c>
      <c r="U53" s="2" t="s">
        <v>46</v>
      </c>
      <c r="V53" s="2" t="str">
        <f t="shared" si="18"/>
        <v>tabletop games</v>
      </c>
      <c r="W53" s="6" t="s">
        <v>581</v>
      </c>
      <c r="X53" s="2" t="s">
        <v>30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25">
      <c r="A54" s="2" t="s">
        <v>230</v>
      </c>
      <c r="B54" s="3" t="s">
        <v>231</v>
      </c>
      <c r="C54" s="3">
        <v>43543</v>
      </c>
      <c r="D54" s="3">
        <v>43662</v>
      </c>
      <c r="E54" s="3">
        <v>43683</v>
      </c>
      <c r="F54" s="1">
        <f t="shared" si="12"/>
        <v>21</v>
      </c>
      <c r="G54" s="1">
        <f t="shared" si="13"/>
        <v>3</v>
      </c>
      <c r="H54" s="1">
        <f t="shared" si="14"/>
        <v>7</v>
      </c>
      <c r="I54" s="1" t="str">
        <f>VLOOKUP(H54, Month!$A$1:$B$13, 2, FALSE)</f>
        <v>July</v>
      </c>
      <c r="J54" s="3" t="b">
        <f t="shared" si="15"/>
        <v>0</v>
      </c>
      <c r="K54" s="2">
        <v>160</v>
      </c>
      <c r="L54" s="2" t="s">
        <v>232</v>
      </c>
      <c r="M54" s="2">
        <v>87445</v>
      </c>
      <c r="N54" s="9">
        <v>30000</v>
      </c>
      <c r="O54" s="2" t="s">
        <v>220</v>
      </c>
      <c r="P54" s="2" t="s">
        <v>233</v>
      </c>
      <c r="Q54" s="2" t="str">
        <f t="shared" si="16"/>
        <v>Hong Kong,Hong Kong Island</v>
      </c>
      <c r="R54" s="5" t="s">
        <v>27</v>
      </c>
      <c r="S54" s="2" t="s">
        <v>57</v>
      </c>
      <c r="T54" s="2">
        <f t="shared" si="19"/>
        <v>54</v>
      </c>
      <c r="U54" s="2" t="s">
        <v>58</v>
      </c>
      <c r="V54" s="2" t="str">
        <f t="shared" si="18"/>
        <v>playing cards</v>
      </c>
      <c r="W54" s="6" t="s">
        <v>581</v>
      </c>
      <c r="X54" s="2" t="s">
        <v>30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25">
      <c r="A55" s="2" t="s">
        <v>234</v>
      </c>
      <c r="B55" s="3" t="s">
        <v>235</v>
      </c>
      <c r="C55" s="3">
        <v>43543</v>
      </c>
      <c r="D55" s="3">
        <v>43552</v>
      </c>
      <c r="E55" s="3">
        <v>43601</v>
      </c>
      <c r="F55" s="1">
        <f t="shared" si="12"/>
        <v>49</v>
      </c>
      <c r="G55" s="1">
        <f t="shared" si="13"/>
        <v>3</v>
      </c>
      <c r="H55" s="1">
        <f t="shared" si="14"/>
        <v>3</v>
      </c>
      <c r="I55" s="1" t="str">
        <f>VLOOKUP(H55, Month!$A$1:$B$13, 2, FALSE)</f>
        <v>March</v>
      </c>
      <c r="J55" s="3" t="b">
        <f t="shared" si="15"/>
        <v>0</v>
      </c>
      <c r="K55" s="2">
        <v>56</v>
      </c>
      <c r="L55" s="2" t="s">
        <v>24</v>
      </c>
      <c r="M55" s="2">
        <v>4046.69</v>
      </c>
      <c r="N55" s="9">
        <v>2500</v>
      </c>
      <c r="O55" s="2" t="s">
        <v>236</v>
      </c>
      <c r="P55" s="2" t="s">
        <v>219</v>
      </c>
      <c r="Q55" s="2" t="str">
        <f t="shared" si="16"/>
        <v>New Brunswick,NJ</v>
      </c>
      <c r="R55" s="5" t="s">
        <v>27</v>
      </c>
      <c r="S55" s="2" t="s">
        <v>45</v>
      </c>
      <c r="T55" s="2">
        <f t="shared" si="19"/>
        <v>54</v>
      </c>
      <c r="U55" s="2" t="s">
        <v>46</v>
      </c>
      <c r="V55" s="2" t="str">
        <f t="shared" si="18"/>
        <v>tabletop games</v>
      </c>
      <c r="W55" s="6" t="s">
        <v>581</v>
      </c>
      <c r="X55" s="2" t="s">
        <v>30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25">
      <c r="A56" s="2" t="s">
        <v>237</v>
      </c>
      <c r="B56" s="3" t="s">
        <v>238</v>
      </c>
      <c r="C56" s="3">
        <v>43545</v>
      </c>
      <c r="D56" s="3">
        <v>43557</v>
      </c>
      <c r="E56" s="3">
        <v>43587</v>
      </c>
      <c r="F56" s="1">
        <f t="shared" si="12"/>
        <v>30</v>
      </c>
      <c r="G56" s="1">
        <f t="shared" si="13"/>
        <v>5</v>
      </c>
      <c r="H56" s="1">
        <f t="shared" si="14"/>
        <v>4</v>
      </c>
      <c r="I56" s="1" t="str">
        <f>VLOOKUP(H56, Month!$A$1:$B$13, 2, FALSE)</f>
        <v>April</v>
      </c>
      <c r="J56" s="3" t="b">
        <f t="shared" si="15"/>
        <v>0</v>
      </c>
      <c r="K56" s="2">
        <v>78</v>
      </c>
      <c r="L56" s="2" t="s">
        <v>24</v>
      </c>
      <c r="M56" s="2">
        <v>2707</v>
      </c>
      <c r="N56" s="9">
        <v>1000</v>
      </c>
      <c r="O56" s="2" t="s">
        <v>239</v>
      </c>
      <c r="P56" s="2" t="s">
        <v>193</v>
      </c>
      <c r="Q56" s="2" t="str">
        <f t="shared" si="16"/>
        <v>Provo,UT</v>
      </c>
      <c r="R56" s="5" t="s">
        <v>27</v>
      </c>
      <c r="S56" s="2" t="s">
        <v>57</v>
      </c>
      <c r="T56" s="2">
        <f t="shared" si="19"/>
        <v>54</v>
      </c>
      <c r="U56" s="2" t="s">
        <v>58</v>
      </c>
      <c r="V56" s="2" t="str">
        <f t="shared" si="18"/>
        <v>playing cards</v>
      </c>
      <c r="W56" s="6" t="s">
        <v>581</v>
      </c>
      <c r="X56" s="2" t="s">
        <v>30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25">
      <c r="A57" s="2" t="s">
        <v>240</v>
      </c>
      <c r="B57" s="3" t="s">
        <v>241</v>
      </c>
      <c r="C57" s="3">
        <v>43546</v>
      </c>
      <c r="D57" s="3">
        <v>43570</v>
      </c>
      <c r="E57" s="3">
        <v>43600</v>
      </c>
      <c r="F57" s="1">
        <f t="shared" si="12"/>
        <v>30</v>
      </c>
      <c r="G57" s="1">
        <f t="shared" si="13"/>
        <v>6</v>
      </c>
      <c r="H57" s="1">
        <f t="shared" si="14"/>
        <v>4</v>
      </c>
      <c r="I57" s="1" t="str">
        <f>VLOOKUP(H57, Month!$A$1:$B$13, 2, FALSE)</f>
        <v>April</v>
      </c>
      <c r="J57" s="3" t="b">
        <f t="shared" si="15"/>
        <v>0</v>
      </c>
      <c r="K57" s="2">
        <v>18</v>
      </c>
      <c r="L57" s="2" t="s">
        <v>24</v>
      </c>
      <c r="M57" s="2">
        <v>1154</v>
      </c>
      <c r="N57" s="9">
        <v>10000</v>
      </c>
      <c r="O57" s="2" t="s">
        <v>242</v>
      </c>
      <c r="P57" s="2" t="s">
        <v>157</v>
      </c>
      <c r="Q57" s="2" t="str">
        <f t="shared" si="16"/>
        <v>East Lansing,MI</v>
      </c>
      <c r="R57" s="5" t="s">
        <v>44</v>
      </c>
      <c r="S57" s="2" t="s">
        <v>57</v>
      </c>
      <c r="T57" s="2">
        <f t="shared" si="19"/>
        <v>54</v>
      </c>
      <c r="U57" s="2" t="s">
        <v>58</v>
      </c>
      <c r="V57" s="2" t="str">
        <f t="shared" si="18"/>
        <v>playing cards</v>
      </c>
      <c r="W57" s="6" t="s">
        <v>581</v>
      </c>
      <c r="X57" s="2" t="s">
        <v>37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25">
      <c r="A58" s="2" t="s">
        <v>243</v>
      </c>
      <c r="B58" s="3" t="s">
        <v>244</v>
      </c>
      <c r="C58" s="3">
        <v>43550</v>
      </c>
      <c r="D58" s="3">
        <v>43552</v>
      </c>
      <c r="E58" s="3">
        <v>43572</v>
      </c>
      <c r="F58" s="1">
        <f t="shared" si="12"/>
        <v>20</v>
      </c>
      <c r="G58" s="1">
        <f t="shared" si="13"/>
        <v>3</v>
      </c>
      <c r="H58" s="1">
        <f t="shared" ref="H58:H89" si="20">MONTH(D58)</f>
        <v>3</v>
      </c>
      <c r="I58" s="1" t="str">
        <f>VLOOKUP(H58, Month!$A$1:$B$13, 2, FALSE)</f>
        <v>March</v>
      </c>
      <c r="J58" s="3" t="b">
        <f t="shared" ref="J58:J89" si="21">EXACT(C58,D58)</f>
        <v>0</v>
      </c>
      <c r="K58" s="2">
        <v>96</v>
      </c>
      <c r="L58" s="2" t="s">
        <v>24</v>
      </c>
      <c r="M58" s="2">
        <v>2731</v>
      </c>
      <c r="N58" s="9">
        <v>1000</v>
      </c>
      <c r="O58" s="2" t="s">
        <v>245</v>
      </c>
      <c r="P58" s="2" t="s">
        <v>89</v>
      </c>
      <c r="Q58" s="2" t="str">
        <f t="shared" si="16"/>
        <v>New York,NY</v>
      </c>
      <c r="R58" s="5" t="s">
        <v>27</v>
      </c>
      <c r="S58" s="2" t="s">
        <v>45</v>
      </c>
      <c r="T58" s="2">
        <f t="shared" si="19"/>
        <v>54</v>
      </c>
      <c r="U58" s="2" t="s">
        <v>46</v>
      </c>
      <c r="V58" s="2" t="str">
        <f t="shared" si="18"/>
        <v>tabletop games</v>
      </c>
      <c r="W58" s="6" t="s">
        <v>581</v>
      </c>
      <c r="X58" s="2" t="s">
        <v>30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25">
      <c r="A59" s="2" t="s">
        <v>246</v>
      </c>
      <c r="B59" s="3" t="s">
        <v>247</v>
      </c>
      <c r="C59" s="3">
        <v>43551</v>
      </c>
      <c r="D59" s="3">
        <v>43556</v>
      </c>
      <c r="E59" s="3">
        <v>43570</v>
      </c>
      <c r="F59" s="1">
        <f t="shared" si="12"/>
        <v>14</v>
      </c>
      <c r="G59" s="1">
        <f t="shared" si="13"/>
        <v>4</v>
      </c>
      <c r="H59" s="1">
        <f t="shared" si="20"/>
        <v>4</v>
      </c>
      <c r="I59" s="1" t="str">
        <f>VLOOKUP(H59, Month!$A$1:$B$13, 2, FALSE)</f>
        <v>April</v>
      </c>
      <c r="J59" s="3" t="b">
        <f t="shared" si="21"/>
        <v>0</v>
      </c>
      <c r="K59" s="2">
        <v>228</v>
      </c>
      <c r="L59" s="2" t="s">
        <v>24</v>
      </c>
      <c r="M59" s="2">
        <v>16047</v>
      </c>
      <c r="N59" s="9">
        <v>5000</v>
      </c>
      <c r="O59" s="2" t="s">
        <v>248</v>
      </c>
      <c r="P59" s="2" t="s">
        <v>249</v>
      </c>
      <c r="Q59" s="2" t="str">
        <f t="shared" si="16"/>
        <v>Brandon,MS</v>
      </c>
      <c r="R59" s="5" t="s">
        <v>119</v>
      </c>
      <c r="S59" s="2" t="s">
        <v>45</v>
      </c>
      <c r="T59" s="2">
        <f t="shared" si="19"/>
        <v>54</v>
      </c>
      <c r="U59" s="2" t="s">
        <v>46</v>
      </c>
      <c r="V59" s="2" t="str">
        <f t="shared" si="18"/>
        <v>tabletop games</v>
      </c>
      <c r="W59" s="6" t="s">
        <v>581</v>
      </c>
      <c r="X59" s="2" t="s">
        <v>30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25">
      <c r="A60" s="2" t="s">
        <v>250</v>
      </c>
      <c r="B60" s="3" t="s">
        <v>251</v>
      </c>
      <c r="C60" s="3">
        <v>43553</v>
      </c>
      <c r="D60" s="3">
        <v>43605</v>
      </c>
      <c r="E60" s="3">
        <v>43635</v>
      </c>
      <c r="F60" s="1">
        <f t="shared" si="12"/>
        <v>30</v>
      </c>
      <c r="G60" s="1">
        <f t="shared" si="13"/>
        <v>6</v>
      </c>
      <c r="H60" s="1">
        <f t="shared" si="20"/>
        <v>5</v>
      </c>
      <c r="I60" s="1" t="str">
        <f>VLOOKUP(H60, Month!$A$1:$B$13, 2, FALSE)</f>
        <v>May</v>
      </c>
      <c r="J60" s="3" t="b">
        <f t="shared" si="21"/>
        <v>0</v>
      </c>
      <c r="K60" s="2">
        <v>157</v>
      </c>
      <c r="L60" s="2" t="s">
        <v>41</v>
      </c>
      <c r="M60" s="2">
        <v>4313</v>
      </c>
      <c r="N60" s="9">
        <v>3000</v>
      </c>
      <c r="O60" s="2" t="s">
        <v>252</v>
      </c>
      <c r="P60" s="2" t="s">
        <v>43</v>
      </c>
      <c r="Q60" s="2" t="str">
        <f t="shared" si="16"/>
        <v>Wales,England</v>
      </c>
      <c r="R60" s="5" t="s">
        <v>27</v>
      </c>
      <c r="S60" s="2" t="s">
        <v>57</v>
      </c>
      <c r="T60" s="2">
        <f t="shared" si="19"/>
        <v>54</v>
      </c>
      <c r="U60" s="2" t="s">
        <v>58</v>
      </c>
      <c r="V60" s="2" t="str">
        <f t="shared" si="18"/>
        <v>playing cards</v>
      </c>
      <c r="W60" s="6" t="s">
        <v>581</v>
      </c>
      <c r="X60" s="2" t="s">
        <v>30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1"/>
      <c r="AM60" s="1"/>
      <c r="AN60" s="1"/>
      <c r="AO60" s="1"/>
    </row>
    <row r="61" spans="1:41" ht="15.75" customHeight="1" x14ac:dyDescent="0.25">
      <c r="A61" s="2" t="s">
        <v>253</v>
      </c>
      <c r="B61" s="3" t="s">
        <v>254</v>
      </c>
      <c r="C61" s="3">
        <v>43554</v>
      </c>
      <c r="D61" s="3">
        <v>43560</v>
      </c>
      <c r="E61" s="3">
        <v>43592</v>
      </c>
      <c r="F61" s="1">
        <f t="shared" si="12"/>
        <v>32</v>
      </c>
      <c r="G61" s="1">
        <f t="shared" si="13"/>
        <v>7</v>
      </c>
      <c r="H61" s="1">
        <f t="shared" si="20"/>
        <v>4</v>
      </c>
      <c r="I61" s="1" t="str">
        <f>VLOOKUP(H61, Month!$A$1:$B$13, 2, FALSE)</f>
        <v>April</v>
      </c>
      <c r="J61" s="3" t="b">
        <f t="shared" si="21"/>
        <v>0</v>
      </c>
      <c r="K61" s="2">
        <v>341</v>
      </c>
      <c r="L61" s="2" t="s">
        <v>24</v>
      </c>
      <c r="M61" s="2">
        <v>13032</v>
      </c>
      <c r="N61" s="9">
        <v>10000</v>
      </c>
      <c r="O61" s="2" t="s">
        <v>255</v>
      </c>
      <c r="P61" s="2" t="s">
        <v>172</v>
      </c>
      <c r="Q61" s="2" t="str">
        <f t="shared" si="16"/>
        <v>Naperville,IL</v>
      </c>
      <c r="R61" s="5" t="s">
        <v>27</v>
      </c>
      <c r="S61" s="2" t="s">
        <v>45</v>
      </c>
      <c r="T61" s="2">
        <f t="shared" si="19"/>
        <v>54</v>
      </c>
      <c r="U61" s="2" t="s">
        <v>46</v>
      </c>
      <c r="V61" s="2" t="str">
        <f t="shared" si="18"/>
        <v>tabletop games</v>
      </c>
      <c r="W61" s="6" t="s">
        <v>581</v>
      </c>
      <c r="X61" s="2" t="s">
        <v>30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25">
      <c r="A62" s="2" t="s">
        <v>256</v>
      </c>
      <c r="B62" s="3" t="s">
        <v>257</v>
      </c>
      <c r="C62" s="3">
        <v>43556</v>
      </c>
      <c r="D62" s="3">
        <v>43561</v>
      </c>
      <c r="E62" s="3">
        <v>43576</v>
      </c>
      <c r="F62" s="1">
        <f t="shared" si="12"/>
        <v>15</v>
      </c>
      <c r="G62" s="1">
        <f t="shared" si="13"/>
        <v>2</v>
      </c>
      <c r="H62" s="1">
        <f t="shared" si="20"/>
        <v>4</v>
      </c>
      <c r="I62" s="1" t="str">
        <f>VLOOKUP(H62, Month!$A$1:$B$13, 2, FALSE)</f>
        <v>April</v>
      </c>
      <c r="J62" s="3" t="b">
        <f t="shared" si="21"/>
        <v>0</v>
      </c>
      <c r="K62" s="2">
        <v>7</v>
      </c>
      <c r="L62" s="2" t="s">
        <v>62</v>
      </c>
      <c r="M62" s="2">
        <v>197</v>
      </c>
      <c r="N62" s="9">
        <v>100</v>
      </c>
      <c r="O62" s="2" t="s">
        <v>258</v>
      </c>
      <c r="P62" s="2" t="s">
        <v>210</v>
      </c>
      <c r="Q62" s="2" t="str">
        <f t="shared" si="16"/>
        <v>Bretagne,Centre</v>
      </c>
      <c r="R62" s="5" t="s">
        <v>27</v>
      </c>
      <c r="S62" s="2" t="s">
        <v>45</v>
      </c>
      <c r="T62" s="2">
        <f t="shared" si="19"/>
        <v>54</v>
      </c>
      <c r="U62" s="2" t="s">
        <v>46</v>
      </c>
      <c r="V62" s="2" t="str">
        <f t="shared" si="18"/>
        <v>tabletop games</v>
      </c>
      <c r="W62" s="6" t="s">
        <v>581</v>
      </c>
      <c r="X62" s="2" t="s">
        <v>30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25">
      <c r="A63" s="2" t="s">
        <v>259</v>
      </c>
      <c r="B63" s="3" t="s">
        <v>260</v>
      </c>
      <c r="C63" s="3">
        <v>43558</v>
      </c>
      <c r="D63" s="3">
        <v>43571</v>
      </c>
      <c r="E63" s="3">
        <v>43587</v>
      </c>
      <c r="F63" s="1">
        <f t="shared" si="12"/>
        <v>16</v>
      </c>
      <c r="G63" s="1">
        <f t="shared" si="13"/>
        <v>4</v>
      </c>
      <c r="H63" s="1">
        <f t="shared" si="20"/>
        <v>4</v>
      </c>
      <c r="I63" s="1" t="str">
        <f>VLOOKUP(H63, Month!$A$1:$B$13, 2, FALSE)</f>
        <v>April</v>
      </c>
      <c r="J63" s="3" t="b">
        <f t="shared" si="21"/>
        <v>0</v>
      </c>
      <c r="K63" s="2">
        <v>26004</v>
      </c>
      <c r="L63" s="2" t="s">
        <v>24</v>
      </c>
      <c r="M63" s="2">
        <v>1367901.33</v>
      </c>
      <c r="N63" s="9">
        <v>20000</v>
      </c>
      <c r="O63" s="2" t="s">
        <v>261</v>
      </c>
      <c r="P63" s="2" t="s">
        <v>26</v>
      </c>
      <c r="Q63" s="2" t="str">
        <f t="shared" si="16"/>
        <v>Boynton Beach,FL</v>
      </c>
      <c r="R63" s="5" t="s">
        <v>27</v>
      </c>
      <c r="S63" s="2" t="s">
        <v>45</v>
      </c>
      <c r="T63" s="2">
        <f t="shared" si="19"/>
        <v>54</v>
      </c>
      <c r="U63" s="2" t="s">
        <v>46</v>
      </c>
      <c r="V63" s="2" t="str">
        <f t="shared" si="18"/>
        <v>tabletop games</v>
      </c>
      <c r="W63" s="6" t="s">
        <v>581</v>
      </c>
      <c r="X63" s="2" t="s">
        <v>30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25">
      <c r="A64" s="2" t="s">
        <v>262</v>
      </c>
      <c r="B64" s="3" t="s">
        <v>263</v>
      </c>
      <c r="C64" s="3">
        <v>43564</v>
      </c>
      <c r="D64" s="3">
        <v>43578</v>
      </c>
      <c r="E64" s="3">
        <v>43608</v>
      </c>
      <c r="F64" s="1">
        <f t="shared" si="12"/>
        <v>30</v>
      </c>
      <c r="G64" s="1">
        <f t="shared" si="13"/>
        <v>3</v>
      </c>
      <c r="H64" s="1">
        <f t="shared" si="20"/>
        <v>4</v>
      </c>
      <c r="I64" s="1" t="str">
        <f>VLOOKUP(H64, Month!$A$1:$B$13, 2, FALSE)</f>
        <v>April</v>
      </c>
      <c r="J64" s="3" t="b">
        <f t="shared" si="21"/>
        <v>0</v>
      </c>
      <c r="K64" s="2">
        <v>71</v>
      </c>
      <c r="L64" s="2" t="s">
        <v>24</v>
      </c>
      <c r="M64" s="2">
        <v>1633</v>
      </c>
      <c r="N64" s="9">
        <v>7500</v>
      </c>
      <c r="O64" s="2" t="s">
        <v>264</v>
      </c>
      <c r="P64" s="2" t="s">
        <v>265</v>
      </c>
      <c r="Q64" s="2" t="str">
        <f t="shared" si="16"/>
        <v>College Park,MD</v>
      </c>
      <c r="R64" s="5" t="s">
        <v>220</v>
      </c>
      <c r="S64" s="2" t="s">
        <v>57</v>
      </c>
      <c r="T64" s="2">
        <f t="shared" si="19"/>
        <v>54</v>
      </c>
      <c r="U64" s="2" t="s">
        <v>58</v>
      </c>
      <c r="V64" s="2" t="str">
        <f t="shared" si="18"/>
        <v>playing cards</v>
      </c>
      <c r="W64" s="6" t="s">
        <v>581</v>
      </c>
      <c r="X64" s="2" t="s">
        <v>37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25">
      <c r="A65" s="2" t="s">
        <v>266</v>
      </c>
      <c r="B65" s="3" t="s">
        <v>267</v>
      </c>
      <c r="C65" s="3">
        <v>43564</v>
      </c>
      <c r="D65" s="3">
        <v>43574</v>
      </c>
      <c r="E65" s="3">
        <v>43605</v>
      </c>
      <c r="F65" s="1">
        <f t="shared" si="12"/>
        <v>31</v>
      </c>
      <c r="G65" s="1">
        <f t="shared" si="13"/>
        <v>3</v>
      </c>
      <c r="H65" s="1">
        <f t="shared" si="20"/>
        <v>4</v>
      </c>
      <c r="I65" s="1" t="str">
        <f>VLOOKUP(H65, Month!$A$1:$B$13, 2, FALSE)</f>
        <v>April</v>
      </c>
      <c r="J65" s="3" t="b">
        <f t="shared" si="21"/>
        <v>0</v>
      </c>
      <c r="K65" s="2">
        <v>22</v>
      </c>
      <c r="L65" s="2" t="s">
        <v>24</v>
      </c>
      <c r="M65" s="2">
        <v>1364</v>
      </c>
      <c r="N65" s="9">
        <v>5000</v>
      </c>
      <c r="O65" s="2" t="s">
        <v>268</v>
      </c>
      <c r="P65" s="2" t="s">
        <v>188</v>
      </c>
      <c r="Q65" s="2" t="str">
        <f t="shared" si="16"/>
        <v>Durango,CO</v>
      </c>
      <c r="R65" s="5" t="s">
        <v>27</v>
      </c>
      <c r="S65" s="2" t="s">
        <v>269</v>
      </c>
      <c r="T65" s="2">
        <f t="shared" si="19"/>
        <v>54</v>
      </c>
      <c r="U65" s="2" t="s">
        <v>270</v>
      </c>
      <c r="V65" s="2" t="str">
        <f t="shared" si="18"/>
        <v>puzzles</v>
      </c>
      <c r="W65" s="6" t="s">
        <v>581</v>
      </c>
      <c r="X65" s="2" t="s">
        <v>37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25">
      <c r="A66" s="2" t="s">
        <v>271</v>
      </c>
      <c r="B66" s="3" t="s">
        <v>272</v>
      </c>
      <c r="C66" s="3">
        <v>43566</v>
      </c>
      <c r="D66" s="3">
        <v>43572</v>
      </c>
      <c r="E66" s="3">
        <v>43602</v>
      </c>
      <c r="F66" s="1">
        <f t="shared" si="12"/>
        <v>30</v>
      </c>
      <c r="G66" s="1">
        <f t="shared" si="13"/>
        <v>5</v>
      </c>
      <c r="H66" s="1">
        <f t="shared" si="20"/>
        <v>4</v>
      </c>
      <c r="I66" s="1" t="str">
        <f>VLOOKUP(H66, Month!$A$1:$B$13, 2, FALSE)</f>
        <v>April</v>
      </c>
      <c r="J66" s="3" t="b">
        <f t="shared" si="21"/>
        <v>0</v>
      </c>
      <c r="K66" s="2">
        <v>319</v>
      </c>
      <c r="L66" s="2" t="s">
        <v>24</v>
      </c>
      <c r="M66" s="2">
        <v>27666</v>
      </c>
      <c r="N66" s="9">
        <v>10000</v>
      </c>
      <c r="O66" s="2" t="s">
        <v>273</v>
      </c>
      <c r="P66" s="2" t="s">
        <v>193</v>
      </c>
      <c r="Q66" s="2" t="str">
        <f t="shared" si="16"/>
        <v>Salt Lake City,UT</v>
      </c>
      <c r="R66" s="5" t="s">
        <v>27</v>
      </c>
      <c r="S66" s="2" t="s">
        <v>45</v>
      </c>
      <c r="T66" s="2">
        <f t="shared" si="19"/>
        <v>54</v>
      </c>
      <c r="U66" s="2" t="s">
        <v>46</v>
      </c>
      <c r="V66" s="2" t="str">
        <f t="shared" si="18"/>
        <v>tabletop games</v>
      </c>
      <c r="W66" s="6" t="s">
        <v>581</v>
      </c>
      <c r="X66" s="2" t="s">
        <v>30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25">
      <c r="A67" s="2" t="s">
        <v>274</v>
      </c>
      <c r="B67" s="3" t="s">
        <v>275</v>
      </c>
      <c r="C67" s="3">
        <v>43567</v>
      </c>
      <c r="D67" s="3">
        <v>43582</v>
      </c>
      <c r="E67" s="3">
        <v>43617</v>
      </c>
      <c r="F67" s="1">
        <f t="shared" si="12"/>
        <v>35</v>
      </c>
      <c r="G67" s="1">
        <f t="shared" si="13"/>
        <v>6</v>
      </c>
      <c r="H67" s="1">
        <f t="shared" si="20"/>
        <v>4</v>
      </c>
      <c r="I67" s="1" t="str">
        <f>VLOOKUP(H67, Month!$A$1:$B$13, 2, FALSE)</f>
        <v>April</v>
      </c>
      <c r="J67" s="3" t="b">
        <f t="shared" si="21"/>
        <v>0</v>
      </c>
      <c r="K67" s="2">
        <v>3</v>
      </c>
      <c r="L67" s="2" t="s">
        <v>232</v>
      </c>
      <c r="M67" s="2">
        <v>40</v>
      </c>
      <c r="N67" s="9">
        <v>30000</v>
      </c>
      <c r="O67" s="2" t="s">
        <v>220</v>
      </c>
      <c r="P67" s="2" t="s">
        <v>233</v>
      </c>
      <c r="Q67" s="2" t="str">
        <f t="shared" si="16"/>
        <v>Hong Kong,Hong Kong Island</v>
      </c>
      <c r="R67" s="5" t="s">
        <v>27</v>
      </c>
      <c r="S67" s="2" t="s">
        <v>35</v>
      </c>
      <c r="T67" s="2">
        <f t="shared" si="19"/>
        <v>54</v>
      </c>
      <c r="U67" s="2" t="s">
        <v>36</v>
      </c>
      <c r="V67" s="2" t="str">
        <f t="shared" si="18"/>
        <v>mobile games</v>
      </c>
      <c r="W67" s="6" t="s">
        <v>581</v>
      </c>
      <c r="X67" s="2" t="s">
        <v>37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25">
      <c r="A68" s="2" t="s">
        <v>276</v>
      </c>
      <c r="B68" s="3" t="s">
        <v>277</v>
      </c>
      <c r="C68" s="3">
        <v>43570</v>
      </c>
      <c r="D68" s="3">
        <v>43603</v>
      </c>
      <c r="E68" s="3">
        <v>43623</v>
      </c>
      <c r="F68" s="1">
        <f t="shared" si="12"/>
        <v>20</v>
      </c>
      <c r="G68" s="1">
        <f t="shared" si="13"/>
        <v>2</v>
      </c>
      <c r="H68" s="1">
        <f t="shared" si="20"/>
        <v>5</v>
      </c>
      <c r="I68" s="1" t="str">
        <f>VLOOKUP(H68, Month!$A$1:$B$13, 2, FALSE)</f>
        <v>May</v>
      </c>
      <c r="J68" s="3" t="b">
        <f t="shared" si="21"/>
        <v>0</v>
      </c>
      <c r="K68" s="2">
        <v>193</v>
      </c>
      <c r="L68" s="2" t="s">
        <v>24</v>
      </c>
      <c r="M68" s="2">
        <v>10558</v>
      </c>
      <c r="N68" s="9">
        <v>4500</v>
      </c>
      <c r="O68" s="2" t="s">
        <v>278</v>
      </c>
      <c r="P68" s="2" t="s">
        <v>56</v>
      </c>
      <c r="Q68" s="2" t="str">
        <f t="shared" si="16"/>
        <v>Hayward,CA</v>
      </c>
      <c r="R68" s="5" t="s">
        <v>65</v>
      </c>
      <c r="S68" s="2" t="s">
        <v>57</v>
      </c>
      <c r="T68" s="2">
        <f t="shared" si="19"/>
        <v>54</v>
      </c>
      <c r="U68" s="2" t="s">
        <v>58</v>
      </c>
      <c r="V68" s="2" t="str">
        <f t="shared" si="18"/>
        <v>playing cards</v>
      </c>
      <c r="W68" s="6" t="s">
        <v>581</v>
      </c>
      <c r="X68" s="2" t="s">
        <v>30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25">
      <c r="A69" s="2" t="s">
        <v>279</v>
      </c>
      <c r="B69" s="3" t="s">
        <v>280</v>
      </c>
      <c r="C69" s="3">
        <v>43571</v>
      </c>
      <c r="D69" s="3">
        <v>43572</v>
      </c>
      <c r="E69" s="3">
        <v>43586</v>
      </c>
      <c r="F69" s="1">
        <f t="shared" si="12"/>
        <v>14</v>
      </c>
      <c r="G69" s="1">
        <f t="shared" si="13"/>
        <v>3</v>
      </c>
      <c r="H69" s="1">
        <f t="shared" si="20"/>
        <v>4</v>
      </c>
      <c r="I69" s="1" t="str">
        <f>VLOOKUP(H69, Month!$A$1:$B$13, 2, FALSE)</f>
        <v>April</v>
      </c>
      <c r="J69" s="3" t="b">
        <f t="shared" si="21"/>
        <v>0</v>
      </c>
      <c r="K69" s="2">
        <v>36</v>
      </c>
      <c r="L69" s="2" t="s">
        <v>24</v>
      </c>
      <c r="M69" s="2">
        <v>989</v>
      </c>
      <c r="N69" s="9">
        <v>500</v>
      </c>
      <c r="O69" s="2" t="s">
        <v>281</v>
      </c>
      <c r="P69" s="2" t="s">
        <v>282</v>
      </c>
      <c r="Q69" s="2" t="str">
        <f t="shared" si="16"/>
        <v>Carrollton,GA</v>
      </c>
      <c r="R69" s="5" t="s">
        <v>27</v>
      </c>
      <c r="S69" s="2" t="s">
        <v>45</v>
      </c>
      <c r="T69" s="2">
        <f t="shared" si="19"/>
        <v>54</v>
      </c>
      <c r="U69" s="2" t="s">
        <v>46</v>
      </c>
      <c r="V69" s="2" t="str">
        <f t="shared" si="18"/>
        <v>tabletop games</v>
      </c>
      <c r="W69" s="6" t="s">
        <v>581</v>
      </c>
      <c r="X69" s="2" t="s">
        <v>30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25">
      <c r="A70" s="2" t="s">
        <v>283</v>
      </c>
      <c r="B70" s="3" t="s">
        <v>284</v>
      </c>
      <c r="C70" s="3">
        <v>43574</v>
      </c>
      <c r="D70" s="3"/>
      <c r="E70" s="3">
        <v>43661</v>
      </c>
      <c r="F70" s="1">
        <f t="shared" si="12"/>
        <v>43661</v>
      </c>
      <c r="G70" s="1">
        <f t="shared" si="13"/>
        <v>6</v>
      </c>
      <c r="H70" s="1">
        <f t="shared" si="20"/>
        <v>1</v>
      </c>
      <c r="I70" s="1" t="str">
        <f>VLOOKUP(H70, Month!$A$1:$B$13, 2, FALSE)</f>
        <v>January</v>
      </c>
      <c r="J70" s="3" t="b">
        <f t="shared" si="21"/>
        <v>0</v>
      </c>
      <c r="K70" s="2">
        <v>208</v>
      </c>
      <c r="L70" s="2" t="s">
        <v>24</v>
      </c>
      <c r="M70" s="2">
        <v>4127</v>
      </c>
      <c r="N70" s="9">
        <v>1500</v>
      </c>
      <c r="O70" s="2" t="s">
        <v>285</v>
      </c>
      <c r="P70" s="2" t="s">
        <v>157</v>
      </c>
      <c r="Q70" s="2" t="str">
        <f t="shared" si="16"/>
        <v>Detroit,MI</v>
      </c>
      <c r="R70" s="5" t="s">
        <v>27</v>
      </c>
      <c r="S70" s="2" t="s">
        <v>45</v>
      </c>
      <c r="T70" s="2">
        <f t="shared" si="19"/>
        <v>54</v>
      </c>
      <c r="U70" s="2" t="s">
        <v>46</v>
      </c>
      <c r="V70" s="2" t="str">
        <f t="shared" si="18"/>
        <v>tabletop games</v>
      </c>
      <c r="W70" s="6" t="s">
        <v>581</v>
      </c>
      <c r="X70" s="2" t="s">
        <v>30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25">
      <c r="A71" s="2" t="s">
        <v>286</v>
      </c>
      <c r="B71" s="3" t="s">
        <v>287</v>
      </c>
      <c r="C71" s="3">
        <v>43574</v>
      </c>
      <c r="D71" s="3">
        <v>43586</v>
      </c>
      <c r="E71" s="3">
        <v>43611</v>
      </c>
      <c r="F71" s="1">
        <f t="shared" si="12"/>
        <v>25</v>
      </c>
      <c r="G71" s="1">
        <f t="shared" si="13"/>
        <v>6</v>
      </c>
      <c r="H71" s="1">
        <f t="shared" si="20"/>
        <v>5</v>
      </c>
      <c r="I71" s="1" t="str">
        <f>VLOOKUP(H71, Month!$A$1:$B$13, 2, FALSE)</f>
        <v>May</v>
      </c>
      <c r="J71" s="3" t="b">
        <f t="shared" si="21"/>
        <v>0</v>
      </c>
      <c r="K71" s="2">
        <v>893</v>
      </c>
      <c r="L71" s="2" t="s">
        <v>62</v>
      </c>
      <c r="M71" s="2">
        <v>44556</v>
      </c>
      <c r="N71" s="9">
        <v>28000</v>
      </c>
      <c r="O71" s="2" t="s">
        <v>288</v>
      </c>
      <c r="P71" s="2" t="s">
        <v>289</v>
      </c>
      <c r="Q71" s="2" t="str">
        <f t="shared" si="16"/>
        <v>Perugia,Umbria</v>
      </c>
      <c r="R71" s="5" t="s">
        <v>27</v>
      </c>
      <c r="S71" s="2" t="s">
        <v>45</v>
      </c>
      <c r="T71" s="2">
        <f t="shared" si="19"/>
        <v>54</v>
      </c>
      <c r="U71" s="2" t="s">
        <v>46</v>
      </c>
      <c r="V71" s="2" t="str">
        <f t="shared" si="18"/>
        <v>tabletop games</v>
      </c>
      <c r="W71" s="6" t="s">
        <v>581</v>
      </c>
      <c r="X71" s="2" t="s">
        <v>30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25">
      <c r="A72" s="2" t="s">
        <v>290</v>
      </c>
      <c r="B72" s="3" t="s">
        <v>291</v>
      </c>
      <c r="C72" s="3">
        <v>43575</v>
      </c>
      <c r="D72" s="3">
        <v>43593</v>
      </c>
      <c r="E72" s="3">
        <v>43623</v>
      </c>
      <c r="F72" s="1">
        <f t="shared" si="12"/>
        <v>30</v>
      </c>
      <c r="G72" s="1">
        <f t="shared" si="13"/>
        <v>7</v>
      </c>
      <c r="H72" s="1">
        <f t="shared" si="20"/>
        <v>5</v>
      </c>
      <c r="I72" s="1" t="str">
        <f>VLOOKUP(H72, Month!$A$1:$B$13, 2, FALSE)</f>
        <v>May</v>
      </c>
      <c r="J72" s="3" t="b">
        <f t="shared" si="21"/>
        <v>0</v>
      </c>
      <c r="K72" s="2">
        <v>23</v>
      </c>
      <c r="L72" s="2" t="s">
        <v>24</v>
      </c>
      <c r="M72" s="2">
        <v>1966</v>
      </c>
      <c r="N72" s="9">
        <v>75000</v>
      </c>
      <c r="O72" s="2" t="s">
        <v>292</v>
      </c>
      <c r="P72" s="2" t="s">
        <v>97</v>
      </c>
      <c r="Q72" s="2" t="str">
        <f t="shared" si="16"/>
        <v>Redmond,WA</v>
      </c>
      <c r="R72" s="5" t="s">
        <v>293</v>
      </c>
      <c r="S72" s="2" t="s">
        <v>28</v>
      </c>
      <c r="T72" s="2">
        <f t="shared" si="19"/>
        <v>54</v>
      </c>
      <c r="U72" s="2" t="s">
        <v>29</v>
      </c>
      <c r="V72" s="2" t="str">
        <f t="shared" si="18"/>
        <v>live games</v>
      </c>
      <c r="W72" s="6" t="s">
        <v>581</v>
      </c>
      <c r="X72" s="2" t="s">
        <v>37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25">
      <c r="A73" s="2" t="s">
        <v>294</v>
      </c>
      <c r="B73" s="3" t="s">
        <v>295</v>
      </c>
      <c r="C73" s="3">
        <v>43575</v>
      </c>
      <c r="D73" s="3">
        <v>43586</v>
      </c>
      <c r="E73" s="3">
        <v>43622</v>
      </c>
      <c r="F73" s="1">
        <f t="shared" si="12"/>
        <v>36</v>
      </c>
      <c r="G73" s="1">
        <f t="shared" si="13"/>
        <v>7</v>
      </c>
      <c r="H73" s="1">
        <f t="shared" si="20"/>
        <v>5</v>
      </c>
      <c r="I73" s="1" t="str">
        <f>VLOOKUP(H73, Month!$A$1:$B$13, 2, FALSE)</f>
        <v>May</v>
      </c>
      <c r="J73" s="3" t="b">
        <f t="shared" si="21"/>
        <v>0</v>
      </c>
      <c r="K73" s="2">
        <v>1273</v>
      </c>
      <c r="L73" s="2" t="s">
        <v>24</v>
      </c>
      <c r="M73" s="2">
        <v>166304</v>
      </c>
      <c r="N73" s="9">
        <v>15000</v>
      </c>
      <c r="O73" s="2" t="s">
        <v>296</v>
      </c>
      <c r="P73" s="2" t="s">
        <v>172</v>
      </c>
      <c r="Q73" s="2" t="str">
        <f t="shared" si="16"/>
        <v>Bloomington,IL</v>
      </c>
      <c r="R73" s="5" t="s">
        <v>27</v>
      </c>
      <c r="S73" s="2" t="s">
        <v>45</v>
      </c>
      <c r="T73" s="2">
        <f t="shared" si="19"/>
        <v>54</v>
      </c>
      <c r="U73" s="2" t="s">
        <v>46</v>
      </c>
      <c r="V73" s="2" t="str">
        <f t="shared" si="18"/>
        <v>tabletop games</v>
      </c>
      <c r="W73" s="6" t="s">
        <v>581</v>
      </c>
      <c r="X73" s="2" t="s">
        <v>30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25">
      <c r="A74" s="2" t="s">
        <v>297</v>
      </c>
      <c r="B74" s="3" t="s">
        <v>298</v>
      </c>
      <c r="C74" s="3">
        <v>43576</v>
      </c>
      <c r="D74" s="3">
        <v>43586</v>
      </c>
      <c r="E74" s="3">
        <v>43616</v>
      </c>
      <c r="F74" s="1">
        <f t="shared" si="12"/>
        <v>30</v>
      </c>
      <c r="G74" s="1">
        <f t="shared" si="13"/>
        <v>1</v>
      </c>
      <c r="H74" s="1">
        <f t="shared" si="20"/>
        <v>5</v>
      </c>
      <c r="I74" s="1" t="str">
        <f>VLOOKUP(H74, Month!$A$1:$B$13, 2, FALSE)</f>
        <v>May</v>
      </c>
      <c r="J74" s="3" t="b">
        <f t="shared" si="21"/>
        <v>0</v>
      </c>
      <c r="K74" s="2">
        <v>36</v>
      </c>
      <c r="L74" s="2" t="s">
        <v>24</v>
      </c>
      <c r="M74" s="2">
        <v>3511</v>
      </c>
      <c r="N74" s="9">
        <v>2000</v>
      </c>
      <c r="O74" s="2" t="s">
        <v>299</v>
      </c>
      <c r="P74" s="2" t="s">
        <v>56</v>
      </c>
      <c r="Q74" s="2" t="str">
        <f t="shared" si="16"/>
        <v>Pasadena,CA</v>
      </c>
      <c r="R74" s="5" t="s">
        <v>27</v>
      </c>
      <c r="S74" s="2" t="s">
        <v>269</v>
      </c>
      <c r="T74" s="2">
        <f t="shared" si="19"/>
        <v>54</v>
      </c>
      <c r="U74" s="2" t="s">
        <v>270</v>
      </c>
      <c r="V74" s="2" t="str">
        <f t="shared" si="18"/>
        <v>puzzles</v>
      </c>
      <c r="W74" s="6" t="s">
        <v>581</v>
      </c>
      <c r="X74" s="2" t="s">
        <v>30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25">
      <c r="A75" s="2" t="s">
        <v>300</v>
      </c>
      <c r="B75" s="3" t="s">
        <v>301</v>
      </c>
      <c r="C75" s="3">
        <v>43579</v>
      </c>
      <c r="D75" s="3">
        <v>43640</v>
      </c>
      <c r="E75" s="3">
        <v>43685</v>
      </c>
      <c r="F75" s="1">
        <f t="shared" si="12"/>
        <v>45</v>
      </c>
      <c r="G75" s="1">
        <f t="shared" si="13"/>
        <v>4</v>
      </c>
      <c r="H75" s="1">
        <f t="shared" si="20"/>
        <v>6</v>
      </c>
      <c r="I75" s="1" t="str">
        <f>VLOOKUP(H75, Month!$A$1:$B$13, 2, FALSE)</f>
        <v>June</v>
      </c>
      <c r="J75" s="3" t="b">
        <f t="shared" si="21"/>
        <v>0</v>
      </c>
      <c r="K75" s="2">
        <v>8504</v>
      </c>
      <c r="L75" s="2" t="s">
        <v>302</v>
      </c>
      <c r="M75" s="2">
        <v>3542035.74</v>
      </c>
      <c r="N75" s="9">
        <v>1079668</v>
      </c>
      <c r="O75" s="2" t="s">
        <v>303</v>
      </c>
      <c r="P75" s="2" t="s">
        <v>304</v>
      </c>
      <c r="Q75" s="2" t="str">
        <f t="shared" si="16"/>
        <v>Oslo,Oslo Fylke</v>
      </c>
      <c r="R75" s="5" t="s">
        <v>27</v>
      </c>
      <c r="S75" s="2" t="s">
        <v>45</v>
      </c>
      <c r="T75" s="2">
        <f t="shared" si="19"/>
        <v>54</v>
      </c>
      <c r="U75" s="2" t="s">
        <v>46</v>
      </c>
      <c r="V75" s="2" t="str">
        <f t="shared" si="18"/>
        <v>tabletop games</v>
      </c>
      <c r="W75" s="6" t="s">
        <v>581</v>
      </c>
      <c r="X75" s="2" t="s">
        <v>30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25">
      <c r="A76" s="2" t="s">
        <v>305</v>
      </c>
      <c r="B76" s="3" t="s">
        <v>306</v>
      </c>
      <c r="C76" s="3">
        <v>43580</v>
      </c>
      <c r="D76" s="3">
        <v>43599</v>
      </c>
      <c r="E76" s="3">
        <v>43623</v>
      </c>
      <c r="F76" s="1">
        <f t="shared" si="12"/>
        <v>24</v>
      </c>
      <c r="G76" s="1">
        <f t="shared" si="13"/>
        <v>5</v>
      </c>
      <c r="H76" s="1">
        <f t="shared" si="20"/>
        <v>5</v>
      </c>
      <c r="I76" s="1" t="str">
        <f>VLOOKUP(H76, Month!$A$1:$B$13, 2, FALSE)</f>
        <v>May</v>
      </c>
      <c r="J76" s="3" t="b">
        <f t="shared" si="21"/>
        <v>0</v>
      </c>
      <c r="K76" s="2">
        <v>2848</v>
      </c>
      <c r="L76" s="2" t="s">
        <v>24</v>
      </c>
      <c r="M76" s="2">
        <v>136726</v>
      </c>
      <c r="N76" s="9">
        <v>5000</v>
      </c>
      <c r="O76" s="2" t="s">
        <v>307</v>
      </c>
      <c r="P76" s="2" t="s">
        <v>172</v>
      </c>
      <c r="Q76" s="2" t="str">
        <f t="shared" si="16"/>
        <v>Plainfield,IL</v>
      </c>
      <c r="R76" s="5" t="s">
        <v>44</v>
      </c>
      <c r="S76" s="2" t="s">
        <v>45</v>
      </c>
      <c r="T76" s="2">
        <f t="shared" si="19"/>
        <v>54</v>
      </c>
      <c r="U76" s="2" t="s">
        <v>46</v>
      </c>
      <c r="V76" s="2" t="str">
        <f t="shared" si="18"/>
        <v>tabletop games</v>
      </c>
      <c r="W76" s="6" t="s">
        <v>581</v>
      </c>
      <c r="X76" s="2" t="s">
        <v>30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25">
      <c r="A77" s="2" t="s">
        <v>308</v>
      </c>
      <c r="B77" s="3" t="s">
        <v>309</v>
      </c>
      <c r="C77" s="3">
        <v>43581</v>
      </c>
      <c r="D77" s="3">
        <v>43647</v>
      </c>
      <c r="E77" s="3">
        <v>43677</v>
      </c>
      <c r="F77" s="1">
        <f t="shared" si="12"/>
        <v>30</v>
      </c>
      <c r="G77" s="1">
        <f t="shared" si="13"/>
        <v>6</v>
      </c>
      <c r="H77" s="1">
        <f t="shared" si="20"/>
        <v>7</v>
      </c>
      <c r="I77" s="1" t="str">
        <f>VLOOKUP(H77, Month!$A$1:$B$13, 2, FALSE)</f>
        <v>July</v>
      </c>
      <c r="J77" s="3" t="b">
        <f t="shared" si="21"/>
        <v>0</v>
      </c>
      <c r="K77" s="2">
        <v>307</v>
      </c>
      <c r="L77" s="2" t="s">
        <v>24</v>
      </c>
      <c r="M77" s="2">
        <v>5363</v>
      </c>
      <c r="N77" s="9">
        <v>1000</v>
      </c>
      <c r="O77" s="2" t="s">
        <v>310</v>
      </c>
      <c r="P77" s="2" t="s">
        <v>311</v>
      </c>
      <c r="Q77" s="2" t="str">
        <f t="shared" si="16"/>
        <v>Minneapolis,MN</v>
      </c>
      <c r="R77" s="5" t="s">
        <v>27</v>
      </c>
      <c r="S77" s="2" t="s">
        <v>45</v>
      </c>
      <c r="T77" s="2">
        <f t="shared" si="19"/>
        <v>54</v>
      </c>
      <c r="U77" s="2" t="s">
        <v>46</v>
      </c>
      <c r="V77" s="2" t="str">
        <f t="shared" si="18"/>
        <v>tabletop games</v>
      </c>
      <c r="W77" s="6" t="s">
        <v>581</v>
      </c>
      <c r="X77" s="2" t="s">
        <v>30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25">
      <c r="A78" s="2" t="s">
        <v>312</v>
      </c>
      <c r="B78" s="3" t="s">
        <v>313</v>
      </c>
      <c r="C78" s="3">
        <v>43584</v>
      </c>
      <c r="D78" s="3">
        <v>43586</v>
      </c>
      <c r="E78" s="3">
        <v>43616</v>
      </c>
      <c r="F78" s="1">
        <f t="shared" si="12"/>
        <v>30</v>
      </c>
      <c r="G78" s="1">
        <f t="shared" si="13"/>
        <v>2</v>
      </c>
      <c r="H78" s="1">
        <f t="shared" si="20"/>
        <v>5</v>
      </c>
      <c r="I78" s="1" t="str">
        <f>VLOOKUP(H78, Month!$A$1:$B$13, 2, FALSE)</f>
        <v>May</v>
      </c>
      <c r="J78" s="3" t="b">
        <f t="shared" si="21"/>
        <v>0</v>
      </c>
      <c r="K78" s="2">
        <v>173</v>
      </c>
      <c r="L78" s="2" t="s">
        <v>24</v>
      </c>
      <c r="M78" s="2">
        <v>1737</v>
      </c>
      <c r="N78" s="9">
        <v>1000</v>
      </c>
      <c r="O78" s="2" t="s">
        <v>292</v>
      </c>
      <c r="P78" s="2" t="s">
        <v>97</v>
      </c>
      <c r="Q78" s="2" t="str">
        <f t="shared" si="16"/>
        <v>Redmond,WA</v>
      </c>
      <c r="R78" s="5" t="s">
        <v>27</v>
      </c>
      <c r="S78" s="2" t="s">
        <v>45</v>
      </c>
      <c r="T78" s="2">
        <f t="shared" si="19"/>
        <v>54</v>
      </c>
      <c r="U78" s="2" t="s">
        <v>46</v>
      </c>
      <c r="V78" s="2" t="str">
        <f t="shared" si="18"/>
        <v>tabletop games</v>
      </c>
      <c r="W78" s="6" t="s">
        <v>581</v>
      </c>
      <c r="X78" s="2" t="s">
        <v>30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25">
      <c r="A79" s="2" t="s">
        <v>314</v>
      </c>
      <c r="B79" s="3" t="s">
        <v>315</v>
      </c>
      <c r="C79" s="3"/>
      <c r="D79" s="3">
        <v>43689</v>
      </c>
      <c r="E79" s="3">
        <v>43719</v>
      </c>
      <c r="F79" s="1">
        <f t="shared" si="12"/>
        <v>30</v>
      </c>
      <c r="G79" s="1">
        <f t="shared" si="13"/>
        <v>7</v>
      </c>
      <c r="H79" s="1">
        <f t="shared" si="20"/>
        <v>8</v>
      </c>
      <c r="I79" s="1" t="str">
        <f>VLOOKUP(H79, Month!$A$1:$B$13, 2, FALSE)</f>
        <v>August</v>
      </c>
      <c r="J79" s="3" t="b">
        <f t="shared" si="21"/>
        <v>0</v>
      </c>
      <c r="K79" s="2">
        <v>11</v>
      </c>
      <c r="L79" s="2" t="s">
        <v>41</v>
      </c>
      <c r="M79" s="2">
        <v>81</v>
      </c>
      <c r="N79" s="9">
        <v>20</v>
      </c>
      <c r="O79" s="2" t="s">
        <v>167</v>
      </c>
      <c r="P79" s="2" t="s">
        <v>43</v>
      </c>
      <c r="Q79" s="2" t="str">
        <f t="shared" si="16"/>
        <v>London,England</v>
      </c>
      <c r="R79" s="5" t="s">
        <v>44</v>
      </c>
      <c r="S79" s="2" t="s">
        <v>45</v>
      </c>
      <c r="T79" s="2">
        <f t="shared" si="19"/>
        <v>54</v>
      </c>
      <c r="U79" s="2" t="s">
        <v>46</v>
      </c>
      <c r="V79" s="2" t="str">
        <f t="shared" si="18"/>
        <v>tabletop games</v>
      </c>
      <c r="W79" s="6" t="s">
        <v>581</v>
      </c>
      <c r="X79" s="2" t="s">
        <v>30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25">
      <c r="A80" s="2" t="s">
        <v>316</v>
      </c>
      <c r="B80" s="3" t="s">
        <v>317</v>
      </c>
      <c r="C80" s="3">
        <v>43587</v>
      </c>
      <c r="D80" s="3">
        <v>43774</v>
      </c>
      <c r="E80" s="3">
        <v>43805</v>
      </c>
      <c r="F80" s="1">
        <f t="shared" si="12"/>
        <v>31</v>
      </c>
      <c r="G80" s="1">
        <f t="shared" si="13"/>
        <v>5</v>
      </c>
      <c r="H80" s="1">
        <f t="shared" si="20"/>
        <v>11</v>
      </c>
      <c r="I80" s="1" t="str">
        <f>VLOOKUP(H80, Month!$A$1:$B$13, 2, FALSE)</f>
        <v>November</v>
      </c>
      <c r="J80" s="3" t="b">
        <f t="shared" si="21"/>
        <v>0</v>
      </c>
      <c r="K80" s="2">
        <v>23</v>
      </c>
      <c r="L80" s="2" t="s">
        <v>24</v>
      </c>
      <c r="M80" s="2">
        <v>607</v>
      </c>
      <c r="N80" s="9">
        <v>1500</v>
      </c>
      <c r="O80" s="2" t="s">
        <v>187</v>
      </c>
      <c r="P80" s="2" t="s">
        <v>188</v>
      </c>
      <c r="Q80" s="2" t="str">
        <f t="shared" si="16"/>
        <v>Denver,CO</v>
      </c>
      <c r="R80" s="5" t="s">
        <v>103</v>
      </c>
      <c r="S80" s="22" t="s">
        <v>45</v>
      </c>
      <c r="T80" s="2">
        <f t="shared" si="19"/>
        <v>54</v>
      </c>
      <c r="U80" s="2" t="s">
        <v>46</v>
      </c>
      <c r="V80" s="2" t="str">
        <f t="shared" si="18"/>
        <v>tabletop games</v>
      </c>
      <c r="W80" s="6" t="s">
        <v>581</v>
      </c>
      <c r="X80" s="2" t="s">
        <v>318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25">
      <c r="A81" s="2" t="s">
        <v>319</v>
      </c>
      <c r="B81" s="3" t="s">
        <v>320</v>
      </c>
      <c r="C81" s="3">
        <v>43588</v>
      </c>
      <c r="D81" s="3">
        <v>43599</v>
      </c>
      <c r="E81" s="3">
        <v>43629</v>
      </c>
      <c r="F81" s="1">
        <f t="shared" si="12"/>
        <v>30</v>
      </c>
      <c r="G81" s="1">
        <f t="shared" si="13"/>
        <v>6</v>
      </c>
      <c r="H81" s="1">
        <f t="shared" si="20"/>
        <v>5</v>
      </c>
      <c r="I81" s="1" t="str">
        <f>VLOOKUP(H81, Month!$A$1:$B$13, 2, FALSE)</f>
        <v>May</v>
      </c>
      <c r="J81" s="3" t="b">
        <f t="shared" si="21"/>
        <v>0</v>
      </c>
      <c r="K81" s="2">
        <v>350</v>
      </c>
      <c r="L81" s="2" t="s">
        <v>24</v>
      </c>
      <c r="M81" s="2">
        <v>24500</v>
      </c>
      <c r="N81" s="9">
        <v>400</v>
      </c>
      <c r="O81" s="2" t="s">
        <v>321</v>
      </c>
      <c r="P81" s="2" t="s">
        <v>56</v>
      </c>
      <c r="Q81" s="2" t="str">
        <f t="shared" si="16"/>
        <v>Vacaville,CA</v>
      </c>
      <c r="R81" s="5" t="s">
        <v>27</v>
      </c>
      <c r="S81" s="2" t="s">
        <v>45</v>
      </c>
      <c r="T81" s="2">
        <f t="shared" si="19"/>
        <v>54</v>
      </c>
      <c r="U81" s="2" t="s">
        <v>46</v>
      </c>
      <c r="V81" s="2" t="str">
        <f t="shared" si="18"/>
        <v>tabletop games</v>
      </c>
      <c r="W81" s="6" t="s">
        <v>581</v>
      </c>
      <c r="X81" s="2" t="s">
        <v>30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25">
      <c r="A82" s="2" t="s">
        <v>322</v>
      </c>
      <c r="B82" s="3" t="s">
        <v>323</v>
      </c>
      <c r="C82" s="3">
        <v>43598</v>
      </c>
      <c r="D82" s="3">
        <v>43605</v>
      </c>
      <c r="E82" s="3">
        <v>43635</v>
      </c>
      <c r="F82" s="1">
        <f t="shared" si="12"/>
        <v>30</v>
      </c>
      <c r="G82" s="1">
        <f t="shared" si="13"/>
        <v>2</v>
      </c>
      <c r="H82" s="1">
        <f t="shared" si="20"/>
        <v>5</v>
      </c>
      <c r="I82" s="1" t="str">
        <f>VLOOKUP(H82, Month!$A$1:$B$13, 2, FALSE)</f>
        <v>May</v>
      </c>
      <c r="J82" s="3" t="b">
        <f t="shared" si="21"/>
        <v>0</v>
      </c>
      <c r="K82" s="2">
        <v>10</v>
      </c>
      <c r="L82" s="2" t="s">
        <v>41</v>
      </c>
      <c r="M82" s="2">
        <v>401</v>
      </c>
      <c r="N82" s="9">
        <v>3000</v>
      </c>
      <c r="O82" s="2"/>
      <c r="P82" s="2" t="s">
        <v>43</v>
      </c>
      <c r="Q82" s="2" t="str">
        <f t="shared" si="16"/>
        <v>,England</v>
      </c>
      <c r="R82" s="5" t="s">
        <v>27</v>
      </c>
      <c r="S82" s="2" t="s">
        <v>35</v>
      </c>
      <c r="T82" s="2">
        <f t="shared" si="19"/>
        <v>54</v>
      </c>
      <c r="U82" s="2" t="s">
        <v>36</v>
      </c>
      <c r="V82" s="2" t="str">
        <f t="shared" si="18"/>
        <v>mobile games</v>
      </c>
      <c r="W82" s="6" t="s">
        <v>581</v>
      </c>
      <c r="X82" s="2" t="s">
        <v>37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25">
      <c r="A83" s="2" t="s">
        <v>324</v>
      </c>
      <c r="B83" s="3" t="s">
        <v>325</v>
      </c>
      <c r="C83" s="3">
        <v>43601</v>
      </c>
      <c r="D83" s="3">
        <v>43606</v>
      </c>
      <c r="E83" s="3">
        <v>43636</v>
      </c>
      <c r="F83" s="1">
        <f t="shared" si="12"/>
        <v>30</v>
      </c>
      <c r="G83" s="1">
        <f t="shared" si="13"/>
        <v>5</v>
      </c>
      <c r="H83" s="1">
        <f t="shared" si="20"/>
        <v>5</v>
      </c>
      <c r="I83" s="1" t="str">
        <f>VLOOKUP(H83, Month!$A$1:$B$13, 2, FALSE)</f>
        <v>May</v>
      </c>
      <c r="J83" s="3" t="b">
        <f t="shared" si="21"/>
        <v>0</v>
      </c>
      <c r="K83" s="2">
        <v>12</v>
      </c>
      <c r="L83" s="2" t="s">
        <v>102</v>
      </c>
      <c r="M83" s="2">
        <v>409</v>
      </c>
      <c r="N83" s="9">
        <v>300</v>
      </c>
      <c r="O83" s="2" t="s">
        <v>103</v>
      </c>
      <c r="P83" s="2" t="s">
        <v>104</v>
      </c>
      <c r="Q83" s="2" t="str">
        <f t="shared" si="16"/>
        <v>Singapore,Central Singapore</v>
      </c>
      <c r="R83" s="5" t="s">
        <v>52</v>
      </c>
      <c r="S83" s="2" t="s">
        <v>57</v>
      </c>
      <c r="T83" s="2">
        <f t="shared" si="19"/>
        <v>54</v>
      </c>
      <c r="U83" s="2" t="s">
        <v>58</v>
      </c>
      <c r="V83" s="2" t="str">
        <f t="shared" si="18"/>
        <v>playing cards</v>
      </c>
      <c r="W83" s="6" t="s">
        <v>581</v>
      </c>
      <c r="X83" s="2" t="s">
        <v>30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25">
      <c r="A84" s="2" t="s">
        <v>326</v>
      </c>
      <c r="B84" s="3" t="s">
        <v>327</v>
      </c>
      <c r="C84" s="3">
        <v>43601</v>
      </c>
      <c r="D84" s="3">
        <v>43638</v>
      </c>
      <c r="E84" s="3">
        <v>43668</v>
      </c>
      <c r="F84" s="1">
        <f t="shared" si="12"/>
        <v>30</v>
      </c>
      <c r="G84" s="1">
        <f t="shared" si="13"/>
        <v>5</v>
      </c>
      <c r="H84" s="1">
        <f t="shared" si="20"/>
        <v>6</v>
      </c>
      <c r="I84" s="1" t="str">
        <f>VLOOKUP(H84, Month!$A$1:$B$13, 2, FALSE)</f>
        <v>June</v>
      </c>
      <c r="J84" s="3" t="b">
        <f t="shared" si="21"/>
        <v>0</v>
      </c>
      <c r="K84" s="2">
        <v>27</v>
      </c>
      <c r="L84" s="2" t="s">
        <v>24</v>
      </c>
      <c r="M84" s="2">
        <v>1275</v>
      </c>
      <c r="N84" s="9">
        <v>1000</v>
      </c>
      <c r="O84" s="2" t="s">
        <v>328</v>
      </c>
      <c r="P84" s="2" t="s">
        <v>34</v>
      </c>
      <c r="Q84" s="2" t="str">
        <f t="shared" si="16"/>
        <v>Charlottesville,VA</v>
      </c>
      <c r="R84" s="5" t="s">
        <v>27</v>
      </c>
      <c r="S84" s="2" t="s">
        <v>45</v>
      </c>
      <c r="T84" s="2">
        <f t="shared" si="19"/>
        <v>54</v>
      </c>
      <c r="U84" s="2" t="s">
        <v>46</v>
      </c>
      <c r="V84" s="2" t="str">
        <f t="shared" si="18"/>
        <v>tabletop games</v>
      </c>
      <c r="W84" s="6" t="s">
        <v>581</v>
      </c>
      <c r="X84" s="2" t="s">
        <v>30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25">
      <c r="A85" s="2" t="s">
        <v>329</v>
      </c>
      <c r="B85" s="3" t="s">
        <v>330</v>
      </c>
      <c r="C85" s="3">
        <v>43607</v>
      </c>
      <c r="D85" s="3">
        <v>43630</v>
      </c>
      <c r="E85" s="3">
        <v>43660</v>
      </c>
      <c r="F85" s="1">
        <f t="shared" si="12"/>
        <v>30</v>
      </c>
      <c r="G85" s="1">
        <f t="shared" si="13"/>
        <v>4</v>
      </c>
      <c r="H85" s="1">
        <f t="shared" si="20"/>
        <v>6</v>
      </c>
      <c r="I85" s="1" t="str">
        <f>VLOOKUP(H85, Month!$A$1:$B$13, 2, FALSE)</f>
        <v>June</v>
      </c>
      <c r="J85" s="3" t="b">
        <f t="shared" si="21"/>
        <v>0</v>
      </c>
      <c r="K85" s="2">
        <v>132</v>
      </c>
      <c r="L85" s="2" t="s">
        <v>24</v>
      </c>
      <c r="M85" s="2">
        <v>3208</v>
      </c>
      <c r="N85" s="9">
        <v>12000</v>
      </c>
      <c r="O85" s="2" t="s">
        <v>331</v>
      </c>
      <c r="P85" s="2" t="s">
        <v>157</v>
      </c>
      <c r="Q85" s="2" t="str">
        <f t="shared" si="16"/>
        <v>Traverse City,MI</v>
      </c>
      <c r="R85" s="5" t="s">
        <v>332</v>
      </c>
      <c r="S85" s="2" t="s">
        <v>57</v>
      </c>
      <c r="T85" s="2">
        <f t="shared" si="19"/>
        <v>54</v>
      </c>
      <c r="U85" s="2" t="s">
        <v>58</v>
      </c>
      <c r="V85" s="2" t="str">
        <f t="shared" si="18"/>
        <v>playing cards</v>
      </c>
      <c r="W85" s="6" t="s">
        <v>582</v>
      </c>
      <c r="X85" s="2" t="s">
        <v>37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25">
      <c r="A86" s="2" t="s">
        <v>333</v>
      </c>
      <c r="B86" s="3" t="s">
        <v>334</v>
      </c>
      <c r="C86" s="3">
        <v>43609</v>
      </c>
      <c r="D86" s="3">
        <v>43634</v>
      </c>
      <c r="E86" s="3">
        <v>43649</v>
      </c>
      <c r="F86" s="1">
        <f t="shared" si="12"/>
        <v>15</v>
      </c>
      <c r="G86" s="1">
        <f t="shared" si="13"/>
        <v>6</v>
      </c>
      <c r="H86" s="1">
        <f t="shared" si="20"/>
        <v>6</v>
      </c>
      <c r="I86" s="1" t="str">
        <f>VLOOKUP(H86, Month!$A$1:$B$13, 2, FALSE)</f>
        <v>June</v>
      </c>
      <c r="J86" s="3" t="b">
        <f t="shared" si="21"/>
        <v>0</v>
      </c>
      <c r="K86" s="2">
        <v>5229</v>
      </c>
      <c r="L86" s="2" t="s">
        <v>49</v>
      </c>
      <c r="M86" s="2">
        <v>265211.90999999997</v>
      </c>
      <c r="N86" s="9">
        <v>36500</v>
      </c>
      <c r="O86" s="2" t="s">
        <v>335</v>
      </c>
      <c r="P86" s="2" t="s">
        <v>336</v>
      </c>
      <c r="Q86" s="2" t="str">
        <f t="shared" si="16"/>
        <v>Toronto,ON</v>
      </c>
      <c r="R86" s="5" t="s">
        <v>114</v>
      </c>
      <c r="S86" s="2" t="s">
        <v>45</v>
      </c>
      <c r="T86" s="2">
        <f t="shared" si="19"/>
        <v>54</v>
      </c>
      <c r="U86" s="2" t="s">
        <v>46</v>
      </c>
      <c r="V86" s="2" t="str">
        <f t="shared" si="18"/>
        <v>tabletop games</v>
      </c>
      <c r="W86" s="6" t="s">
        <v>581</v>
      </c>
      <c r="X86" s="2" t="s">
        <v>30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25">
      <c r="A87" s="2" t="s">
        <v>337</v>
      </c>
      <c r="B87" s="3" t="s">
        <v>338</v>
      </c>
      <c r="C87" s="3">
        <v>43611</v>
      </c>
      <c r="D87" s="3">
        <v>43629</v>
      </c>
      <c r="E87" s="3">
        <v>43689</v>
      </c>
      <c r="F87" s="1">
        <f t="shared" si="12"/>
        <v>60</v>
      </c>
      <c r="G87" s="1">
        <f t="shared" si="13"/>
        <v>1</v>
      </c>
      <c r="H87" s="1">
        <f t="shared" si="20"/>
        <v>6</v>
      </c>
      <c r="I87" s="1" t="str">
        <f>VLOOKUP(H87, Month!$A$1:$B$13, 2, FALSE)</f>
        <v>June</v>
      </c>
      <c r="J87" s="3" t="b">
        <f t="shared" si="21"/>
        <v>0</v>
      </c>
      <c r="K87" s="2">
        <v>16</v>
      </c>
      <c r="L87" s="2" t="s">
        <v>24</v>
      </c>
      <c r="M87" s="2">
        <v>1612</v>
      </c>
      <c r="N87" s="9">
        <v>10000</v>
      </c>
      <c r="O87" s="2" t="s">
        <v>339</v>
      </c>
      <c r="P87" s="2" t="s">
        <v>205</v>
      </c>
      <c r="Q87" s="2" t="str">
        <f t="shared" si="16"/>
        <v>Houston,TX</v>
      </c>
      <c r="R87" s="5" t="s">
        <v>27</v>
      </c>
      <c r="S87" s="2" t="s">
        <v>57</v>
      </c>
      <c r="T87" s="2">
        <f t="shared" si="19"/>
        <v>54</v>
      </c>
      <c r="U87" s="2" t="s">
        <v>58</v>
      </c>
      <c r="V87" s="2" t="str">
        <f t="shared" si="18"/>
        <v>playing cards</v>
      </c>
      <c r="W87" s="6" t="s">
        <v>581</v>
      </c>
      <c r="X87" s="2" t="s">
        <v>37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25">
      <c r="A88" s="2" t="s">
        <v>340</v>
      </c>
      <c r="B88" s="3" t="s">
        <v>341</v>
      </c>
      <c r="C88" s="3">
        <v>43614</v>
      </c>
      <c r="D88" s="3">
        <v>43675</v>
      </c>
      <c r="E88" s="3">
        <v>43720</v>
      </c>
      <c r="F88" s="1">
        <f t="shared" si="12"/>
        <v>45</v>
      </c>
      <c r="G88" s="1">
        <f t="shared" si="13"/>
        <v>4</v>
      </c>
      <c r="H88" s="1">
        <f t="shared" si="20"/>
        <v>7</v>
      </c>
      <c r="I88" s="1" t="str">
        <f>VLOOKUP(H88, Month!$A$1:$B$13, 2, FALSE)</f>
        <v>July</v>
      </c>
      <c r="J88" s="3" t="b">
        <f t="shared" si="21"/>
        <v>0</v>
      </c>
      <c r="K88" s="2">
        <v>1</v>
      </c>
      <c r="L88" s="2" t="s">
        <v>62</v>
      </c>
      <c r="M88" s="2">
        <v>1</v>
      </c>
      <c r="N88" s="9">
        <v>1000</v>
      </c>
      <c r="O88" s="2" t="s">
        <v>342</v>
      </c>
      <c r="P88" s="2" t="s">
        <v>342</v>
      </c>
      <c r="Q88" s="2" t="str">
        <f t="shared" si="16"/>
        <v>Salzburg,Salzburg</v>
      </c>
      <c r="R88" s="5" t="s">
        <v>27</v>
      </c>
      <c r="S88" s="2" t="s">
        <v>269</v>
      </c>
      <c r="T88" s="2">
        <f t="shared" si="19"/>
        <v>54</v>
      </c>
      <c r="U88" s="2" t="s">
        <v>270</v>
      </c>
      <c r="V88" s="2" t="str">
        <f t="shared" si="18"/>
        <v>puzzles</v>
      </c>
      <c r="W88" s="6" t="s">
        <v>581</v>
      </c>
      <c r="X88" s="2" t="s">
        <v>37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25">
      <c r="A89" s="2" t="s">
        <v>343</v>
      </c>
      <c r="B89" s="3" t="s">
        <v>344</v>
      </c>
      <c r="C89" s="3">
        <v>43621</v>
      </c>
      <c r="D89" s="3">
        <v>43626</v>
      </c>
      <c r="E89" s="3">
        <v>43640</v>
      </c>
      <c r="F89" s="1">
        <f t="shared" si="12"/>
        <v>14</v>
      </c>
      <c r="G89" s="1">
        <f t="shared" si="13"/>
        <v>4</v>
      </c>
      <c r="H89" s="1">
        <f t="shared" si="20"/>
        <v>6</v>
      </c>
      <c r="I89" s="1" t="str">
        <f>VLOOKUP(H89, Month!$A$1:$B$13, 2, FALSE)</f>
        <v>June</v>
      </c>
      <c r="J89" s="3" t="b">
        <f t="shared" si="21"/>
        <v>0</v>
      </c>
      <c r="K89" s="2">
        <v>144</v>
      </c>
      <c r="L89" s="2" t="s">
        <v>62</v>
      </c>
      <c r="M89" s="2">
        <v>6087</v>
      </c>
      <c r="N89" s="9">
        <v>2000</v>
      </c>
      <c r="O89" s="2" t="s">
        <v>345</v>
      </c>
      <c r="P89" s="2" t="s">
        <v>346</v>
      </c>
      <c r="Q89" s="2" t="str">
        <f t="shared" si="16"/>
        <v>Cintru√©nigo,Navarre</v>
      </c>
      <c r="R89" s="5" t="s">
        <v>27</v>
      </c>
      <c r="S89" s="2" t="s">
        <v>45</v>
      </c>
      <c r="T89" s="2">
        <f t="shared" si="19"/>
        <v>54</v>
      </c>
      <c r="U89" s="2" t="s">
        <v>46</v>
      </c>
      <c r="V89" s="2" t="str">
        <f t="shared" si="18"/>
        <v>tabletop games</v>
      </c>
      <c r="W89" s="6" t="s">
        <v>581</v>
      </c>
      <c r="X89" s="2" t="s">
        <v>30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25">
      <c r="A90" s="2" t="s">
        <v>347</v>
      </c>
      <c r="B90" s="3" t="s">
        <v>348</v>
      </c>
      <c r="C90" s="3">
        <v>43627</v>
      </c>
      <c r="D90" s="3">
        <v>43718</v>
      </c>
      <c r="E90" s="3">
        <v>43736</v>
      </c>
      <c r="F90" s="1">
        <f t="shared" si="12"/>
        <v>18</v>
      </c>
      <c r="G90" s="1">
        <f t="shared" si="13"/>
        <v>3</v>
      </c>
      <c r="H90" s="1">
        <f t="shared" ref="H90:H121" si="22">MONTH(D90)</f>
        <v>9</v>
      </c>
      <c r="I90" s="1" t="str">
        <f>VLOOKUP(H90, Month!$A$1:$B$13, 2, FALSE)</f>
        <v>September</v>
      </c>
      <c r="J90" s="3" t="b">
        <f t="shared" ref="J90:J121" si="23">EXACT(C90,D90)</f>
        <v>0</v>
      </c>
      <c r="K90" s="2">
        <v>611</v>
      </c>
      <c r="L90" s="2" t="s">
        <v>24</v>
      </c>
      <c r="M90" s="2">
        <v>15805</v>
      </c>
      <c r="N90" s="9">
        <v>15000</v>
      </c>
      <c r="O90" s="2" t="s">
        <v>50</v>
      </c>
      <c r="P90" s="2" t="s">
        <v>97</v>
      </c>
      <c r="Q90" s="2" t="str">
        <f t="shared" si="16"/>
        <v>Vancouver,WA</v>
      </c>
      <c r="R90" s="5" t="s">
        <v>44</v>
      </c>
      <c r="S90" s="2" t="s">
        <v>45</v>
      </c>
      <c r="T90" s="2">
        <f t="shared" si="19"/>
        <v>54</v>
      </c>
      <c r="U90" s="2" t="s">
        <v>46</v>
      </c>
      <c r="V90" s="2" t="str">
        <f t="shared" si="18"/>
        <v>tabletop games</v>
      </c>
      <c r="W90" s="6" t="s">
        <v>581</v>
      </c>
      <c r="X90" s="2" t="s">
        <v>30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25">
      <c r="A91" s="2" t="s">
        <v>349</v>
      </c>
      <c r="B91" s="3" t="s">
        <v>350</v>
      </c>
      <c r="C91" s="3">
        <v>43631</v>
      </c>
      <c r="D91" s="3">
        <v>43632</v>
      </c>
      <c r="E91" s="3">
        <v>43662</v>
      </c>
      <c r="F91" s="1">
        <f t="shared" si="12"/>
        <v>30</v>
      </c>
      <c r="G91" s="1">
        <f t="shared" si="13"/>
        <v>7</v>
      </c>
      <c r="H91" s="1">
        <f t="shared" si="22"/>
        <v>6</v>
      </c>
      <c r="I91" s="1" t="str">
        <f>VLOOKUP(H91, Month!$A$1:$B$13, 2, FALSE)</f>
        <v>June</v>
      </c>
      <c r="J91" s="3" t="b">
        <f t="shared" si="23"/>
        <v>0</v>
      </c>
      <c r="K91" s="2">
        <v>230</v>
      </c>
      <c r="L91" s="2" t="s">
        <v>24</v>
      </c>
      <c r="M91" s="2">
        <v>8927</v>
      </c>
      <c r="N91" s="9">
        <v>1000</v>
      </c>
      <c r="O91" s="2" t="s">
        <v>351</v>
      </c>
      <c r="P91" s="2" t="s">
        <v>34</v>
      </c>
      <c r="Q91" s="2" t="str">
        <f t="shared" si="16"/>
        <v>Shacklefords,VA</v>
      </c>
      <c r="R91" s="5" t="s">
        <v>27</v>
      </c>
      <c r="S91" s="2" t="s">
        <v>45</v>
      </c>
      <c r="T91" s="2">
        <f t="shared" si="19"/>
        <v>54</v>
      </c>
      <c r="U91" s="2" t="s">
        <v>46</v>
      </c>
      <c r="V91" s="2" t="str">
        <f t="shared" si="18"/>
        <v>tabletop games</v>
      </c>
      <c r="W91" s="6" t="s">
        <v>581</v>
      </c>
      <c r="X91" s="2" t="s">
        <v>30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25">
      <c r="A92" s="2" t="s">
        <v>352</v>
      </c>
      <c r="B92" s="3" t="s">
        <v>353</v>
      </c>
      <c r="C92" s="3">
        <v>43633</v>
      </c>
      <c r="D92" s="3">
        <v>43655</v>
      </c>
      <c r="E92" s="3"/>
      <c r="F92" s="1">
        <f t="shared" si="12"/>
        <v>-43655</v>
      </c>
      <c r="G92" s="1">
        <f t="shared" si="13"/>
        <v>2</v>
      </c>
      <c r="H92" s="1">
        <f t="shared" si="22"/>
        <v>7</v>
      </c>
      <c r="I92" s="1" t="str">
        <f>VLOOKUP(H92, Month!$A$1:$B$13, 2, FALSE)</f>
        <v>July</v>
      </c>
      <c r="J92" s="3" t="b">
        <f t="shared" si="23"/>
        <v>0</v>
      </c>
      <c r="K92" s="2">
        <v>5698</v>
      </c>
      <c r="L92" s="2" t="s">
        <v>24</v>
      </c>
      <c r="M92" s="2">
        <v>358133</v>
      </c>
      <c r="N92" s="9">
        <v>75000</v>
      </c>
      <c r="O92" s="2" t="s">
        <v>354</v>
      </c>
      <c r="P92" s="2" t="s">
        <v>140</v>
      </c>
      <c r="Q92" s="2" t="str">
        <f t="shared" si="16"/>
        <v>Portland,OR</v>
      </c>
      <c r="R92" s="5" t="s">
        <v>355</v>
      </c>
      <c r="S92" s="2" t="s">
        <v>45</v>
      </c>
      <c r="T92" s="2">
        <f t="shared" si="19"/>
        <v>54</v>
      </c>
      <c r="U92" s="2" t="s">
        <v>46</v>
      </c>
      <c r="V92" s="2" t="str">
        <f t="shared" si="18"/>
        <v>tabletop games</v>
      </c>
      <c r="W92" s="6" t="s">
        <v>581</v>
      </c>
      <c r="X92" s="2" t="s">
        <v>30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25">
      <c r="A93" s="2" t="s">
        <v>356</v>
      </c>
      <c r="B93" s="3" t="s">
        <v>357</v>
      </c>
      <c r="C93" s="3">
        <v>43633</v>
      </c>
      <c r="D93" s="3">
        <v>43648</v>
      </c>
      <c r="E93" s="3">
        <v>43686</v>
      </c>
      <c r="F93" s="1">
        <f t="shared" si="12"/>
        <v>38</v>
      </c>
      <c r="G93" s="1">
        <f t="shared" si="13"/>
        <v>2</v>
      </c>
      <c r="H93" s="1">
        <f t="shared" si="22"/>
        <v>7</v>
      </c>
      <c r="I93" s="1" t="str">
        <f>VLOOKUP(H93, Month!$A$1:$B$13, 2, FALSE)</f>
        <v>July</v>
      </c>
      <c r="J93" s="3" t="b">
        <f t="shared" si="23"/>
        <v>0</v>
      </c>
      <c r="K93" s="2">
        <v>702</v>
      </c>
      <c r="L93" s="2" t="s">
        <v>41</v>
      </c>
      <c r="M93" s="2">
        <v>30858</v>
      </c>
      <c r="N93" s="9">
        <v>17000</v>
      </c>
      <c r="O93" s="2" t="s">
        <v>167</v>
      </c>
      <c r="P93" s="2" t="s">
        <v>43</v>
      </c>
      <c r="Q93" s="2" t="str">
        <f t="shared" si="16"/>
        <v>London,England</v>
      </c>
      <c r="R93" s="5" t="s">
        <v>27</v>
      </c>
      <c r="S93" s="2" t="s">
        <v>45</v>
      </c>
      <c r="T93" s="2">
        <f t="shared" si="19"/>
        <v>54</v>
      </c>
      <c r="U93" s="2" t="s">
        <v>46</v>
      </c>
      <c r="V93" s="2" t="str">
        <f t="shared" si="18"/>
        <v>tabletop games</v>
      </c>
      <c r="W93" s="6" t="s">
        <v>581</v>
      </c>
      <c r="X93" s="2" t="s">
        <v>30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25">
      <c r="A94" s="2" t="s">
        <v>358</v>
      </c>
      <c r="B94" s="3" t="s">
        <v>359</v>
      </c>
      <c r="C94" s="3">
        <v>43636</v>
      </c>
      <c r="D94" s="3">
        <v>43661</v>
      </c>
      <c r="E94" s="3">
        <v>43685</v>
      </c>
      <c r="F94" s="1">
        <f t="shared" si="12"/>
        <v>24</v>
      </c>
      <c r="G94" s="1">
        <f t="shared" si="13"/>
        <v>5</v>
      </c>
      <c r="H94" s="1">
        <f t="shared" si="22"/>
        <v>7</v>
      </c>
      <c r="I94" s="1" t="str">
        <f>VLOOKUP(H94, Month!$A$1:$B$13, 2, FALSE)</f>
        <v>July</v>
      </c>
      <c r="J94" s="3" t="b">
        <f t="shared" si="23"/>
        <v>0</v>
      </c>
      <c r="K94" s="2">
        <v>139</v>
      </c>
      <c r="L94" s="2" t="s">
        <v>24</v>
      </c>
      <c r="M94" s="2">
        <v>8522</v>
      </c>
      <c r="N94" s="9">
        <v>5000</v>
      </c>
      <c r="O94" s="2" t="s">
        <v>360</v>
      </c>
      <c r="P94" s="2" t="s">
        <v>26</v>
      </c>
      <c r="Q94" s="2" t="str">
        <f t="shared" si="16"/>
        <v>Coral Springs,FL</v>
      </c>
      <c r="R94" s="5" t="s">
        <v>27</v>
      </c>
      <c r="S94" s="2" t="s">
        <v>45</v>
      </c>
      <c r="T94" s="2">
        <f t="shared" si="19"/>
        <v>54</v>
      </c>
      <c r="U94" s="2" t="s">
        <v>46</v>
      </c>
      <c r="V94" s="2" t="str">
        <f t="shared" si="18"/>
        <v>tabletop games</v>
      </c>
      <c r="W94" s="6" t="s">
        <v>581</v>
      </c>
      <c r="X94" s="2" t="s">
        <v>30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25">
      <c r="A95" s="2" t="s">
        <v>361</v>
      </c>
      <c r="B95" s="3" t="s">
        <v>362</v>
      </c>
      <c r="C95" s="3">
        <v>43638</v>
      </c>
      <c r="D95" s="3">
        <v>43655</v>
      </c>
      <c r="E95" s="3">
        <v>43685</v>
      </c>
      <c r="F95" s="1">
        <f t="shared" si="12"/>
        <v>30</v>
      </c>
      <c r="G95" s="1">
        <f t="shared" si="13"/>
        <v>7</v>
      </c>
      <c r="H95" s="1">
        <f t="shared" si="22"/>
        <v>7</v>
      </c>
      <c r="I95" s="1" t="str">
        <f>VLOOKUP(H95, Month!$A$1:$B$13, 2, FALSE)</f>
        <v>July</v>
      </c>
      <c r="J95" s="3" t="b">
        <f t="shared" si="23"/>
        <v>0</v>
      </c>
      <c r="K95" s="2">
        <v>253</v>
      </c>
      <c r="L95" s="2" t="s">
        <v>24</v>
      </c>
      <c r="M95" s="2">
        <v>14564.5</v>
      </c>
      <c r="N95" s="9">
        <v>8000</v>
      </c>
      <c r="O95" s="2" t="s">
        <v>363</v>
      </c>
      <c r="P95" s="2" t="s">
        <v>364</v>
      </c>
      <c r="Q95" s="2" t="str">
        <f t="shared" si="16"/>
        <v>Kiev,Kiev City Municipality</v>
      </c>
      <c r="R95" s="5" t="s">
        <v>27</v>
      </c>
      <c r="S95" s="2" t="s">
        <v>57</v>
      </c>
      <c r="T95" s="2">
        <f t="shared" si="19"/>
        <v>54</v>
      </c>
      <c r="U95" s="2" t="s">
        <v>58</v>
      </c>
      <c r="V95" s="2" t="str">
        <f t="shared" si="18"/>
        <v>playing cards</v>
      </c>
      <c r="W95" s="6" t="s">
        <v>581</v>
      </c>
      <c r="X95" s="2" t="s">
        <v>30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25">
      <c r="A96" s="2" t="s">
        <v>365</v>
      </c>
      <c r="B96" s="3" t="s">
        <v>366</v>
      </c>
      <c r="C96" s="3">
        <v>43639</v>
      </c>
      <c r="D96" s="3">
        <v>43640</v>
      </c>
      <c r="E96" s="3">
        <v>43660</v>
      </c>
      <c r="F96" s="1">
        <f t="shared" si="12"/>
        <v>20</v>
      </c>
      <c r="G96" s="1">
        <f t="shared" si="13"/>
        <v>1</v>
      </c>
      <c r="H96" s="1">
        <f t="shared" si="22"/>
        <v>6</v>
      </c>
      <c r="I96" s="1" t="str">
        <f>VLOOKUP(H96, Month!$A$1:$B$13, 2, FALSE)</f>
        <v>June</v>
      </c>
      <c r="J96" s="3" t="b">
        <f t="shared" si="23"/>
        <v>0</v>
      </c>
      <c r="K96" s="2">
        <v>31</v>
      </c>
      <c r="L96" s="2" t="s">
        <v>41</v>
      </c>
      <c r="M96" s="2">
        <v>815</v>
      </c>
      <c r="N96" s="9">
        <v>800</v>
      </c>
      <c r="O96" s="2" t="s">
        <v>367</v>
      </c>
      <c r="P96" s="2" t="s">
        <v>89</v>
      </c>
      <c r="Q96" s="2" t="str">
        <f t="shared" si="16"/>
        <v>DUMBO,NY</v>
      </c>
      <c r="R96" s="5" t="s">
        <v>44</v>
      </c>
      <c r="S96" s="2" t="s">
        <v>28</v>
      </c>
      <c r="T96" s="2">
        <f t="shared" si="19"/>
        <v>54</v>
      </c>
      <c r="U96" s="2" t="s">
        <v>29</v>
      </c>
      <c r="V96" s="2" t="str">
        <f t="shared" si="18"/>
        <v>live games</v>
      </c>
      <c r="W96" s="6" t="s">
        <v>581</v>
      </c>
      <c r="X96" s="2" t="s">
        <v>30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25">
      <c r="A97" s="2" t="s">
        <v>368</v>
      </c>
      <c r="B97" s="3" t="s">
        <v>369</v>
      </c>
      <c r="C97" s="3">
        <v>43641</v>
      </c>
      <c r="D97" s="3">
        <v>43676</v>
      </c>
      <c r="E97" s="3">
        <v>43704</v>
      </c>
      <c r="F97" s="1">
        <f t="shared" si="12"/>
        <v>28</v>
      </c>
      <c r="G97" s="1">
        <f t="shared" si="13"/>
        <v>3</v>
      </c>
      <c r="H97" s="1">
        <f t="shared" si="22"/>
        <v>7</v>
      </c>
      <c r="I97" s="1" t="str">
        <f>VLOOKUP(H97, Month!$A$1:$B$13, 2, FALSE)</f>
        <v>July</v>
      </c>
      <c r="J97" s="3" t="b">
        <f t="shared" si="23"/>
        <v>0</v>
      </c>
      <c r="K97" s="2">
        <v>219</v>
      </c>
      <c r="L97" s="2" t="s">
        <v>24</v>
      </c>
      <c r="M97" s="2">
        <v>1057</v>
      </c>
      <c r="N97" s="9">
        <v>250</v>
      </c>
      <c r="O97" s="2" t="s">
        <v>273</v>
      </c>
      <c r="P97" s="2" t="s">
        <v>193</v>
      </c>
      <c r="Q97" s="2" t="str">
        <f t="shared" si="16"/>
        <v>Salt Lake City,UT</v>
      </c>
      <c r="R97" s="5" t="s">
        <v>211</v>
      </c>
      <c r="S97" s="2" t="s">
        <v>45</v>
      </c>
      <c r="T97" s="2">
        <f t="shared" si="19"/>
        <v>54</v>
      </c>
      <c r="U97" s="2" t="s">
        <v>46</v>
      </c>
      <c r="V97" s="2" t="str">
        <f t="shared" si="18"/>
        <v>tabletop games</v>
      </c>
      <c r="W97" s="6" t="s">
        <v>581</v>
      </c>
      <c r="X97" s="2" t="s">
        <v>30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25">
      <c r="A98" s="2" t="s">
        <v>370</v>
      </c>
      <c r="B98" s="3" t="s">
        <v>371</v>
      </c>
      <c r="C98" s="3">
        <v>43648</v>
      </c>
      <c r="D98" s="3">
        <v>43774</v>
      </c>
      <c r="E98" s="3">
        <v>43796</v>
      </c>
      <c r="F98" s="1">
        <f t="shared" si="12"/>
        <v>22</v>
      </c>
      <c r="G98" s="1">
        <f t="shared" si="13"/>
        <v>3</v>
      </c>
      <c r="H98" s="1">
        <f t="shared" si="22"/>
        <v>11</v>
      </c>
      <c r="I98" s="1" t="str">
        <f>VLOOKUP(H98, Month!$A$1:$B$13, 2, FALSE)</f>
        <v>November</v>
      </c>
      <c r="J98" s="3" t="b">
        <f t="shared" si="23"/>
        <v>0</v>
      </c>
      <c r="K98" s="2">
        <v>712</v>
      </c>
      <c r="L98" s="2" t="s">
        <v>24</v>
      </c>
      <c r="M98" s="2">
        <v>37048</v>
      </c>
      <c r="N98" s="9">
        <v>23000</v>
      </c>
      <c r="O98" s="2" t="s">
        <v>372</v>
      </c>
      <c r="P98" s="2" t="s">
        <v>111</v>
      </c>
      <c r="Q98" s="2" t="str">
        <f t="shared" si="16"/>
        <v>Oshkosh,WI</v>
      </c>
      <c r="R98" s="5" t="s">
        <v>27</v>
      </c>
      <c r="S98" s="2" t="s">
        <v>45</v>
      </c>
      <c r="T98" s="2">
        <f t="shared" si="19"/>
        <v>54</v>
      </c>
      <c r="U98" s="2" t="s">
        <v>46</v>
      </c>
      <c r="V98" s="2" t="str">
        <f t="shared" si="18"/>
        <v>tabletop games</v>
      </c>
      <c r="W98" s="6" t="s">
        <v>581</v>
      </c>
      <c r="X98" s="2" t="s">
        <v>318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25">
      <c r="A99" s="2" t="s">
        <v>373</v>
      </c>
      <c r="B99" s="3" t="s">
        <v>374</v>
      </c>
      <c r="C99" s="3">
        <v>43649</v>
      </c>
      <c r="D99" s="3">
        <v>43693</v>
      </c>
      <c r="E99" s="3">
        <v>43724</v>
      </c>
      <c r="F99" s="1">
        <f t="shared" si="12"/>
        <v>31</v>
      </c>
      <c r="G99" s="1">
        <f t="shared" si="13"/>
        <v>4</v>
      </c>
      <c r="H99" s="1">
        <f t="shared" si="22"/>
        <v>8</v>
      </c>
      <c r="I99" s="1" t="str">
        <f>VLOOKUP(H99, Month!$A$1:$B$13, 2, FALSE)</f>
        <v>August</v>
      </c>
      <c r="J99" s="3" t="b">
        <f t="shared" si="23"/>
        <v>0</v>
      </c>
      <c r="K99" s="2">
        <v>620</v>
      </c>
      <c r="L99" s="2" t="s">
        <v>41</v>
      </c>
      <c r="M99" s="2">
        <v>24249</v>
      </c>
      <c r="N99" s="9">
        <v>1000</v>
      </c>
      <c r="O99" s="2" t="s">
        <v>375</v>
      </c>
      <c r="P99" s="2" t="s">
        <v>376</v>
      </c>
      <c r="Q99" s="2" t="str">
        <f t="shared" si="16"/>
        <v>Edinburgh,Scotland</v>
      </c>
      <c r="R99" s="5" t="s">
        <v>27</v>
      </c>
      <c r="S99" s="2" t="s">
        <v>45</v>
      </c>
      <c r="T99" s="2">
        <f t="shared" si="19"/>
        <v>54</v>
      </c>
      <c r="U99" s="2" t="s">
        <v>46</v>
      </c>
      <c r="V99" s="2" t="str">
        <f t="shared" si="18"/>
        <v>tabletop games</v>
      </c>
      <c r="W99" s="6" t="s">
        <v>581</v>
      </c>
      <c r="X99" s="2" t="s">
        <v>30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25">
      <c r="A100" s="2" t="s">
        <v>377</v>
      </c>
      <c r="B100" s="3" t="s">
        <v>378</v>
      </c>
      <c r="C100" s="3">
        <v>43649</v>
      </c>
      <c r="D100" s="3">
        <v>43781</v>
      </c>
      <c r="E100" s="3">
        <v>43809</v>
      </c>
      <c r="F100" s="1">
        <f t="shared" si="12"/>
        <v>28</v>
      </c>
      <c r="G100" s="1">
        <f t="shared" si="13"/>
        <v>4</v>
      </c>
      <c r="H100" s="1">
        <f t="shared" si="22"/>
        <v>11</v>
      </c>
      <c r="I100" s="1" t="str">
        <f>VLOOKUP(H100, Month!$A$1:$B$13, 2, FALSE)</f>
        <v>November</v>
      </c>
      <c r="J100" s="3" t="b">
        <f t="shared" si="23"/>
        <v>0</v>
      </c>
      <c r="K100" s="2">
        <v>77</v>
      </c>
      <c r="L100" s="2" t="s">
        <v>62</v>
      </c>
      <c r="M100" s="2">
        <v>1411</v>
      </c>
      <c r="N100" s="9">
        <v>500</v>
      </c>
      <c r="O100" s="2" t="s">
        <v>379</v>
      </c>
      <c r="P100" s="2" t="s">
        <v>380</v>
      </c>
      <c r="Q100" s="2" t="str">
        <f t="shared" si="16"/>
        <v>Cologne,North Rhine-Westphalia</v>
      </c>
      <c r="R100" s="5" t="s">
        <v>52</v>
      </c>
      <c r="S100" s="2" t="s">
        <v>45</v>
      </c>
      <c r="T100" s="2">
        <f t="shared" si="19"/>
        <v>54</v>
      </c>
      <c r="U100" s="2" t="s">
        <v>46</v>
      </c>
      <c r="V100" s="2" t="str">
        <f t="shared" si="18"/>
        <v>tabletop games</v>
      </c>
      <c r="W100" s="6" t="s">
        <v>581</v>
      </c>
      <c r="X100" s="2" t="s">
        <v>318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25">
      <c r="A101" s="2" t="s">
        <v>381</v>
      </c>
      <c r="B101" s="3" t="s">
        <v>382</v>
      </c>
      <c r="C101" s="3">
        <v>43649</v>
      </c>
      <c r="D101" s="3">
        <v>43709</v>
      </c>
      <c r="E101" s="3">
        <v>43737</v>
      </c>
      <c r="F101" s="1">
        <f t="shared" si="12"/>
        <v>28</v>
      </c>
      <c r="G101" s="1">
        <f t="shared" si="13"/>
        <v>4</v>
      </c>
      <c r="H101" s="1">
        <f t="shared" si="22"/>
        <v>9</v>
      </c>
      <c r="I101" s="1" t="str">
        <f>VLOOKUP(H101, Month!$A$1:$B$13, 2, FALSE)</f>
        <v>September</v>
      </c>
      <c r="J101" s="3" t="b">
        <f t="shared" si="23"/>
        <v>0</v>
      </c>
      <c r="K101" s="2">
        <v>812</v>
      </c>
      <c r="L101" s="2" t="s">
        <v>24</v>
      </c>
      <c r="M101" s="2">
        <v>45701.01</v>
      </c>
      <c r="N101" s="9">
        <v>5000</v>
      </c>
      <c r="O101" s="2" t="s">
        <v>383</v>
      </c>
      <c r="P101" s="2" t="s">
        <v>205</v>
      </c>
      <c r="Q101" s="2" t="str">
        <f t="shared" si="16"/>
        <v>Austin,TX</v>
      </c>
      <c r="R101" s="5" t="s">
        <v>27</v>
      </c>
      <c r="S101" s="2" t="s">
        <v>45</v>
      </c>
      <c r="T101" s="2">
        <f t="shared" si="19"/>
        <v>54</v>
      </c>
      <c r="U101" s="2" t="s">
        <v>46</v>
      </c>
      <c r="V101" s="2" t="str">
        <f t="shared" si="18"/>
        <v>tabletop games</v>
      </c>
      <c r="W101" s="6" t="s">
        <v>581</v>
      </c>
      <c r="X101" s="2" t="s">
        <v>30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25">
      <c r="A102" s="2" t="s">
        <v>384</v>
      </c>
      <c r="B102" s="3" t="s">
        <v>385</v>
      </c>
      <c r="C102" s="3">
        <v>43650</v>
      </c>
      <c r="D102" s="3">
        <v>43756</v>
      </c>
      <c r="E102" s="3">
        <v>43786</v>
      </c>
      <c r="F102" s="1">
        <f t="shared" si="12"/>
        <v>30</v>
      </c>
      <c r="G102" s="1">
        <f t="shared" si="13"/>
        <v>5</v>
      </c>
      <c r="H102" s="1">
        <f t="shared" si="22"/>
        <v>10</v>
      </c>
      <c r="I102" s="1" t="str">
        <f>VLOOKUP(H102, Month!$A$1:$B$13, 2, FALSE)</f>
        <v>October</v>
      </c>
      <c r="J102" s="3" t="b">
        <f t="shared" si="23"/>
        <v>0</v>
      </c>
      <c r="K102" s="2">
        <v>15</v>
      </c>
      <c r="L102" s="2" t="s">
        <v>24</v>
      </c>
      <c r="M102" s="2">
        <v>915</v>
      </c>
      <c r="N102" s="9">
        <v>7500</v>
      </c>
      <c r="O102" s="2" t="s">
        <v>386</v>
      </c>
      <c r="P102" s="2" t="s">
        <v>387</v>
      </c>
      <c r="Q102" s="2" t="str">
        <f t="shared" si="16"/>
        <v>New Albany,IN</v>
      </c>
      <c r="R102" s="5" t="s">
        <v>27</v>
      </c>
      <c r="S102" s="2" t="s">
        <v>45</v>
      </c>
      <c r="T102" s="2">
        <f t="shared" si="19"/>
        <v>54</v>
      </c>
      <c r="U102" s="2" t="s">
        <v>46</v>
      </c>
      <c r="V102" s="2" t="str">
        <f t="shared" si="18"/>
        <v>tabletop games</v>
      </c>
      <c r="W102" s="6" t="s">
        <v>581</v>
      </c>
      <c r="X102" s="2" t="s">
        <v>318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25">
      <c r="A103" s="2" t="s">
        <v>388</v>
      </c>
      <c r="B103" s="3" t="s">
        <v>389</v>
      </c>
      <c r="C103" s="3">
        <v>43650</v>
      </c>
      <c r="D103" s="3">
        <v>43767</v>
      </c>
      <c r="E103" s="3">
        <v>43791</v>
      </c>
      <c r="F103" s="1">
        <f t="shared" si="12"/>
        <v>24</v>
      </c>
      <c r="G103" s="1">
        <f t="shared" si="13"/>
        <v>5</v>
      </c>
      <c r="H103" s="1">
        <f t="shared" si="22"/>
        <v>10</v>
      </c>
      <c r="I103" s="1" t="str">
        <f>VLOOKUP(H103, Month!$A$1:$B$13, 2, FALSE)</f>
        <v>October</v>
      </c>
      <c r="J103" s="3" t="b">
        <f t="shared" si="23"/>
        <v>0</v>
      </c>
      <c r="K103" s="2">
        <v>42</v>
      </c>
      <c r="L103" s="2" t="s">
        <v>49</v>
      </c>
      <c r="M103" s="2">
        <v>1784.29</v>
      </c>
      <c r="N103" s="9">
        <v>9000</v>
      </c>
      <c r="O103" s="2" t="s">
        <v>335</v>
      </c>
      <c r="P103" s="2" t="s">
        <v>336</v>
      </c>
      <c r="Q103" s="2" t="str">
        <f t="shared" si="16"/>
        <v>Toronto,ON</v>
      </c>
      <c r="R103" s="5" t="s">
        <v>211</v>
      </c>
      <c r="S103" s="2" t="s">
        <v>45</v>
      </c>
      <c r="T103" s="2">
        <f t="shared" si="19"/>
        <v>54</v>
      </c>
      <c r="U103" s="2" t="s">
        <v>46</v>
      </c>
      <c r="V103" s="2" t="str">
        <f t="shared" si="18"/>
        <v>tabletop games</v>
      </c>
      <c r="W103" s="6" t="s">
        <v>581</v>
      </c>
      <c r="X103" s="2" t="s">
        <v>318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25">
      <c r="A104" s="2" t="s">
        <v>390</v>
      </c>
      <c r="B104" s="3" t="s">
        <v>391</v>
      </c>
      <c r="C104" s="3">
        <v>43651</v>
      </c>
      <c r="D104" s="3">
        <v>43734</v>
      </c>
      <c r="E104" s="3">
        <v>43764</v>
      </c>
      <c r="F104" s="1">
        <f t="shared" si="12"/>
        <v>30</v>
      </c>
      <c r="G104" s="1">
        <f t="shared" si="13"/>
        <v>6</v>
      </c>
      <c r="H104" s="1">
        <f t="shared" si="22"/>
        <v>9</v>
      </c>
      <c r="I104" s="1" t="str">
        <f>VLOOKUP(H104, Month!$A$1:$B$13, 2, FALSE)</f>
        <v>September</v>
      </c>
      <c r="J104" s="3" t="b">
        <f t="shared" si="23"/>
        <v>0</v>
      </c>
      <c r="K104" s="2">
        <v>314</v>
      </c>
      <c r="L104" s="2" t="s">
        <v>24</v>
      </c>
      <c r="M104" s="2">
        <v>58293</v>
      </c>
      <c r="N104" s="9">
        <v>5000</v>
      </c>
      <c r="O104" s="2" t="s">
        <v>392</v>
      </c>
      <c r="P104" s="2" t="s">
        <v>393</v>
      </c>
      <c r="Q104" s="2" t="str">
        <f t="shared" si="16"/>
        <v>Nashville,TN</v>
      </c>
      <c r="R104" s="5" t="s">
        <v>27</v>
      </c>
      <c r="S104" s="2" t="s">
        <v>45</v>
      </c>
      <c r="T104" s="2">
        <f t="shared" si="19"/>
        <v>54</v>
      </c>
      <c r="U104" s="2" t="s">
        <v>46</v>
      </c>
      <c r="V104" s="2" t="str">
        <f t="shared" si="18"/>
        <v>tabletop games</v>
      </c>
      <c r="W104" s="6" t="s">
        <v>581</v>
      </c>
      <c r="X104" s="2" t="s">
        <v>30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25">
      <c r="A105" s="2" t="s">
        <v>394</v>
      </c>
      <c r="B105" s="3" t="s">
        <v>395</v>
      </c>
      <c r="C105" s="3">
        <v>43654</v>
      </c>
      <c r="D105" s="3">
        <v>43725</v>
      </c>
      <c r="E105" s="3">
        <v>43755</v>
      </c>
      <c r="F105" s="1">
        <f t="shared" si="12"/>
        <v>30</v>
      </c>
      <c r="G105" s="1">
        <f t="shared" si="13"/>
        <v>2</v>
      </c>
      <c r="H105" s="1">
        <f t="shared" si="22"/>
        <v>9</v>
      </c>
      <c r="I105" s="1" t="str">
        <f>VLOOKUP(H105, Month!$A$1:$B$13, 2, FALSE)</f>
        <v>September</v>
      </c>
      <c r="J105" s="3" t="b">
        <f t="shared" si="23"/>
        <v>0</v>
      </c>
      <c r="K105" s="2">
        <v>30</v>
      </c>
      <c r="L105" s="2" t="s">
        <v>24</v>
      </c>
      <c r="M105" s="2">
        <v>2123</v>
      </c>
      <c r="N105" s="9">
        <v>1000</v>
      </c>
      <c r="O105" s="2" t="s">
        <v>396</v>
      </c>
      <c r="P105" s="2" t="s">
        <v>188</v>
      </c>
      <c r="Q105" s="2" t="str">
        <f t="shared" si="16"/>
        <v>Fort Collins,CO</v>
      </c>
      <c r="R105" s="5" t="s">
        <v>397</v>
      </c>
      <c r="S105" s="2" t="s">
        <v>45</v>
      </c>
      <c r="T105" s="2">
        <f t="shared" si="19"/>
        <v>54</v>
      </c>
      <c r="U105" s="2" t="s">
        <v>46</v>
      </c>
      <c r="V105" s="2" t="str">
        <f t="shared" si="18"/>
        <v>tabletop games</v>
      </c>
      <c r="W105" s="6" t="s">
        <v>581</v>
      </c>
      <c r="X105" s="2" t="s">
        <v>30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25">
      <c r="A106" s="2" t="s">
        <v>398</v>
      </c>
      <c r="B106" s="3" t="s">
        <v>399</v>
      </c>
      <c r="C106" s="3">
        <v>43661</v>
      </c>
      <c r="D106" s="3">
        <v>43668</v>
      </c>
      <c r="E106" s="3">
        <v>43695</v>
      </c>
      <c r="F106" s="1">
        <f t="shared" si="12"/>
        <v>27</v>
      </c>
      <c r="G106" s="1">
        <f t="shared" si="13"/>
        <v>2</v>
      </c>
      <c r="H106" s="1">
        <f t="shared" si="22"/>
        <v>7</v>
      </c>
      <c r="I106" s="1" t="str">
        <f>VLOOKUP(H106, Month!$A$1:$B$13, 2, FALSE)</f>
        <v>July</v>
      </c>
      <c r="J106" s="3" t="b">
        <f t="shared" si="23"/>
        <v>0</v>
      </c>
      <c r="K106" s="2">
        <v>160</v>
      </c>
      <c r="L106" s="2" t="s">
        <v>62</v>
      </c>
      <c r="M106" s="2">
        <v>9831</v>
      </c>
      <c r="N106" s="9">
        <v>1000</v>
      </c>
      <c r="O106" s="2" t="s">
        <v>224</v>
      </c>
      <c r="P106" s="2" t="s">
        <v>225</v>
      </c>
      <c r="Q106" s="2" t="str">
        <f t="shared" si="16"/>
        <v>Krempe,Schleswig-Holstein</v>
      </c>
      <c r="R106" s="5" t="s">
        <v>211</v>
      </c>
      <c r="S106" s="2" t="s">
        <v>45</v>
      </c>
      <c r="T106" s="2">
        <f t="shared" si="19"/>
        <v>54</v>
      </c>
      <c r="U106" s="2" t="s">
        <v>46</v>
      </c>
      <c r="V106" s="2" t="str">
        <f t="shared" si="18"/>
        <v>tabletop games</v>
      </c>
      <c r="W106" s="6" t="s">
        <v>581</v>
      </c>
      <c r="X106" s="2" t="s">
        <v>30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25">
      <c r="A107" s="2" t="s">
        <v>400</v>
      </c>
      <c r="B107" s="3" t="s">
        <v>401</v>
      </c>
      <c r="C107" s="3">
        <v>43661</v>
      </c>
      <c r="D107" s="3">
        <v>43725</v>
      </c>
      <c r="E107" s="3">
        <v>43749</v>
      </c>
      <c r="F107" s="1">
        <f t="shared" si="12"/>
        <v>24</v>
      </c>
      <c r="G107" s="1">
        <f t="shared" si="13"/>
        <v>2</v>
      </c>
      <c r="H107" s="1">
        <f t="shared" si="22"/>
        <v>9</v>
      </c>
      <c r="I107" s="1" t="str">
        <f>VLOOKUP(H107, Month!$A$1:$B$13, 2, FALSE)</f>
        <v>September</v>
      </c>
      <c r="J107" s="3" t="b">
        <f t="shared" si="23"/>
        <v>0</v>
      </c>
      <c r="K107" s="2">
        <v>306</v>
      </c>
      <c r="L107" s="2" t="s">
        <v>24</v>
      </c>
      <c r="M107" s="2">
        <v>5585</v>
      </c>
      <c r="N107" s="9">
        <v>1000</v>
      </c>
      <c r="O107" s="2" t="s">
        <v>402</v>
      </c>
      <c r="P107" s="2" t="s">
        <v>282</v>
      </c>
      <c r="Q107" s="2" t="str">
        <f t="shared" si="16"/>
        <v>Marietta,GA</v>
      </c>
      <c r="R107" s="5" t="s">
        <v>397</v>
      </c>
      <c r="S107" s="2" t="s">
        <v>45</v>
      </c>
      <c r="T107" s="2">
        <f t="shared" si="19"/>
        <v>54</v>
      </c>
      <c r="U107" s="2" t="s">
        <v>46</v>
      </c>
      <c r="V107" s="2" t="str">
        <f t="shared" si="18"/>
        <v>tabletop games</v>
      </c>
      <c r="W107" s="6" t="s">
        <v>581</v>
      </c>
      <c r="X107" s="2" t="s">
        <v>30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25">
      <c r="A108" s="2" t="s">
        <v>403</v>
      </c>
      <c r="B108" s="3" t="s">
        <v>404</v>
      </c>
      <c r="C108" s="3">
        <v>43662</v>
      </c>
      <c r="D108" s="3">
        <v>43774</v>
      </c>
      <c r="E108" s="3">
        <v>43797</v>
      </c>
      <c r="F108" s="1">
        <f t="shared" si="12"/>
        <v>23</v>
      </c>
      <c r="G108" s="1">
        <f t="shared" si="13"/>
        <v>3</v>
      </c>
      <c r="H108" s="1">
        <f t="shared" si="22"/>
        <v>11</v>
      </c>
      <c r="I108" s="1" t="str">
        <f>VLOOKUP(H108, Month!$A$1:$B$13, 2, FALSE)</f>
        <v>November</v>
      </c>
      <c r="J108" s="3" t="b">
        <f t="shared" si="23"/>
        <v>0</v>
      </c>
      <c r="K108" s="2">
        <v>1609</v>
      </c>
      <c r="L108" s="2" t="s">
        <v>41</v>
      </c>
      <c r="M108" s="2">
        <v>136578</v>
      </c>
      <c r="N108" s="9">
        <v>80000</v>
      </c>
      <c r="O108" s="2" t="s">
        <v>405</v>
      </c>
      <c r="P108" s="2" t="s">
        <v>406</v>
      </c>
      <c r="Q108" s="2" t="str">
        <f t="shared" si="16"/>
        <v>Pozna≈Ñ,Lublin</v>
      </c>
      <c r="R108" s="5" t="s">
        <v>220</v>
      </c>
      <c r="S108" s="2" t="s">
        <v>45</v>
      </c>
      <c r="T108" s="2">
        <f t="shared" si="19"/>
        <v>54</v>
      </c>
      <c r="U108" s="2" t="s">
        <v>46</v>
      </c>
      <c r="V108" s="2" t="str">
        <f t="shared" si="18"/>
        <v>tabletop games</v>
      </c>
      <c r="W108" s="6" t="s">
        <v>581</v>
      </c>
      <c r="X108" s="2" t="s">
        <v>318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25">
      <c r="A109" s="2" t="s">
        <v>407</v>
      </c>
      <c r="B109" s="3" t="s">
        <v>408</v>
      </c>
      <c r="C109" s="3">
        <v>43663</v>
      </c>
      <c r="D109" s="3">
        <v>43663</v>
      </c>
      <c r="E109" s="3">
        <v>43683</v>
      </c>
      <c r="F109" s="1">
        <f t="shared" si="12"/>
        <v>20</v>
      </c>
      <c r="G109" s="1">
        <f t="shared" si="13"/>
        <v>4</v>
      </c>
      <c r="H109" s="1">
        <f t="shared" si="22"/>
        <v>7</v>
      </c>
      <c r="I109" s="1" t="str">
        <f>VLOOKUP(H109, Month!$A$1:$B$13, 2, FALSE)</f>
        <v>July</v>
      </c>
      <c r="J109" s="3" t="b">
        <f t="shared" si="23"/>
        <v>1</v>
      </c>
      <c r="K109" s="2">
        <v>7</v>
      </c>
      <c r="L109" s="2" t="s">
        <v>62</v>
      </c>
      <c r="M109" s="2">
        <v>1004</v>
      </c>
      <c r="N109" s="9">
        <v>1000</v>
      </c>
      <c r="O109" s="2" t="s">
        <v>409</v>
      </c>
      <c r="P109" s="2" t="s">
        <v>409</v>
      </c>
      <c r="Q109" s="2" t="str">
        <f t="shared" si="16"/>
        <v>Berlin,Berlin</v>
      </c>
      <c r="R109" s="5" t="s">
        <v>27</v>
      </c>
      <c r="S109" s="2" t="s">
        <v>28</v>
      </c>
      <c r="T109" s="2">
        <f t="shared" si="19"/>
        <v>54</v>
      </c>
      <c r="U109" s="2" t="s">
        <v>29</v>
      </c>
      <c r="V109" s="2" t="str">
        <f t="shared" si="18"/>
        <v>live games</v>
      </c>
      <c r="W109" s="6" t="s">
        <v>581</v>
      </c>
      <c r="X109" s="2" t="s">
        <v>410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25">
      <c r="A110" s="2" t="s">
        <v>411</v>
      </c>
      <c r="B110" s="3" t="s">
        <v>412</v>
      </c>
      <c r="C110" s="3">
        <v>43663</v>
      </c>
      <c r="D110" s="3">
        <v>43683</v>
      </c>
      <c r="E110" s="3">
        <v>43704</v>
      </c>
      <c r="F110" s="1">
        <f t="shared" si="12"/>
        <v>21</v>
      </c>
      <c r="G110" s="1">
        <f t="shared" si="13"/>
        <v>4</v>
      </c>
      <c r="H110" s="1">
        <f t="shared" si="22"/>
        <v>8</v>
      </c>
      <c r="I110" s="1" t="str">
        <f>VLOOKUP(H110, Month!$A$1:$B$13, 2, FALSE)</f>
        <v>August</v>
      </c>
      <c r="J110" s="3" t="b">
        <f t="shared" si="23"/>
        <v>0</v>
      </c>
      <c r="K110" s="2">
        <v>482</v>
      </c>
      <c r="L110" s="2" t="s">
        <v>41</v>
      </c>
      <c r="M110" s="2">
        <v>11063</v>
      </c>
      <c r="N110" s="9">
        <v>2000</v>
      </c>
      <c r="O110" s="2" t="s">
        <v>413</v>
      </c>
      <c r="P110" s="2" t="s">
        <v>414</v>
      </c>
      <c r="Q110" s="2" t="str">
        <f t="shared" si="16"/>
        <v>Bydgoszcz,Kuiavia-Pomerania</v>
      </c>
      <c r="R110" s="5" t="s">
        <v>27</v>
      </c>
      <c r="S110" s="2" t="s">
        <v>45</v>
      </c>
      <c r="T110" s="2">
        <f t="shared" si="19"/>
        <v>54</v>
      </c>
      <c r="U110" s="2" t="s">
        <v>46</v>
      </c>
      <c r="V110" s="2" t="str">
        <f t="shared" si="18"/>
        <v>tabletop games</v>
      </c>
      <c r="W110" s="6" t="s">
        <v>581</v>
      </c>
      <c r="X110" s="2" t="s">
        <v>30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25">
      <c r="A111" s="2" t="s">
        <v>415</v>
      </c>
      <c r="B111" s="3" t="s">
        <v>416</v>
      </c>
      <c r="C111" s="3">
        <v>43667</v>
      </c>
      <c r="D111" s="3">
        <v>43677</v>
      </c>
      <c r="E111" s="3">
        <v>43698</v>
      </c>
      <c r="F111" s="1">
        <f t="shared" si="12"/>
        <v>21</v>
      </c>
      <c r="G111" s="1">
        <f t="shared" si="13"/>
        <v>1</v>
      </c>
      <c r="H111" s="1">
        <f t="shared" si="22"/>
        <v>7</v>
      </c>
      <c r="I111" s="1" t="str">
        <f>VLOOKUP(H111, Month!$A$1:$B$13, 2, FALSE)</f>
        <v>July</v>
      </c>
      <c r="J111" s="3" t="b">
        <f t="shared" si="23"/>
        <v>0</v>
      </c>
      <c r="K111" s="2">
        <v>183</v>
      </c>
      <c r="L111" s="2" t="s">
        <v>232</v>
      </c>
      <c r="M111" s="2">
        <v>24176</v>
      </c>
      <c r="N111" s="9">
        <v>3000</v>
      </c>
      <c r="O111" s="2" t="s">
        <v>220</v>
      </c>
      <c r="P111" s="2" t="s">
        <v>233</v>
      </c>
      <c r="Q111" s="2" t="str">
        <f t="shared" si="16"/>
        <v>Hong Kong,Hong Kong Island</v>
      </c>
      <c r="R111" s="5" t="s">
        <v>52</v>
      </c>
      <c r="S111" s="2" t="s">
        <v>45</v>
      </c>
      <c r="T111" s="2">
        <f t="shared" si="19"/>
        <v>54</v>
      </c>
      <c r="U111" s="2" t="s">
        <v>46</v>
      </c>
      <c r="V111" s="2" t="str">
        <f t="shared" si="18"/>
        <v>tabletop games</v>
      </c>
      <c r="W111" s="6" t="s">
        <v>581</v>
      </c>
      <c r="X111" s="2" t="s">
        <v>30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25">
      <c r="A112" s="2" t="s">
        <v>417</v>
      </c>
      <c r="B112" s="3" t="s">
        <v>418</v>
      </c>
      <c r="C112" s="3">
        <v>43670</v>
      </c>
      <c r="D112" s="3">
        <v>43693</v>
      </c>
      <c r="E112" s="3">
        <v>43711</v>
      </c>
      <c r="F112" s="1">
        <f t="shared" si="12"/>
        <v>18</v>
      </c>
      <c r="G112" s="1">
        <f t="shared" si="13"/>
        <v>4</v>
      </c>
      <c r="H112" s="1">
        <f t="shared" si="22"/>
        <v>8</v>
      </c>
      <c r="I112" s="1" t="str">
        <f>VLOOKUP(H112, Month!$A$1:$B$13, 2, FALSE)</f>
        <v>August</v>
      </c>
      <c r="J112" s="3" t="b">
        <f t="shared" si="23"/>
        <v>0</v>
      </c>
      <c r="K112" s="2">
        <v>29</v>
      </c>
      <c r="L112" s="2" t="s">
        <v>24</v>
      </c>
      <c r="M112" s="2">
        <v>2612</v>
      </c>
      <c r="N112" s="9">
        <v>650</v>
      </c>
      <c r="O112" s="2" t="s">
        <v>419</v>
      </c>
      <c r="P112" s="2" t="s">
        <v>420</v>
      </c>
      <c r="Q112" s="2" t="str">
        <f t="shared" si="16"/>
        <v>Beverly,MA</v>
      </c>
      <c r="R112" s="5" t="s">
        <v>44</v>
      </c>
      <c r="S112" s="2" t="s">
        <v>45</v>
      </c>
      <c r="T112" s="2">
        <f t="shared" si="19"/>
        <v>54</v>
      </c>
      <c r="U112" s="2" t="s">
        <v>46</v>
      </c>
      <c r="V112" s="2" t="str">
        <f t="shared" si="18"/>
        <v>tabletop games</v>
      </c>
      <c r="W112" s="6" t="s">
        <v>581</v>
      </c>
      <c r="X112" s="2" t="s">
        <v>30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25">
      <c r="A113" s="2" t="s">
        <v>421</v>
      </c>
      <c r="B113" s="3" t="s">
        <v>422</v>
      </c>
      <c r="C113" s="3">
        <v>43670</v>
      </c>
      <c r="D113" s="3">
        <v>43676</v>
      </c>
      <c r="E113" s="3">
        <v>43690</v>
      </c>
      <c r="F113" s="1">
        <f t="shared" si="12"/>
        <v>14</v>
      </c>
      <c r="G113" s="1">
        <f t="shared" si="13"/>
        <v>4</v>
      </c>
      <c r="H113" s="1">
        <f t="shared" si="22"/>
        <v>7</v>
      </c>
      <c r="I113" s="1" t="str">
        <f>VLOOKUP(H113, Month!$A$1:$B$13, 2, FALSE)</f>
        <v>July</v>
      </c>
      <c r="J113" s="3" t="b">
        <f t="shared" si="23"/>
        <v>0</v>
      </c>
      <c r="K113" s="2">
        <v>102</v>
      </c>
      <c r="L113" s="2" t="s">
        <v>24</v>
      </c>
      <c r="M113" s="2">
        <v>2145</v>
      </c>
      <c r="N113" s="9">
        <v>500</v>
      </c>
      <c r="O113" s="2" t="s">
        <v>423</v>
      </c>
      <c r="P113" s="2" t="s">
        <v>393</v>
      </c>
      <c r="Q113" s="2" t="str">
        <f t="shared" si="16"/>
        <v>Memphis,TN</v>
      </c>
      <c r="R113" s="5" t="s">
        <v>27</v>
      </c>
      <c r="S113" s="2" t="s">
        <v>45</v>
      </c>
      <c r="T113" s="2">
        <f t="shared" si="19"/>
        <v>54</v>
      </c>
      <c r="U113" s="2" t="s">
        <v>46</v>
      </c>
      <c r="V113" s="2" t="str">
        <f t="shared" si="18"/>
        <v>tabletop games</v>
      </c>
      <c r="W113" s="6" t="s">
        <v>581</v>
      </c>
      <c r="X113" s="2" t="s">
        <v>30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25">
      <c r="A114" s="2" t="s">
        <v>424</v>
      </c>
      <c r="B114" s="3" t="s">
        <v>425</v>
      </c>
      <c r="C114" s="3">
        <v>43671</v>
      </c>
      <c r="D114" s="3">
        <v>43690</v>
      </c>
      <c r="E114" s="3">
        <v>43735</v>
      </c>
      <c r="F114" s="1">
        <f t="shared" si="12"/>
        <v>45</v>
      </c>
      <c r="G114" s="1">
        <f t="shared" si="13"/>
        <v>5</v>
      </c>
      <c r="H114" s="1">
        <f t="shared" si="22"/>
        <v>8</v>
      </c>
      <c r="I114" s="1" t="str">
        <f>VLOOKUP(H114, Month!$A$1:$B$13, 2, FALSE)</f>
        <v>August</v>
      </c>
      <c r="J114" s="3" t="b">
        <f t="shared" si="23"/>
        <v>0</v>
      </c>
      <c r="K114" s="2">
        <v>26</v>
      </c>
      <c r="L114" s="2" t="s">
        <v>49</v>
      </c>
      <c r="M114" s="2">
        <v>1427.29</v>
      </c>
      <c r="N114" s="9">
        <v>20000</v>
      </c>
      <c r="O114" s="2" t="s">
        <v>426</v>
      </c>
      <c r="P114" s="2" t="s">
        <v>427</v>
      </c>
      <c r="Q114" s="2" t="str">
        <f t="shared" si="16"/>
        <v>Calgary,AB</v>
      </c>
      <c r="R114" s="5" t="s">
        <v>27</v>
      </c>
      <c r="S114" s="2" t="s">
        <v>28</v>
      </c>
      <c r="T114" s="2">
        <f t="shared" si="19"/>
        <v>54</v>
      </c>
      <c r="U114" s="2" t="s">
        <v>29</v>
      </c>
      <c r="V114" s="2" t="str">
        <f t="shared" si="18"/>
        <v>live games</v>
      </c>
      <c r="W114" s="6" t="s">
        <v>581</v>
      </c>
      <c r="X114" s="2" t="s">
        <v>37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25">
      <c r="A115" s="2" t="s">
        <v>428</v>
      </c>
      <c r="B115" s="3" t="s">
        <v>429</v>
      </c>
      <c r="C115" s="3">
        <v>43672</v>
      </c>
      <c r="D115" s="3">
        <v>43682</v>
      </c>
      <c r="E115" s="3">
        <v>43690</v>
      </c>
      <c r="F115" s="1">
        <f t="shared" si="12"/>
        <v>8</v>
      </c>
      <c r="G115" s="1">
        <f t="shared" si="13"/>
        <v>6</v>
      </c>
      <c r="H115" s="1">
        <f t="shared" si="22"/>
        <v>8</v>
      </c>
      <c r="I115" s="1" t="str">
        <f>VLOOKUP(H115, Month!$A$1:$B$13, 2, FALSE)</f>
        <v>August</v>
      </c>
      <c r="J115" s="3" t="b">
        <f t="shared" si="23"/>
        <v>0</v>
      </c>
      <c r="K115" s="2">
        <v>17</v>
      </c>
      <c r="L115" s="2" t="s">
        <v>41</v>
      </c>
      <c r="M115" s="2">
        <v>367</v>
      </c>
      <c r="N115" s="9">
        <v>20</v>
      </c>
      <c r="O115" s="2" t="s">
        <v>430</v>
      </c>
      <c r="P115" s="2" t="s">
        <v>43</v>
      </c>
      <c r="Q115" s="2" t="str">
        <f t="shared" si="16"/>
        <v>Northampton,England</v>
      </c>
      <c r="R115" s="5" t="s">
        <v>65</v>
      </c>
      <c r="S115" s="2" t="s">
        <v>45</v>
      </c>
      <c r="T115" s="2">
        <f t="shared" si="19"/>
        <v>54</v>
      </c>
      <c r="U115" s="2" t="s">
        <v>46</v>
      </c>
      <c r="V115" s="2" t="str">
        <f t="shared" si="18"/>
        <v>tabletop games</v>
      </c>
      <c r="W115" s="6" t="s">
        <v>581</v>
      </c>
      <c r="X115" s="2" t="s">
        <v>30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25">
      <c r="A116" s="2" t="s">
        <v>431</v>
      </c>
      <c r="B116" s="3" t="s">
        <v>432</v>
      </c>
      <c r="C116" s="3">
        <v>43675</v>
      </c>
      <c r="D116" s="3">
        <v>43709</v>
      </c>
      <c r="E116" s="3">
        <v>43739</v>
      </c>
      <c r="F116" s="1">
        <f t="shared" si="12"/>
        <v>30</v>
      </c>
      <c r="G116" s="1">
        <f t="shared" si="13"/>
        <v>2</v>
      </c>
      <c r="H116" s="1">
        <f t="shared" si="22"/>
        <v>9</v>
      </c>
      <c r="I116" s="1" t="str">
        <f>VLOOKUP(H116, Month!$A$1:$B$13, 2, FALSE)</f>
        <v>September</v>
      </c>
      <c r="J116" s="3" t="b">
        <f t="shared" si="23"/>
        <v>0</v>
      </c>
      <c r="K116" s="2">
        <v>105</v>
      </c>
      <c r="L116" s="2" t="s">
        <v>24</v>
      </c>
      <c r="M116" s="2">
        <v>4527</v>
      </c>
      <c r="N116" s="9">
        <v>1000</v>
      </c>
      <c r="O116" s="2" t="s">
        <v>433</v>
      </c>
      <c r="P116" s="2" t="s">
        <v>188</v>
      </c>
      <c r="Q116" s="2" t="str">
        <f t="shared" si="16"/>
        <v>Colorado Springs,CO</v>
      </c>
      <c r="R116" s="5" t="s">
        <v>44</v>
      </c>
      <c r="S116" s="2" t="s">
        <v>45</v>
      </c>
      <c r="T116" s="2">
        <f t="shared" si="19"/>
        <v>54</v>
      </c>
      <c r="U116" s="2" t="s">
        <v>46</v>
      </c>
      <c r="V116" s="2" t="str">
        <f t="shared" si="18"/>
        <v>tabletop games</v>
      </c>
      <c r="W116" s="6" t="s">
        <v>581</v>
      </c>
      <c r="X116" s="2" t="s">
        <v>30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25">
      <c r="A117" s="2" t="s">
        <v>434</v>
      </c>
      <c r="B117" s="3" t="s">
        <v>435</v>
      </c>
      <c r="C117" s="3">
        <v>43676</v>
      </c>
      <c r="D117" s="3"/>
      <c r="E117" s="3">
        <v>43709</v>
      </c>
      <c r="F117" s="1">
        <f t="shared" si="12"/>
        <v>43709</v>
      </c>
      <c r="G117" s="1">
        <f t="shared" si="13"/>
        <v>3</v>
      </c>
      <c r="H117" s="1">
        <f t="shared" si="22"/>
        <v>1</v>
      </c>
      <c r="I117" s="1" t="str">
        <f>VLOOKUP(H117, Month!$A$1:$B$13, 2, FALSE)</f>
        <v>January</v>
      </c>
      <c r="J117" s="3" t="b">
        <f t="shared" si="23"/>
        <v>0</v>
      </c>
      <c r="K117" s="2">
        <v>23</v>
      </c>
      <c r="L117" s="2" t="s">
        <v>24</v>
      </c>
      <c r="M117" s="2">
        <v>821</v>
      </c>
      <c r="N117" s="9">
        <v>750</v>
      </c>
      <c r="O117" s="2" t="s">
        <v>171</v>
      </c>
      <c r="P117" s="2" t="s">
        <v>172</v>
      </c>
      <c r="Q117" s="2" t="str">
        <f t="shared" si="16"/>
        <v>Chicago,IL</v>
      </c>
      <c r="R117" s="5" t="s">
        <v>27</v>
      </c>
      <c r="S117" s="2" t="s">
        <v>28</v>
      </c>
      <c r="T117" s="2">
        <f t="shared" si="19"/>
        <v>54</v>
      </c>
      <c r="U117" s="2" t="s">
        <v>29</v>
      </c>
      <c r="V117" s="2" t="str">
        <f t="shared" si="18"/>
        <v>live games</v>
      </c>
      <c r="W117" s="6" t="s">
        <v>581</v>
      </c>
      <c r="X117" s="2" t="s">
        <v>30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25">
      <c r="A118" s="2" t="s">
        <v>436</v>
      </c>
      <c r="B118" s="3" t="s">
        <v>437</v>
      </c>
      <c r="C118" s="3">
        <v>43681</v>
      </c>
      <c r="D118" s="3">
        <v>43685</v>
      </c>
      <c r="E118" s="3">
        <v>43704</v>
      </c>
      <c r="F118" s="1">
        <f t="shared" si="12"/>
        <v>19</v>
      </c>
      <c r="G118" s="1">
        <f t="shared" si="13"/>
        <v>1</v>
      </c>
      <c r="H118" s="1">
        <f t="shared" si="22"/>
        <v>8</v>
      </c>
      <c r="I118" s="1" t="str">
        <f>VLOOKUP(H118, Month!$A$1:$B$13, 2, FALSE)</f>
        <v>August</v>
      </c>
      <c r="J118" s="3" t="b">
        <f t="shared" si="23"/>
        <v>0</v>
      </c>
      <c r="K118" s="2">
        <v>39</v>
      </c>
      <c r="L118" s="2" t="s">
        <v>62</v>
      </c>
      <c r="M118" s="2">
        <v>1416</v>
      </c>
      <c r="N118" s="9">
        <v>1</v>
      </c>
      <c r="O118" s="2" t="s">
        <v>438</v>
      </c>
      <c r="P118" s="2" t="s">
        <v>64</v>
      </c>
      <c r="Q118" s="2" t="str">
        <f t="shared" si="16"/>
        <v>Milano,Lombardy</v>
      </c>
      <c r="R118" s="5" t="s">
        <v>27</v>
      </c>
      <c r="S118" s="2" t="s">
        <v>45</v>
      </c>
      <c r="T118" s="2">
        <f t="shared" si="19"/>
        <v>54</v>
      </c>
      <c r="U118" s="2" t="s">
        <v>46</v>
      </c>
      <c r="V118" s="2" t="str">
        <f t="shared" si="18"/>
        <v>tabletop games</v>
      </c>
      <c r="W118" s="6" t="s">
        <v>581</v>
      </c>
      <c r="X118" s="2" t="s">
        <v>30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25">
      <c r="A119" s="2" t="s">
        <v>439</v>
      </c>
      <c r="B119" s="3" t="s">
        <v>440</v>
      </c>
      <c r="C119" s="3">
        <v>43682</v>
      </c>
      <c r="D119" s="3">
        <v>43776</v>
      </c>
      <c r="E119" s="3">
        <v>43791</v>
      </c>
      <c r="F119" s="1">
        <f t="shared" si="12"/>
        <v>15</v>
      </c>
      <c r="G119" s="1">
        <f t="shared" si="13"/>
        <v>2</v>
      </c>
      <c r="H119" s="1">
        <f t="shared" si="22"/>
        <v>11</v>
      </c>
      <c r="I119" s="1" t="str">
        <f>VLOOKUP(H119, Month!$A$1:$B$13, 2, FALSE)</f>
        <v>November</v>
      </c>
      <c r="J119" s="3" t="b">
        <f t="shared" si="23"/>
        <v>0</v>
      </c>
      <c r="K119" s="2">
        <v>21</v>
      </c>
      <c r="L119" s="2" t="s">
        <v>113</v>
      </c>
      <c r="M119" s="2">
        <v>741</v>
      </c>
      <c r="N119" s="9">
        <v>1500</v>
      </c>
      <c r="O119" s="2" t="s">
        <v>441</v>
      </c>
      <c r="P119" s="2" t="s">
        <v>43</v>
      </c>
      <c r="Q119" s="2" t="str">
        <f t="shared" si="16"/>
        <v>Cambridgeshire,England</v>
      </c>
      <c r="R119" s="5" t="s">
        <v>27</v>
      </c>
      <c r="S119" s="2" t="s">
        <v>45</v>
      </c>
      <c r="T119" s="2">
        <f t="shared" si="19"/>
        <v>54</v>
      </c>
      <c r="U119" s="2" t="s">
        <v>46</v>
      </c>
      <c r="V119" s="2" t="str">
        <f t="shared" si="18"/>
        <v>tabletop games</v>
      </c>
      <c r="W119" s="6" t="s">
        <v>581</v>
      </c>
      <c r="X119" s="2" t="s">
        <v>318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25">
      <c r="A120" s="2" t="s">
        <v>442</v>
      </c>
      <c r="B120" s="3" t="s">
        <v>443</v>
      </c>
      <c r="C120" s="3">
        <v>43686</v>
      </c>
      <c r="D120" s="3">
        <v>43692</v>
      </c>
      <c r="E120" s="3">
        <v>43722</v>
      </c>
      <c r="F120" s="1">
        <f t="shared" si="12"/>
        <v>30</v>
      </c>
      <c r="G120" s="1">
        <f t="shared" si="13"/>
        <v>6</v>
      </c>
      <c r="H120" s="1">
        <f t="shared" si="22"/>
        <v>8</v>
      </c>
      <c r="I120" s="1" t="str">
        <f>VLOOKUP(H120, Month!$A$1:$B$13, 2, FALSE)</f>
        <v>August</v>
      </c>
      <c r="J120" s="3" t="b">
        <f t="shared" si="23"/>
        <v>0</v>
      </c>
      <c r="K120" s="2">
        <v>944</v>
      </c>
      <c r="L120" s="2" t="s">
        <v>24</v>
      </c>
      <c r="M120" s="2">
        <v>120066</v>
      </c>
      <c r="N120" s="9">
        <v>7000</v>
      </c>
      <c r="O120" s="2" t="s">
        <v>73</v>
      </c>
      <c r="P120" s="2" t="s">
        <v>56</v>
      </c>
      <c r="Q120" s="2" t="str">
        <f t="shared" si="16"/>
        <v>Los Angeles,CA</v>
      </c>
      <c r="R120" s="5" t="s">
        <v>27</v>
      </c>
      <c r="S120" s="2" t="s">
        <v>57</v>
      </c>
      <c r="T120" s="2">
        <f t="shared" si="19"/>
        <v>54</v>
      </c>
      <c r="U120" s="2" t="s">
        <v>58</v>
      </c>
      <c r="V120" s="2" t="str">
        <f t="shared" si="18"/>
        <v>playing cards</v>
      </c>
      <c r="W120" s="6" t="s">
        <v>582</v>
      </c>
      <c r="X120" s="2" t="s">
        <v>30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25">
      <c r="A121" s="2" t="s">
        <v>444</v>
      </c>
      <c r="B121" s="3" t="s">
        <v>445</v>
      </c>
      <c r="C121" s="3">
        <v>43686</v>
      </c>
      <c r="D121" s="3">
        <v>43732</v>
      </c>
      <c r="E121" s="3">
        <v>43756</v>
      </c>
      <c r="F121" s="1">
        <f t="shared" si="12"/>
        <v>24</v>
      </c>
      <c r="G121" s="1">
        <f t="shared" si="13"/>
        <v>6</v>
      </c>
      <c r="H121" s="1">
        <f t="shared" si="22"/>
        <v>9</v>
      </c>
      <c r="I121" s="1" t="str">
        <f>VLOOKUP(H121, Month!$A$1:$B$13, 2, FALSE)</f>
        <v>September</v>
      </c>
      <c r="J121" s="3" t="b">
        <f t="shared" si="23"/>
        <v>0</v>
      </c>
      <c r="K121" s="2">
        <v>657</v>
      </c>
      <c r="L121" s="2" t="s">
        <v>24</v>
      </c>
      <c r="M121" s="2">
        <v>18819</v>
      </c>
      <c r="N121" s="9">
        <v>15000</v>
      </c>
      <c r="O121" s="2" t="s">
        <v>446</v>
      </c>
      <c r="P121" s="2" t="s">
        <v>69</v>
      </c>
      <c r="Q121" s="2" t="str">
        <f t="shared" si="16"/>
        <v>Surprise,AZ</v>
      </c>
      <c r="R121" s="5" t="s">
        <v>27</v>
      </c>
      <c r="S121" s="2" t="s">
        <v>45</v>
      </c>
      <c r="T121" s="2">
        <f t="shared" si="19"/>
        <v>54</v>
      </c>
      <c r="U121" s="2" t="s">
        <v>46</v>
      </c>
      <c r="V121" s="2" t="str">
        <f t="shared" si="18"/>
        <v>tabletop games</v>
      </c>
      <c r="W121" s="6" t="s">
        <v>581</v>
      </c>
      <c r="X121" s="2" t="s">
        <v>30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25">
      <c r="A122" s="2" t="s">
        <v>447</v>
      </c>
      <c r="B122" s="3" t="s">
        <v>448</v>
      </c>
      <c r="C122" s="3">
        <v>43687</v>
      </c>
      <c r="D122" s="3">
        <v>43692</v>
      </c>
      <c r="E122" s="3">
        <v>43713</v>
      </c>
      <c r="F122" s="1">
        <f t="shared" si="12"/>
        <v>21</v>
      </c>
      <c r="G122" s="1">
        <f t="shared" si="13"/>
        <v>7</v>
      </c>
      <c r="H122" s="1">
        <f t="shared" ref="H122:H153" si="24">MONTH(D122)</f>
        <v>8</v>
      </c>
      <c r="I122" s="1" t="str">
        <f>VLOOKUP(H122, Month!$A$1:$B$13, 2, FALSE)</f>
        <v>August</v>
      </c>
      <c r="J122" s="3" t="b">
        <f t="shared" ref="J122:J153" si="25">EXACT(C122,D122)</f>
        <v>0</v>
      </c>
      <c r="K122" s="2">
        <v>7838</v>
      </c>
      <c r="L122" s="2" t="s">
        <v>24</v>
      </c>
      <c r="M122" s="2">
        <v>431368.21</v>
      </c>
      <c r="N122" s="9">
        <v>25000</v>
      </c>
      <c r="O122" s="2" t="s">
        <v>449</v>
      </c>
      <c r="P122" s="2" t="s">
        <v>193</v>
      </c>
      <c r="Q122" s="2" t="str">
        <f t="shared" si="16"/>
        <v>Centerville,UT</v>
      </c>
      <c r="R122" s="5" t="s">
        <v>27</v>
      </c>
      <c r="S122" s="2" t="s">
        <v>45</v>
      </c>
      <c r="T122" s="2">
        <f t="shared" si="19"/>
        <v>54</v>
      </c>
      <c r="U122" s="2" t="s">
        <v>46</v>
      </c>
      <c r="V122" s="2" t="str">
        <f t="shared" si="18"/>
        <v>tabletop games</v>
      </c>
      <c r="W122" s="6" t="s">
        <v>582</v>
      </c>
      <c r="X122" s="2" t="s">
        <v>30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25">
      <c r="A123" s="2" t="s">
        <v>450</v>
      </c>
      <c r="B123" s="3" t="s">
        <v>451</v>
      </c>
      <c r="C123" s="3">
        <v>43688</v>
      </c>
      <c r="D123" s="3">
        <v>43753</v>
      </c>
      <c r="E123" s="3">
        <v>43784</v>
      </c>
      <c r="F123" s="1">
        <f t="shared" si="12"/>
        <v>31</v>
      </c>
      <c r="G123" s="1">
        <f t="shared" si="13"/>
        <v>1</v>
      </c>
      <c r="H123" s="1">
        <f t="shared" si="24"/>
        <v>10</v>
      </c>
      <c r="I123" s="1" t="str">
        <f>VLOOKUP(H123, Month!$A$1:$B$13, 2, FALSE)</f>
        <v>October</v>
      </c>
      <c r="J123" s="3" t="b">
        <f t="shared" si="25"/>
        <v>0</v>
      </c>
      <c r="K123" s="2">
        <v>105</v>
      </c>
      <c r="L123" s="2" t="s">
        <v>24</v>
      </c>
      <c r="M123" s="2">
        <v>6553</v>
      </c>
      <c r="N123" s="9">
        <v>5500</v>
      </c>
      <c r="O123" s="2" t="s">
        <v>452</v>
      </c>
      <c r="P123" s="2" t="s">
        <v>118</v>
      </c>
      <c r="Q123" s="2" t="str">
        <f t="shared" si="16"/>
        <v>Bangor,PA</v>
      </c>
      <c r="R123" s="5" t="s">
        <v>220</v>
      </c>
      <c r="S123" s="2" t="s">
        <v>45</v>
      </c>
      <c r="T123" s="2">
        <f t="shared" si="19"/>
        <v>54</v>
      </c>
      <c r="U123" s="2" t="s">
        <v>46</v>
      </c>
      <c r="V123" s="2" t="str">
        <f t="shared" si="18"/>
        <v>tabletop games</v>
      </c>
      <c r="W123" s="6" t="s">
        <v>581</v>
      </c>
      <c r="X123" s="2" t="s">
        <v>318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25">
      <c r="A124" s="2" t="s">
        <v>453</v>
      </c>
      <c r="B124" s="3" t="s">
        <v>454</v>
      </c>
      <c r="C124" s="3">
        <v>43691</v>
      </c>
      <c r="D124" s="3">
        <v>43692</v>
      </c>
      <c r="E124" s="3">
        <v>43707</v>
      </c>
      <c r="F124" s="1">
        <f t="shared" si="12"/>
        <v>15</v>
      </c>
      <c r="G124" s="1">
        <f t="shared" si="13"/>
        <v>4</v>
      </c>
      <c r="H124" s="1">
        <f t="shared" si="24"/>
        <v>8</v>
      </c>
      <c r="I124" s="1" t="str">
        <f>VLOOKUP(H124, Month!$A$1:$B$13, 2, FALSE)</f>
        <v>August</v>
      </c>
      <c r="J124" s="3" t="b">
        <f t="shared" si="25"/>
        <v>0</v>
      </c>
      <c r="K124" s="2">
        <v>302</v>
      </c>
      <c r="L124" s="2" t="s">
        <v>24</v>
      </c>
      <c r="M124" s="2">
        <v>14147</v>
      </c>
      <c r="N124" s="9">
        <v>250</v>
      </c>
      <c r="O124" s="2" t="s">
        <v>455</v>
      </c>
      <c r="P124" s="2" t="s">
        <v>34</v>
      </c>
      <c r="Q124" s="2" t="str">
        <f t="shared" si="16"/>
        <v>Richmond,VA</v>
      </c>
      <c r="R124" s="5" t="s">
        <v>456</v>
      </c>
      <c r="S124" s="2" t="s">
        <v>45</v>
      </c>
      <c r="T124" s="2">
        <f t="shared" si="19"/>
        <v>54</v>
      </c>
      <c r="U124" s="2" t="s">
        <v>46</v>
      </c>
      <c r="V124" s="2" t="str">
        <f t="shared" si="18"/>
        <v>tabletop games</v>
      </c>
      <c r="W124" s="6" t="s">
        <v>581</v>
      </c>
      <c r="X124" s="2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25">
      <c r="A125" s="2" t="s">
        <v>457</v>
      </c>
      <c r="B125" s="3" t="s">
        <v>458</v>
      </c>
      <c r="C125" s="3">
        <v>43692</v>
      </c>
      <c r="D125" s="3">
        <v>43706</v>
      </c>
      <c r="E125" s="3">
        <v>43739</v>
      </c>
      <c r="F125" s="1">
        <f t="shared" si="12"/>
        <v>33</v>
      </c>
      <c r="G125" s="1">
        <f t="shared" si="13"/>
        <v>5</v>
      </c>
      <c r="H125" s="1">
        <f t="shared" si="24"/>
        <v>8</v>
      </c>
      <c r="I125" s="1" t="str">
        <f>VLOOKUP(H125, Month!$A$1:$B$13, 2, FALSE)</f>
        <v>August</v>
      </c>
      <c r="J125" s="3" t="b">
        <f t="shared" si="25"/>
        <v>0</v>
      </c>
      <c r="K125" s="2">
        <v>5</v>
      </c>
      <c r="L125" s="2" t="s">
        <v>24</v>
      </c>
      <c r="M125" s="2">
        <v>14</v>
      </c>
      <c r="N125" s="9">
        <v>250</v>
      </c>
      <c r="O125" s="2" t="s">
        <v>459</v>
      </c>
      <c r="P125" s="2" t="s">
        <v>26</v>
      </c>
      <c r="Q125" s="2" t="str">
        <f t="shared" si="16"/>
        <v>Miami,FL</v>
      </c>
      <c r="R125" s="5" t="s">
        <v>460</v>
      </c>
      <c r="S125" s="2" t="s">
        <v>35</v>
      </c>
      <c r="T125" s="2">
        <f t="shared" si="19"/>
        <v>54</v>
      </c>
      <c r="U125" s="2" t="s">
        <v>36</v>
      </c>
      <c r="V125" s="2" t="str">
        <f t="shared" si="18"/>
        <v>mobile games</v>
      </c>
      <c r="W125" s="6" t="s">
        <v>581</v>
      </c>
      <c r="X125" s="2" t="s">
        <v>37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25">
      <c r="A126" s="2" t="s">
        <v>461</v>
      </c>
      <c r="B126" s="3" t="s">
        <v>462</v>
      </c>
      <c r="C126" s="3">
        <v>43692</v>
      </c>
      <c r="D126" s="3">
        <v>43699</v>
      </c>
      <c r="E126" s="3">
        <v>43714</v>
      </c>
      <c r="F126" s="1">
        <f t="shared" si="12"/>
        <v>15</v>
      </c>
      <c r="G126" s="1">
        <f t="shared" si="13"/>
        <v>5</v>
      </c>
      <c r="H126" s="1">
        <f t="shared" si="24"/>
        <v>8</v>
      </c>
      <c r="I126" s="1" t="str">
        <f>VLOOKUP(H126, Month!$A$1:$B$13, 2, FALSE)</f>
        <v>August</v>
      </c>
      <c r="J126" s="3" t="b">
        <f t="shared" si="25"/>
        <v>0</v>
      </c>
      <c r="K126" s="2">
        <v>118</v>
      </c>
      <c r="L126" s="2" t="s">
        <v>232</v>
      </c>
      <c r="M126" s="2">
        <v>32134</v>
      </c>
      <c r="N126" s="9">
        <v>30000</v>
      </c>
      <c r="O126" s="2" t="s">
        <v>220</v>
      </c>
      <c r="P126" s="2" t="s">
        <v>233</v>
      </c>
      <c r="Q126" s="2" t="str">
        <f t="shared" si="16"/>
        <v>Hong Kong,Hong Kong Island</v>
      </c>
      <c r="R126" s="5" t="s">
        <v>52</v>
      </c>
      <c r="S126" s="2" t="s">
        <v>57</v>
      </c>
      <c r="T126" s="2">
        <f t="shared" si="19"/>
        <v>54</v>
      </c>
      <c r="U126" s="2" t="s">
        <v>58</v>
      </c>
      <c r="V126" s="2" t="str">
        <f t="shared" si="18"/>
        <v>playing cards</v>
      </c>
      <c r="W126" s="6" t="s">
        <v>581</v>
      </c>
      <c r="X126" s="2" t="s">
        <v>30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25">
      <c r="A127" s="2" t="s">
        <v>463</v>
      </c>
      <c r="B127" s="3" t="s">
        <v>464</v>
      </c>
      <c r="C127" s="3">
        <v>43697</v>
      </c>
      <c r="D127" s="3">
        <v>43767</v>
      </c>
      <c r="E127" s="3">
        <v>43798</v>
      </c>
      <c r="F127" s="1">
        <f t="shared" si="12"/>
        <v>31</v>
      </c>
      <c r="G127" s="1">
        <f t="shared" si="13"/>
        <v>3</v>
      </c>
      <c r="H127" s="1">
        <f t="shared" si="24"/>
        <v>10</v>
      </c>
      <c r="I127" s="1" t="str">
        <f>VLOOKUP(H127, Month!$A$1:$B$13, 2, FALSE)</f>
        <v>October</v>
      </c>
      <c r="J127" s="3" t="b">
        <f t="shared" si="25"/>
        <v>0</v>
      </c>
      <c r="K127" s="2">
        <v>57</v>
      </c>
      <c r="L127" s="2" t="s">
        <v>62</v>
      </c>
      <c r="M127" s="2">
        <v>1597</v>
      </c>
      <c r="N127" s="9">
        <v>6400</v>
      </c>
      <c r="O127" s="2" t="s">
        <v>465</v>
      </c>
      <c r="P127" s="2" t="s">
        <v>466</v>
      </c>
      <c r="Q127" s="2" t="str">
        <f t="shared" si="16"/>
        <v>Manniku,Laane-Viru County</v>
      </c>
      <c r="R127" s="5" t="s">
        <v>119</v>
      </c>
      <c r="S127" s="2" t="s">
        <v>57</v>
      </c>
      <c r="T127" s="2">
        <f t="shared" si="19"/>
        <v>54</v>
      </c>
      <c r="U127" s="2" t="s">
        <v>58</v>
      </c>
      <c r="V127" s="2" t="str">
        <f t="shared" si="18"/>
        <v>playing cards</v>
      </c>
      <c r="W127" s="6" t="s">
        <v>581</v>
      </c>
      <c r="X127" s="2" t="s">
        <v>318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25">
      <c r="A128" s="2" t="s">
        <v>467</v>
      </c>
      <c r="B128" s="3" t="s">
        <v>468</v>
      </c>
      <c r="C128" s="3">
        <v>43697</v>
      </c>
      <c r="D128" s="3">
        <v>43746</v>
      </c>
      <c r="E128" s="3">
        <v>43777</v>
      </c>
      <c r="F128" s="1">
        <f t="shared" si="12"/>
        <v>31</v>
      </c>
      <c r="G128" s="1">
        <f t="shared" si="13"/>
        <v>3</v>
      </c>
      <c r="H128" s="1">
        <f t="shared" si="24"/>
        <v>10</v>
      </c>
      <c r="I128" s="1" t="str">
        <f>VLOOKUP(H128, Month!$A$1:$B$13, 2, FALSE)</f>
        <v>October</v>
      </c>
      <c r="J128" s="3" t="b">
        <f t="shared" si="25"/>
        <v>0</v>
      </c>
      <c r="K128" s="2">
        <v>419</v>
      </c>
      <c r="L128" s="2" t="s">
        <v>469</v>
      </c>
      <c r="M128" s="2">
        <v>24266.32</v>
      </c>
      <c r="N128" s="9">
        <v>10000</v>
      </c>
      <c r="O128" s="2" t="s">
        <v>470</v>
      </c>
      <c r="P128" s="2" t="s">
        <v>471</v>
      </c>
      <c r="Q128" s="2" t="str">
        <f t="shared" si="16"/>
        <v>Sydney,NSW</v>
      </c>
      <c r="R128" s="5" t="s">
        <v>44</v>
      </c>
      <c r="S128" s="2" t="s">
        <v>45</v>
      </c>
      <c r="T128" s="2">
        <f t="shared" si="19"/>
        <v>54</v>
      </c>
      <c r="U128" s="2" t="s">
        <v>46</v>
      </c>
      <c r="V128" s="2" t="str">
        <f t="shared" si="18"/>
        <v>tabletop games</v>
      </c>
      <c r="W128" s="6" t="s">
        <v>581</v>
      </c>
      <c r="X128" s="2" t="s">
        <v>30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25">
      <c r="A129" s="2" t="s">
        <v>472</v>
      </c>
      <c r="B129" s="3" t="s">
        <v>473</v>
      </c>
      <c r="C129" s="3">
        <v>43698</v>
      </c>
      <c r="D129" s="3">
        <v>43700</v>
      </c>
      <c r="E129" s="3">
        <v>43758</v>
      </c>
      <c r="F129" s="1">
        <f t="shared" si="12"/>
        <v>58</v>
      </c>
      <c r="G129" s="1">
        <f t="shared" si="13"/>
        <v>4</v>
      </c>
      <c r="H129" s="1">
        <f t="shared" si="24"/>
        <v>8</v>
      </c>
      <c r="I129" s="1" t="str">
        <f>VLOOKUP(H129, Month!$A$1:$B$13, 2, FALSE)</f>
        <v>August</v>
      </c>
      <c r="J129" s="3" t="b">
        <f t="shared" si="25"/>
        <v>0</v>
      </c>
      <c r="K129" s="2">
        <v>1</v>
      </c>
      <c r="L129" s="2" t="s">
        <v>49</v>
      </c>
      <c r="M129" s="2">
        <v>1.29</v>
      </c>
      <c r="N129" s="9">
        <v>4000</v>
      </c>
      <c r="O129" s="2" t="s">
        <v>335</v>
      </c>
      <c r="P129" s="2" t="s">
        <v>336</v>
      </c>
      <c r="Q129" s="2" t="str">
        <f t="shared" si="16"/>
        <v>Toronto,ON</v>
      </c>
      <c r="R129" s="5" t="s">
        <v>27</v>
      </c>
      <c r="S129" s="2" t="s">
        <v>35</v>
      </c>
      <c r="T129" s="2">
        <f t="shared" si="19"/>
        <v>54</v>
      </c>
      <c r="U129" s="2" t="s">
        <v>36</v>
      </c>
      <c r="V129" s="2" t="str">
        <f t="shared" si="18"/>
        <v>mobile games</v>
      </c>
      <c r="W129" s="6" t="s">
        <v>581</v>
      </c>
      <c r="X129" s="2" t="s">
        <v>37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25">
      <c r="A130" s="2" t="s">
        <v>474</v>
      </c>
      <c r="B130" s="3" t="s">
        <v>475</v>
      </c>
      <c r="C130" s="3">
        <v>43698</v>
      </c>
      <c r="D130" s="3">
        <v>43738</v>
      </c>
      <c r="E130" s="3">
        <v>43750</v>
      </c>
      <c r="F130" s="1">
        <f t="shared" si="12"/>
        <v>12</v>
      </c>
      <c r="G130" s="1">
        <f t="shared" si="13"/>
        <v>4</v>
      </c>
      <c r="H130" s="1">
        <f t="shared" si="24"/>
        <v>9</v>
      </c>
      <c r="I130" s="1" t="str">
        <f>VLOOKUP(H130, Month!$A$1:$B$13, 2, FALSE)</f>
        <v>September</v>
      </c>
      <c r="J130" s="3" t="b">
        <f t="shared" si="25"/>
        <v>0</v>
      </c>
      <c r="K130" s="2">
        <v>81</v>
      </c>
      <c r="L130" s="2" t="s">
        <v>62</v>
      </c>
      <c r="M130" s="2">
        <v>5407</v>
      </c>
      <c r="N130" s="9">
        <v>40</v>
      </c>
      <c r="O130" s="2" t="s">
        <v>476</v>
      </c>
      <c r="P130" s="2" t="s">
        <v>127</v>
      </c>
      <c r="Q130" s="2" t="str">
        <f t="shared" si="16"/>
        <v>Montesson,Ile-de-France</v>
      </c>
      <c r="R130" s="5" t="s">
        <v>27</v>
      </c>
      <c r="S130" s="2" t="s">
        <v>45</v>
      </c>
      <c r="T130" s="2">
        <f t="shared" si="19"/>
        <v>54</v>
      </c>
      <c r="U130" s="2" t="s">
        <v>46</v>
      </c>
      <c r="V130" s="2" t="str">
        <f t="shared" si="18"/>
        <v>tabletop games</v>
      </c>
      <c r="W130" s="6" t="s">
        <v>581</v>
      </c>
      <c r="X130" s="2" t="s">
        <v>30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25">
      <c r="A131" s="2" t="s">
        <v>477</v>
      </c>
      <c r="B131" s="3" t="s">
        <v>478</v>
      </c>
      <c r="C131" s="3">
        <v>43700</v>
      </c>
      <c r="D131" s="3">
        <v>43703</v>
      </c>
      <c r="E131" s="3">
        <v>43733</v>
      </c>
      <c r="F131" s="1">
        <f t="shared" si="12"/>
        <v>30</v>
      </c>
      <c r="G131" s="1">
        <f t="shared" si="13"/>
        <v>6</v>
      </c>
      <c r="H131" s="1">
        <f t="shared" si="24"/>
        <v>8</v>
      </c>
      <c r="I131" s="1" t="str">
        <f>VLOOKUP(H131, Month!$A$1:$B$13, 2, FALSE)</f>
        <v>August</v>
      </c>
      <c r="J131" s="3" t="b">
        <f t="shared" si="25"/>
        <v>0</v>
      </c>
      <c r="K131" s="2">
        <v>7</v>
      </c>
      <c r="L131" s="2" t="s">
        <v>41</v>
      </c>
      <c r="M131" s="2">
        <v>82</v>
      </c>
      <c r="N131" s="9">
        <v>2500</v>
      </c>
      <c r="O131" s="2" t="s">
        <v>375</v>
      </c>
      <c r="P131" s="2" t="s">
        <v>376</v>
      </c>
      <c r="Q131" s="2" t="str">
        <f t="shared" si="16"/>
        <v>Edinburgh,Scotland</v>
      </c>
      <c r="R131" s="5" t="s">
        <v>27</v>
      </c>
      <c r="S131" s="2" t="s">
        <v>57</v>
      </c>
      <c r="T131" s="2">
        <f t="shared" si="19"/>
        <v>54</v>
      </c>
      <c r="U131" s="2" t="s">
        <v>58</v>
      </c>
      <c r="V131" s="2" t="str">
        <f t="shared" si="18"/>
        <v>playing cards</v>
      </c>
      <c r="W131" s="6" t="s">
        <v>581</v>
      </c>
      <c r="X131" s="2" t="s">
        <v>37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25">
      <c r="A132" s="2" t="s">
        <v>479</v>
      </c>
      <c r="B132" s="3" t="s">
        <v>480</v>
      </c>
      <c r="C132" s="3">
        <v>43701</v>
      </c>
      <c r="D132" s="3">
        <v>43741</v>
      </c>
      <c r="E132" s="3">
        <v>43771</v>
      </c>
      <c r="F132" s="1">
        <f t="shared" si="12"/>
        <v>30</v>
      </c>
      <c r="G132" s="1">
        <f t="shared" si="13"/>
        <v>7</v>
      </c>
      <c r="H132" s="1">
        <f t="shared" si="24"/>
        <v>10</v>
      </c>
      <c r="I132" s="1" t="str">
        <f>VLOOKUP(H132, Month!$A$1:$B$13, 2, FALSE)</f>
        <v>October</v>
      </c>
      <c r="J132" s="3" t="b">
        <f t="shared" si="25"/>
        <v>0</v>
      </c>
      <c r="K132" s="2">
        <v>30</v>
      </c>
      <c r="L132" s="2" t="s">
        <v>24</v>
      </c>
      <c r="M132" s="2">
        <v>5214</v>
      </c>
      <c r="N132" s="9">
        <v>5000</v>
      </c>
      <c r="O132" s="2" t="s">
        <v>481</v>
      </c>
      <c r="P132" s="2" t="s">
        <v>205</v>
      </c>
      <c r="Q132" s="2" t="str">
        <f t="shared" si="16"/>
        <v>Fort Worth,TX</v>
      </c>
      <c r="R132" s="5" t="s">
        <v>114</v>
      </c>
      <c r="S132" s="2" t="s">
        <v>45</v>
      </c>
      <c r="T132" s="2">
        <f t="shared" si="19"/>
        <v>54</v>
      </c>
      <c r="U132" s="2" t="s">
        <v>46</v>
      </c>
      <c r="V132" s="2" t="str">
        <f t="shared" si="18"/>
        <v>tabletop games</v>
      </c>
      <c r="W132" s="6" t="s">
        <v>581</v>
      </c>
      <c r="X132" s="2" t="s">
        <v>30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25">
      <c r="A133" s="2" t="s">
        <v>482</v>
      </c>
      <c r="B133" s="3" t="s">
        <v>483</v>
      </c>
      <c r="C133" s="3">
        <v>43703</v>
      </c>
      <c r="D133" s="3">
        <v>43715</v>
      </c>
      <c r="E133" s="3">
        <v>43745</v>
      </c>
      <c r="F133" s="1">
        <f t="shared" si="12"/>
        <v>30</v>
      </c>
      <c r="G133" s="1">
        <f t="shared" si="13"/>
        <v>2</v>
      </c>
      <c r="H133" s="1">
        <f t="shared" si="24"/>
        <v>9</v>
      </c>
      <c r="I133" s="1" t="str">
        <f>VLOOKUP(H133, Month!$A$1:$B$13, 2, FALSE)</f>
        <v>September</v>
      </c>
      <c r="J133" s="3" t="b">
        <f t="shared" si="25"/>
        <v>0</v>
      </c>
      <c r="K133" s="2">
        <v>153</v>
      </c>
      <c r="L133" s="2" t="s">
        <v>24</v>
      </c>
      <c r="M133" s="2">
        <v>3070</v>
      </c>
      <c r="N133" s="9">
        <v>600</v>
      </c>
      <c r="O133" s="2" t="s">
        <v>484</v>
      </c>
      <c r="P133" s="2" t="s">
        <v>420</v>
      </c>
      <c r="Q133" s="2" t="str">
        <f t="shared" si="16"/>
        <v>Boston,MA</v>
      </c>
      <c r="R133" s="5" t="s">
        <v>460</v>
      </c>
      <c r="S133" s="2" t="s">
        <v>45</v>
      </c>
      <c r="T133" s="2">
        <f t="shared" si="19"/>
        <v>54</v>
      </c>
      <c r="U133" s="2" t="s">
        <v>46</v>
      </c>
      <c r="V133" s="2" t="str">
        <f t="shared" si="18"/>
        <v>tabletop games</v>
      </c>
      <c r="W133" s="6" t="s">
        <v>581</v>
      </c>
      <c r="X133" s="2" t="s">
        <v>30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25">
      <c r="A134" s="2" t="s">
        <v>485</v>
      </c>
      <c r="B134" s="3" t="s">
        <v>486</v>
      </c>
      <c r="C134" s="3">
        <v>43704</v>
      </c>
      <c r="D134" s="3">
        <v>43732</v>
      </c>
      <c r="E134" s="3">
        <v>43760</v>
      </c>
      <c r="F134" s="1">
        <f t="shared" si="12"/>
        <v>28</v>
      </c>
      <c r="G134" s="1">
        <f t="shared" si="13"/>
        <v>3</v>
      </c>
      <c r="H134" s="1">
        <f t="shared" si="24"/>
        <v>9</v>
      </c>
      <c r="I134" s="1" t="str">
        <f>VLOOKUP(H134, Month!$A$1:$B$13, 2, FALSE)</f>
        <v>September</v>
      </c>
      <c r="J134" s="3" t="b">
        <f t="shared" si="25"/>
        <v>0</v>
      </c>
      <c r="K134" s="2">
        <v>1334</v>
      </c>
      <c r="L134" s="2" t="s">
        <v>24</v>
      </c>
      <c r="M134" s="2">
        <v>54200</v>
      </c>
      <c r="N134" s="9">
        <v>12000</v>
      </c>
      <c r="O134" s="2" t="s">
        <v>487</v>
      </c>
      <c r="P134" s="2" t="s">
        <v>157</v>
      </c>
      <c r="Q134" s="2" t="str">
        <f t="shared" si="16"/>
        <v>Saginaw,MI</v>
      </c>
      <c r="R134" s="5" t="s">
        <v>27</v>
      </c>
      <c r="S134" s="2" t="s">
        <v>45</v>
      </c>
      <c r="T134" s="2">
        <f t="shared" si="19"/>
        <v>54</v>
      </c>
      <c r="U134" s="2" t="s">
        <v>46</v>
      </c>
      <c r="V134" s="2" t="str">
        <f t="shared" si="18"/>
        <v>tabletop games</v>
      </c>
      <c r="W134" s="6" t="s">
        <v>581</v>
      </c>
      <c r="X134" s="2" t="s">
        <v>30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25">
      <c r="A135" s="2" t="s">
        <v>488</v>
      </c>
      <c r="B135" s="3" t="s">
        <v>489</v>
      </c>
      <c r="C135" s="3">
        <v>43707</v>
      </c>
      <c r="D135" s="3">
        <v>43739</v>
      </c>
      <c r="E135" s="3">
        <v>43769</v>
      </c>
      <c r="F135" s="1">
        <f t="shared" si="12"/>
        <v>30</v>
      </c>
      <c r="G135" s="1">
        <f t="shared" si="13"/>
        <v>6</v>
      </c>
      <c r="H135" s="1">
        <f t="shared" si="24"/>
        <v>10</v>
      </c>
      <c r="I135" s="1" t="str">
        <f>VLOOKUP(H135, Month!$A$1:$B$13, 2, FALSE)</f>
        <v>October</v>
      </c>
      <c r="J135" s="3" t="b">
        <f t="shared" si="25"/>
        <v>0</v>
      </c>
      <c r="K135" s="2">
        <v>2942</v>
      </c>
      <c r="L135" s="2" t="s">
        <v>62</v>
      </c>
      <c r="M135" s="2">
        <v>139131</v>
      </c>
      <c r="N135" s="9">
        <v>5000</v>
      </c>
      <c r="O135" s="2" t="s">
        <v>490</v>
      </c>
      <c r="P135" s="2" t="s">
        <v>491</v>
      </c>
      <c r="Q135" s="2" t="str">
        <f t="shared" si="16"/>
        <v>Santa Cruz de Tenerife,Canary Islands</v>
      </c>
      <c r="R135" s="5" t="s">
        <v>27</v>
      </c>
      <c r="S135" s="2" t="s">
        <v>45</v>
      </c>
      <c r="T135" s="2">
        <f t="shared" si="19"/>
        <v>54</v>
      </c>
      <c r="U135" s="2" t="s">
        <v>46</v>
      </c>
      <c r="V135" s="2" t="str">
        <f t="shared" si="18"/>
        <v>tabletop games</v>
      </c>
      <c r="W135" s="6" t="s">
        <v>581</v>
      </c>
      <c r="X135" s="2" t="s">
        <v>30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25">
      <c r="A136" s="2" t="s">
        <v>492</v>
      </c>
      <c r="B136" s="3" t="s">
        <v>493</v>
      </c>
      <c r="C136" s="3">
        <v>43709</v>
      </c>
      <c r="D136" s="3">
        <v>43714</v>
      </c>
      <c r="E136" s="3">
        <v>43739</v>
      </c>
      <c r="F136" s="1">
        <f t="shared" si="12"/>
        <v>25</v>
      </c>
      <c r="G136" s="1">
        <f t="shared" si="13"/>
        <v>1</v>
      </c>
      <c r="H136" s="1">
        <f t="shared" si="24"/>
        <v>9</v>
      </c>
      <c r="I136" s="1" t="str">
        <f>VLOOKUP(H136, Month!$A$1:$B$13, 2, FALSE)</f>
        <v>September</v>
      </c>
      <c r="J136" s="3" t="b">
        <f t="shared" si="25"/>
        <v>0</v>
      </c>
      <c r="K136" s="2">
        <v>50</v>
      </c>
      <c r="L136" s="2" t="s">
        <v>469</v>
      </c>
      <c r="M136" s="2">
        <v>3659.32</v>
      </c>
      <c r="N136" s="9">
        <v>3000</v>
      </c>
      <c r="O136" s="2" t="s">
        <v>494</v>
      </c>
      <c r="P136" s="2" t="s">
        <v>495</v>
      </c>
      <c r="Q136" s="2" t="str">
        <f t="shared" si="16"/>
        <v>Launceston,TAS</v>
      </c>
      <c r="R136" s="5" t="s">
        <v>44</v>
      </c>
      <c r="S136" s="2" t="s">
        <v>45</v>
      </c>
      <c r="T136" s="2">
        <f t="shared" si="19"/>
        <v>54</v>
      </c>
      <c r="U136" s="2" t="s">
        <v>46</v>
      </c>
      <c r="V136" s="2" t="str">
        <f t="shared" si="18"/>
        <v>tabletop games</v>
      </c>
      <c r="W136" s="6" t="s">
        <v>581</v>
      </c>
      <c r="X136" s="2" t="s">
        <v>30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25">
      <c r="A137" s="2" t="s">
        <v>496</v>
      </c>
      <c r="B137" s="3" t="s">
        <v>497</v>
      </c>
      <c r="C137" s="3">
        <v>43711</v>
      </c>
      <c r="D137" s="3">
        <v>43725</v>
      </c>
      <c r="E137" s="3">
        <v>43735</v>
      </c>
      <c r="F137" s="1">
        <f t="shared" si="12"/>
        <v>10</v>
      </c>
      <c r="G137" s="1">
        <f t="shared" si="13"/>
        <v>3</v>
      </c>
      <c r="H137" s="1">
        <f t="shared" si="24"/>
        <v>9</v>
      </c>
      <c r="I137" s="1" t="str">
        <f>VLOOKUP(H137, Month!$A$1:$B$13, 2, FALSE)</f>
        <v>September</v>
      </c>
      <c r="J137" s="3" t="b">
        <f t="shared" si="25"/>
        <v>0</v>
      </c>
      <c r="K137" s="2">
        <v>125</v>
      </c>
      <c r="L137" s="2" t="s">
        <v>24</v>
      </c>
      <c r="M137" s="2">
        <v>6469</v>
      </c>
      <c r="N137" s="9">
        <v>3500</v>
      </c>
      <c r="O137" s="2" t="s">
        <v>310</v>
      </c>
      <c r="P137" s="2" t="s">
        <v>311</v>
      </c>
      <c r="Q137" s="2" t="str">
        <f t="shared" si="16"/>
        <v>Minneapolis,MN</v>
      </c>
      <c r="R137" s="5" t="s">
        <v>119</v>
      </c>
      <c r="S137" s="2" t="s">
        <v>45</v>
      </c>
      <c r="T137" s="2">
        <f t="shared" si="19"/>
        <v>54</v>
      </c>
      <c r="U137" s="2" t="s">
        <v>46</v>
      </c>
      <c r="V137" s="2" t="str">
        <f t="shared" si="18"/>
        <v>tabletop games</v>
      </c>
      <c r="W137" s="6" t="s">
        <v>581</v>
      </c>
      <c r="X137" s="2" t="s">
        <v>30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25">
      <c r="A138" s="2" t="s">
        <v>498</v>
      </c>
      <c r="B138" s="3" t="s">
        <v>499</v>
      </c>
      <c r="C138" s="3">
        <v>43716</v>
      </c>
      <c r="D138" s="3">
        <v>43748</v>
      </c>
      <c r="E138" s="3">
        <v>43778</v>
      </c>
      <c r="F138" s="1">
        <f t="shared" si="12"/>
        <v>30</v>
      </c>
      <c r="G138" s="1">
        <f t="shared" si="13"/>
        <v>1</v>
      </c>
      <c r="H138" s="1">
        <f t="shared" si="24"/>
        <v>10</v>
      </c>
      <c r="I138" s="1" t="str">
        <f>VLOOKUP(H138, Month!$A$1:$B$13, 2, FALSE)</f>
        <v>October</v>
      </c>
      <c r="J138" s="3" t="b">
        <f t="shared" si="25"/>
        <v>0</v>
      </c>
      <c r="K138" s="2">
        <v>275</v>
      </c>
      <c r="L138" s="2" t="s">
        <v>24</v>
      </c>
      <c r="M138" s="2">
        <v>10986</v>
      </c>
      <c r="N138" s="9">
        <v>5000</v>
      </c>
      <c r="O138" s="2" t="s">
        <v>500</v>
      </c>
      <c r="P138" s="2" t="s">
        <v>501</v>
      </c>
      <c r="Q138" s="2" t="str">
        <f t="shared" si="16"/>
        <v>Cincinnati,OH</v>
      </c>
      <c r="R138" s="5" t="s">
        <v>52</v>
      </c>
      <c r="S138" s="2" t="s">
        <v>57</v>
      </c>
      <c r="T138" s="2">
        <f t="shared" si="19"/>
        <v>54</v>
      </c>
      <c r="U138" s="2" t="s">
        <v>58</v>
      </c>
      <c r="V138" s="2" t="str">
        <f t="shared" si="18"/>
        <v>playing cards</v>
      </c>
      <c r="W138" s="6" t="s">
        <v>581</v>
      </c>
      <c r="X138" s="2" t="s">
        <v>30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25">
      <c r="A139" s="2" t="s">
        <v>502</v>
      </c>
      <c r="B139" s="3" t="s">
        <v>503</v>
      </c>
      <c r="C139" s="3">
        <v>43718</v>
      </c>
      <c r="D139" s="3">
        <v>43740</v>
      </c>
      <c r="E139" s="3">
        <v>43770</v>
      </c>
      <c r="F139" s="1">
        <f t="shared" si="12"/>
        <v>30</v>
      </c>
      <c r="G139" s="1">
        <f t="shared" si="13"/>
        <v>3</v>
      </c>
      <c r="H139" s="1">
        <f t="shared" si="24"/>
        <v>10</v>
      </c>
      <c r="I139" s="1" t="str">
        <f>VLOOKUP(H139, Month!$A$1:$B$13, 2, FALSE)</f>
        <v>October</v>
      </c>
      <c r="J139" s="3" t="b">
        <f t="shared" si="25"/>
        <v>0</v>
      </c>
      <c r="K139" s="2">
        <v>30</v>
      </c>
      <c r="L139" s="2" t="s">
        <v>41</v>
      </c>
      <c r="M139" s="2">
        <v>2047</v>
      </c>
      <c r="N139" s="9">
        <v>6000</v>
      </c>
      <c r="O139" s="2" t="s">
        <v>42</v>
      </c>
      <c r="P139" s="2" t="s">
        <v>43</v>
      </c>
      <c r="Q139" s="2" t="str">
        <f t="shared" si="16"/>
        <v>Nottingham,England</v>
      </c>
      <c r="R139" s="5" t="s">
        <v>44</v>
      </c>
      <c r="S139" s="2" t="s">
        <v>57</v>
      </c>
      <c r="T139" s="2">
        <f t="shared" si="19"/>
        <v>54</v>
      </c>
      <c r="U139" s="2" t="s">
        <v>58</v>
      </c>
      <c r="V139" s="2" t="str">
        <f t="shared" si="18"/>
        <v>playing cards</v>
      </c>
      <c r="W139" s="6" t="s">
        <v>581</v>
      </c>
      <c r="X139" s="2" t="s">
        <v>37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25">
      <c r="A140" s="2" t="s">
        <v>504</v>
      </c>
      <c r="B140" s="3" t="s">
        <v>505</v>
      </c>
      <c r="C140" s="3">
        <v>43718</v>
      </c>
      <c r="D140" s="3">
        <v>43776</v>
      </c>
      <c r="E140" s="3">
        <v>43811</v>
      </c>
      <c r="F140" s="1">
        <f t="shared" si="12"/>
        <v>35</v>
      </c>
      <c r="G140" s="1">
        <f t="shared" si="13"/>
        <v>3</v>
      </c>
      <c r="H140" s="1">
        <f t="shared" si="24"/>
        <v>11</v>
      </c>
      <c r="I140" s="1" t="str">
        <f>VLOOKUP(H140, Month!$A$1:$B$13, 2, FALSE)</f>
        <v>November</v>
      </c>
      <c r="J140" s="3" t="b">
        <f t="shared" si="25"/>
        <v>0</v>
      </c>
      <c r="K140" s="2">
        <v>213</v>
      </c>
      <c r="L140" s="2" t="s">
        <v>62</v>
      </c>
      <c r="M140" s="2">
        <v>4643</v>
      </c>
      <c r="N140" s="9">
        <v>8400</v>
      </c>
      <c r="O140" s="2" t="s">
        <v>506</v>
      </c>
      <c r="P140" s="2" t="s">
        <v>507</v>
      </c>
      <c r="Q140" s="2" t="str">
        <f t="shared" si="16"/>
        <v>Bordeaux,Aquitaine</v>
      </c>
      <c r="R140" s="5" t="s">
        <v>65</v>
      </c>
      <c r="S140" s="2" t="s">
        <v>45</v>
      </c>
      <c r="T140" s="2">
        <f t="shared" si="19"/>
        <v>54</v>
      </c>
      <c r="U140" s="2" t="s">
        <v>46</v>
      </c>
      <c r="V140" s="2" t="str">
        <f t="shared" si="18"/>
        <v>tabletop games</v>
      </c>
      <c r="W140" s="6" t="s">
        <v>581</v>
      </c>
      <c r="X140" s="2" t="s">
        <v>318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25">
      <c r="A141" s="2" t="s">
        <v>508</v>
      </c>
      <c r="B141" s="3" t="s">
        <v>509</v>
      </c>
      <c r="C141" s="3">
        <v>43718</v>
      </c>
      <c r="D141" s="3">
        <v>43720</v>
      </c>
      <c r="E141" s="3">
        <v>43751</v>
      </c>
      <c r="F141" s="1">
        <f t="shared" si="12"/>
        <v>31</v>
      </c>
      <c r="G141" s="1">
        <f t="shared" si="13"/>
        <v>3</v>
      </c>
      <c r="H141" s="1">
        <f t="shared" si="24"/>
        <v>9</v>
      </c>
      <c r="I141" s="1" t="str">
        <f>VLOOKUP(H141, Month!$A$1:$B$13, 2, FALSE)</f>
        <v>September</v>
      </c>
      <c r="J141" s="3" t="b">
        <f t="shared" si="25"/>
        <v>0</v>
      </c>
      <c r="K141" s="2">
        <v>547</v>
      </c>
      <c r="L141" s="2" t="s">
        <v>49</v>
      </c>
      <c r="M141" s="2">
        <v>21604.29</v>
      </c>
      <c r="N141" s="9">
        <v>10000</v>
      </c>
      <c r="O141" s="2" t="s">
        <v>426</v>
      </c>
      <c r="P141" s="2" t="s">
        <v>427</v>
      </c>
      <c r="Q141" s="2" t="str">
        <f t="shared" si="16"/>
        <v>Calgary,AB</v>
      </c>
      <c r="R141" s="5" t="s">
        <v>27</v>
      </c>
      <c r="S141" s="2" t="s">
        <v>45</v>
      </c>
      <c r="T141" s="2">
        <f t="shared" si="19"/>
        <v>54</v>
      </c>
      <c r="U141" s="2" t="s">
        <v>46</v>
      </c>
      <c r="V141" s="2" t="str">
        <f t="shared" si="18"/>
        <v>tabletop games</v>
      </c>
      <c r="W141" s="6" t="s">
        <v>581</v>
      </c>
      <c r="X141" s="2" t="s">
        <v>30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25">
      <c r="A142" s="2" t="s">
        <v>510</v>
      </c>
      <c r="B142" s="3" t="s">
        <v>511</v>
      </c>
      <c r="C142" s="3">
        <v>43720</v>
      </c>
      <c r="D142" s="3">
        <v>43743</v>
      </c>
      <c r="E142" s="3">
        <v>43773</v>
      </c>
      <c r="F142" s="1">
        <f t="shared" si="12"/>
        <v>30</v>
      </c>
      <c r="G142" s="1">
        <f t="shared" si="13"/>
        <v>5</v>
      </c>
      <c r="H142" s="1">
        <f t="shared" si="24"/>
        <v>10</v>
      </c>
      <c r="I142" s="1" t="str">
        <f>VLOOKUP(H142, Month!$A$1:$B$13, 2, FALSE)</f>
        <v>October</v>
      </c>
      <c r="J142" s="3" t="b">
        <f t="shared" si="25"/>
        <v>0</v>
      </c>
      <c r="K142" s="2">
        <v>125</v>
      </c>
      <c r="L142" s="2" t="s">
        <v>41</v>
      </c>
      <c r="M142" s="2">
        <v>3886</v>
      </c>
      <c r="N142" s="9">
        <v>2000</v>
      </c>
      <c r="O142" s="2" t="s">
        <v>512</v>
      </c>
      <c r="P142" s="2" t="s">
        <v>43</v>
      </c>
      <c r="Q142" s="2" t="str">
        <f t="shared" si="16"/>
        <v>Winchester,England</v>
      </c>
      <c r="R142" s="5" t="s">
        <v>27</v>
      </c>
      <c r="S142" s="2" t="s">
        <v>57</v>
      </c>
      <c r="T142" s="2">
        <f t="shared" si="19"/>
        <v>54</v>
      </c>
      <c r="U142" s="2" t="s">
        <v>58</v>
      </c>
      <c r="V142" s="2" t="str">
        <f t="shared" si="18"/>
        <v>playing cards</v>
      </c>
      <c r="W142" s="6" t="s">
        <v>581</v>
      </c>
      <c r="X142" s="2" t="s">
        <v>30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25">
      <c r="A143" s="2" t="s">
        <v>513</v>
      </c>
      <c r="B143" s="3" t="s">
        <v>514</v>
      </c>
      <c r="C143" s="3">
        <v>43721</v>
      </c>
      <c r="D143" s="3">
        <v>43732</v>
      </c>
      <c r="E143" s="3">
        <v>43753</v>
      </c>
      <c r="F143" s="1">
        <f t="shared" si="12"/>
        <v>21</v>
      </c>
      <c r="G143" s="1">
        <f t="shared" si="13"/>
        <v>6</v>
      </c>
      <c r="H143" s="1">
        <f t="shared" si="24"/>
        <v>9</v>
      </c>
      <c r="I143" s="1" t="str">
        <f>VLOOKUP(H143, Month!$A$1:$B$13, 2, FALSE)</f>
        <v>September</v>
      </c>
      <c r="J143" s="3" t="b">
        <f t="shared" si="25"/>
        <v>0</v>
      </c>
      <c r="K143" s="2">
        <v>676</v>
      </c>
      <c r="L143" s="2" t="s">
        <v>62</v>
      </c>
      <c r="M143" s="2">
        <v>9244.75</v>
      </c>
      <c r="N143" s="9">
        <v>5000</v>
      </c>
      <c r="O143" s="2" t="s">
        <v>515</v>
      </c>
      <c r="P143" s="2" t="s">
        <v>516</v>
      </c>
      <c r="Q143" s="2" t="str">
        <f t="shared" si="16"/>
        <v>Rome,Lazio</v>
      </c>
      <c r="R143" s="5" t="s">
        <v>460</v>
      </c>
      <c r="S143" s="2" t="s">
        <v>45</v>
      </c>
      <c r="T143" s="2">
        <f t="shared" si="19"/>
        <v>54</v>
      </c>
      <c r="U143" s="2" t="s">
        <v>46</v>
      </c>
      <c r="V143" s="2" t="str">
        <f t="shared" si="18"/>
        <v>tabletop games</v>
      </c>
      <c r="W143" s="6" t="s">
        <v>581</v>
      </c>
      <c r="X143" s="2" t="s">
        <v>30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25">
      <c r="A144" s="2" t="s">
        <v>517</v>
      </c>
      <c r="B144" s="3" t="s">
        <v>518</v>
      </c>
      <c r="C144" s="3">
        <v>43722</v>
      </c>
      <c r="D144" s="3">
        <v>43746</v>
      </c>
      <c r="E144" s="3">
        <v>43786</v>
      </c>
      <c r="F144" s="1">
        <f t="shared" si="12"/>
        <v>40</v>
      </c>
      <c r="G144" s="1">
        <f t="shared" si="13"/>
        <v>7</v>
      </c>
      <c r="H144" s="1">
        <f t="shared" si="24"/>
        <v>10</v>
      </c>
      <c r="I144" s="1" t="str">
        <f>VLOOKUP(H144, Month!$A$1:$B$13, 2, FALSE)</f>
        <v>October</v>
      </c>
      <c r="J144" s="3" t="b">
        <f t="shared" si="25"/>
        <v>0</v>
      </c>
      <c r="K144" s="2">
        <v>1</v>
      </c>
      <c r="L144" s="2" t="s">
        <v>24</v>
      </c>
      <c r="M144" s="2">
        <v>1</v>
      </c>
      <c r="N144" s="9">
        <v>500</v>
      </c>
      <c r="O144" s="2" t="s">
        <v>519</v>
      </c>
      <c r="P144" s="2" t="s">
        <v>193</v>
      </c>
      <c r="Q144" s="2" t="str">
        <f t="shared" si="16"/>
        <v>Orem,UT</v>
      </c>
      <c r="R144" s="5" t="s">
        <v>211</v>
      </c>
      <c r="S144" s="2" t="s">
        <v>35</v>
      </c>
      <c r="T144" s="2">
        <f t="shared" si="19"/>
        <v>54</v>
      </c>
      <c r="U144" s="2" t="s">
        <v>36</v>
      </c>
      <c r="V144" s="2" t="str">
        <f t="shared" si="18"/>
        <v>mobile games</v>
      </c>
      <c r="W144" s="6" t="s">
        <v>581</v>
      </c>
      <c r="X144" s="2" t="s">
        <v>318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25">
      <c r="A145" s="2" t="s">
        <v>520</v>
      </c>
      <c r="B145" s="3" t="s">
        <v>521</v>
      </c>
      <c r="C145" s="3">
        <v>43722</v>
      </c>
      <c r="D145" s="3">
        <v>43722</v>
      </c>
      <c r="E145" s="3">
        <v>43737</v>
      </c>
      <c r="F145" s="1">
        <f t="shared" si="12"/>
        <v>15</v>
      </c>
      <c r="G145" s="1">
        <f t="shared" si="13"/>
        <v>7</v>
      </c>
      <c r="H145" s="1">
        <f t="shared" si="24"/>
        <v>9</v>
      </c>
      <c r="I145" s="1" t="str">
        <f>VLOOKUP(H145, Month!$A$1:$B$13, 2, FALSE)</f>
        <v>September</v>
      </c>
      <c r="J145" s="3" t="b">
        <f t="shared" si="25"/>
        <v>1</v>
      </c>
      <c r="K145" s="2">
        <v>67</v>
      </c>
      <c r="L145" s="2" t="s">
        <v>24</v>
      </c>
      <c r="M145" s="2">
        <v>1489</v>
      </c>
      <c r="N145" s="9">
        <v>500</v>
      </c>
      <c r="O145" s="2" t="s">
        <v>522</v>
      </c>
      <c r="P145" s="2" t="s">
        <v>111</v>
      </c>
      <c r="Q145" s="2" t="str">
        <f t="shared" si="16"/>
        <v>Stevens Point,WI</v>
      </c>
      <c r="R145" s="5" t="s">
        <v>27</v>
      </c>
      <c r="S145" s="2" t="s">
        <v>45</v>
      </c>
      <c r="T145" s="2">
        <f t="shared" si="19"/>
        <v>54</v>
      </c>
      <c r="U145" s="2" t="s">
        <v>46</v>
      </c>
      <c r="V145" s="2" t="str">
        <f t="shared" si="18"/>
        <v>tabletop games</v>
      </c>
      <c r="W145" s="6" t="s">
        <v>581</v>
      </c>
      <c r="X145" s="2" t="s">
        <v>30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25">
      <c r="A146" s="2" t="s">
        <v>523</v>
      </c>
      <c r="B146" s="3" t="s">
        <v>524</v>
      </c>
      <c r="C146" s="3">
        <v>43723</v>
      </c>
      <c r="D146" s="3">
        <v>43782</v>
      </c>
      <c r="E146" s="3">
        <v>43810</v>
      </c>
      <c r="F146" s="1">
        <f t="shared" si="12"/>
        <v>28</v>
      </c>
      <c r="G146" s="1">
        <f t="shared" si="13"/>
        <v>1</v>
      </c>
      <c r="H146" s="1">
        <f t="shared" si="24"/>
        <v>11</v>
      </c>
      <c r="I146" s="1" t="str">
        <f>VLOOKUP(H146, Month!$A$1:$B$13, 2, FALSE)</f>
        <v>November</v>
      </c>
      <c r="J146" s="3" t="b">
        <f t="shared" si="25"/>
        <v>0</v>
      </c>
      <c r="K146" s="2">
        <v>33</v>
      </c>
      <c r="L146" s="2" t="s">
        <v>469</v>
      </c>
      <c r="M146" s="2">
        <v>1592.32</v>
      </c>
      <c r="N146" s="9">
        <v>8000</v>
      </c>
      <c r="O146" s="2" t="s">
        <v>470</v>
      </c>
      <c r="P146" s="2" t="s">
        <v>471</v>
      </c>
      <c r="Q146" s="2" t="str">
        <f t="shared" si="16"/>
        <v>Sydney,NSW</v>
      </c>
      <c r="R146" s="5" t="s">
        <v>27</v>
      </c>
      <c r="S146" s="2" t="s">
        <v>45</v>
      </c>
      <c r="T146" s="2">
        <f t="shared" si="19"/>
        <v>54</v>
      </c>
      <c r="U146" s="2" t="s">
        <v>46</v>
      </c>
      <c r="V146" s="2" t="str">
        <f t="shared" si="18"/>
        <v>tabletop games</v>
      </c>
      <c r="W146" s="6" t="s">
        <v>581</v>
      </c>
      <c r="X146" s="2" t="s">
        <v>318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25">
      <c r="A147" s="2" t="s">
        <v>525</v>
      </c>
      <c r="B147" s="3" t="s">
        <v>526</v>
      </c>
      <c r="C147" s="3">
        <v>43728</v>
      </c>
      <c r="D147" s="3">
        <v>43730</v>
      </c>
      <c r="E147" s="3">
        <v>43751</v>
      </c>
      <c r="F147" s="1">
        <f t="shared" si="12"/>
        <v>21</v>
      </c>
      <c r="G147" s="1">
        <f t="shared" si="13"/>
        <v>6</v>
      </c>
      <c r="H147" s="1">
        <f t="shared" si="24"/>
        <v>9</v>
      </c>
      <c r="I147" s="1" t="str">
        <f>VLOOKUP(H147, Month!$A$1:$B$13, 2, FALSE)</f>
        <v>September</v>
      </c>
      <c r="J147" s="3" t="b">
        <f t="shared" si="25"/>
        <v>0</v>
      </c>
      <c r="K147" s="2">
        <v>1756</v>
      </c>
      <c r="L147" s="2" t="s">
        <v>62</v>
      </c>
      <c r="M147" s="2">
        <v>123665</v>
      </c>
      <c r="N147" s="9">
        <v>10000</v>
      </c>
      <c r="O147" s="2" t="s">
        <v>527</v>
      </c>
      <c r="P147" s="2" t="s">
        <v>527</v>
      </c>
      <c r="Q147" s="2" t="str">
        <f t="shared" si="16"/>
        <v>Hamburg,Hamburg</v>
      </c>
      <c r="R147" s="5" t="s">
        <v>27</v>
      </c>
      <c r="S147" s="2" t="s">
        <v>45</v>
      </c>
      <c r="T147" s="2">
        <f t="shared" si="19"/>
        <v>54</v>
      </c>
      <c r="U147" s="2" t="s">
        <v>46</v>
      </c>
      <c r="V147" s="2" t="str">
        <f t="shared" si="18"/>
        <v>tabletop games</v>
      </c>
      <c r="W147" s="6" t="s">
        <v>581</v>
      </c>
      <c r="X147" s="2" t="s">
        <v>30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25">
      <c r="A148" s="2" t="s">
        <v>528</v>
      </c>
      <c r="B148" s="3" t="s">
        <v>529</v>
      </c>
      <c r="C148" s="3">
        <v>43731</v>
      </c>
      <c r="D148" s="3">
        <v>43746</v>
      </c>
      <c r="E148" s="3">
        <v>43776</v>
      </c>
      <c r="F148" s="1">
        <f t="shared" si="12"/>
        <v>30</v>
      </c>
      <c r="G148" s="1">
        <f t="shared" si="13"/>
        <v>2</v>
      </c>
      <c r="H148" s="1">
        <f t="shared" si="24"/>
        <v>10</v>
      </c>
      <c r="I148" s="1" t="str">
        <f>VLOOKUP(H148, Month!$A$1:$B$13, 2, FALSE)</f>
        <v>October</v>
      </c>
      <c r="J148" s="3" t="b">
        <f t="shared" si="25"/>
        <v>0</v>
      </c>
      <c r="K148" s="2">
        <v>112</v>
      </c>
      <c r="L148" s="2" t="s">
        <v>24</v>
      </c>
      <c r="M148" s="2">
        <v>6029</v>
      </c>
      <c r="N148" s="9">
        <v>5600</v>
      </c>
      <c r="O148" s="2" t="s">
        <v>484</v>
      </c>
      <c r="P148" s="2" t="s">
        <v>420</v>
      </c>
      <c r="Q148" s="2" t="str">
        <f t="shared" si="16"/>
        <v>Boston,MA</v>
      </c>
      <c r="R148" s="5" t="s">
        <v>220</v>
      </c>
      <c r="S148" s="2" t="s">
        <v>57</v>
      </c>
      <c r="T148" s="2">
        <f t="shared" si="19"/>
        <v>54</v>
      </c>
      <c r="U148" s="2" t="s">
        <v>58</v>
      </c>
      <c r="V148" s="2" t="str">
        <f t="shared" si="18"/>
        <v>playing cards</v>
      </c>
      <c r="W148" s="6" t="s">
        <v>581</v>
      </c>
      <c r="X148" s="2" t="s">
        <v>30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25">
      <c r="A149" s="2" t="s">
        <v>530</v>
      </c>
      <c r="B149" s="3" t="s">
        <v>531</v>
      </c>
      <c r="C149" s="3">
        <v>43732</v>
      </c>
      <c r="D149" s="3">
        <v>43735</v>
      </c>
      <c r="E149" s="3">
        <v>43765</v>
      </c>
      <c r="F149" s="1">
        <f t="shared" si="12"/>
        <v>30</v>
      </c>
      <c r="G149" s="1">
        <f t="shared" si="13"/>
        <v>3</v>
      </c>
      <c r="H149" s="1">
        <f t="shared" si="24"/>
        <v>9</v>
      </c>
      <c r="I149" s="1" t="str">
        <f>VLOOKUP(H149, Month!$A$1:$B$13, 2, FALSE)</f>
        <v>September</v>
      </c>
      <c r="J149" s="3" t="b">
        <f t="shared" si="25"/>
        <v>0</v>
      </c>
      <c r="K149" s="2">
        <v>14</v>
      </c>
      <c r="L149" s="2" t="s">
        <v>24</v>
      </c>
      <c r="M149" s="2">
        <v>479</v>
      </c>
      <c r="N149" s="9">
        <v>1600</v>
      </c>
      <c r="O149" s="2" t="s">
        <v>532</v>
      </c>
      <c r="P149" s="2" t="s">
        <v>533</v>
      </c>
      <c r="Q149" s="2" t="str">
        <f t="shared" si="16"/>
        <v>Idaho Falls,ID</v>
      </c>
      <c r="R149" s="5" t="s">
        <v>44</v>
      </c>
      <c r="S149" s="2" t="s">
        <v>57</v>
      </c>
      <c r="T149" s="2">
        <f t="shared" si="19"/>
        <v>54</v>
      </c>
      <c r="U149" s="2" t="s">
        <v>58</v>
      </c>
      <c r="V149" s="2" t="str">
        <f t="shared" si="18"/>
        <v>playing cards</v>
      </c>
      <c r="W149" s="6" t="s">
        <v>581</v>
      </c>
      <c r="X149" s="2" t="s">
        <v>37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25">
      <c r="A150" s="2" t="s">
        <v>534</v>
      </c>
      <c r="B150" s="3" t="s">
        <v>535</v>
      </c>
      <c r="C150" s="3">
        <v>43734</v>
      </c>
      <c r="D150" s="3">
        <v>43754</v>
      </c>
      <c r="E150" s="3">
        <v>43775</v>
      </c>
      <c r="F150" s="1">
        <f t="shared" si="12"/>
        <v>21</v>
      </c>
      <c r="G150" s="1">
        <f t="shared" si="13"/>
        <v>5</v>
      </c>
      <c r="H150" s="1">
        <f t="shared" si="24"/>
        <v>10</v>
      </c>
      <c r="I150" s="1" t="str">
        <f>VLOOKUP(H150, Month!$A$1:$B$13, 2, FALSE)</f>
        <v>October</v>
      </c>
      <c r="J150" s="3" t="b">
        <f t="shared" si="25"/>
        <v>0</v>
      </c>
      <c r="K150" s="2">
        <v>21735</v>
      </c>
      <c r="L150" s="2" t="s">
        <v>24</v>
      </c>
      <c r="M150" s="2">
        <v>3410084.24</v>
      </c>
      <c r="N150" s="9">
        <v>250000</v>
      </c>
      <c r="O150" s="2" t="s">
        <v>536</v>
      </c>
      <c r="P150" s="2" t="s">
        <v>282</v>
      </c>
      <c r="Q150" s="2" t="str">
        <f t="shared" si="16"/>
        <v>Atlanta,GA</v>
      </c>
      <c r="R150" s="5" t="s">
        <v>27</v>
      </c>
      <c r="S150" s="2" t="s">
        <v>45</v>
      </c>
      <c r="T150" s="2">
        <f t="shared" si="19"/>
        <v>54</v>
      </c>
      <c r="U150" s="2" t="s">
        <v>46</v>
      </c>
      <c r="V150" s="2" t="str">
        <f t="shared" si="18"/>
        <v>tabletop games</v>
      </c>
      <c r="W150" s="6" t="s">
        <v>582</v>
      </c>
      <c r="X150" s="2" t="s">
        <v>30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25">
      <c r="A151" s="2" t="s">
        <v>537</v>
      </c>
      <c r="B151" s="3" t="s">
        <v>538</v>
      </c>
      <c r="C151" s="3">
        <v>43734</v>
      </c>
      <c r="D151" s="3">
        <v>43734</v>
      </c>
      <c r="E151" s="3">
        <v>43764</v>
      </c>
      <c r="F151" s="1">
        <f t="shared" si="12"/>
        <v>30</v>
      </c>
      <c r="G151" s="1">
        <f t="shared" si="13"/>
        <v>5</v>
      </c>
      <c r="H151" s="1">
        <f t="shared" si="24"/>
        <v>9</v>
      </c>
      <c r="I151" s="1" t="str">
        <f>VLOOKUP(H151, Month!$A$1:$B$13, 2, FALSE)</f>
        <v>September</v>
      </c>
      <c r="J151" s="3" t="b">
        <f t="shared" si="25"/>
        <v>1</v>
      </c>
      <c r="K151" s="2">
        <v>90</v>
      </c>
      <c r="L151" s="2" t="s">
        <v>232</v>
      </c>
      <c r="M151" s="2">
        <v>53416</v>
      </c>
      <c r="N151" s="9">
        <v>48000</v>
      </c>
      <c r="O151" s="2" t="s">
        <v>539</v>
      </c>
      <c r="P151" s="2" t="s">
        <v>540</v>
      </c>
      <c r="Q151" s="2" t="str">
        <f t="shared" si="16"/>
        <v>Cheung Chau,Outlying Islands</v>
      </c>
      <c r="R151" s="5" t="s">
        <v>65</v>
      </c>
      <c r="S151" s="2" t="s">
        <v>45</v>
      </c>
      <c r="T151" s="2">
        <f t="shared" si="19"/>
        <v>54</v>
      </c>
      <c r="U151" s="2" t="s">
        <v>46</v>
      </c>
      <c r="V151" s="2" t="str">
        <f t="shared" si="18"/>
        <v>tabletop games</v>
      </c>
      <c r="W151" s="6" t="s">
        <v>581</v>
      </c>
      <c r="X151" s="2" t="s">
        <v>30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25">
      <c r="A152" s="2" t="s">
        <v>541</v>
      </c>
      <c r="B152" s="3" t="s">
        <v>542</v>
      </c>
      <c r="C152" s="3">
        <v>43739</v>
      </c>
      <c r="D152" s="3">
        <v>43766</v>
      </c>
      <c r="E152" s="3">
        <v>43772</v>
      </c>
      <c r="F152" s="1">
        <f t="shared" si="12"/>
        <v>6</v>
      </c>
      <c r="G152" s="1">
        <f t="shared" si="13"/>
        <v>3</v>
      </c>
      <c r="H152" s="1">
        <f t="shared" si="24"/>
        <v>10</v>
      </c>
      <c r="I152" s="1" t="str">
        <f>VLOOKUP(H152, Month!$A$1:$B$13, 2, FALSE)</f>
        <v>October</v>
      </c>
      <c r="J152" s="3" t="b">
        <f t="shared" si="25"/>
        <v>0</v>
      </c>
      <c r="K152" s="2">
        <v>559</v>
      </c>
      <c r="L152" s="2" t="s">
        <v>41</v>
      </c>
      <c r="M152" s="2">
        <v>36602</v>
      </c>
      <c r="N152" s="9">
        <v>4000</v>
      </c>
      <c r="O152" s="2" t="s">
        <v>543</v>
      </c>
      <c r="P152" s="2" t="s">
        <v>43</v>
      </c>
      <c r="Q152" s="2" t="str">
        <f t="shared" si="16"/>
        <v>County Durham,England</v>
      </c>
      <c r="R152" s="5" t="s">
        <v>27</v>
      </c>
      <c r="S152" s="2" t="s">
        <v>45</v>
      </c>
      <c r="T152" s="2">
        <f t="shared" si="19"/>
        <v>54</v>
      </c>
      <c r="U152" s="2" t="s">
        <v>46</v>
      </c>
      <c r="V152" s="2" t="str">
        <f t="shared" si="18"/>
        <v>tabletop games</v>
      </c>
      <c r="W152" s="6" t="s">
        <v>581</v>
      </c>
      <c r="X152" s="2" t="s">
        <v>30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25">
      <c r="A153" s="2" t="s">
        <v>544</v>
      </c>
      <c r="B153" s="3" t="s">
        <v>545</v>
      </c>
      <c r="C153" s="3">
        <v>43741</v>
      </c>
      <c r="D153" s="3">
        <v>43767</v>
      </c>
      <c r="E153" s="3">
        <v>43785</v>
      </c>
      <c r="F153" s="1">
        <f t="shared" si="12"/>
        <v>18</v>
      </c>
      <c r="G153" s="1">
        <f t="shared" si="13"/>
        <v>5</v>
      </c>
      <c r="H153" s="1">
        <f t="shared" si="24"/>
        <v>10</v>
      </c>
      <c r="I153" s="1" t="str">
        <f>VLOOKUP(H153, Month!$A$1:$B$13, 2, FALSE)</f>
        <v>October</v>
      </c>
      <c r="J153" s="3" t="b">
        <f t="shared" si="25"/>
        <v>0</v>
      </c>
      <c r="K153" s="2">
        <v>428</v>
      </c>
      <c r="L153" s="2" t="s">
        <v>24</v>
      </c>
      <c r="M153" s="2">
        <v>23347</v>
      </c>
      <c r="N153" s="9">
        <v>26000</v>
      </c>
      <c r="O153" s="2" t="s">
        <v>546</v>
      </c>
      <c r="P153" s="2" t="s">
        <v>205</v>
      </c>
      <c r="Q153" s="2" t="str">
        <f t="shared" si="16"/>
        <v>Longview,TX</v>
      </c>
      <c r="R153" s="5" t="s">
        <v>27</v>
      </c>
      <c r="S153" s="2" t="s">
        <v>45</v>
      </c>
      <c r="T153" s="2">
        <f t="shared" si="19"/>
        <v>54</v>
      </c>
      <c r="U153" s="2" t="s">
        <v>46</v>
      </c>
      <c r="V153" s="2" t="str">
        <f t="shared" si="18"/>
        <v>tabletop games</v>
      </c>
      <c r="W153" s="6" t="s">
        <v>581</v>
      </c>
      <c r="X153" s="2" t="s">
        <v>318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25">
      <c r="A154" s="2" t="s">
        <v>547</v>
      </c>
      <c r="B154" s="3" t="s">
        <v>548</v>
      </c>
      <c r="C154" s="3">
        <v>43741</v>
      </c>
      <c r="D154" s="3">
        <v>43749</v>
      </c>
      <c r="E154" s="3">
        <v>43779</v>
      </c>
      <c r="F154" s="1">
        <f t="shared" si="12"/>
        <v>30</v>
      </c>
      <c r="G154" s="1">
        <f t="shared" si="13"/>
        <v>5</v>
      </c>
      <c r="H154" s="1">
        <f t="shared" ref="H154:H160" si="26">MONTH(D154)</f>
        <v>10</v>
      </c>
      <c r="I154" s="1" t="str">
        <f>VLOOKUP(H154, Month!$A$1:$B$13, 2, FALSE)</f>
        <v>October</v>
      </c>
      <c r="J154" s="3" t="b">
        <f t="shared" ref="J154:J160" si="27">EXACT(C154,D154)</f>
        <v>0</v>
      </c>
      <c r="K154" s="2">
        <v>90</v>
      </c>
      <c r="L154" s="2" t="s">
        <v>62</v>
      </c>
      <c r="M154" s="2">
        <v>4212</v>
      </c>
      <c r="N154" s="9">
        <v>3000</v>
      </c>
      <c r="O154" s="2" t="s">
        <v>549</v>
      </c>
      <c r="P154" s="2" t="s">
        <v>64</v>
      </c>
      <c r="Q154" s="2" t="str">
        <f t="shared" si="16"/>
        <v>Porto Mantovano,Lombardy</v>
      </c>
      <c r="R154" s="5" t="s">
        <v>27</v>
      </c>
      <c r="S154" s="2" t="s">
        <v>45</v>
      </c>
      <c r="T154" s="2">
        <f t="shared" si="19"/>
        <v>54</v>
      </c>
      <c r="U154" s="2" t="s">
        <v>46</v>
      </c>
      <c r="V154" s="2" t="str">
        <f t="shared" si="18"/>
        <v>tabletop games</v>
      </c>
      <c r="W154" s="6" t="s">
        <v>581</v>
      </c>
      <c r="X154" s="2" t="s">
        <v>30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25">
      <c r="A155" s="2" t="s">
        <v>550</v>
      </c>
      <c r="B155" s="3" t="s">
        <v>551</v>
      </c>
      <c r="C155" s="3">
        <v>43742</v>
      </c>
      <c r="D155" s="3">
        <v>43745</v>
      </c>
      <c r="E155" s="3">
        <v>43775</v>
      </c>
      <c r="F155" s="1">
        <f t="shared" si="12"/>
        <v>30</v>
      </c>
      <c r="G155" s="1">
        <f t="shared" si="13"/>
        <v>6</v>
      </c>
      <c r="H155" s="1">
        <f t="shared" si="26"/>
        <v>10</v>
      </c>
      <c r="I155" s="1" t="str">
        <f>VLOOKUP(H155, Month!$A$1:$B$13, 2, FALSE)</f>
        <v>October</v>
      </c>
      <c r="J155" s="3" t="b">
        <f t="shared" si="27"/>
        <v>0</v>
      </c>
      <c r="K155" s="2">
        <v>133</v>
      </c>
      <c r="L155" s="2" t="s">
        <v>24</v>
      </c>
      <c r="M155" s="2">
        <v>3850</v>
      </c>
      <c r="N155" s="9">
        <v>3000</v>
      </c>
      <c r="O155" s="2" t="s">
        <v>96</v>
      </c>
      <c r="P155" s="2" t="s">
        <v>97</v>
      </c>
      <c r="Q155" s="2" t="str">
        <f t="shared" si="16"/>
        <v>Seattle,WA</v>
      </c>
      <c r="R155" s="5" t="s">
        <v>27</v>
      </c>
      <c r="S155" s="2" t="s">
        <v>45</v>
      </c>
      <c r="T155" s="2">
        <f t="shared" si="19"/>
        <v>54</v>
      </c>
      <c r="U155" s="2" t="s">
        <v>46</v>
      </c>
      <c r="V155" s="2" t="str">
        <f t="shared" si="18"/>
        <v>tabletop games</v>
      </c>
      <c r="W155" s="6" t="s">
        <v>581</v>
      </c>
      <c r="X155" s="2" t="s">
        <v>30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25">
      <c r="A156" s="2" t="s">
        <v>552</v>
      </c>
      <c r="B156" s="3" t="s">
        <v>553</v>
      </c>
      <c r="C156" s="3"/>
      <c r="D156" s="3">
        <v>43776</v>
      </c>
      <c r="E156" s="3">
        <v>43803</v>
      </c>
      <c r="F156" s="1">
        <f t="shared" si="12"/>
        <v>27</v>
      </c>
      <c r="G156" s="1">
        <f t="shared" si="13"/>
        <v>7</v>
      </c>
      <c r="H156" s="1">
        <f t="shared" si="26"/>
        <v>11</v>
      </c>
      <c r="I156" s="1" t="str">
        <f>VLOOKUP(H156, Month!$A$1:$B$13, 2, FALSE)</f>
        <v>November</v>
      </c>
      <c r="J156" s="3" t="b">
        <f t="shared" si="27"/>
        <v>0</v>
      </c>
      <c r="K156" s="2">
        <v>135</v>
      </c>
      <c r="L156" s="2" t="s">
        <v>24</v>
      </c>
      <c r="M156" s="2">
        <v>4951</v>
      </c>
      <c r="N156" s="9">
        <v>500</v>
      </c>
      <c r="O156" s="2" t="s">
        <v>554</v>
      </c>
      <c r="P156" s="2" t="s">
        <v>56</v>
      </c>
      <c r="Q156" s="2" t="str">
        <f t="shared" si="16"/>
        <v>Burbank,CA</v>
      </c>
      <c r="R156" s="5" t="s">
        <v>555</v>
      </c>
      <c r="S156" s="2" t="s">
        <v>45</v>
      </c>
      <c r="T156" s="2">
        <f t="shared" si="19"/>
        <v>54</v>
      </c>
      <c r="U156" s="2" t="s">
        <v>46</v>
      </c>
      <c r="V156" s="2" t="str">
        <f t="shared" si="18"/>
        <v>tabletop games</v>
      </c>
      <c r="W156" s="6" t="s">
        <v>581</v>
      </c>
      <c r="X156" s="2" t="s">
        <v>318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25">
      <c r="A157" s="2" t="s">
        <v>556</v>
      </c>
      <c r="B157" s="3" t="s">
        <v>557</v>
      </c>
      <c r="C157" s="3">
        <v>43753</v>
      </c>
      <c r="D157" s="3">
        <v>43769</v>
      </c>
      <c r="E157" s="3">
        <v>43784</v>
      </c>
      <c r="F157" s="1">
        <f t="shared" si="12"/>
        <v>15</v>
      </c>
      <c r="G157" s="1">
        <f t="shared" si="13"/>
        <v>3</v>
      </c>
      <c r="H157" s="1">
        <f t="shared" si="26"/>
        <v>10</v>
      </c>
      <c r="I157" s="1" t="str">
        <f>VLOOKUP(H157, Month!$A$1:$B$13, 2, FALSE)</f>
        <v>October</v>
      </c>
      <c r="J157" s="3" t="b">
        <f t="shared" si="27"/>
        <v>0</v>
      </c>
      <c r="K157" s="2">
        <v>832</v>
      </c>
      <c r="L157" s="2" t="s">
        <v>24</v>
      </c>
      <c r="M157" s="2">
        <v>52469</v>
      </c>
      <c r="N157" s="9">
        <v>25000</v>
      </c>
      <c r="O157" s="2" t="s">
        <v>558</v>
      </c>
      <c r="P157" s="2" t="s">
        <v>420</v>
      </c>
      <c r="Q157" s="2" t="str">
        <f t="shared" si="16"/>
        <v>Marlborough,MA</v>
      </c>
      <c r="R157" s="5" t="s">
        <v>44</v>
      </c>
      <c r="S157" s="2" t="s">
        <v>45</v>
      </c>
      <c r="T157" s="2">
        <f t="shared" si="19"/>
        <v>54</v>
      </c>
      <c r="U157" s="2" t="s">
        <v>46</v>
      </c>
      <c r="V157" s="2" t="str">
        <f t="shared" si="18"/>
        <v>tabletop games</v>
      </c>
      <c r="W157" s="6" t="s">
        <v>582</v>
      </c>
      <c r="X157" s="2" t="s">
        <v>318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25">
      <c r="A158" s="2" t="s">
        <v>559</v>
      </c>
      <c r="B158" s="3" t="s">
        <v>560</v>
      </c>
      <c r="C158" s="3">
        <v>43754</v>
      </c>
      <c r="D158" s="3">
        <v>43783</v>
      </c>
      <c r="E158" s="3">
        <v>43813</v>
      </c>
      <c r="F158" s="1">
        <f t="shared" si="12"/>
        <v>30</v>
      </c>
      <c r="G158" s="1">
        <f t="shared" si="13"/>
        <v>4</v>
      </c>
      <c r="H158" s="1">
        <f t="shared" si="26"/>
        <v>11</v>
      </c>
      <c r="I158" s="1" t="str">
        <f>VLOOKUP(H158, Month!$A$1:$B$13, 2, FALSE)</f>
        <v>November</v>
      </c>
      <c r="J158" s="3" t="b">
        <f t="shared" si="27"/>
        <v>0</v>
      </c>
      <c r="K158" s="2">
        <v>3</v>
      </c>
      <c r="L158" s="2" t="s">
        <v>24</v>
      </c>
      <c r="M158" s="2">
        <v>46</v>
      </c>
      <c r="N158" s="9">
        <v>10000</v>
      </c>
      <c r="O158" s="2" t="s">
        <v>117</v>
      </c>
      <c r="P158" s="2" t="s">
        <v>118</v>
      </c>
      <c r="Q158" s="2" t="str">
        <f t="shared" si="16"/>
        <v>Philadelphia,PA</v>
      </c>
      <c r="R158" s="23"/>
      <c r="S158" s="2" t="s">
        <v>57</v>
      </c>
      <c r="T158" s="2">
        <f t="shared" si="19"/>
        <v>54</v>
      </c>
      <c r="U158" s="2" t="s">
        <v>58</v>
      </c>
      <c r="V158" s="2" t="str">
        <f t="shared" si="18"/>
        <v>playing cards</v>
      </c>
      <c r="W158" s="6" t="s">
        <v>581</v>
      </c>
      <c r="X158" s="2" t="s">
        <v>318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25">
      <c r="A159" s="2" t="s">
        <v>561</v>
      </c>
      <c r="B159" s="3" t="s">
        <v>562</v>
      </c>
      <c r="C159" s="3">
        <v>43760</v>
      </c>
      <c r="D159" s="3">
        <v>43782</v>
      </c>
      <c r="E159" s="3">
        <v>43815</v>
      </c>
      <c r="F159" s="1">
        <f t="shared" si="12"/>
        <v>33</v>
      </c>
      <c r="G159" s="1">
        <f t="shared" si="13"/>
        <v>3</v>
      </c>
      <c r="H159" s="1">
        <f t="shared" si="26"/>
        <v>11</v>
      </c>
      <c r="I159" s="1" t="str">
        <f>VLOOKUP(H159, Month!$A$1:$B$13, 2, FALSE)</f>
        <v>November</v>
      </c>
      <c r="J159" s="3" t="b">
        <f t="shared" si="27"/>
        <v>0</v>
      </c>
      <c r="K159" s="2">
        <v>2</v>
      </c>
      <c r="L159" s="2" t="s">
        <v>24</v>
      </c>
      <c r="M159" s="2">
        <v>155</v>
      </c>
      <c r="N159" s="9">
        <v>7200</v>
      </c>
      <c r="O159" s="2" t="s">
        <v>563</v>
      </c>
      <c r="P159" s="2" t="s">
        <v>564</v>
      </c>
      <c r="Q159" s="2" t="str">
        <f t="shared" si="16"/>
        <v>Karvin√°,Moravian-Silesian Region</v>
      </c>
      <c r="R159" s="23"/>
      <c r="S159" s="2" t="s">
        <v>45</v>
      </c>
      <c r="T159" s="2">
        <f t="shared" si="19"/>
        <v>54</v>
      </c>
      <c r="U159" s="2" t="s">
        <v>46</v>
      </c>
      <c r="V159" s="2" t="str">
        <f t="shared" si="18"/>
        <v>tabletop games</v>
      </c>
      <c r="W159" s="6" t="s">
        <v>581</v>
      </c>
      <c r="X159" s="2" t="s">
        <v>318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25">
      <c r="A160" s="2" t="s">
        <v>565</v>
      </c>
      <c r="B160" s="3" t="s">
        <v>566</v>
      </c>
      <c r="C160" s="3">
        <v>43778</v>
      </c>
      <c r="D160" s="3">
        <v>43782</v>
      </c>
      <c r="E160" s="3">
        <v>43796</v>
      </c>
      <c r="F160" s="1">
        <f t="shared" si="12"/>
        <v>14</v>
      </c>
      <c r="G160" s="1">
        <f t="shared" si="13"/>
        <v>7</v>
      </c>
      <c r="H160" s="1">
        <f t="shared" si="26"/>
        <v>11</v>
      </c>
      <c r="I160" s="1" t="str">
        <f>VLOOKUP(H160, Month!$A$1:$B$13, 2, FALSE)</f>
        <v>November</v>
      </c>
      <c r="J160" s="3" t="b">
        <f t="shared" si="27"/>
        <v>0</v>
      </c>
      <c r="K160" s="2">
        <v>3</v>
      </c>
      <c r="L160" s="2" t="s">
        <v>41</v>
      </c>
      <c r="M160" s="2">
        <v>21</v>
      </c>
      <c r="N160" s="9">
        <v>200</v>
      </c>
      <c r="O160" s="2" t="s">
        <v>430</v>
      </c>
      <c r="P160" s="2" t="s">
        <v>43</v>
      </c>
      <c r="Q160" s="2" t="str">
        <f t="shared" si="16"/>
        <v>Northampton,England</v>
      </c>
      <c r="R160" s="23"/>
      <c r="S160" s="2" t="s">
        <v>45</v>
      </c>
      <c r="T160" s="2">
        <f t="shared" si="19"/>
        <v>54</v>
      </c>
      <c r="U160" s="2" t="s">
        <v>46</v>
      </c>
      <c r="V160" s="2" t="str">
        <f t="shared" si="18"/>
        <v>tabletop games</v>
      </c>
      <c r="W160" s="6" t="s">
        <v>581</v>
      </c>
      <c r="X160" s="2" t="s">
        <v>318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25">
      <c r="A161" s="2"/>
      <c r="B161" s="3"/>
      <c r="C161" s="24"/>
      <c r="D161" s="24"/>
      <c r="E161" s="24"/>
      <c r="F161" s="24"/>
      <c r="G161" s="1"/>
      <c r="H161" s="24"/>
      <c r="I161" s="24"/>
      <c r="J161" s="3"/>
      <c r="K161" s="24"/>
      <c r="L161" s="24"/>
      <c r="M161" s="24"/>
      <c r="N161" s="25"/>
      <c r="O161" s="24"/>
      <c r="P161" s="24"/>
      <c r="Q161" s="2"/>
      <c r="R161" s="23"/>
      <c r="S161" s="24"/>
      <c r="T161" s="24"/>
      <c r="U161" s="24" t="s">
        <v>113</v>
      </c>
      <c r="V161" s="24"/>
      <c r="W161" s="24"/>
      <c r="X161" s="24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25">
      <c r="A162" s="2"/>
      <c r="B162" s="3"/>
      <c r="C162" s="24"/>
      <c r="D162" s="24"/>
      <c r="E162" s="24"/>
      <c r="F162" s="24"/>
      <c r="G162" s="24"/>
      <c r="H162" s="24"/>
      <c r="I162" s="24"/>
      <c r="J162" s="3"/>
      <c r="K162" s="24"/>
      <c r="L162" s="26"/>
      <c r="M162" s="24"/>
      <c r="N162" s="25"/>
      <c r="O162" s="24"/>
      <c r="P162" s="24"/>
      <c r="Q162" s="2"/>
      <c r="R162" s="14"/>
      <c r="S162" s="24"/>
      <c r="T162" s="24"/>
      <c r="U162" s="24"/>
      <c r="V162" s="24"/>
      <c r="W162" s="24"/>
      <c r="X162" s="24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25">
      <c r="A163" s="24"/>
      <c r="B163" s="3"/>
      <c r="C163" s="24"/>
      <c r="D163" s="24"/>
      <c r="E163" s="24"/>
      <c r="F163" s="24"/>
      <c r="G163" s="24"/>
      <c r="H163" s="24"/>
      <c r="I163" s="24"/>
      <c r="J163" s="3"/>
      <c r="K163" s="24"/>
      <c r="L163" s="26"/>
      <c r="M163" s="24"/>
      <c r="N163" s="25"/>
      <c r="O163" s="24"/>
      <c r="P163" s="24"/>
      <c r="Q163" s="2"/>
      <c r="R163" s="14"/>
      <c r="S163" s="24"/>
      <c r="T163" s="24"/>
      <c r="U163" s="24"/>
      <c r="V163" s="24"/>
      <c r="W163" s="24"/>
      <c r="X163" s="24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25">
      <c r="A164" s="24"/>
      <c r="B164" s="3"/>
      <c r="C164" s="24"/>
      <c r="D164" s="24"/>
      <c r="E164" s="24"/>
      <c r="F164" s="24"/>
      <c r="G164" s="24"/>
      <c r="H164" s="24"/>
      <c r="I164" s="24"/>
      <c r="J164" s="3"/>
      <c r="K164" s="24"/>
      <c r="L164" s="24"/>
      <c r="M164" s="24"/>
      <c r="N164" s="25"/>
      <c r="O164" s="24"/>
      <c r="P164" s="24"/>
      <c r="Q164" s="2"/>
      <c r="R164" s="14"/>
      <c r="S164" s="24"/>
      <c r="T164" s="24"/>
      <c r="U164" s="24"/>
      <c r="V164" s="24"/>
      <c r="W164" s="24"/>
      <c r="X164" s="24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3"/>
      <c r="K165" s="2"/>
      <c r="L165" s="2"/>
      <c r="M165" s="2"/>
      <c r="N165" s="9"/>
      <c r="O165" s="2"/>
      <c r="P165" s="2"/>
      <c r="Q165" s="2"/>
      <c r="R165" s="14"/>
      <c r="S165" s="2"/>
      <c r="T165" s="2"/>
      <c r="U165" s="2"/>
      <c r="V165" s="2"/>
      <c r="W165" s="6"/>
      <c r="X165" s="2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3"/>
      <c r="K166" s="2"/>
      <c r="L166" s="2"/>
      <c r="M166" s="2"/>
      <c r="N166" s="9"/>
      <c r="O166" s="2"/>
      <c r="P166" s="2"/>
      <c r="Q166" s="2"/>
      <c r="R166" s="14"/>
      <c r="S166" s="2"/>
      <c r="T166" s="2"/>
      <c r="U166" s="2"/>
      <c r="V166" s="2"/>
      <c r="W166" s="6"/>
      <c r="X166" s="2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3"/>
      <c r="K167" s="2"/>
      <c r="L167" s="2"/>
      <c r="M167" s="2"/>
      <c r="N167" s="9"/>
      <c r="O167" s="2"/>
      <c r="P167" s="2"/>
      <c r="Q167" s="2"/>
      <c r="R167" s="14"/>
      <c r="S167" s="2"/>
      <c r="T167" s="2"/>
      <c r="U167" s="2"/>
      <c r="V167" s="2"/>
      <c r="W167" s="6"/>
      <c r="X167" s="2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3"/>
      <c r="K168" s="2"/>
      <c r="L168" s="2"/>
      <c r="M168" s="2"/>
      <c r="N168" s="9"/>
      <c r="O168" s="2"/>
      <c r="P168" s="2"/>
      <c r="Q168" s="2"/>
      <c r="R168" s="14"/>
      <c r="S168" s="2"/>
      <c r="T168" s="2"/>
      <c r="U168" s="2"/>
      <c r="V168" s="2"/>
      <c r="W168" s="6"/>
      <c r="X168" s="2"/>
    </row>
    <row r="169" spans="1:41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3"/>
      <c r="K169" s="2"/>
      <c r="L169" s="2"/>
      <c r="M169" s="2"/>
      <c r="N169" s="9"/>
      <c r="O169" s="2"/>
      <c r="P169" s="2"/>
      <c r="Q169" s="2"/>
      <c r="R169" s="14"/>
      <c r="S169" s="2"/>
      <c r="T169" s="2"/>
      <c r="U169" s="2"/>
      <c r="V169" s="2"/>
      <c r="W169" s="6"/>
      <c r="X169" s="2"/>
    </row>
    <row r="170" spans="1:41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3"/>
      <c r="K170" s="2"/>
      <c r="L170" s="2"/>
      <c r="M170" s="2"/>
      <c r="N170" s="9"/>
      <c r="O170" s="2"/>
      <c r="P170" s="2"/>
      <c r="Q170" s="2"/>
      <c r="R170" s="14"/>
      <c r="S170" s="2"/>
      <c r="T170" s="2"/>
      <c r="U170" s="2"/>
      <c r="V170" s="2"/>
      <c r="W170" s="6"/>
      <c r="X170" s="2"/>
    </row>
    <row r="171" spans="1:41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3"/>
      <c r="K171" s="2"/>
      <c r="L171" s="2"/>
      <c r="M171" s="2"/>
      <c r="N171" s="9"/>
      <c r="O171" s="2"/>
      <c r="P171" s="2"/>
      <c r="Q171" s="2"/>
      <c r="R171" s="14"/>
      <c r="S171" s="2"/>
      <c r="T171" s="2"/>
      <c r="U171" s="2"/>
      <c r="V171" s="2"/>
      <c r="W171" s="6"/>
      <c r="X171" s="2"/>
    </row>
    <row r="172" spans="1:41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3"/>
      <c r="K172" s="2"/>
      <c r="L172" s="2"/>
      <c r="M172" s="2"/>
      <c r="N172" s="9"/>
      <c r="O172" s="2"/>
      <c r="P172" s="2"/>
      <c r="Q172" s="2"/>
      <c r="R172" s="14"/>
      <c r="S172" s="2"/>
      <c r="T172" s="2"/>
      <c r="U172" s="2"/>
      <c r="V172" s="2"/>
      <c r="W172" s="6"/>
      <c r="X172" s="2"/>
    </row>
    <row r="173" spans="1:41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3"/>
      <c r="K173" s="2"/>
      <c r="L173" s="2"/>
      <c r="M173" s="2"/>
      <c r="N173" s="9"/>
      <c r="O173" s="2"/>
      <c r="P173" s="2"/>
      <c r="Q173" s="2"/>
      <c r="R173" s="14"/>
      <c r="S173" s="2"/>
      <c r="T173" s="2"/>
      <c r="U173" s="2"/>
      <c r="V173" s="2"/>
      <c r="W173" s="6"/>
      <c r="X173" s="2"/>
    </row>
    <row r="174" spans="1:41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3"/>
      <c r="K174" s="2"/>
      <c r="L174" s="2"/>
      <c r="M174" s="2"/>
      <c r="N174" s="9"/>
      <c r="O174" s="2"/>
      <c r="P174" s="2"/>
      <c r="Q174" s="2"/>
      <c r="R174" s="14"/>
      <c r="S174" s="2"/>
      <c r="T174" s="2"/>
      <c r="U174" s="2"/>
      <c r="V174" s="2"/>
      <c r="W174" s="6"/>
      <c r="X174" s="2"/>
    </row>
    <row r="175" spans="1:41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3"/>
      <c r="K175" s="2"/>
      <c r="L175" s="2"/>
      <c r="M175" s="2"/>
      <c r="N175" s="9"/>
      <c r="O175" s="2"/>
      <c r="P175" s="2"/>
      <c r="Q175" s="2"/>
      <c r="R175" s="14"/>
      <c r="S175" s="2"/>
      <c r="T175" s="2"/>
      <c r="U175" s="2"/>
      <c r="V175" s="2"/>
      <c r="W175" s="6"/>
      <c r="X175" s="2"/>
    </row>
    <row r="176" spans="1:41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3"/>
      <c r="K176" s="2"/>
      <c r="L176" s="2"/>
      <c r="M176" s="2"/>
      <c r="N176" s="9"/>
      <c r="O176" s="2"/>
      <c r="P176" s="2"/>
      <c r="Q176" s="2"/>
      <c r="R176" s="14"/>
      <c r="S176" s="2"/>
      <c r="T176" s="2"/>
      <c r="U176" s="2"/>
      <c r="V176" s="2"/>
      <c r="W176" s="6"/>
      <c r="X176" s="2"/>
    </row>
    <row r="177" spans="1:24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3"/>
      <c r="K177" s="2"/>
      <c r="L177" s="2"/>
      <c r="M177" s="2"/>
      <c r="N177" s="9"/>
      <c r="O177" s="2"/>
      <c r="P177" s="2"/>
      <c r="Q177" s="2"/>
      <c r="R177" s="14"/>
      <c r="S177" s="2"/>
      <c r="T177" s="2"/>
      <c r="U177" s="2"/>
      <c r="V177" s="2"/>
      <c r="W177" s="6"/>
      <c r="X177" s="2"/>
    </row>
    <row r="178" spans="1:24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3"/>
      <c r="K178" s="2"/>
      <c r="L178" s="2"/>
      <c r="M178" s="2"/>
      <c r="N178" s="9"/>
      <c r="O178" s="2"/>
      <c r="P178" s="2"/>
      <c r="Q178" s="2"/>
      <c r="R178" s="14"/>
      <c r="S178" s="2"/>
      <c r="T178" s="2"/>
      <c r="U178" s="2"/>
      <c r="V178" s="2"/>
      <c r="W178" s="6"/>
      <c r="X178" s="2"/>
    </row>
    <row r="179" spans="1:24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3"/>
      <c r="K179" s="2"/>
      <c r="L179" s="2"/>
      <c r="M179" s="2"/>
      <c r="N179" s="9"/>
      <c r="O179" s="2"/>
      <c r="P179" s="2"/>
      <c r="Q179" s="2"/>
      <c r="R179" s="14"/>
      <c r="S179" s="2"/>
      <c r="T179" s="2"/>
      <c r="U179" s="2"/>
      <c r="V179" s="2"/>
      <c r="W179" s="6"/>
      <c r="X179" s="2"/>
    </row>
    <row r="180" spans="1:24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3"/>
      <c r="K180" s="2"/>
      <c r="L180" s="2"/>
      <c r="M180" s="2"/>
      <c r="N180" s="9"/>
      <c r="O180" s="2"/>
      <c r="P180" s="2"/>
      <c r="Q180" s="2"/>
      <c r="R180" s="14"/>
      <c r="S180" s="2"/>
      <c r="T180" s="2"/>
      <c r="U180" s="2"/>
      <c r="V180" s="2"/>
      <c r="W180" s="6"/>
      <c r="X180" s="2"/>
    </row>
    <row r="181" spans="1:24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3"/>
      <c r="K181" s="2"/>
      <c r="L181" s="2"/>
      <c r="M181" s="2"/>
      <c r="N181" s="9"/>
      <c r="O181" s="2"/>
      <c r="P181" s="2"/>
      <c r="Q181" s="2"/>
      <c r="R181" s="14"/>
      <c r="S181" s="2"/>
      <c r="T181" s="2"/>
      <c r="U181" s="2"/>
      <c r="V181" s="2"/>
      <c r="W181" s="6"/>
      <c r="X181" s="2"/>
    </row>
    <row r="182" spans="1:24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3"/>
      <c r="K182" s="2"/>
      <c r="L182" s="2"/>
      <c r="M182" s="2"/>
      <c r="N182" s="9"/>
      <c r="O182" s="2"/>
      <c r="P182" s="2"/>
      <c r="Q182" s="2"/>
      <c r="R182" s="14"/>
      <c r="S182" s="2"/>
      <c r="T182" s="2"/>
      <c r="U182" s="2"/>
      <c r="V182" s="2"/>
      <c r="W182" s="6"/>
      <c r="X182" s="2"/>
    </row>
    <row r="183" spans="1:24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3"/>
      <c r="K183" s="2"/>
      <c r="L183" s="2"/>
      <c r="M183" s="2"/>
      <c r="N183" s="9"/>
      <c r="O183" s="2"/>
      <c r="P183" s="2"/>
      <c r="Q183" s="2"/>
      <c r="R183" s="14"/>
      <c r="S183" s="2"/>
      <c r="T183" s="2"/>
      <c r="U183" s="2"/>
      <c r="V183" s="2"/>
      <c r="W183" s="6"/>
      <c r="X183" s="2"/>
    </row>
    <row r="184" spans="1:24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3"/>
      <c r="K184" s="2"/>
      <c r="L184" s="2"/>
      <c r="M184" s="2"/>
      <c r="N184" s="9"/>
      <c r="O184" s="2"/>
      <c r="P184" s="2"/>
      <c r="Q184" s="2"/>
      <c r="R184" s="14"/>
      <c r="S184" s="2"/>
      <c r="T184" s="2"/>
      <c r="U184" s="2"/>
      <c r="V184" s="2"/>
      <c r="W184" s="6"/>
      <c r="X184" s="2"/>
    </row>
    <row r="185" spans="1:24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3"/>
      <c r="K185" s="2"/>
      <c r="L185" s="2"/>
      <c r="M185" s="2"/>
      <c r="N185" s="9"/>
      <c r="O185" s="2"/>
      <c r="P185" s="2"/>
      <c r="Q185" s="2"/>
      <c r="R185" s="14"/>
      <c r="S185" s="2"/>
      <c r="T185" s="2"/>
      <c r="U185" s="2"/>
      <c r="V185" s="2"/>
      <c r="W185" s="6"/>
      <c r="X185" s="2"/>
    </row>
    <row r="186" spans="1:24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3"/>
      <c r="K186" s="2"/>
      <c r="L186" s="2"/>
      <c r="M186" s="2"/>
      <c r="N186" s="9"/>
      <c r="O186" s="2"/>
      <c r="P186" s="2"/>
      <c r="Q186" s="2"/>
      <c r="R186" s="14"/>
      <c r="S186" s="2"/>
      <c r="T186" s="2"/>
      <c r="U186" s="2"/>
      <c r="V186" s="2"/>
      <c r="W186" s="6"/>
      <c r="X186" s="2"/>
    </row>
    <row r="187" spans="1:24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3"/>
      <c r="K187" s="2"/>
      <c r="L187" s="2"/>
      <c r="M187" s="2"/>
      <c r="N187" s="9"/>
      <c r="O187" s="2"/>
      <c r="P187" s="2"/>
      <c r="Q187" s="2"/>
      <c r="R187" s="14"/>
      <c r="S187" s="2"/>
      <c r="T187" s="2"/>
      <c r="U187" s="2"/>
      <c r="V187" s="2"/>
      <c r="W187" s="6"/>
      <c r="X187" s="2"/>
    </row>
    <row r="188" spans="1:24" ht="15.75" customHeight="1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3"/>
      <c r="K188" s="2"/>
      <c r="L188" s="2"/>
      <c r="M188" s="2"/>
      <c r="N188" s="9"/>
      <c r="O188" s="2"/>
      <c r="P188" s="2"/>
      <c r="Q188" s="2"/>
      <c r="R188" s="14"/>
      <c r="S188" s="2"/>
      <c r="T188" s="2"/>
      <c r="U188" s="2"/>
      <c r="V188" s="2"/>
      <c r="W188" s="6"/>
      <c r="X188" s="2"/>
    </row>
    <row r="189" spans="1:24" ht="15.75" customHeight="1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3"/>
      <c r="K189" s="2"/>
      <c r="L189" s="2"/>
      <c r="M189" s="2"/>
      <c r="N189" s="9"/>
      <c r="O189" s="2"/>
      <c r="P189" s="2"/>
      <c r="Q189" s="2"/>
      <c r="R189" s="14"/>
      <c r="S189" s="2"/>
      <c r="T189" s="2"/>
      <c r="U189" s="2"/>
      <c r="V189" s="2"/>
      <c r="W189" s="6"/>
      <c r="X189" s="2"/>
    </row>
    <row r="190" spans="1:24" ht="15.75" customHeight="1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3"/>
      <c r="K190" s="2"/>
      <c r="L190" s="2"/>
      <c r="M190" s="2"/>
      <c r="N190" s="9"/>
      <c r="O190" s="2"/>
      <c r="P190" s="2"/>
      <c r="Q190" s="2"/>
      <c r="R190" s="14"/>
      <c r="S190" s="2"/>
      <c r="T190" s="2"/>
      <c r="U190" s="2"/>
      <c r="V190" s="2"/>
      <c r="W190" s="6"/>
      <c r="X190" s="2"/>
    </row>
    <row r="191" spans="1:24" ht="15.75" customHeight="1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3"/>
      <c r="K191" s="2"/>
      <c r="L191" s="2"/>
      <c r="M191" s="2"/>
      <c r="N191" s="9"/>
      <c r="O191" s="2"/>
      <c r="P191" s="2"/>
      <c r="Q191" s="2"/>
      <c r="R191" s="14"/>
      <c r="S191" s="2"/>
      <c r="T191" s="2"/>
      <c r="U191" s="2"/>
      <c r="V191" s="2"/>
      <c r="W191" s="6"/>
      <c r="X191" s="2"/>
    </row>
    <row r="192" spans="1:24" ht="15.75" customHeight="1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3"/>
      <c r="K192" s="2"/>
      <c r="L192" s="2"/>
      <c r="M192" s="2"/>
      <c r="N192" s="9"/>
      <c r="O192" s="2"/>
      <c r="P192" s="2"/>
      <c r="Q192" s="2"/>
      <c r="R192" s="14"/>
      <c r="S192" s="2"/>
      <c r="T192" s="2"/>
      <c r="U192" s="2"/>
      <c r="V192" s="2"/>
      <c r="W192" s="6"/>
      <c r="X192" s="2"/>
    </row>
    <row r="193" spans="1:24" ht="15.75" customHeight="1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3"/>
      <c r="K193" s="2"/>
      <c r="L193" s="2"/>
      <c r="M193" s="2"/>
      <c r="N193" s="9"/>
      <c r="O193" s="2"/>
      <c r="P193" s="2"/>
      <c r="Q193" s="2"/>
      <c r="R193" s="14"/>
      <c r="S193" s="2"/>
      <c r="T193" s="2"/>
      <c r="U193" s="2"/>
      <c r="V193" s="2"/>
      <c r="W193" s="6"/>
      <c r="X193" s="2"/>
    </row>
    <row r="194" spans="1:24" ht="15.75" customHeight="1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3"/>
      <c r="K194" s="2"/>
      <c r="L194" s="2"/>
      <c r="M194" s="2"/>
      <c r="N194" s="9"/>
      <c r="O194" s="2"/>
      <c r="P194" s="2"/>
      <c r="Q194" s="2"/>
      <c r="R194" s="14"/>
      <c r="S194" s="2"/>
      <c r="T194" s="2"/>
      <c r="U194" s="2"/>
      <c r="V194" s="2"/>
      <c r="W194" s="6"/>
      <c r="X194" s="2"/>
    </row>
    <row r="195" spans="1:24" ht="15.75" customHeight="1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3"/>
      <c r="K195" s="2"/>
      <c r="L195" s="2"/>
      <c r="M195" s="2"/>
      <c r="N195" s="9"/>
      <c r="O195" s="2"/>
      <c r="P195" s="2"/>
      <c r="Q195" s="2"/>
      <c r="R195" s="14"/>
      <c r="S195" s="2"/>
      <c r="T195" s="2"/>
      <c r="U195" s="2"/>
      <c r="V195" s="2"/>
      <c r="W195" s="6"/>
      <c r="X195" s="2"/>
    </row>
    <row r="196" spans="1:24" ht="15.75" customHeight="1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3"/>
      <c r="K196" s="2"/>
      <c r="L196" s="2"/>
      <c r="M196" s="2"/>
      <c r="N196" s="9"/>
      <c r="O196" s="2"/>
      <c r="P196" s="2"/>
      <c r="Q196" s="2"/>
      <c r="R196" s="14"/>
      <c r="S196" s="2"/>
      <c r="T196" s="2"/>
      <c r="U196" s="2"/>
      <c r="V196" s="2"/>
      <c r="W196" s="6"/>
      <c r="X196" s="2"/>
    </row>
    <row r="197" spans="1:24" ht="15.75" customHeight="1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9"/>
      <c r="O197" s="2"/>
      <c r="P197" s="2"/>
      <c r="Q197" s="2"/>
      <c r="R197" s="14"/>
      <c r="S197" s="2"/>
      <c r="T197" s="2"/>
      <c r="U197" s="2"/>
      <c r="V197" s="2"/>
      <c r="W197" s="6"/>
      <c r="X197" s="2"/>
    </row>
    <row r="198" spans="1:24" ht="15.75" customHeight="1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9"/>
      <c r="O198" s="2"/>
      <c r="P198" s="2"/>
      <c r="Q198" s="2"/>
      <c r="R198" s="14"/>
      <c r="S198" s="2"/>
      <c r="T198" s="2"/>
      <c r="U198" s="2"/>
      <c r="V198" s="2"/>
      <c r="W198" s="6"/>
      <c r="X198" s="2"/>
    </row>
    <row r="199" spans="1:24" ht="15.75" customHeight="1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9"/>
      <c r="O199" s="2"/>
      <c r="P199" s="2"/>
      <c r="Q199" s="2"/>
      <c r="R199" s="14"/>
      <c r="S199" s="2"/>
      <c r="T199" s="2"/>
      <c r="U199" s="2"/>
      <c r="V199" s="2"/>
      <c r="W199" s="6"/>
      <c r="X199" s="2"/>
    </row>
    <row r="200" spans="1:24" ht="15.75" customHeight="1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9"/>
      <c r="O200" s="2"/>
      <c r="P200" s="2"/>
      <c r="Q200" s="2"/>
      <c r="R200" s="14"/>
      <c r="S200" s="2"/>
      <c r="T200" s="2"/>
      <c r="U200" s="2"/>
      <c r="V200" s="2"/>
      <c r="W200" s="6"/>
      <c r="X200" s="2"/>
    </row>
    <row r="201" spans="1:24" ht="15.75" customHeight="1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9"/>
      <c r="O201" s="2"/>
      <c r="P201" s="2"/>
      <c r="Q201" s="2"/>
      <c r="R201" s="14"/>
      <c r="S201" s="2"/>
      <c r="T201" s="2"/>
      <c r="U201" s="2"/>
      <c r="V201" s="2"/>
      <c r="W201" s="6"/>
      <c r="X201" s="2"/>
    </row>
    <row r="202" spans="1:24" ht="15.75" customHeight="1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9"/>
      <c r="O202" s="2"/>
      <c r="P202" s="2"/>
      <c r="Q202" s="2"/>
      <c r="R202" s="14"/>
      <c r="S202" s="2"/>
      <c r="T202" s="2"/>
      <c r="U202" s="2"/>
      <c r="V202" s="2"/>
      <c r="W202" s="6"/>
      <c r="X202" s="2"/>
    </row>
    <row r="203" spans="1:24" ht="15.75" customHeight="1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9"/>
      <c r="O203" s="2"/>
      <c r="P203" s="2"/>
      <c r="Q203" s="2"/>
      <c r="R203" s="14"/>
      <c r="S203" s="2"/>
      <c r="T203" s="2"/>
      <c r="U203" s="2"/>
      <c r="V203" s="2"/>
      <c r="W203" s="6"/>
      <c r="X203" s="2"/>
    </row>
    <row r="204" spans="1:24" ht="15.75" customHeight="1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9"/>
      <c r="O204" s="2"/>
      <c r="P204" s="2"/>
      <c r="Q204" s="2"/>
      <c r="R204" s="14"/>
      <c r="S204" s="2"/>
      <c r="T204" s="2"/>
      <c r="U204" s="2"/>
      <c r="V204" s="2"/>
      <c r="W204" s="6"/>
      <c r="X204" s="2"/>
    </row>
    <row r="205" spans="1:24" ht="15.75" customHeight="1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9"/>
      <c r="O205" s="2"/>
      <c r="P205" s="2"/>
      <c r="Q205" s="2"/>
      <c r="R205" s="14"/>
      <c r="S205" s="2"/>
      <c r="T205" s="2"/>
      <c r="U205" s="2"/>
      <c r="V205" s="2"/>
      <c r="W205" s="6"/>
      <c r="X205" s="2"/>
    </row>
    <row r="206" spans="1:24" ht="15.75" customHeight="1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9"/>
      <c r="O206" s="2"/>
      <c r="P206" s="2"/>
      <c r="Q206" s="2"/>
      <c r="R206" s="14"/>
      <c r="S206" s="2"/>
      <c r="T206" s="2"/>
      <c r="U206" s="2"/>
      <c r="V206" s="2"/>
      <c r="W206" s="6"/>
      <c r="X206" s="2"/>
    </row>
    <row r="207" spans="1:24" ht="15.75" customHeight="1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9"/>
      <c r="O207" s="2"/>
      <c r="P207" s="2"/>
      <c r="Q207" s="2"/>
      <c r="R207" s="14"/>
      <c r="S207" s="2"/>
      <c r="T207" s="2"/>
      <c r="U207" s="2"/>
      <c r="V207" s="2"/>
      <c r="W207" s="6"/>
      <c r="X207" s="2"/>
    </row>
    <row r="208" spans="1:24" ht="15.75" customHeight="1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9"/>
      <c r="O208" s="2"/>
      <c r="P208" s="2"/>
      <c r="Q208" s="2"/>
      <c r="R208" s="14"/>
      <c r="S208" s="2"/>
      <c r="T208" s="2"/>
      <c r="U208" s="2"/>
      <c r="V208" s="2"/>
      <c r="W208" s="6"/>
      <c r="X208" s="2"/>
    </row>
    <row r="209" spans="1:24" ht="15.75" customHeight="1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9"/>
      <c r="O209" s="2"/>
      <c r="P209" s="2"/>
      <c r="Q209" s="2"/>
      <c r="R209" s="14"/>
      <c r="S209" s="2"/>
      <c r="T209" s="2"/>
      <c r="U209" s="2"/>
      <c r="V209" s="2"/>
      <c r="W209" s="6"/>
      <c r="X209" s="2"/>
    </row>
    <row r="210" spans="1:24" ht="15.75" customHeight="1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9"/>
      <c r="O210" s="2"/>
      <c r="P210" s="2"/>
      <c r="Q210" s="2"/>
      <c r="R210" s="14"/>
      <c r="S210" s="2"/>
      <c r="T210" s="2"/>
      <c r="U210" s="2"/>
      <c r="V210" s="2"/>
      <c r="W210" s="6"/>
      <c r="X210" s="2"/>
    </row>
    <row r="211" spans="1:24" ht="15.75" customHeight="1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9"/>
      <c r="O211" s="2"/>
      <c r="P211" s="2"/>
      <c r="Q211" s="2"/>
      <c r="R211" s="14"/>
      <c r="S211" s="2"/>
      <c r="T211" s="2"/>
      <c r="U211" s="2"/>
      <c r="V211" s="2"/>
      <c r="W211" s="6"/>
      <c r="X211" s="2"/>
    </row>
    <row r="212" spans="1:24" ht="15.75" customHeight="1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9"/>
      <c r="O212" s="2"/>
      <c r="P212" s="2"/>
      <c r="Q212" s="2"/>
      <c r="R212" s="14"/>
      <c r="S212" s="2"/>
      <c r="T212" s="2"/>
      <c r="U212" s="2"/>
      <c r="V212" s="2"/>
      <c r="W212" s="6"/>
      <c r="X212" s="2"/>
    </row>
    <row r="213" spans="1:24" ht="15.75" customHeight="1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9"/>
      <c r="O213" s="2"/>
      <c r="P213" s="2"/>
      <c r="Q213" s="2"/>
      <c r="R213" s="14"/>
      <c r="S213" s="2"/>
      <c r="T213" s="2"/>
      <c r="U213" s="2"/>
      <c r="V213" s="2"/>
      <c r="W213" s="6"/>
      <c r="X213" s="2"/>
    </row>
    <row r="214" spans="1:24" ht="15.75" customHeight="1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9"/>
      <c r="O214" s="2"/>
      <c r="P214" s="2"/>
      <c r="Q214" s="2"/>
      <c r="R214" s="14"/>
      <c r="S214" s="2"/>
      <c r="T214" s="2"/>
      <c r="U214" s="2"/>
      <c r="V214" s="2"/>
      <c r="W214" s="6"/>
      <c r="X214" s="2"/>
    </row>
    <row r="215" spans="1:24" ht="15.75" customHeight="1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9"/>
      <c r="O215" s="2"/>
      <c r="P215" s="2"/>
      <c r="Q215" s="2"/>
      <c r="R215" s="14"/>
      <c r="S215" s="2"/>
      <c r="T215" s="2"/>
      <c r="U215" s="2"/>
      <c r="V215" s="2"/>
      <c r="W215" s="6"/>
      <c r="X215" s="2"/>
    </row>
    <row r="216" spans="1:24" ht="15.75" customHeight="1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9"/>
      <c r="O216" s="2"/>
      <c r="P216" s="2"/>
      <c r="Q216" s="2"/>
      <c r="R216" s="14"/>
      <c r="S216" s="2"/>
      <c r="T216" s="2"/>
      <c r="U216" s="2"/>
      <c r="V216" s="2"/>
      <c r="W216" s="6"/>
      <c r="X216" s="2"/>
    </row>
    <row r="217" spans="1:24" ht="15.75" customHeight="1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9"/>
      <c r="O217" s="2"/>
      <c r="P217" s="2"/>
      <c r="Q217" s="2"/>
      <c r="R217" s="14"/>
      <c r="S217" s="2"/>
      <c r="T217" s="2"/>
      <c r="U217" s="2"/>
      <c r="V217" s="2"/>
      <c r="W217" s="6"/>
      <c r="X217" s="2"/>
    </row>
    <row r="218" spans="1:24" ht="15.75" customHeight="1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9"/>
      <c r="O218" s="2"/>
      <c r="P218" s="2"/>
      <c r="Q218" s="2"/>
      <c r="R218" s="14"/>
      <c r="S218" s="2"/>
      <c r="T218" s="2"/>
      <c r="U218" s="2"/>
      <c r="V218" s="2"/>
      <c r="W218" s="6"/>
      <c r="X218" s="2"/>
    </row>
    <row r="219" spans="1:24" ht="15.75" customHeight="1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9"/>
      <c r="O219" s="2"/>
      <c r="P219" s="2"/>
      <c r="Q219" s="2"/>
      <c r="R219" s="14"/>
      <c r="S219" s="2"/>
      <c r="T219" s="2"/>
      <c r="U219" s="2"/>
      <c r="V219" s="2"/>
      <c r="W219" s="6"/>
      <c r="X219" s="2"/>
    </row>
    <row r="220" spans="1:24" ht="15.75" customHeight="1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9"/>
      <c r="O220" s="2"/>
      <c r="P220" s="2"/>
      <c r="Q220" s="2"/>
      <c r="R220" s="14"/>
      <c r="S220" s="2"/>
      <c r="T220" s="2"/>
      <c r="U220" s="2"/>
      <c r="V220" s="2"/>
      <c r="W220" s="6"/>
      <c r="X220" s="2"/>
    </row>
    <row r="221" spans="1:24" ht="15.75" customHeight="1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9"/>
      <c r="O221" s="2"/>
      <c r="P221" s="2"/>
      <c r="Q221" s="2"/>
      <c r="R221" s="14"/>
      <c r="S221" s="2"/>
      <c r="T221" s="2"/>
      <c r="U221" s="2"/>
      <c r="V221" s="2"/>
      <c r="W221" s="6"/>
      <c r="X221" s="2"/>
    </row>
    <row r="222" spans="1:24" ht="15.75" customHeight="1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9"/>
      <c r="O222" s="2"/>
      <c r="P222" s="2"/>
      <c r="Q222" s="2"/>
      <c r="R222" s="14"/>
      <c r="S222" s="2"/>
      <c r="T222" s="2"/>
      <c r="U222" s="2"/>
      <c r="V222" s="2"/>
      <c r="W222" s="6"/>
      <c r="X222" s="2"/>
    </row>
    <row r="223" spans="1:24" ht="15.75" customHeight="1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9"/>
      <c r="O223" s="2"/>
      <c r="P223" s="2"/>
      <c r="Q223" s="2"/>
      <c r="R223" s="14"/>
      <c r="S223" s="2"/>
      <c r="T223" s="2"/>
      <c r="U223" s="2"/>
      <c r="V223" s="2"/>
      <c r="W223" s="6"/>
      <c r="X223" s="2"/>
    </row>
    <row r="224" spans="1:24" ht="15.75" customHeight="1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9"/>
      <c r="O224" s="2"/>
      <c r="P224" s="2"/>
      <c r="Q224" s="2"/>
      <c r="R224" s="14"/>
      <c r="S224" s="2"/>
      <c r="T224" s="2"/>
      <c r="U224" s="2"/>
      <c r="V224" s="2"/>
      <c r="W224" s="6"/>
      <c r="X224" s="2"/>
    </row>
    <row r="225" spans="1:24" ht="15.75" customHeight="1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9"/>
      <c r="O225" s="2"/>
      <c r="P225" s="2"/>
      <c r="Q225" s="2"/>
      <c r="R225" s="14"/>
      <c r="S225" s="2"/>
      <c r="T225" s="2"/>
      <c r="U225" s="2"/>
      <c r="V225" s="2"/>
      <c r="W225" s="6"/>
      <c r="X225" s="2"/>
    </row>
    <row r="226" spans="1:24" ht="15.75" customHeight="1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9"/>
      <c r="O226" s="2"/>
      <c r="P226" s="2"/>
      <c r="Q226" s="2"/>
      <c r="R226" s="14"/>
      <c r="S226" s="2"/>
      <c r="T226" s="2"/>
      <c r="U226" s="2"/>
      <c r="V226" s="2"/>
      <c r="W226" s="6"/>
      <c r="X226" s="2"/>
    </row>
    <row r="227" spans="1:24" ht="15.75" customHeight="1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9"/>
      <c r="O227" s="2"/>
      <c r="P227" s="2"/>
      <c r="Q227" s="2"/>
      <c r="R227" s="14"/>
      <c r="S227" s="2"/>
      <c r="T227" s="2"/>
      <c r="U227" s="2"/>
      <c r="V227" s="2"/>
      <c r="W227" s="6"/>
      <c r="X227" s="2"/>
    </row>
    <row r="228" spans="1:24" ht="15.75" customHeight="1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9"/>
      <c r="O228" s="2"/>
      <c r="P228" s="2"/>
      <c r="Q228" s="2"/>
      <c r="R228" s="14"/>
      <c r="S228" s="2"/>
      <c r="T228" s="2"/>
      <c r="U228" s="2"/>
      <c r="V228" s="2"/>
      <c r="W228" s="6"/>
      <c r="X228" s="2"/>
    </row>
    <row r="229" spans="1:24" ht="15.75" customHeight="1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9"/>
      <c r="O229" s="2"/>
      <c r="P229" s="2"/>
      <c r="Q229" s="2"/>
      <c r="R229" s="14"/>
      <c r="S229" s="2"/>
      <c r="T229" s="2"/>
      <c r="U229" s="2"/>
      <c r="V229" s="2"/>
      <c r="W229" s="6"/>
      <c r="X229" s="2"/>
    </row>
    <row r="230" spans="1:24" ht="15.75" customHeight="1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9"/>
      <c r="O230" s="2"/>
      <c r="P230" s="2"/>
      <c r="Q230" s="2"/>
      <c r="R230" s="14"/>
      <c r="S230" s="2"/>
      <c r="T230" s="2"/>
      <c r="U230" s="2"/>
      <c r="V230" s="2"/>
      <c r="W230" s="6"/>
      <c r="X230" s="2"/>
    </row>
    <row r="231" spans="1:24" ht="15.75" customHeight="1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9"/>
      <c r="O231" s="2"/>
      <c r="P231" s="2"/>
      <c r="Q231" s="2"/>
      <c r="R231" s="14"/>
      <c r="S231" s="2"/>
      <c r="T231" s="2"/>
      <c r="U231" s="2"/>
      <c r="V231" s="2"/>
      <c r="W231" s="6"/>
      <c r="X231" s="2"/>
    </row>
    <row r="232" spans="1:24" ht="15.75" customHeight="1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9"/>
      <c r="O232" s="2"/>
      <c r="P232" s="2"/>
      <c r="Q232" s="2"/>
      <c r="R232" s="14"/>
      <c r="S232" s="2"/>
      <c r="T232" s="2"/>
      <c r="U232" s="2"/>
      <c r="V232" s="2"/>
      <c r="W232" s="6"/>
      <c r="X232" s="2"/>
    </row>
    <row r="233" spans="1:24" ht="15.75" customHeight="1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9"/>
      <c r="O233" s="2"/>
      <c r="P233" s="2"/>
      <c r="Q233" s="2"/>
      <c r="R233" s="14"/>
      <c r="S233" s="2"/>
      <c r="T233" s="2"/>
      <c r="U233" s="2"/>
      <c r="V233" s="2"/>
      <c r="W233" s="6"/>
      <c r="X233" s="2"/>
    </row>
    <row r="234" spans="1:24" ht="15.75" customHeight="1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9"/>
      <c r="O234" s="2"/>
      <c r="P234" s="2"/>
      <c r="Q234" s="2"/>
      <c r="R234" s="14"/>
      <c r="S234" s="2"/>
      <c r="T234" s="2"/>
      <c r="U234" s="2"/>
      <c r="V234" s="2"/>
      <c r="W234" s="6"/>
      <c r="X234" s="2"/>
    </row>
    <row r="235" spans="1:24" ht="15.75" customHeight="1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9"/>
      <c r="O235" s="2"/>
      <c r="P235" s="2"/>
      <c r="Q235" s="2"/>
      <c r="R235" s="14"/>
      <c r="S235" s="2"/>
      <c r="T235" s="2"/>
      <c r="U235" s="2"/>
      <c r="V235" s="2"/>
      <c r="W235" s="6"/>
      <c r="X235" s="2"/>
    </row>
    <row r="236" spans="1:24" ht="15.75" customHeight="1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9"/>
      <c r="O236" s="2"/>
      <c r="P236" s="2"/>
      <c r="Q236" s="2"/>
      <c r="R236" s="14"/>
      <c r="S236" s="2"/>
      <c r="T236" s="2"/>
      <c r="U236" s="2"/>
      <c r="V236" s="2"/>
      <c r="W236" s="6"/>
      <c r="X236" s="2"/>
    </row>
    <row r="237" spans="1:24" ht="15.75" customHeight="1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9"/>
      <c r="O237" s="2"/>
      <c r="P237" s="2"/>
      <c r="Q237" s="2"/>
      <c r="R237" s="14"/>
      <c r="S237" s="2"/>
      <c r="T237" s="2"/>
      <c r="U237" s="2"/>
      <c r="V237" s="2"/>
      <c r="W237" s="6"/>
      <c r="X237" s="2"/>
    </row>
    <row r="238" spans="1:24" ht="15.75" customHeight="1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9"/>
      <c r="O238" s="2"/>
      <c r="P238" s="2"/>
      <c r="Q238" s="2"/>
      <c r="R238" s="14"/>
      <c r="S238" s="2"/>
      <c r="T238" s="2"/>
      <c r="U238" s="2"/>
      <c r="V238" s="2"/>
      <c r="W238" s="6"/>
      <c r="X238" s="2"/>
    </row>
    <row r="239" spans="1:24" ht="15.75" customHeight="1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9"/>
      <c r="O239" s="2"/>
      <c r="P239" s="2"/>
      <c r="Q239" s="2"/>
      <c r="R239" s="14"/>
      <c r="S239" s="2"/>
      <c r="T239" s="2"/>
      <c r="U239" s="2"/>
      <c r="V239" s="2"/>
      <c r="W239" s="6"/>
      <c r="X239" s="2"/>
    </row>
    <row r="240" spans="1:24" ht="15.75" customHeight="1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9"/>
      <c r="O240" s="2"/>
      <c r="P240" s="2"/>
      <c r="Q240" s="2"/>
      <c r="R240" s="14"/>
      <c r="S240" s="2"/>
      <c r="T240" s="2"/>
      <c r="U240" s="2"/>
      <c r="V240" s="2"/>
      <c r="W240" s="6"/>
      <c r="X240" s="2"/>
    </row>
    <row r="241" spans="1:24" ht="15.75" customHeight="1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9"/>
      <c r="O241" s="2"/>
      <c r="P241" s="2"/>
      <c r="Q241" s="2"/>
      <c r="R241" s="14"/>
      <c r="S241" s="2"/>
      <c r="T241" s="2"/>
      <c r="U241" s="2"/>
      <c r="V241" s="2"/>
      <c r="W241" s="6"/>
      <c r="X241" s="2"/>
    </row>
    <row r="242" spans="1:24" ht="15.75" customHeight="1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9"/>
      <c r="O242" s="2"/>
      <c r="P242" s="2"/>
      <c r="Q242" s="2"/>
      <c r="R242" s="14"/>
      <c r="S242" s="2"/>
      <c r="T242" s="2"/>
      <c r="U242" s="2"/>
      <c r="V242" s="2"/>
      <c r="W242" s="6"/>
      <c r="X242" s="2"/>
    </row>
    <row r="243" spans="1:24" ht="15.75" customHeight="1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9"/>
      <c r="O243" s="2"/>
      <c r="P243" s="2"/>
      <c r="Q243" s="2"/>
      <c r="R243" s="14"/>
      <c r="S243" s="2"/>
      <c r="T243" s="2"/>
      <c r="U243" s="2"/>
      <c r="V243" s="2"/>
      <c r="W243" s="6"/>
      <c r="X243" s="2"/>
    </row>
    <row r="244" spans="1:24" ht="15.75" customHeight="1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9"/>
      <c r="O244" s="2"/>
      <c r="P244" s="2"/>
      <c r="Q244" s="2"/>
      <c r="R244" s="14"/>
      <c r="S244" s="2"/>
      <c r="T244" s="2"/>
      <c r="U244" s="2"/>
      <c r="V244" s="2"/>
      <c r="W244" s="6"/>
      <c r="X244" s="2"/>
    </row>
    <row r="245" spans="1:24" ht="15.75" customHeight="1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9"/>
      <c r="O245" s="2"/>
      <c r="P245" s="2"/>
      <c r="Q245" s="2"/>
      <c r="R245" s="14"/>
      <c r="S245" s="2"/>
      <c r="T245" s="2"/>
      <c r="U245" s="2"/>
      <c r="V245" s="2"/>
      <c r="W245" s="6"/>
      <c r="X245" s="2"/>
    </row>
    <row r="246" spans="1:24" ht="15.75" customHeight="1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9"/>
      <c r="O246" s="2"/>
      <c r="P246" s="2"/>
      <c r="Q246" s="2"/>
      <c r="R246" s="14"/>
      <c r="S246" s="2"/>
      <c r="T246" s="2"/>
      <c r="U246" s="2"/>
      <c r="V246" s="2"/>
      <c r="W246" s="6"/>
      <c r="X246" s="2"/>
    </row>
    <row r="247" spans="1:24" ht="15.75" customHeight="1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9"/>
      <c r="O247" s="2"/>
      <c r="P247" s="2"/>
      <c r="Q247" s="2"/>
      <c r="R247" s="14"/>
      <c r="S247" s="2"/>
      <c r="T247" s="2"/>
      <c r="U247" s="2"/>
      <c r="V247" s="2"/>
      <c r="W247" s="6"/>
      <c r="X247" s="2"/>
    </row>
    <row r="248" spans="1:24" ht="15.75" customHeight="1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9"/>
      <c r="O248" s="2"/>
      <c r="P248" s="2"/>
      <c r="Q248" s="2"/>
      <c r="R248" s="14"/>
      <c r="S248" s="2"/>
      <c r="T248" s="2"/>
      <c r="U248" s="2"/>
      <c r="V248" s="2"/>
      <c r="W248" s="6"/>
      <c r="X248" s="2"/>
    </row>
    <row r="249" spans="1:24" ht="15.75" customHeight="1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9"/>
      <c r="O249" s="2"/>
      <c r="P249" s="2"/>
      <c r="Q249" s="2"/>
      <c r="R249" s="14"/>
      <c r="S249" s="2"/>
      <c r="T249" s="2"/>
      <c r="U249" s="2"/>
      <c r="V249" s="2"/>
      <c r="W249" s="6"/>
      <c r="X249" s="2"/>
    </row>
    <row r="250" spans="1:24" ht="15.75" customHeight="1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9"/>
      <c r="O250" s="2"/>
      <c r="P250" s="2"/>
      <c r="Q250" s="2"/>
      <c r="R250" s="14"/>
      <c r="S250" s="2"/>
      <c r="T250" s="2"/>
      <c r="U250" s="2"/>
      <c r="V250" s="2"/>
      <c r="W250" s="6"/>
      <c r="X250" s="2"/>
    </row>
    <row r="251" spans="1:24" ht="15.75" customHeight="1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9"/>
      <c r="O251" s="2"/>
      <c r="P251" s="2"/>
      <c r="Q251" s="2"/>
      <c r="R251" s="14"/>
      <c r="S251" s="2"/>
      <c r="T251" s="2"/>
      <c r="U251" s="2"/>
      <c r="V251" s="2"/>
      <c r="W251" s="6"/>
      <c r="X251" s="2"/>
    </row>
    <row r="252" spans="1:24" ht="15.75" customHeight="1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9"/>
      <c r="O252" s="2"/>
      <c r="P252" s="2"/>
      <c r="Q252" s="2"/>
      <c r="R252" s="14"/>
      <c r="S252" s="2"/>
      <c r="T252" s="2"/>
      <c r="U252" s="2"/>
      <c r="V252" s="2"/>
      <c r="W252" s="6"/>
      <c r="X252" s="2"/>
    </row>
    <row r="253" spans="1:24" ht="15.75" customHeight="1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9"/>
      <c r="O253" s="2"/>
      <c r="P253" s="2"/>
      <c r="Q253" s="2"/>
      <c r="R253" s="14"/>
      <c r="S253" s="2"/>
      <c r="T253" s="2"/>
      <c r="U253" s="2"/>
      <c r="V253" s="2"/>
      <c r="W253" s="6"/>
      <c r="X253" s="2"/>
    </row>
    <row r="254" spans="1:24" ht="15.75" customHeight="1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9"/>
      <c r="O254" s="2"/>
      <c r="P254" s="2"/>
      <c r="Q254" s="2"/>
      <c r="R254" s="14"/>
      <c r="S254" s="2"/>
      <c r="T254" s="2"/>
      <c r="U254" s="2"/>
      <c r="V254" s="2"/>
      <c r="W254" s="6"/>
      <c r="X254" s="2"/>
    </row>
    <row r="255" spans="1:24" ht="15.75" customHeight="1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9"/>
      <c r="O255" s="2"/>
      <c r="P255" s="2"/>
      <c r="Q255" s="2"/>
      <c r="R255" s="14"/>
      <c r="S255" s="2"/>
      <c r="T255" s="2"/>
      <c r="U255" s="2"/>
      <c r="V255" s="2"/>
      <c r="W255" s="6"/>
      <c r="X255" s="2"/>
    </row>
    <row r="256" spans="1:24" ht="15.75" customHeight="1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9"/>
      <c r="O256" s="2"/>
      <c r="P256" s="2"/>
      <c r="Q256" s="2"/>
      <c r="R256" s="14"/>
      <c r="S256" s="2"/>
      <c r="T256" s="2"/>
      <c r="U256" s="2"/>
      <c r="V256" s="2"/>
      <c r="W256" s="6"/>
      <c r="X256" s="2"/>
    </row>
    <row r="257" spans="1:24" ht="15.75" customHeight="1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9"/>
      <c r="O257" s="2"/>
      <c r="P257" s="2"/>
      <c r="Q257" s="2"/>
      <c r="R257" s="14"/>
      <c r="S257" s="2"/>
      <c r="T257" s="2"/>
      <c r="U257" s="2"/>
      <c r="V257" s="2"/>
      <c r="W257" s="6"/>
      <c r="X257" s="2"/>
    </row>
    <row r="258" spans="1:24" ht="15.75" customHeight="1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9"/>
      <c r="O258" s="2"/>
      <c r="P258" s="2"/>
      <c r="Q258" s="2"/>
      <c r="R258" s="14"/>
      <c r="S258" s="2"/>
      <c r="T258" s="2"/>
      <c r="U258" s="2"/>
      <c r="V258" s="2"/>
      <c r="W258" s="6"/>
      <c r="X258" s="2"/>
    </row>
    <row r="259" spans="1:24" ht="15.75" customHeight="1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9"/>
      <c r="O259" s="2"/>
      <c r="P259" s="2"/>
      <c r="Q259" s="2"/>
      <c r="R259" s="14"/>
      <c r="S259" s="2"/>
      <c r="T259" s="2"/>
      <c r="U259" s="2"/>
      <c r="V259" s="2"/>
      <c r="W259" s="6"/>
      <c r="X259" s="2"/>
    </row>
    <row r="260" spans="1:24" ht="15.75" customHeight="1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9"/>
      <c r="O260" s="2"/>
      <c r="P260" s="2"/>
      <c r="Q260" s="2"/>
      <c r="R260" s="14"/>
      <c r="S260" s="2"/>
      <c r="T260" s="2"/>
      <c r="U260" s="2"/>
      <c r="V260" s="2"/>
      <c r="W260" s="6"/>
      <c r="X260" s="2"/>
    </row>
    <row r="261" spans="1:24" ht="15.75" customHeight="1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9"/>
      <c r="O261" s="2"/>
      <c r="P261" s="2"/>
      <c r="Q261" s="2"/>
      <c r="R261" s="14"/>
      <c r="S261" s="2"/>
      <c r="T261" s="2"/>
      <c r="U261" s="2"/>
      <c r="V261" s="2"/>
      <c r="W261" s="6"/>
      <c r="X261" s="2"/>
    </row>
    <row r="262" spans="1:24" ht="15.75" customHeight="1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9"/>
      <c r="O262" s="2"/>
      <c r="P262" s="2"/>
      <c r="Q262" s="2"/>
      <c r="R262" s="14"/>
      <c r="S262" s="2"/>
      <c r="T262" s="2"/>
      <c r="U262" s="2"/>
      <c r="V262" s="2"/>
      <c r="W262" s="6"/>
      <c r="X262" s="2"/>
    </row>
    <row r="263" spans="1:24" ht="15.75" customHeight="1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9"/>
      <c r="O263" s="2"/>
      <c r="P263" s="2"/>
      <c r="Q263" s="2"/>
      <c r="R263" s="14"/>
      <c r="S263" s="2"/>
      <c r="T263" s="2"/>
      <c r="U263" s="2"/>
      <c r="V263" s="2"/>
      <c r="W263" s="6"/>
      <c r="X263" s="2"/>
    </row>
    <row r="264" spans="1:24" ht="15.75" customHeight="1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9"/>
      <c r="O264" s="2"/>
      <c r="P264" s="2"/>
      <c r="Q264" s="2"/>
      <c r="R264" s="14"/>
      <c r="S264" s="2"/>
      <c r="T264" s="2"/>
      <c r="U264" s="2"/>
      <c r="V264" s="2"/>
      <c r="W264" s="6"/>
      <c r="X264" s="2"/>
    </row>
    <row r="265" spans="1:24" ht="15.75" customHeight="1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9"/>
      <c r="O265" s="2"/>
      <c r="P265" s="2"/>
      <c r="Q265" s="2"/>
      <c r="R265" s="14"/>
      <c r="S265" s="2"/>
      <c r="T265" s="2"/>
      <c r="U265" s="2"/>
      <c r="V265" s="2"/>
      <c r="W265" s="6"/>
      <c r="X265" s="2"/>
    </row>
    <row r="266" spans="1:24" ht="15.75" customHeight="1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9"/>
      <c r="O266" s="2"/>
      <c r="P266" s="2"/>
      <c r="Q266" s="2"/>
      <c r="R266" s="14"/>
      <c r="S266" s="2"/>
      <c r="T266" s="2"/>
      <c r="U266" s="2"/>
      <c r="V266" s="2"/>
      <c r="W266" s="6"/>
      <c r="X266" s="2"/>
    </row>
    <row r="267" spans="1:24" ht="15.75" customHeight="1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9"/>
      <c r="O267" s="2"/>
      <c r="P267" s="2"/>
      <c r="Q267" s="2"/>
      <c r="R267" s="14"/>
      <c r="S267" s="2"/>
      <c r="T267" s="2"/>
      <c r="U267" s="2"/>
      <c r="V267" s="2"/>
      <c r="W267" s="6"/>
      <c r="X267" s="2"/>
    </row>
    <row r="268" spans="1:24" ht="15.75" customHeight="1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9"/>
      <c r="O268" s="2"/>
      <c r="P268" s="2"/>
      <c r="Q268" s="2"/>
      <c r="R268" s="14"/>
      <c r="S268" s="2"/>
      <c r="T268" s="2"/>
      <c r="U268" s="2"/>
      <c r="V268" s="2"/>
      <c r="W268" s="6"/>
      <c r="X268" s="2"/>
    </row>
    <row r="269" spans="1:24" ht="15.75" customHeight="1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9"/>
      <c r="O269" s="2"/>
      <c r="P269" s="2"/>
      <c r="Q269" s="2"/>
      <c r="R269" s="14"/>
      <c r="S269" s="2"/>
      <c r="T269" s="2"/>
      <c r="U269" s="2"/>
      <c r="V269" s="2"/>
      <c r="W269" s="6"/>
      <c r="X269" s="2"/>
    </row>
    <row r="270" spans="1:24" ht="15.75" customHeight="1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9"/>
      <c r="O270" s="2"/>
      <c r="P270" s="2"/>
      <c r="Q270" s="2"/>
      <c r="R270" s="14"/>
      <c r="S270" s="2"/>
      <c r="T270" s="2"/>
      <c r="U270" s="2"/>
      <c r="V270" s="2"/>
      <c r="W270" s="6"/>
      <c r="X270" s="2"/>
    </row>
    <row r="271" spans="1:24" ht="15.75" customHeight="1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9"/>
      <c r="O271" s="2"/>
      <c r="P271" s="2"/>
      <c r="Q271" s="2"/>
      <c r="R271" s="14"/>
      <c r="S271" s="2"/>
      <c r="T271" s="2"/>
      <c r="U271" s="2"/>
      <c r="V271" s="2"/>
      <c r="W271" s="6"/>
      <c r="X271" s="2"/>
    </row>
    <row r="272" spans="1:24" ht="15.75" customHeight="1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9"/>
      <c r="O272" s="2"/>
      <c r="P272" s="2"/>
      <c r="Q272" s="2"/>
      <c r="R272" s="14"/>
      <c r="S272" s="2"/>
      <c r="T272" s="2"/>
      <c r="U272" s="2"/>
      <c r="V272" s="2"/>
      <c r="W272" s="6"/>
      <c r="X272" s="2"/>
    </row>
    <row r="273" spans="1:24" ht="15.75" customHeight="1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9"/>
      <c r="O273" s="2"/>
      <c r="P273" s="2"/>
      <c r="Q273" s="2"/>
      <c r="R273" s="14"/>
      <c r="S273" s="2"/>
      <c r="T273" s="2"/>
      <c r="U273" s="2"/>
      <c r="V273" s="2"/>
      <c r="W273" s="6"/>
      <c r="X273" s="2"/>
    </row>
    <row r="274" spans="1:24" ht="15.75" customHeight="1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9"/>
      <c r="O274" s="2"/>
      <c r="P274" s="2"/>
      <c r="Q274" s="2"/>
      <c r="R274" s="14"/>
      <c r="S274" s="2"/>
      <c r="T274" s="2"/>
      <c r="U274" s="2"/>
      <c r="V274" s="2"/>
      <c r="W274" s="6"/>
      <c r="X274" s="2"/>
    </row>
    <row r="275" spans="1:24" ht="15.75" customHeight="1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9"/>
      <c r="O275" s="2"/>
      <c r="P275" s="2"/>
      <c r="Q275" s="2"/>
      <c r="R275" s="14"/>
      <c r="S275" s="2"/>
      <c r="T275" s="2"/>
      <c r="U275" s="2"/>
      <c r="V275" s="2"/>
      <c r="W275" s="6"/>
      <c r="X275" s="2"/>
    </row>
    <row r="276" spans="1:24" ht="15.75" customHeight="1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9"/>
      <c r="O276" s="2"/>
      <c r="P276" s="2"/>
      <c r="Q276" s="2"/>
      <c r="R276" s="14"/>
      <c r="S276" s="2"/>
      <c r="T276" s="2"/>
      <c r="U276" s="2"/>
      <c r="V276" s="2"/>
      <c r="W276" s="6"/>
      <c r="X276" s="2"/>
    </row>
    <row r="277" spans="1:24" ht="15.75" customHeight="1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9"/>
      <c r="O277" s="2"/>
      <c r="P277" s="2"/>
      <c r="Q277" s="2"/>
      <c r="R277" s="14"/>
      <c r="S277" s="2"/>
      <c r="T277" s="2"/>
      <c r="U277" s="2"/>
      <c r="V277" s="2"/>
      <c r="W277" s="6"/>
      <c r="X277" s="2"/>
    </row>
    <row r="278" spans="1:24" ht="15.75" customHeight="1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9"/>
      <c r="O278" s="2"/>
      <c r="P278" s="2"/>
      <c r="Q278" s="2"/>
      <c r="R278" s="14"/>
      <c r="S278" s="2"/>
      <c r="T278" s="2"/>
      <c r="U278" s="2"/>
      <c r="V278" s="2"/>
      <c r="W278" s="6"/>
      <c r="X278" s="2"/>
    </row>
    <row r="279" spans="1:24" ht="15.75" customHeight="1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9"/>
      <c r="O279" s="2"/>
      <c r="P279" s="2"/>
      <c r="Q279" s="2"/>
      <c r="R279" s="14"/>
      <c r="S279" s="2"/>
      <c r="T279" s="2"/>
      <c r="U279" s="2"/>
      <c r="V279" s="2"/>
      <c r="W279" s="6"/>
      <c r="X279" s="2"/>
    </row>
    <row r="280" spans="1:24" ht="15.75" customHeight="1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9"/>
      <c r="O280" s="2"/>
      <c r="P280" s="2"/>
      <c r="Q280" s="2"/>
      <c r="R280" s="14"/>
      <c r="S280" s="2"/>
      <c r="T280" s="2"/>
      <c r="U280" s="2"/>
      <c r="V280" s="2"/>
      <c r="W280" s="6"/>
      <c r="X280" s="2"/>
    </row>
    <row r="281" spans="1:24" ht="15.75" customHeight="1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9"/>
      <c r="O281" s="2"/>
      <c r="P281" s="2"/>
      <c r="Q281" s="2"/>
      <c r="R281" s="14"/>
      <c r="S281" s="2"/>
      <c r="T281" s="2"/>
      <c r="U281" s="2"/>
      <c r="V281" s="2"/>
      <c r="W281" s="6"/>
      <c r="X281" s="2"/>
    </row>
    <row r="282" spans="1:24" ht="15.75" customHeight="1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9"/>
      <c r="O282" s="2"/>
      <c r="P282" s="2"/>
      <c r="Q282" s="2"/>
      <c r="R282" s="14"/>
      <c r="S282" s="2"/>
      <c r="T282" s="2"/>
      <c r="U282" s="2"/>
      <c r="V282" s="2"/>
      <c r="W282" s="6"/>
      <c r="X282" s="2"/>
    </row>
    <row r="283" spans="1:24" ht="15.75" customHeight="1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9"/>
      <c r="O283" s="2"/>
      <c r="P283" s="2"/>
      <c r="Q283" s="2"/>
      <c r="R283" s="14"/>
      <c r="S283" s="2"/>
      <c r="T283" s="2"/>
      <c r="U283" s="2"/>
      <c r="V283" s="2"/>
      <c r="W283" s="6"/>
      <c r="X283" s="2"/>
    </row>
    <row r="284" spans="1:24" ht="15.75" customHeight="1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9"/>
      <c r="O284" s="2"/>
      <c r="P284" s="2"/>
      <c r="Q284" s="2"/>
      <c r="R284" s="14"/>
      <c r="S284" s="2"/>
      <c r="T284" s="2"/>
      <c r="U284" s="2"/>
      <c r="V284" s="2"/>
      <c r="W284" s="6"/>
      <c r="X284" s="2"/>
    </row>
    <row r="285" spans="1:24" ht="15.75" customHeight="1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9"/>
      <c r="O285" s="2"/>
      <c r="P285" s="2"/>
      <c r="Q285" s="2"/>
      <c r="R285" s="14"/>
      <c r="S285" s="2"/>
      <c r="T285" s="2"/>
      <c r="U285" s="2"/>
      <c r="V285" s="2"/>
      <c r="W285" s="6"/>
      <c r="X285" s="2"/>
    </row>
    <row r="286" spans="1:24" ht="15.75" customHeight="1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9"/>
      <c r="O286" s="2"/>
      <c r="P286" s="2"/>
      <c r="Q286" s="2"/>
      <c r="R286" s="14"/>
      <c r="S286" s="2"/>
      <c r="T286" s="2"/>
      <c r="U286" s="2"/>
      <c r="V286" s="2"/>
      <c r="W286" s="6"/>
      <c r="X286" s="2"/>
    </row>
    <row r="287" spans="1:24" ht="15.75" customHeight="1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9"/>
      <c r="O287" s="2"/>
      <c r="P287" s="2"/>
      <c r="Q287" s="2"/>
      <c r="R287" s="14"/>
      <c r="S287" s="2"/>
      <c r="T287" s="2"/>
      <c r="U287" s="2"/>
      <c r="V287" s="2"/>
      <c r="W287" s="6"/>
      <c r="X287" s="2"/>
    </row>
    <row r="288" spans="1:24" ht="15.75" customHeight="1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9"/>
      <c r="O288" s="2"/>
      <c r="P288" s="2"/>
      <c r="Q288" s="2"/>
      <c r="R288" s="14"/>
      <c r="S288" s="2"/>
      <c r="T288" s="2"/>
      <c r="U288" s="2"/>
      <c r="V288" s="2"/>
      <c r="W288" s="6"/>
      <c r="X288" s="2"/>
    </row>
    <row r="289" spans="1:24" ht="15.75" customHeight="1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9"/>
      <c r="O289" s="2"/>
      <c r="P289" s="2"/>
      <c r="Q289" s="2"/>
      <c r="R289" s="14"/>
      <c r="S289" s="2"/>
      <c r="T289" s="2"/>
      <c r="U289" s="2"/>
      <c r="V289" s="2"/>
      <c r="W289" s="6"/>
      <c r="X289" s="2"/>
    </row>
    <row r="290" spans="1:24" ht="15.75" customHeight="1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9"/>
      <c r="O290" s="2"/>
      <c r="P290" s="2"/>
      <c r="Q290" s="2"/>
      <c r="R290" s="14"/>
      <c r="S290" s="2"/>
      <c r="T290" s="2"/>
      <c r="U290" s="2"/>
      <c r="V290" s="2"/>
      <c r="W290" s="6"/>
      <c r="X290" s="2"/>
    </row>
    <row r="291" spans="1:24" ht="15.75" customHeight="1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9"/>
      <c r="O291" s="2"/>
      <c r="P291" s="2"/>
      <c r="Q291" s="2"/>
      <c r="R291" s="14"/>
      <c r="S291" s="2"/>
      <c r="T291" s="2"/>
      <c r="U291" s="2"/>
      <c r="V291" s="2"/>
      <c r="W291" s="6"/>
      <c r="X291" s="2"/>
    </row>
    <row r="292" spans="1:24" ht="15.75" customHeight="1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9"/>
      <c r="O292" s="2"/>
      <c r="P292" s="2"/>
      <c r="Q292" s="2"/>
      <c r="R292" s="14"/>
      <c r="S292" s="2"/>
      <c r="T292" s="2"/>
      <c r="U292" s="2"/>
      <c r="V292" s="2"/>
      <c r="W292" s="6"/>
      <c r="X292" s="2"/>
    </row>
    <row r="293" spans="1:24" ht="15.75" customHeight="1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9"/>
      <c r="O293" s="2"/>
      <c r="P293" s="2"/>
      <c r="Q293" s="2"/>
      <c r="R293" s="14"/>
      <c r="S293" s="2"/>
      <c r="T293" s="2"/>
      <c r="U293" s="2"/>
      <c r="V293" s="2"/>
      <c r="W293" s="6"/>
      <c r="X293" s="2"/>
    </row>
    <row r="294" spans="1:24" ht="15.75" customHeight="1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9"/>
      <c r="O294" s="2"/>
      <c r="P294" s="2"/>
      <c r="Q294" s="2"/>
      <c r="R294" s="14"/>
      <c r="S294" s="2"/>
      <c r="T294" s="2"/>
      <c r="U294" s="2"/>
      <c r="V294" s="2"/>
      <c r="W294" s="6"/>
      <c r="X294" s="2"/>
    </row>
    <row r="295" spans="1:24" ht="15.75" customHeight="1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9"/>
      <c r="O295" s="2"/>
      <c r="P295" s="2"/>
      <c r="Q295" s="2"/>
      <c r="R295" s="14"/>
      <c r="S295" s="2"/>
      <c r="T295" s="2"/>
      <c r="U295" s="2"/>
      <c r="V295" s="2"/>
      <c r="W295" s="6"/>
      <c r="X295" s="2"/>
    </row>
    <row r="296" spans="1:24" ht="15.75" customHeight="1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9"/>
      <c r="O296" s="2"/>
      <c r="P296" s="2"/>
      <c r="Q296" s="2"/>
      <c r="R296" s="14"/>
      <c r="S296" s="2"/>
      <c r="T296" s="2"/>
      <c r="U296" s="2"/>
      <c r="V296" s="2"/>
      <c r="W296" s="6"/>
      <c r="X296" s="2"/>
    </row>
    <row r="297" spans="1:24" ht="15.75" customHeight="1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9"/>
      <c r="O297" s="2"/>
      <c r="P297" s="2"/>
      <c r="Q297" s="2"/>
      <c r="R297" s="14"/>
      <c r="S297" s="2"/>
      <c r="T297" s="2"/>
      <c r="U297" s="2"/>
      <c r="V297" s="2"/>
      <c r="W297" s="6"/>
      <c r="X297" s="2"/>
    </row>
    <row r="298" spans="1:24" ht="15.75" customHeight="1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9"/>
      <c r="O298" s="2"/>
      <c r="P298" s="2"/>
      <c r="Q298" s="2"/>
      <c r="R298" s="14"/>
      <c r="S298" s="2"/>
      <c r="T298" s="2"/>
      <c r="U298" s="2"/>
      <c r="V298" s="2"/>
      <c r="W298" s="6"/>
      <c r="X298" s="2"/>
    </row>
    <row r="299" spans="1:24" ht="15.75" customHeight="1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9"/>
      <c r="O299" s="2"/>
      <c r="P299" s="2"/>
      <c r="Q299" s="2"/>
      <c r="R299" s="14"/>
      <c r="S299" s="2"/>
      <c r="T299" s="2"/>
      <c r="U299" s="2"/>
      <c r="V299" s="2"/>
      <c r="W299" s="6"/>
      <c r="X299" s="2"/>
    </row>
    <row r="300" spans="1:24" ht="15.75" customHeight="1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9"/>
      <c r="O300" s="2"/>
      <c r="P300" s="2"/>
      <c r="Q300" s="2"/>
      <c r="R300" s="14"/>
      <c r="S300" s="2"/>
      <c r="T300" s="2"/>
      <c r="U300" s="2"/>
      <c r="V300" s="2"/>
      <c r="W300" s="6"/>
      <c r="X300" s="2"/>
    </row>
    <row r="301" spans="1:24" ht="15.75" customHeight="1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9"/>
      <c r="O301" s="2"/>
      <c r="P301" s="2"/>
      <c r="Q301" s="2"/>
      <c r="R301" s="14"/>
      <c r="S301" s="2"/>
      <c r="T301" s="2"/>
      <c r="U301" s="2"/>
      <c r="V301" s="2"/>
      <c r="W301" s="6"/>
      <c r="X301" s="2"/>
    </row>
    <row r="302" spans="1:24" ht="15.75" customHeight="1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9"/>
      <c r="O302" s="2"/>
      <c r="P302" s="2"/>
      <c r="Q302" s="2"/>
      <c r="R302" s="14"/>
      <c r="S302" s="2"/>
      <c r="T302" s="2"/>
      <c r="U302" s="2"/>
      <c r="V302" s="2"/>
      <c r="W302" s="6"/>
      <c r="X302" s="2"/>
    </row>
    <row r="303" spans="1:24" ht="15.75" customHeight="1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9"/>
      <c r="O303" s="2"/>
      <c r="P303" s="2"/>
      <c r="Q303" s="2"/>
      <c r="R303" s="14"/>
      <c r="S303" s="2"/>
      <c r="T303" s="2"/>
      <c r="U303" s="2"/>
      <c r="V303" s="2"/>
      <c r="W303" s="6"/>
      <c r="X303" s="2"/>
    </row>
    <row r="304" spans="1:24" ht="15.75" customHeight="1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9"/>
      <c r="O304" s="2"/>
      <c r="P304" s="2"/>
      <c r="Q304" s="2"/>
      <c r="R304" s="14"/>
      <c r="S304" s="2"/>
      <c r="T304" s="2"/>
      <c r="U304" s="2"/>
      <c r="V304" s="2"/>
      <c r="W304" s="6"/>
      <c r="X304" s="2"/>
    </row>
    <row r="305" spans="1:24" ht="15.75" customHeight="1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9"/>
      <c r="O305" s="2"/>
      <c r="P305" s="2"/>
      <c r="Q305" s="2"/>
      <c r="R305" s="14"/>
      <c r="S305" s="2"/>
      <c r="T305" s="2"/>
      <c r="U305" s="2"/>
      <c r="V305" s="2"/>
      <c r="W305" s="6"/>
      <c r="X305" s="2"/>
    </row>
    <row r="306" spans="1:24" ht="15.75" customHeight="1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9"/>
      <c r="O306" s="2"/>
      <c r="P306" s="2"/>
      <c r="Q306" s="2"/>
      <c r="R306" s="14"/>
      <c r="S306" s="2"/>
      <c r="T306" s="2"/>
      <c r="U306" s="2"/>
      <c r="V306" s="2"/>
      <c r="W306" s="6"/>
      <c r="X306" s="2"/>
    </row>
    <row r="307" spans="1:24" ht="15.75" customHeight="1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9"/>
      <c r="O307" s="2"/>
      <c r="P307" s="2"/>
      <c r="Q307" s="2"/>
      <c r="R307" s="14"/>
      <c r="S307" s="2"/>
      <c r="T307" s="2"/>
      <c r="U307" s="2"/>
      <c r="V307" s="2"/>
      <c r="W307" s="6"/>
      <c r="X307" s="2"/>
    </row>
    <row r="308" spans="1:24" ht="15.75" customHeight="1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9"/>
      <c r="O308" s="2"/>
      <c r="P308" s="2"/>
      <c r="Q308" s="2"/>
      <c r="R308" s="14"/>
      <c r="S308" s="2"/>
      <c r="T308" s="2"/>
      <c r="U308" s="2"/>
      <c r="V308" s="2"/>
      <c r="W308" s="6"/>
      <c r="X308" s="2"/>
    </row>
    <row r="309" spans="1:24" ht="15.75" customHeight="1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9"/>
      <c r="O309" s="2"/>
      <c r="P309" s="2"/>
      <c r="Q309" s="2"/>
      <c r="R309" s="14"/>
      <c r="S309" s="2"/>
      <c r="T309" s="2"/>
      <c r="U309" s="2"/>
      <c r="V309" s="2"/>
      <c r="W309" s="6"/>
      <c r="X309" s="2"/>
    </row>
    <row r="310" spans="1:24" ht="15.75" customHeight="1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9"/>
      <c r="O310" s="2"/>
      <c r="P310" s="2"/>
      <c r="Q310" s="2"/>
      <c r="R310" s="14"/>
      <c r="S310" s="2"/>
      <c r="T310" s="2"/>
      <c r="U310" s="2"/>
      <c r="V310" s="2"/>
      <c r="W310" s="6"/>
      <c r="X310" s="2"/>
    </row>
    <row r="311" spans="1:24" ht="15.75" customHeight="1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9"/>
      <c r="O311" s="2"/>
      <c r="P311" s="2"/>
      <c r="Q311" s="2"/>
      <c r="R311" s="14"/>
      <c r="S311" s="2"/>
      <c r="T311" s="2"/>
      <c r="U311" s="2"/>
      <c r="V311" s="2"/>
      <c r="W311" s="6"/>
      <c r="X311" s="2"/>
    </row>
    <row r="312" spans="1:24" ht="15.75" customHeight="1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9"/>
      <c r="O312" s="2"/>
      <c r="P312" s="2"/>
      <c r="Q312" s="2"/>
      <c r="R312" s="14"/>
      <c r="S312" s="2"/>
      <c r="T312" s="2"/>
      <c r="U312" s="2"/>
      <c r="V312" s="2"/>
      <c r="W312" s="6"/>
      <c r="X312" s="2"/>
    </row>
    <row r="313" spans="1:24" ht="15.75" customHeight="1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9"/>
      <c r="O313" s="2"/>
      <c r="P313" s="2"/>
      <c r="Q313" s="2"/>
      <c r="R313" s="14"/>
      <c r="S313" s="2"/>
      <c r="T313" s="2"/>
      <c r="U313" s="2"/>
      <c r="V313" s="2"/>
      <c r="W313" s="6"/>
      <c r="X313" s="2"/>
    </row>
    <row r="314" spans="1:24" ht="15.75" customHeight="1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9"/>
      <c r="O314" s="2"/>
      <c r="P314" s="2"/>
      <c r="Q314" s="2"/>
      <c r="R314" s="14"/>
      <c r="S314" s="2"/>
      <c r="T314" s="2"/>
      <c r="U314" s="2"/>
      <c r="V314" s="2"/>
      <c r="W314" s="6"/>
      <c r="X314" s="2"/>
    </row>
    <row r="315" spans="1:24" ht="15.75" customHeight="1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9"/>
      <c r="O315" s="2"/>
      <c r="P315" s="2"/>
      <c r="Q315" s="2"/>
      <c r="R315" s="14"/>
      <c r="S315" s="2"/>
      <c r="T315" s="2"/>
      <c r="U315" s="2"/>
      <c r="V315" s="2"/>
      <c r="W315" s="6"/>
      <c r="X315" s="2"/>
    </row>
    <row r="316" spans="1:24" ht="15.75" customHeight="1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9"/>
      <c r="O316" s="2"/>
      <c r="P316" s="2"/>
      <c r="Q316" s="2"/>
      <c r="R316" s="14"/>
      <c r="S316" s="2"/>
      <c r="T316" s="2"/>
      <c r="U316" s="2"/>
      <c r="V316" s="2"/>
      <c r="W316" s="6"/>
      <c r="X316" s="2"/>
    </row>
    <row r="317" spans="1:24" ht="15.75" customHeight="1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9"/>
      <c r="O317" s="2"/>
      <c r="P317" s="2"/>
      <c r="Q317" s="2"/>
      <c r="R317" s="14"/>
      <c r="S317" s="2"/>
      <c r="T317" s="2"/>
      <c r="U317" s="2"/>
      <c r="V317" s="2"/>
      <c r="W317" s="6"/>
      <c r="X317" s="2"/>
    </row>
    <row r="318" spans="1:24" ht="15.75" customHeight="1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9"/>
      <c r="O318" s="2"/>
      <c r="P318" s="2"/>
      <c r="Q318" s="2"/>
      <c r="R318" s="14"/>
      <c r="S318" s="2"/>
      <c r="T318" s="2"/>
      <c r="U318" s="2"/>
      <c r="V318" s="2"/>
      <c r="W318" s="6"/>
      <c r="X318" s="2"/>
    </row>
    <row r="319" spans="1:24" ht="15.75" customHeight="1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9"/>
      <c r="O319" s="2"/>
      <c r="P319" s="2"/>
      <c r="Q319" s="2"/>
      <c r="R319" s="14"/>
      <c r="S319" s="2"/>
      <c r="T319" s="2"/>
      <c r="U319" s="2"/>
      <c r="V319" s="2"/>
      <c r="W319" s="6"/>
      <c r="X319" s="2"/>
    </row>
    <row r="320" spans="1:24" ht="15.75" customHeight="1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9"/>
      <c r="O320" s="2"/>
      <c r="P320" s="2"/>
      <c r="Q320" s="2"/>
      <c r="R320" s="14"/>
      <c r="S320" s="2"/>
      <c r="T320" s="2"/>
      <c r="U320" s="2"/>
      <c r="V320" s="2"/>
      <c r="W320" s="6"/>
      <c r="X320" s="2"/>
    </row>
    <row r="321" spans="1:24" ht="15.75" customHeight="1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9"/>
      <c r="O321" s="2"/>
      <c r="P321" s="2"/>
      <c r="Q321" s="2"/>
      <c r="R321" s="14"/>
      <c r="S321" s="2"/>
      <c r="T321" s="2"/>
      <c r="U321" s="2"/>
      <c r="V321" s="2"/>
      <c r="W321" s="6"/>
      <c r="X321" s="2"/>
    </row>
    <row r="322" spans="1:24" ht="15.75" customHeight="1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9"/>
      <c r="O322" s="2"/>
      <c r="P322" s="2"/>
      <c r="Q322" s="2"/>
      <c r="R322" s="14"/>
      <c r="S322" s="2"/>
      <c r="T322" s="2"/>
      <c r="U322" s="2"/>
      <c r="V322" s="2"/>
      <c r="W322" s="6"/>
      <c r="X322" s="2"/>
    </row>
    <row r="323" spans="1:24" ht="15.75" customHeight="1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9"/>
      <c r="O323" s="2"/>
      <c r="P323" s="2"/>
      <c r="Q323" s="2"/>
      <c r="R323" s="14"/>
      <c r="S323" s="2"/>
      <c r="T323" s="2"/>
      <c r="U323" s="2"/>
      <c r="V323" s="2"/>
      <c r="W323" s="6"/>
      <c r="X323" s="2"/>
    </row>
    <row r="324" spans="1:24" ht="15.75" customHeight="1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9"/>
      <c r="O324" s="2"/>
      <c r="P324" s="2"/>
      <c r="Q324" s="2"/>
      <c r="R324" s="14"/>
      <c r="S324" s="2"/>
      <c r="T324" s="2"/>
      <c r="U324" s="2"/>
      <c r="V324" s="2"/>
      <c r="W324" s="6"/>
      <c r="X324" s="2"/>
    </row>
    <row r="325" spans="1:24" ht="15.75" customHeight="1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9"/>
      <c r="O325" s="2"/>
      <c r="P325" s="2"/>
      <c r="Q325" s="2"/>
      <c r="R325" s="14"/>
      <c r="S325" s="2"/>
      <c r="T325" s="2"/>
      <c r="U325" s="2"/>
      <c r="V325" s="2"/>
      <c r="W325" s="6"/>
      <c r="X325" s="2"/>
    </row>
    <row r="326" spans="1:24" ht="15.75" customHeight="1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9"/>
      <c r="O326" s="2"/>
      <c r="P326" s="2"/>
      <c r="Q326" s="2"/>
      <c r="R326" s="14"/>
      <c r="S326" s="2"/>
      <c r="T326" s="2"/>
      <c r="U326" s="2"/>
      <c r="V326" s="2"/>
      <c r="W326" s="6"/>
      <c r="X326" s="2"/>
    </row>
    <row r="327" spans="1:24" ht="15.75" customHeight="1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9"/>
      <c r="O327" s="2"/>
      <c r="P327" s="2"/>
      <c r="Q327" s="2"/>
      <c r="R327" s="14"/>
      <c r="S327" s="2"/>
      <c r="T327" s="2"/>
      <c r="U327" s="2"/>
      <c r="V327" s="2"/>
      <c r="W327" s="6"/>
      <c r="X327" s="2"/>
    </row>
    <row r="328" spans="1:24" ht="15.75" customHeight="1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9"/>
      <c r="O328" s="2"/>
      <c r="P328" s="2"/>
      <c r="Q328" s="2"/>
      <c r="R328" s="14"/>
      <c r="S328" s="2"/>
      <c r="T328" s="2"/>
      <c r="U328" s="2"/>
      <c r="V328" s="2"/>
      <c r="W328" s="6"/>
      <c r="X328" s="2"/>
    </row>
    <row r="329" spans="1:24" ht="15.75" customHeight="1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9"/>
      <c r="O329" s="2"/>
      <c r="P329" s="2"/>
      <c r="Q329" s="2"/>
      <c r="R329" s="14"/>
      <c r="S329" s="2"/>
      <c r="T329" s="2"/>
      <c r="U329" s="2"/>
      <c r="V329" s="2"/>
      <c r="W329" s="6"/>
      <c r="X329" s="2"/>
    </row>
    <row r="330" spans="1:24" ht="15.75" customHeight="1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9"/>
      <c r="O330" s="2"/>
      <c r="P330" s="2"/>
      <c r="Q330" s="2"/>
      <c r="R330" s="14"/>
      <c r="S330" s="2"/>
      <c r="T330" s="2"/>
      <c r="U330" s="2"/>
      <c r="V330" s="2"/>
      <c r="W330" s="6"/>
      <c r="X330" s="2"/>
    </row>
    <row r="331" spans="1:24" ht="15.75" customHeight="1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9"/>
      <c r="O331" s="2"/>
      <c r="P331" s="2"/>
      <c r="Q331" s="2"/>
      <c r="R331" s="14"/>
      <c r="S331" s="2"/>
      <c r="T331" s="2"/>
      <c r="U331" s="2"/>
      <c r="V331" s="2"/>
      <c r="W331" s="6"/>
      <c r="X331" s="2"/>
    </row>
    <row r="332" spans="1:24" ht="15.75" customHeight="1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9"/>
      <c r="O332" s="2"/>
      <c r="P332" s="2"/>
      <c r="Q332" s="2"/>
      <c r="R332" s="14"/>
      <c r="S332" s="2"/>
      <c r="T332" s="2"/>
      <c r="U332" s="2"/>
      <c r="V332" s="2"/>
      <c r="W332" s="6"/>
      <c r="X332" s="2"/>
    </row>
    <row r="333" spans="1:24" ht="15.75" customHeight="1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9"/>
      <c r="O333" s="2"/>
      <c r="P333" s="2"/>
      <c r="Q333" s="2"/>
      <c r="R333" s="14"/>
      <c r="S333" s="2"/>
      <c r="T333" s="2"/>
      <c r="U333" s="2"/>
      <c r="V333" s="2"/>
      <c r="W333" s="6"/>
      <c r="X333" s="2"/>
    </row>
    <row r="334" spans="1:24" ht="15.75" customHeight="1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9"/>
      <c r="O334" s="2"/>
      <c r="P334" s="2"/>
      <c r="Q334" s="2"/>
      <c r="R334" s="14"/>
      <c r="S334" s="2"/>
      <c r="T334" s="2"/>
      <c r="U334" s="2"/>
      <c r="V334" s="2"/>
      <c r="W334" s="6"/>
      <c r="X334" s="2"/>
    </row>
    <row r="335" spans="1:24" ht="15.75" customHeight="1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9"/>
      <c r="O335" s="2"/>
      <c r="P335" s="2"/>
      <c r="Q335" s="2"/>
      <c r="R335" s="14"/>
      <c r="S335" s="2"/>
      <c r="T335" s="2"/>
      <c r="U335" s="2"/>
      <c r="V335" s="2"/>
      <c r="W335" s="6"/>
      <c r="X335" s="2"/>
    </row>
    <row r="336" spans="1:24" ht="15.75" customHeight="1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9"/>
      <c r="O336" s="2"/>
      <c r="P336" s="2"/>
      <c r="Q336" s="2"/>
      <c r="R336" s="14"/>
      <c r="S336" s="2"/>
      <c r="T336" s="2"/>
      <c r="U336" s="2"/>
      <c r="V336" s="2"/>
      <c r="W336" s="6"/>
      <c r="X336" s="2"/>
    </row>
    <row r="337" spans="1:24" ht="15.75" customHeight="1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9"/>
      <c r="O337" s="2"/>
      <c r="P337" s="2"/>
      <c r="Q337" s="2"/>
      <c r="R337" s="14"/>
      <c r="S337" s="2"/>
      <c r="T337" s="2"/>
      <c r="U337" s="2"/>
      <c r="V337" s="2"/>
      <c r="W337" s="6"/>
      <c r="X337" s="2"/>
    </row>
    <row r="338" spans="1:24" ht="15.75" customHeight="1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9"/>
      <c r="O338" s="2"/>
      <c r="P338" s="2"/>
      <c r="Q338" s="2"/>
      <c r="R338" s="14"/>
      <c r="S338" s="2"/>
      <c r="T338" s="2"/>
      <c r="U338" s="2"/>
      <c r="V338" s="2"/>
      <c r="W338" s="6"/>
      <c r="X338" s="2"/>
    </row>
    <row r="339" spans="1:24" ht="15.75" customHeight="1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9"/>
      <c r="O339" s="2"/>
      <c r="P339" s="2"/>
      <c r="Q339" s="2"/>
      <c r="R339" s="14"/>
      <c r="S339" s="2"/>
      <c r="T339" s="2"/>
      <c r="U339" s="2"/>
      <c r="V339" s="2"/>
      <c r="W339" s="6"/>
      <c r="X339" s="2"/>
    </row>
    <row r="340" spans="1:24" ht="15.75" customHeight="1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9"/>
      <c r="O340" s="2"/>
      <c r="P340" s="2"/>
      <c r="Q340" s="2"/>
      <c r="R340" s="14"/>
      <c r="S340" s="2"/>
      <c r="T340" s="2"/>
      <c r="U340" s="2"/>
      <c r="V340" s="2"/>
      <c r="W340" s="6"/>
      <c r="X340" s="2"/>
    </row>
    <row r="341" spans="1:24" ht="15.75" customHeight="1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9"/>
      <c r="O341" s="2"/>
      <c r="P341" s="2"/>
      <c r="Q341" s="2"/>
      <c r="R341" s="14"/>
      <c r="S341" s="2"/>
      <c r="T341" s="2"/>
      <c r="U341" s="2"/>
      <c r="V341" s="2"/>
      <c r="W341" s="6"/>
      <c r="X341" s="2"/>
    </row>
    <row r="342" spans="1:24" ht="15.75" customHeight="1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9"/>
      <c r="O342" s="2"/>
      <c r="P342" s="2"/>
      <c r="Q342" s="2"/>
      <c r="R342" s="14"/>
      <c r="S342" s="2"/>
      <c r="T342" s="2"/>
      <c r="U342" s="2"/>
      <c r="V342" s="2"/>
      <c r="W342" s="6"/>
      <c r="X342" s="2"/>
    </row>
    <row r="343" spans="1:24" ht="15.75" customHeight="1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9"/>
      <c r="O343" s="2"/>
      <c r="P343" s="2"/>
      <c r="Q343" s="2"/>
      <c r="R343" s="14"/>
      <c r="S343" s="2"/>
      <c r="T343" s="2"/>
      <c r="U343" s="2"/>
      <c r="V343" s="2"/>
      <c r="W343" s="6"/>
      <c r="X343" s="2"/>
    </row>
    <row r="344" spans="1:24" ht="15.75" customHeight="1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9"/>
      <c r="O344" s="2"/>
      <c r="P344" s="2"/>
      <c r="Q344" s="2"/>
      <c r="R344" s="14"/>
      <c r="S344" s="2"/>
      <c r="T344" s="2"/>
      <c r="U344" s="2"/>
      <c r="V344" s="2"/>
      <c r="W344" s="6"/>
      <c r="X344" s="2"/>
    </row>
    <row r="345" spans="1:24" ht="15.75" customHeight="1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9"/>
      <c r="O345" s="2"/>
      <c r="P345" s="2"/>
      <c r="Q345" s="2"/>
      <c r="R345" s="14"/>
      <c r="S345" s="2"/>
      <c r="T345" s="2"/>
      <c r="U345" s="2"/>
      <c r="V345" s="2"/>
      <c r="W345" s="6"/>
      <c r="X345" s="2"/>
    </row>
    <row r="346" spans="1:24" ht="15.75" customHeight="1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9"/>
      <c r="O346" s="2"/>
      <c r="P346" s="2"/>
      <c r="Q346" s="2"/>
      <c r="R346" s="14"/>
      <c r="S346" s="2"/>
      <c r="T346" s="2"/>
      <c r="U346" s="2"/>
      <c r="V346" s="2"/>
      <c r="W346" s="6"/>
      <c r="X346" s="2"/>
    </row>
    <row r="347" spans="1:24" ht="15.75" customHeight="1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9"/>
      <c r="O347" s="2"/>
      <c r="P347" s="2"/>
      <c r="Q347" s="2"/>
      <c r="R347" s="14"/>
      <c r="S347" s="2"/>
      <c r="T347" s="2"/>
      <c r="U347" s="2"/>
      <c r="V347" s="2"/>
      <c r="W347" s="6"/>
      <c r="X347" s="2"/>
    </row>
    <row r="348" spans="1:24" ht="15.75" customHeight="1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9"/>
      <c r="O348" s="2"/>
      <c r="P348" s="2"/>
      <c r="Q348" s="2"/>
      <c r="R348" s="14"/>
      <c r="S348" s="2"/>
      <c r="T348" s="2"/>
      <c r="U348" s="2"/>
      <c r="V348" s="2"/>
      <c r="W348" s="6"/>
      <c r="X348" s="2"/>
    </row>
    <row r="349" spans="1:24" ht="15.75" customHeight="1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9"/>
      <c r="O349" s="2"/>
      <c r="P349" s="2"/>
      <c r="Q349" s="2"/>
      <c r="R349" s="14"/>
      <c r="S349" s="2"/>
      <c r="T349" s="2"/>
      <c r="U349" s="2"/>
      <c r="V349" s="2"/>
      <c r="W349" s="6"/>
      <c r="X349" s="2"/>
    </row>
    <row r="350" spans="1:24" ht="15.75" customHeight="1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9"/>
      <c r="O350" s="2"/>
      <c r="P350" s="2"/>
      <c r="Q350" s="2"/>
      <c r="R350" s="14"/>
      <c r="S350" s="2"/>
      <c r="T350" s="2"/>
      <c r="U350" s="2"/>
      <c r="V350" s="2"/>
      <c r="W350" s="6"/>
      <c r="X350" s="2"/>
    </row>
    <row r="351" spans="1:24" ht="15.75" customHeight="1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9"/>
      <c r="O351" s="2"/>
      <c r="P351" s="2"/>
      <c r="Q351" s="2"/>
      <c r="R351" s="14"/>
      <c r="S351" s="2"/>
      <c r="T351" s="2"/>
      <c r="U351" s="2"/>
      <c r="V351" s="2"/>
      <c r="W351" s="6"/>
      <c r="X351" s="2"/>
    </row>
    <row r="352" spans="1:24" ht="15.75" customHeight="1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9"/>
      <c r="O352" s="2"/>
      <c r="P352" s="2"/>
      <c r="Q352" s="2"/>
      <c r="R352" s="14"/>
      <c r="S352" s="2"/>
      <c r="T352" s="2"/>
      <c r="U352" s="2"/>
      <c r="V352" s="2"/>
      <c r="W352" s="6"/>
      <c r="X352" s="2"/>
    </row>
    <row r="353" spans="1:24" ht="15.75" customHeight="1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9"/>
      <c r="O353" s="2"/>
      <c r="P353" s="2"/>
      <c r="Q353" s="2"/>
      <c r="R353" s="14"/>
      <c r="S353" s="2"/>
      <c r="T353" s="2"/>
      <c r="U353" s="2"/>
      <c r="V353" s="2"/>
      <c r="W353" s="6"/>
      <c r="X353" s="2"/>
    </row>
    <row r="354" spans="1:24" ht="15.75" customHeight="1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9"/>
      <c r="O354" s="2"/>
      <c r="P354" s="2"/>
      <c r="Q354" s="2"/>
      <c r="R354" s="14"/>
      <c r="S354" s="2"/>
      <c r="T354" s="2"/>
      <c r="U354" s="2"/>
      <c r="V354" s="2"/>
      <c r="W354" s="6"/>
      <c r="X354" s="2"/>
    </row>
    <row r="355" spans="1:24" ht="15.75" customHeight="1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9"/>
      <c r="O355" s="2"/>
      <c r="P355" s="2"/>
      <c r="Q355" s="2"/>
      <c r="R355" s="14"/>
      <c r="S355" s="2"/>
      <c r="T355" s="2"/>
      <c r="U355" s="2"/>
      <c r="V355" s="2"/>
      <c r="W355" s="6"/>
      <c r="X355" s="2"/>
    </row>
    <row r="356" spans="1:24" ht="15.75" customHeight="1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9"/>
      <c r="O356" s="2"/>
      <c r="P356" s="2"/>
      <c r="Q356" s="2"/>
      <c r="R356" s="14"/>
      <c r="S356" s="2"/>
      <c r="T356" s="2"/>
      <c r="U356" s="2"/>
      <c r="V356" s="2"/>
      <c r="W356" s="6"/>
      <c r="X356" s="2"/>
    </row>
    <row r="357" spans="1:24" ht="15.75" customHeight="1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9"/>
      <c r="O357" s="2"/>
      <c r="P357" s="2"/>
      <c r="Q357" s="2"/>
      <c r="R357" s="14"/>
      <c r="S357" s="2"/>
      <c r="T357" s="2"/>
      <c r="U357" s="2"/>
      <c r="V357" s="2"/>
      <c r="W357" s="6"/>
      <c r="X357" s="2"/>
    </row>
    <row r="358" spans="1:24" ht="15.75" customHeight="1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9"/>
      <c r="O358" s="2"/>
      <c r="P358" s="2"/>
      <c r="Q358" s="2"/>
      <c r="R358" s="27"/>
      <c r="S358" s="2"/>
      <c r="T358" s="2"/>
      <c r="U358" s="2"/>
      <c r="V358" s="2"/>
      <c r="W358" s="6"/>
      <c r="X358" s="2"/>
    </row>
    <row r="359" spans="1:24" ht="15.75" customHeight="1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9"/>
      <c r="O359" s="2"/>
      <c r="P359" s="2"/>
      <c r="Q359" s="2"/>
      <c r="R359" s="27"/>
      <c r="S359" s="2"/>
      <c r="T359" s="2"/>
      <c r="U359" s="2"/>
      <c r="V359" s="2"/>
      <c r="W359" s="6"/>
      <c r="X359" s="2"/>
    </row>
    <row r="360" spans="1:24" ht="15.75" customHeight="1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9"/>
      <c r="O360" s="2"/>
      <c r="P360" s="2"/>
      <c r="Q360" s="2"/>
      <c r="R360" s="27"/>
      <c r="S360" s="2"/>
      <c r="T360" s="2"/>
      <c r="U360" s="2"/>
      <c r="V360" s="2"/>
      <c r="W360" s="6"/>
      <c r="X360" s="2"/>
    </row>
    <row r="361" spans="1:24" ht="15.75" customHeight="1" x14ac:dyDescent="0.2">
      <c r="N361" s="28"/>
      <c r="R361" s="29"/>
    </row>
    <row r="362" spans="1:24" ht="15.75" customHeight="1" x14ac:dyDescent="0.2">
      <c r="N362" s="28"/>
      <c r="R362" s="29"/>
    </row>
    <row r="363" spans="1:24" ht="15.75" customHeight="1" x14ac:dyDescent="0.2">
      <c r="N363" s="28"/>
      <c r="R363" s="29"/>
    </row>
    <row r="364" spans="1:24" ht="15.75" customHeight="1" x14ac:dyDescent="0.2">
      <c r="N364" s="28"/>
      <c r="R364" s="29"/>
    </row>
    <row r="365" spans="1:24" ht="15.75" customHeight="1" x14ac:dyDescent="0.2">
      <c r="N365" s="28"/>
      <c r="R365" s="29"/>
    </row>
    <row r="366" spans="1:24" ht="15.75" customHeight="1" x14ac:dyDescent="0.2">
      <c r="N366" s="28"/>
      <c r="R366" s="29"/>
    </row>
    <row r="367" spans="1:24" ht="15.75" customHeight="1" x14ac:dyDescent="0.2">
      <c r="N367" s="28"/>
      <c r="R367" s="29"/>
    </row>
    <row r="368" spans="1:24" ht="15.75" customHeight="1" x14ac:dyDescent="0.2">
      <c r="N368" s="28"/>
      <c r="R368" s="29"/>
    </row>
    <row r="369" spans="14:18" ht="15.75" customHeight="1" x14ac:dyDescent="0.2">
      <c r="N369" s="28"/>
      <c r="R369" s="29"/>
    </row>
    <row r="370" spans="14:18" ht="15.75" customHeight="1" x14ac:dyDescent="0.2">
      <c r="N370" s="28"/>
      <c r="R370" s="29"/>
    </row>
    <row r="371" spans="14:18" ht="15.75" customHeight="1" x14ac:dyDescent="0.2">
      <c r="N371" s="28"/>
      <c r="R371" s="29"/>
    </row>
    <row r="372" spans="14:18" ht="15.75" customHeight="1" x14ac:dyDescent="0.2">
      <c r="N372" s="28"/>
      <c r="R372" s="29"/>
    </row>
    <row r="373" spans="14:18" ht="15.75" customHeight="1" x14ac:dyDescent="0.2">
      <c r="N373" s="28"/>
      <c r="R373" s="29"/>
    </row>
    <row r="374" spans="14:18" ht="15.75" customHeight="1" x14ac:dyDescent="0.2">
      <c r="N374" s="28"/>
      <c r="R374" s="29"/>
    </row>
    <row r="375" spans="14:18" ht="15.75" customHeight="1" x14ac:dyDescent="0.2">
      <c r="N375" s="28"/>
      <c r="R375" s="29"/>
    </row>
    <row r="376" spans="14:18" ht="15.75" customHeight="1" x14ac:dyDescent="0.2">
      <c r="N376" s="28"/>
      <c r="R376" s="29"/>
    </row>
    <row r="377" spans="14:18" ht="15.75" customHeight="1" x14ac:dyDescent="0.2">
      <c r="N377" s="28"/>
      <c r="R377" s="29"/>
    </row>
    <row r="378" spans="14:18" ht="15.75" customHeight="1" x14ac:dyDescent="0.2">
      <c r="N378" s="28"/>
      <c r="R378" s="29"/>
    </row>
    <row r="379" spans="14:18" ht="15.75" customHeight="1" x14ac:dyDescent="0.2">
      <c r="N379" s="28"/>
      <c r="R379" s="29"/>
    </row>
    <row r="380" spans="14:18" ht="15.75" customHeight="1" x14ac:dyDescent="0.2">
      <c r="N380" s="28"/>
      <c r="R380" s="29"/>
    </row>
    <row r="381" spans="14:18" ht="15.75" customHeight="1" x14ac:dyDescent="0.2">
      <c r="N381" s="28"/>
      <c r="R381" s="29"/>
    </row>
    <row r="382" spans="14:18" ht="15.75" customHeight="1" x14ac:dyDescent="0.2">
      <c r="N382" s="28"/>
      <c r="R382" s="29"/>
    </row>
    <row r="383" spans="14:18" ht="15.75" customHeight="1" x14ac:dyDescent="0.2">
      <c r="N383" s="28"/>
      <c r="R383" s="29"/>
    </row>
    <row r="384" spans="14:18" ht="15.75" customHeight="1" x14ac:dyDescent="0.2">
      <c r="N384" s="28"/>
      <c r="R384" s="29"/>
    </row>
    <row r="385" spans="14:18" ht="15.75" customHeight="1" x14ac:dyDescent="0.2">
      <c r="N385" s="28"/>
      <c r="R385" s="29"/>
    </row>
    <row r="386" spans="14:18" ht="15.75" customHeight="1" x14ac:dyDescent="0.2">
      <c r="N386" s="28"/>
      <c r="R386" s="29"/>
    </row>
    <row r="387" spans="14:18" ht="15.75" customHeight="1" x14ac:dyDescent="0.2">
      <c r="N387" s="28"/>
      <c r="R387" s="29"/>
    </row>
    <row r="388" spans="14:18" ht="15.75" customHeight="1" x14ac:dyDescent="0.2">
      <c r="N388" s="28"/>
      <c r="R388" s="29"/>
    </row>
    <row r="389" spans="14:18" ht="15.75" customHeight="1" x14ac:dyDescent="0.2">
      <c r="N389" s="28"/>
      <c r="R389" s="29"/>
    </row>
    <row r="390" spans="14:18" ht="15.75" customHeight="1" x14ac:dyDescent="0.2">
      <c r="N390" s="28"/>
      <c r="R390" s="29"/>
    </row>
    <row r="391" spans="14:18" ht="15.75" customHeight="1" x14ac:dyDescent="0.2">
      <c r="N391" s="28"/>
      <c r="R391" s="29"/>
    </row>
    <row r="392" spans="14:18" ht="15.75" customHeight="1" x14ac:dyDescent="0.2">
      <c r="N392" s="28"/>
      <c r="R392" s="29"/>
    </row>
    <row r="393" spans="14:18" ht="15.75" customHeight="1" x14ac:dyDescent="0.2">
      <c r="N393" s="28"/>
      <c r="R393" s="29"/>
    </row>
    <row r="394" spans="14:18" ht="15.75" customHeight="1" x14ac:dyDescent="0.2">
      <c r="N394" s="28"/>
      <c r="R394" s="29"/>
    </row>
    <row r="395" spans="14:18" ht="15.75" customHeight="1" x14ac:dyDescent="0.2">
      <c r="N395" s="28"/>
      <c r="R395" s="29"/>
    </row>
    <row r="396" spans="14:18" ht="15.75" customHeight="1" x14ac:dyDescent="0.2">
      <c r="N396" s="28"/>
      <c r="R396" s="29"/>
    </row>
    <row r="397" spans="14:18" ht="15.75" customHeight="1" x14ac:dyDescent="0.2">
      <c r="N397" s="28"/>
      <c r="R397" s="29"/>
    </row>
    <row r="398" spans="14:18" ht="15.75" customHeight="1" x14ac:dyDescent="0.2">
      <c r="N398" s="28"/>
      <c r="R398" s="29"/>
    </row>
    <row r="399" spans="14:18" ht="15.75" customHeight="1" x14ac:dyDescent="0.2">
      <c r="N399" s="28"/>
      <c r="R399" s="29"/>
    </row>
    <row r="400" spans="14:18" ht="15.75" customHeight="1" x14ac:dyDescent="0.2">
      <c r="N400" s="28"/>
      <c r="R400" s="29"/>
    </row>
    <row r="401" spans="14:18" ht="15.75" customHeight="1" x14ac:dyDescent="0.2">
      <c r="N401" s="28"/>
      <c r="R401" s="29"/>
    </row>
    <row r="402" spans="14:18" ht="15.75" customHeight="1" x14ac:dyDescent="0.2">
      <c r="N402" s="28"/>
      <c r="R402" s="29"/>
    </row>
    <row r="403" spans="14:18" ht="15.75" customHeight="1" x14ac:dyDescent="0.2">
      <c r="N403" s="28"/>
      <c r="R403" s="29"/>
    </row>
    <row r="404" spans="14:18" ht="15.75" customHeight="1" x14ac:dyDescent="0.2">
      <c r="N404" s="28"/>
      <c r="R404" s="29"/>
    </row>
    <row r="405" spans="14:18" ht="15.75" customHeight="1" x14ac:dyDescent="0.2">
      <c r="N405" s="28"/>
      <c r="R405" s="29"/>
    </row>
    <row r="406" spans="14:18" ht="15.75" customHeight="1" x14ac:dyDescent="0.2">
      <c r="N406" s="28"/>
      <c r="R406" s="29"/>
    </row>
    <row r="407" spans="14:18" ht="15.75" customHeight="1" x14ac:dyDescent="0.2">
      <c r="N407" s="28"/>
      <c r="R407" s="29"/>
    </row>
    <row r="408" spans="14:18" ht="15.75" customHeight="1" x14ac:dyDescent="0.2">
      <c r="N408" s="28"/>
      <c r="R408" s="29"/>
    </row>
    <row r="409" spans="14:18" ht="15.75" customHeight="1" x14ac:dyDescent="0.2">
      <c r="N409" s="28"/>
      <c r="R409" s="29"/>
    </row>
    <row r="410" spans="14:18" ht="15.75" customHeight="1" x14ac:dyDescent="0.2">
      <c r="N410" s="28"/>
      <c r="R410" s="29"/>
    </row>
    <row r="411" spans="14:18" ht="15.75" customHeight="1" x14ac:dyDescent="0.2">
      <c r="N411" s="28"/>
      <c r="R411" s="29"/>
    </row>
    <row r="412" spans="14:18" ht="15.75" customHeight="1" x14ac:dyDescent="0.2">
      <c r="N412" s="28"/>
      <c r="R412" s="29"/>
    </row>
    <row r="413" spans="14:18" ht="15.75" customHeight="1" x14ac:dyDescent="0.2">
      <c r="N413" s="28"/>
      <c r="R413" s="29"/>
    </row>
    <row r="414" spans="14:18" ht="15.75" customHeight="1" x14ac:dyDescent="0.2">
      <c r="N414" s="28"/>
      <c r="R414" s="29"/>
    </row>
    <row r="415" spans="14:18" ht="15.75" customHeight="1" x14ac:dyDescent="0.2">
      <c r="N415" s="28"/>
      <c r="R415" s="29"/>
    </row>
    <row r="416" spans="14:18" ht="15.75" customHeight="1" x14ac:dyDescent="0.2">
      <c r="N416" s="28"/>
      <c r="R416" s="29"/>
    </row>
    <row r="417" spans="14:18" ht="15.75" customHeight="1" x14ac:dyDescent="0.2">
      <c r="N417" s="28"/>
      <c r="R417" s="29"/>
    </row>
    <row r="418" spans="14:18" ht="15.75" customHeight="1" x14ac:dyDescent="0.2">
      <c r="N418" s="28"/>
      <c r="R418" s="29"/>
    </row>
    <row r="419" spans="14:18" ht="15.75" customHeight="1" x14ac:dyDescent="0.2">
      <c r="N419" s="28"/>
      <c r="R419" s="29"/>
    </row>
    <row r="420" spans="14:18" ht="15.75" customHeight="1" x14ac:dyDescent="0.2">
      <c r="N420" s="28"/>
      <c r="R420" s="29"/>
    </row>
    <row r="421" spans="14:18" ht="15.75" customHeight="1" x14ac:dyDescent="0.2">
      <c r="N421" s="28"/>
      <c r="R421" s="29"/>
    </row>
    <row r="422" spans="14:18" ht="15.75" customHeight="1" x14ac:dyDescent="0.2">
      <c r="N422" s="28"/>
      <c r="R422" s="29"/>
    </row>
    <row r="423" spans="14:18" ht="15.75" customHeight="1" x14ac:dyDescent="0.2">
      <c r="N423" s="28"/>
      <c r="R423" s="29"/>
    </row>
    <row r="424" spans="14:18" ht="15.75" customHeight="1" x14ac:dyDescent="0.2">
      <c r="N424" s="28"/>
      <c r="R424" s="29"/>
    </row>
    <row r="425" spans="14:18" ht="15.75" customHeight="1" x14ac:dyDescent="0.2">
      <c r="N425" s="28"/>
      <c r="R425" s="29"/>
    </row>
    <row r="426" spans="14:18" ht="15.75" customHeight="1" x14ac:dyDescent="0.2">
      <c r="N426" s="28"/>
      <c r="R426" s="29"/>
    </row>
    <row r="427" spans="14:18" ht="15.75" customHeight="1" x14ac:dyDescent="0.2">
      <c r="N427" s="28"/>
      <c r="R427" s="29"/>
    </row>
    <row r="428" spans="14:18" ht="15.75" customHeight="1" x14ac:dyDescent="0.2">
      <c r="N428" s="28"/>
      <c r="R428" s="29"/>
    </row>
    <row r="429" spans="14:18" ht="15.75" customHeight="1" x14ac:dyDescent="0.2">
      <c r="N429" s="28"/>
      <c r="R429" s="29"/>
    </row>
    <row r="430" spans="14:18" ht="15.75" customHeight="1" x14ac:dyDescent="0.2">
      <c r="N430" s="28"/>
      <c r="R430" s="29"/>
    </row>
    <row r="431" spans="14:18" ht="15.75" customHeight="1" x14ac:dyDescent="0.2">
      <c r="N431" s="28"/>
      <c r="R431" s="29"/>
    </row>
    <row r="432" spans="14:18" ht="15.75" customHeight="1" x14ac:dyDescent="0.2">
      <c r="N432" s="28"/>
      <c r="R432" s="29"/>
    </row>
    <row r="433" spans="14:18" ht="15.75" customHeight="1" x14ac:dyDescent="0.2">
      <c r="N433" s="28"/>
      <c r="R433" s="29"/>
    </row>
    <row r="434" spans="14:18" ht="15.75" customHeight="1" x14ac:dyDescent="0.2">
      <c r="N434" s="28"/>
      <c r="R434" s="29"/>
    </row>
    <row r="435" spans="14:18" ht="15.75" customHeight="1" x14ac:dyDescent="0.2">
      <c r="N435" s="28"/>
      <c r="R435" s="29"/>
    </row>
    <row r="436" spans="14:18" ht="15.75" customHeight="1" x14ac:dyDescent="0.2">
      <c r="N436" s="28"/>
      <c r="R436" s="29"/>
    </row>
    <row r="437" spans="14:18" ht="15.75" customHeight="1" x14ac:dyDescent="0.2">
      <c r="N437" s="28"/>
      <c r="R437" s="29"/>
    </row>
    <row r="438" spans="14:18" ht="15.75" customHeight="1" x14ac:dyDescent="0.2">
      <c r="N438" s="28"/>
      <c r="R438" s="29"/>
    </row>
    <row r="439" spans="14:18" ht="15.75" customHeight="1" x14ac:dyDescent="0.2">
      <c r="N439" s="28"/>
      <c r="R439" s="29"/>
    </row>
    <row r="440" spans="14:18" ht="15.75" customHeight="1" x14ac:dyDescent="0.2">
      <c r="N440" s="28"/>
      <c r="R440" s="29"/>
    </row>
    <row r="441" spans="14:18" ht="15.75" customHeight="1" x14ac:dyDescent="0.2">
      <c r="N441" s="28"/>
      <c r="R441" s="29"/>
    </row>
    <row r="442" spans="14:18" ht="15.75" customHeight="1" x14ac:dyDescent="0.2">
      <c r="N442" s="28"/>
      <c r="R442" s="29"/>
    </row>
    <row r="443" spans="14:18" ht="15.75" customHeight="1" x14ac:dyDescent="0.2">
      <c r="N443" s="28"/>
      <c r="R443" s="29"/>
    </row>
    <row r="444" spans="14:18" ht="15.75" customHeight="1" x14ac:dyDescent="0.2">
      <c r="N444" s="28"/>
      <c r="R444" s="29"/>
    </row>
    <row r="445" spans="14:18" ht="15.75" customHeight="1" x14ac:dyDescent="0.2">
      <c r="N445" s="28"/>
      <c r="R445" s="29"/>
    </row>
    <row r="446" spans="14:18" ht="15.75" customHeight="1" x14ac:dyDescent="0.2">
      <c r="N446" s="28"/>
      <c r="R446" s="29"/>
    </row>
    <row r="447" spans="14:18" ht="15.75" customHeight="1" x14ac:dyDescent="0.2">
      <c r="N447" s="28"/>
      <c r="R447" s="29"/>
    </row>
    <row r="448" spans="14:18" ht="15.75" customHeight="1" x14ac:dyDescent="0.2">
      <c r="N448" s="28"/>
      <c r="R448" s="29"/>
    </row>
    <row r="449" spans="14:18" ht="15.75" customHeight="1" x14ac:dyDescent="0.2">
      <c r="N449" s="28"/>
      <c r="R449" s="29"/>
    </row>
    <row r="450" spans="14:18" ht="15.75" customHeight="1" x14ac:dyDescent="0.2">
      <c r="N450" s="28"/>
      <c r="R450" s="29"/>
    </row>
    <row r="451" spans="14:18" ht="15.75" customHeight="1" x14ac:dyDescent="0.2">
      <c r="N451" s="28"/>
      <c r="R451" s="29"/>
    </row>
    <row r="452" spans="14:18" ht="15.75" customHeight="1" x14ac:dyDescent="0.2">
      <c r="N452" s="28"/>
      <c r="R452" s="29"/>
    </row>
    <row r="453" spans="14:18" ht="15.75" customHeight="1" x14ac:dyDescent="0.2">
      <c r="N453" s="28"/>
      <c r="R453" s="29"/>
    </row>
    <row r="454" spans="14:18" ht="15.75" customHeight="1" x14ac:dyDescent="0.2">
      <c r="N454" s="28"/>
      <c r="R454" s="29"/>
    </row>
    <row r="455" spans="14:18" ht="15.75" customHeight="1" x14ac:dyDescent="0.2">
      <c r="N455" s="28"/>
      <c r="R455" s="29"/>
    </row>
    <row r="456" spans="14:18" ht="15.75" customHeight="1" x14ac:dyDescent="0.2">
      <c r="N456" s="28"/>
      <c r="R456" s="29"/>
    </row>
    <row r="457" spans="14:18" ht="15.75" customHeight="1" x14ac:dyDescent="0.2">
      <c r="N457" s="28"/>
      <c r="R457" s="29"/>
    </row>
    <row r="458" spans="14:18" ht="15.75" customHeight="1" x14ac:dyDescent="0.2">
      <c r="N458" s="28"/>
      <c r="R458" s="29"/>
    </row>
    <row r="459" spans="14:18" ht="15.75" customHeight="1" x14ac:dyDescent="0.2">
      <c r="N459" s="28"/>
      <c r="R459" s="29"/>
    </row>
    <row r="460" spans="14:18" ht="15.75" customHeight="1" x14ac:dyDescent="0.2">
      <c r="N460" s="28"/>
      <c r="R460" s="29"/>
    </row>
    <row r="461" spans="14:18" ht="15.75" customHeight="1" x14ac:dyDescent="0.2">
      <c r="N461" s="28"/>
      <c r="R461" s="29"/>
    </row>
    <row r="462" spans="14:18" ht="15.75" customHeight="1" x14ac:dyDescent="0.2">
      <c r="N462" s="28"/>
      <c r="R462" s="29"/>
    </row>
    <row r="463" spans="14:18" ht="15.75" customHeight="1" x14ac:dyDescent="0.2">
      <c r="N463" s="28"/>
      <c r="R463" s="29"/>
    </row>
    <row r="464" spans="14:18" ht="15.75" customHeight="1" x14ac:dyDescent="0.2">
      <c r="N464" s="28"/>
      <c r="R464" s="29"/>
    </row>
    <row r="465" spans="14:18" ht="15.75" customHeight="1" x14ac:dyDescent="0.2">
      <c r="N465" s="28"/>
      <c r="R465" s="29"/>
    </row>
    <row r="466" spans="14:18" ht="15.75" customHeight="1" x14ac:dyDescent="0.2">
      <c r="N466" s="28"/>
      <c r="R466" s="29"/>
    </row>
    <row r="467" spans="14:18" ht="15.75" customHeight="1" x14ac:dyDescent="0.2">
      <c r="N467" s="28"/>
      <c r="R467" s="29"/>
    </row>
    <row r="468" spans="14:18" ht="15.75" customHeight="1" x14ac:dyDescent="0.2">
      <c r="N468" s="28"/>
      <c r="R468" s="29"/>
    </row>
    <row r="469" spans="14:18" ht="15.75" customHeight="1" x14ac:dyDescent="0.2">
      <c r="N469" s="28"/>
      <c r="R469" s="29"/>
    </row>
    <row r="470" spans="14:18" ht="15.75" customHeight="1" x14ac:dyDescent="0.2">
      <c r="N470" s="28"/>
      <c r="R470" s="29"/>
    </row>
    <row r="471" spans="14:18" ht="15.75" customHeight="1" x14ac:dyDescent="0.2">
      <c r="N471" s="28"/>
      <c r="R471" s="29"/>
    </row>
    <row r="472" spans="14:18" ht="15.75" customHeight="1" x14ac:dyDescent="0.2">
      <c r="N472" s="28"/>
      <c r="R472" s="29"/>
    </row>
    <row r="473" spans="14:18" ht="15.75" customHeight="1" x14ac:dyDescent="0.2">
      <c r="N473" s="28"/>
      <c r="R473" s="29"/>
    </row>
    <row r="474" spans="14:18" ht="15.75" customHeight="1" x14ac:dyDescent="0.2">
      <c r="N474" s="28"/>
      <c r="R474" s="29"/>
    </row>
    <row r="475" spans="14:18" ht="15.75" customHeight="1" x14ac:dyDescent="0.2">
      <c r="N475" s="28"/>
      <c r="R475" s="29"/>
    </row>
    <row r="476" spans="14:18" ht="15.75" customHeight="1" x14ac:dyDescent="0.2">
      <c r="N476" s="28"/>
      <c r="R476" s="29"/>
    </row>
    <row r="477" spans="14:18" ht="15.75" customHeight="1" x14ac:dyDescent="0.2">
      <c r="N477" s="28"/>
      <c r="R477" s="29"/>
    </row>
    <row r="478" spans="14:18" ht="15.75" customHeight="1" x14ac:dyDescent="0.2">
      <c r="N478" s="28"/>
      <c r="R478" s="29"/>
    </row>
    <row r="479" spans="14:18" ht="15.75" customHeight="1" x14ac:dyDescent="0.2">
      <c r="N479" s="28"/>
      <c r="R479" s="29"/>
    </row>
    <row r="480" spans="14:18" ht="15.75" customHeight="1" x14ac:dyDescent="0.2">
      <c r="N480" s="28"/>
      <c r="R480" s="29"/>
    </row>
    <row r="481" spans="14:18" ht="15.75" customHeight="1" x14ac:dyDescent="0.2">
      <c r="N481" s="28"/>
      <c r="R481" s="29"/>
    </row>
    <row r="482" spans="14:18" ht="15.75" customHeight="1" x14ac:dyDescent="0.2">
      <c r="N482" s="28"/>
      <c r="R482" s="29"/>
    </row>
    <row r="483" spans="14:18" ht="15.75" customHeight="1" x14ac:dyDescent="0.2">
      <c r="N483" s="28"/>
      <c r="R483" s="29"/>
    </row>
    <row r="484" spans="14:18" ht="15.75" customHeight="1" x14ac:dyDescent="0.2">
      <c r="N484" s="28"/>
      <c r="R484" s="29"/>
    </row>
    <row r="485" spans="14:18" ht="15.75" customHeight="1" x14ac:dyDescent="0.2">
      <c r="N485" s="28"/>
      <c r="R485" s="29"/>
    </row>
    <row r="486" spans="14:18" ht="15.75" customHeight="1" x14ac:dyDescent="0.2">
      <c r="N486" s="28"/>
      <c r="R486" s="29"/>
    </row>
    <row r="487" spans="14:18" ht="15.75" customHeight="1" x14ac:dyDescent="0.2">
      <c r="N487" s="28"/>
      <c r="R487" s="29"/>
    </row>
    <row r="488" spans="14:18" ht="15.75" customHeight="1" x14ac:dyDescent="0.2">
      <c r="N488" s="28"/>
      <c r="R488" s="29"/>
    </row>
    <row r="489" spans="14:18" ht="15.75" customHeight="1" x14ac:dyDescent="0.2">
      <c r="N489" s="28"/>
      <c r="R489" s="29"/>
    </row>
    <row r="490" spans="14:18" ht="15.75" customHeight="1" x14ac:dyDescent="0.2">
      <c r="N490" s="28"/>
      <c r="R490" s="29"/>
    </row>
    <row r="491" spans="14:18" ht="15.75" customHeight="1" x14ac:dyDescent="0.2">
      <c r="N491" s="28"/>
      <c r="R491" s="29"/>
    </row>
    <row r="492" spans="14:18" ht="15.75" customHeight="1" x14ac:dyDescent="0.2">
      <c r="N492" s="28"/>
      <c r="R492" s="29"/>
    </row>
    <row r="493" spans="14:18" ht="15.75" customHeight="1" x14ac:dyDescent="0.2">
      <c r="N493" s="28"/>
      <c r="R493" s="29"/>
    </row>
    <row r="494" spans="14:18" ht="15.75" customHeight="1" x14ac:dyDescent="0.2">
      <c r="N494" s="28"/>
      <c r="R494" s="29"/>
    </row>
    <row r="495" spans="14:18" ht="15.75" customHeight="1" x14ac:dyDescent="0.2">
      <c r="N495" s="28"/>
      <c r="R495" s="29"/>
    </row>
    <row r="496" spans="14:18" ht="15.75" customHeight="1" x14ac:dyDescent="0.2">
      <c r="N496" s="28"/>
      <c r="R496" s="29"/>
    </row>
    <row r="497" spans="14:18" ht="15.75" customHeight="1" x14ac:dyDescent="0.2">
      <c r="N497" s="28"/>
      <c r="R497" s="29"/>
    </row>
    <row r="498" spans="14:18" ht="15.75" customHeight="1" x14ac:dyDescent="0.2">
      <c r="N498" s="28"/>
      <c r="R498" s="29"/>
    </row>
    <row r="499" spans="14:18" ht="15.75" customHeight="1" x14ac:dyDescent="0.2">
      <c r="N499" s="28"/>
      <c r="R499" s="29"/>
    </row>
    <row r="500" spans="14:18" ht="15.75" customHeight="1" x14ac:dyDescent="0.2">
      <c r="N500" s="28"/>
      <c r="R500" s="29"/>
    </row>
    <row r="501" spans="14:18" ht="15.75" customHeight="1" x14ac:dyDescent="0.2">
      <c r="N501" s="28"/>
      <c r="R501" s="29"/>
    </row>
    <row r="502" spans="14:18" ht="15.75" customHeight="1" x14ac:dyDescent="0.2">
      <c r="N502" s="28"/>
      <c r="R502" s="29"/>
    </row>
    <row r="503" spans="14:18" ht="15.75" customHeight="1" x14ac:dyDescent="0.2">
      <c r="N503" s="28"/>
      <c r="R503" s="29"/>
    </row>
    <row r="504" spans="14:18" ht="15.75" customHeight="1" x14ac:dyDescent="0.2">
      <c r="N504" s="28"/>
      <c r="R504" s="29"/>
    </row>
    <row r="505" spans="14:18" ht="15.75" customHeight="1" x14ac:dyDescent="0.2">
      <c r="N505" s="28"/>
      <c r="R505" s="29"/>
    </row>
    <row r="506" spans="14:18" ht="15.75" customHeight="1" x14ac:dyDescent="0.2">
      <c r="N506" s="28"/>
      <c r="R506" s="29"/>
    </row>
    <row r="507" spans="14:18" ht="15.75" customHeight="1" x14ac:dyDescent="0.2">
      <c r="N507" s="28"/>
      <c r="R507" s="29"/>
    </row>
    <row r="508" spans="14:18" ht="15.75" customHeight="1" x14ac:dyDescent="0.2">
      <c r="N508" s="28"/>
      <c r="R508" s="29"/>
    </row>
    <row r="509" spans="14:18" ht="15.75" customHeight="1" x14ac:dyDescent="0.2">
      <c r="N509" s="28"/>
      <c r="R509" s="29"/>
    </row>
    <row r="510" spans="14:18" ht="15.75" customHeight="1" x14ac:dyDescent="0.2">
      <c r="N510" s="28"/>
      <c r="R510" s="29"/>
    </row>
    <row r="511" spans="14:18" ht="15.75" customHeight="1" x14ac:dyDescent="0.2">
      <c r="N511" s="28"/>
      <c r="R511" s="29"/>
    </row>
    <row r="512" spans="14:18" ht="15.75" customHeight="1" x14ac:dyDescent="0.2">
      <c r="N512" s="28"/>
      <c r="R512" s="29"/>
    </row>
    <row r="513" spans="14:18" ht="15.75" customHeight="1" x14ac:dyDescent="0.2">
      <c r="N513" s="28"/>
      <c r="R513" s="29"/>
    </row>
    <row r="514" spans="14:18" ht="15.75" customHeight="1" x14ac:dyDescent="0.2">
      <c r="N514" s="28"/>
      <c r="R514" s="29"/>
    </row>
    <row r="515" spans="14:18" ht="15.75" customHeight="1" x14ac:dyDescent="0.2">
      <c r="N515" s="28"/>
      <c r="R515" s="29"/>
    </row>
    <row r="516" spans="14:18" ht="15.75" customHeight="1" x14ac:dyDescent="0.2">
      <c r="N516" s="28"/>
      <c r="R516" s="29"/>
    </row>
    <row r="517" spans="14:18" ht="15.75" customHeight="1" x14ac:dyDescent="0.2">
      <c r="N517" s="28"/>
      <c r="R517" s="29"/>
    </row>
    <row r="518" spans="14:18" ht="15.75" customHeight="1" x14ac:dyDescent="0.2">
      <c r="N518" s="28"/>
      <c r="R518" s="29"/>
    </row>
    <row r="519" spans="14:18" ht="15.75" customHeight="1" x14ac:dyDescent="0.2">
      <c r="N519" s="28"/>
      <c r="R519" s="29"/>
    </row>
    <row r="520" spans="14:18" ht="15.75" customHeight="1" x14ac:dyDescent="0.2">
      <c r="N520" s="28"/>
      <c r="R520" s="29"/>
    </row>
    <row r="521" spans="14:18" ht="15.75" customHeight="1" x14ac:dyDescent="0.2">
      <c r="N521" s="28"/>
      <c r="R521" s="29"/>
    </row>
    <row r="522" spans="14:18" ht="15.75" customHeight="1" x14ac:dyDescent="0.2">
      <c r="N522" s="28"/>
      <c r="R522" s="29"/>
    </row>
    <row r="523" spans="14:18" ht="15.75" customHeight="1" x14ac:dyDescent="0.2">
      <c r="N523" s="28"/>
      <c r="R523" s="29"/>
    </row>
    <row r="524" spans="14:18" ht="15.75" customHeight="1" x14ac:dyDescent="0.2">
      <c r="N524" s="28"/>
      <c r="R524" s="29"/>
    </row>
    <row r="525" spans="14:18" ht="15.75" customHeight="1" x14ac:dyDescent="0.2">
      <c r="N525" s="28"/>
      <c r="R525" s="29"/>
    </row>
    <row r="526" spans="14:18" ht="15.75" customHeight="1" x14ac:dyDescent="0.2">
      <c r="N526" s="28"/>
      <c r="R526" s="29"/>
    </row>
    <row r="527" spans="14:18" ht="15.75" customHeight="1" x14ac:dyDescent="0.2">
      <c r="N527" s="28"/>
      <c r="R527" s="29"/>
    </row>
    <row r="528" spans="14:18" ht="15.75" customHeight="1" x14ac:dyDescent="0.2">
      <c r="N528" s="28"/>
      <c r="R528" s="29"/>
    </row>
    <row r="529" spans="14:18" ht="15.75" customHeight="1" x14ac:dyDescent="0.2">
      <c r="N529" s="28"/>
      <c r="R529" s="29"/>
    </row>
    <row r="530" spans="14:18" ht="15.75" customHeight="1" x14ac:dyDescent="0.2">
      <c r="N530" s="28"/>
      <c r="R530" s="29"/>
    </row>
    <row r="531" spans="14:18" ht="15.75" customHeight="1" x14ac:dyDescent="0.2">
      <c r="N531" s="28"/>
      <c r="R531" s="29"/>
    </row>
    <row r="532" spans="14:18" ht="15.75" customHeight="1" x14ac:dyDescent="0.2">
      <c r="N532" s="28"/>
      <c r="R532" s="29"/>
    </row>
    <row r="533" spans="14:18" ht="15.75" customHeight="1" x14ac:dyDescent="0.2">
      <c r="N533" s="28"/>
      <c r="R533" s="29"/>
    </row>
    <row r="534" spans="14:18" ht="15.75" customHeight="1" x14ac:dyDescent="0.2">
      <c r="N534" s="28"/>
      <c r="R534" s="29"/>
    </row>
    <row r="535" spans="14:18" ht="15.75" customHeight="1" x14ac:dyDescent="0.2">
      <c r="N535" s="28"/>
      <c r="R535" s="29"/>
    </row>
    <row r="536" spans="14:18" ht="15.75" customHeight="1" x14ac:dyDescent="0.2">
      <c r="N536" s="28"/>
      <c r="R536" s="29"/>
    </row>
    <row r="537" spans="14:18" ht="15.75" customHeight="1" x14ac:dyDescent="0.2">
      <c r="N537" s="28"/>
      <c r="R537" s="29"/>
    </row>
    <row r="538" spans="14:18" ht="15.75" customHeight="1" x14ac:dyDescent="0.2">
      <c r="N538" s="28"/>
      <c r="R538" s="29"/>
    </row>
    <row r="539" spans="14:18" ht="15.75" customHeight="1" x14ac:dyDescent="0.2">
      <c r="N539" s="28"/>
      <c r="R539" s="29"/>
    </row>
    <row r="540" spans="14:18" ht="15.75" customHeight="1" x14ac:dyDescent="0.2">
      <c r="N540" s="28"/>
      <c r="R540" s="29"/>
    </row>
    <row r="541" spans="14:18" ht="15.75" customHeight="1" x14ac:dyDescent="0.2">
      <c r="N541" s="28"/>
      <c r="R541" s="29"/>
    </row>
    <row r="542" spans="14:18" ht="15.75" customHeight="1" x14ac:dyDescent="0.2">
      <c r="N542" s="28"/>
      <c r="R542" s="29"/>
    </row>
    <row r="543" spans="14:18" ht="15.75" customHeight="1" x14ac:dyDescent="0.2">
      <c r="N543" s="28"/>
      <c r="R543" s="29"/>
    </row>
    <row r="544" spans="14:18" ht="15.75" customHeight="1" x14ac:dyDescent="0.2">
      <c r="N544" s="28"/>
      <c r="R544" s="29"/>
    </row>
    <row r="545" spans="14:18" ht="15.75" customHeight="1" x14ac:dyDescent="0.2">
      <c r="N545" s="28"/>
      <c r="R545" s="29"/>
    </row>
    <row r="546" spans="14:18" ht="15.75" customHeight="1" x14ac:dyDescent="0.2">
      <c r="N546" s="28"/>
      <c r="R546" s="29"/>
    </row>
    <row r="547" spans="14:18" ht="15.75" customHeight="1" x14ac:dyDescent="0.2">
      <c r="N547" s="28"/>
      <c r="R547" s="29"/>
    </row>
    <row r="548" spans="14:18" ht="15.75" customHeight="1" x14ac:dyDescent="0.2">
      <c r="N548" s="28"/>
      <c r="R548" s="29"/>
    </row>
    <row r="549" spans="14:18" ht="15.75" customHeight="1" x14ac:dyDescent="0.2">
      <c r="N549" s="28"/>
      <c r="R549" s="29"/>
    </row>
    <row r="550" spans="14:18" ht="15.75" customHeight="1" x14ac:dyDescent="0.2">
      <c r="N550" s="28"/>
      <c r="R550" s="29"/>
    </row>
    <row r="551" spans="14:18" ht="15.75" customHeight="1" x14ac:dyDescent="0.2">
      <c r="N551" s="28"/>
      <c r="R551" s="29"/>
    </row>
    <row r="552" spans="14:18" ht="15.75" customHeight="1" x14ac:dyDescent="0.2">
      <c r="N552" s="28"/>
      <c r="R552" s="29"/>
    </row>
    <row r="553" spans="14:18" ht="15.75" customHeight="1" x14ac:dyDescent="0.2">
      <c r="N553" s="28"/>
      <c r="R553" s="29"/>
    </row>
    <row r="554" spans="14:18" ht="15.75" customHeight="1" x14ac:dyDescent="0.2">
      <c r="N554" s="28"/>
      <c r="R554" s="29"/>
    </row>
    <row r="555" spans="14:18" ht="15.75" customHeight="1" x14ac:dyDescent="0.2">
      <c r="N555" s="28"/>
      <c r="R555" s="29"/>
    </row>
    <row r="556" spans="14:18" ht="15.75" customHeight="1" x14ac:dyDescent="0.2">
      <c r="N556" s="28"/>
      <c r="R556" s="29"/>
    </row>
    <row r="557" spans="14:18" ht="15.75" customHeight="1" x14ac:dyDescent="0.2">
      <c r="N557" s="28"/>
      <c r="R557" s="29"/>
    </row>
    <row r="558" spans="14:18" ht="15.75" customHeight="1" x14ac:dyDescent="0.2">
      <c r="N558" s="28"/>
      <c r="R558" s="29"/>
    </row>
    <row r="559" spans="14:18" ht="15.75" customHeight="1" x14ac:dyDescent="0.2">
      <c r="N559" s="28"/>
      <c r="R559" s="29"/>
    </row>
    <row r="560" spans="14:18" ht="15.75" customHeight="1" x14ac:dyDescent="0.2">
      <c r="N560" s="28"/>
      <c r="R560" s="29"/>
    </row>
    <row r="561" spans="14:18" ht="15.75" customHeight="1" x14ac:dyDescent="0.2">
      <c r="N561" s="28"/>
      <c r="R561" s="29"/>
    </row>
    <row r="562" spans="14:18" ht="15.75" customHeight="1" x14ac:dyDescent="0.2">
      <c r="N562" s="28"/>
      <c r="R562" s="29"/>
    </row>
    <row r="563" spans="14:18" ht="15.75" customHeight="1" x14ac:dyDescent="0.2">
      <c r="N563" s="28"/>
      <c r="R563" s="29"/>
    </row>
    <row r="564" spans="14:18" ht="15.75" customHeight="1" x14ac:dyDescent="0.2">
      <c r="N564" s="28"/>
      <c r="R564" s="29"/>
    </row>
    <row r="565" spans="14:18" ht="15.75" customHeight="1" x14ac:dyDescent="0.2">
      <c r="N565" s="28"/>
      <c r="R565" s="29"/>
    </row>
    <row r="566" spans="14:18" ht="15.75" customHeight="1" x14ac:dyDescent="0.2">
      <c r="N566" s="28"/>
      <c r="R566" s="29"/>
    </row>
    <row r="567" spans="14:18" ht="15.75" customHeight="1" x14ac:dyDescent="0.2">
      <c r="N567" s="28"/>
      <c r="R567" s="29"/>
    </row>
    <row r="568" spans="14:18" ht="15.75" customHeight="1" x14ac:dyDescent="0.2">
      <c r="N568" s="28"/>
      <c r="R568" s="29"/>
    </row>
    <row r="569" spans="14:18" ht="15.75" customHeight="1" x14ac:dyDescent="0.2">
      <c r="N569" s="28"/>
      <c r="R569" s="29"/>
    </row>
    <row r="570" spans="14:18" ht="15.75" customHeight="1" x14ac:dyDescent="0.2">
      <c r="N570" s="28"/>
      <c r="R570" s="29"/>
    </row>
    <row r="571" spans="14:18" ht="15.75" customHeight="1" x14ac:dyDescent="0.2">
      <c r="N571" s="28"/>
      <c r="R571" s="29"/>
    </row>
    <row r="572" spans="14:18" ht="15.75" customHeight="1" x14ac:dyDescent="0.2">
      <c r="N572" s="28"/>
      <c r="R572" s="29"/>
    </row>
    <row r="573" spans="14:18" ht="15.75" customHeight="1" x14ac:dyDescent="0.2">
      <c r="N573" s="28"/>
      <c r="R573" s="29"/>
    </row>
    <row r="574" spans="14:18" ht="15.75" customHeight="1" x14ac:dyDescent="0.2">
      <c r="N574" s="28"/>
      <c r="R574" s="29"/>
    </row>
    <row r="575" spans="14:18" ht="15.75" customHeight="1" x14ac:dyDescent="0.2">
      <c r="N575" s="28"/>
      <c r="R575" s="29"/>
    </row>
    <row r="576" spans="14:18" ht="15.75" customHeight="1" x14ac:dyDescent="0.2">
      <c r="N576" s="28"/>
      <c r="R576" s="29"/>
    </row>
    <row r="577" spans="14:18" ht="15.75" customHeight="1" x14ac:dyDescent="0.2">
      <c r="N577" s="28"/>
      <c r="R577" s="29"/>
    </row>
    <row r="578" spans="14:18" ht="15.75" customHeight="1" x14ac:dyDescent="0.2">
      <c r="N578" s="28"/>
      <c r="R578" s="29"/>
    </row>
    <row r="579" spans="14:18" ht="15.75" customHeight="1" x14ac:dyDescent="0.2">
      <c r="N579" s="28"/>
      <c r="R579" s="29"/>
    </row>
    <row r="580" spans="14:18" ht="15.75" customHeight="1" x14ac:dyDescent="0.2">
      <c r="N580" s="28"/>
      <c r="R580" s="29"/>
    </row>
    <row r="581" spans="14:18" ht="15.75" customHeight="1" x14ac:dyDescent="0.2">
      <c r="N581" s="28"/>
      <c r="R581" s="29"/>
    </row>
    <row r="582" spans="14:18" ht="15.75" customHeight="1" x14ac:dyDescent="0.2">
      <c r="N582" s="28"/>
      <c r="R582" s="29"/>
    </row>
    <row r="583" spans="14:18" ht="15.75" customHeight="1" x14ac:dyDescent="0.2">
      <c r="N583" s="28"/>
      <c r="R583" s="29"/>
    </row>
    <row r="584" spans="14:18" ht="15.75" customHeight="1" x14ac:dyDescent="0.2">
      <c r="N584" s="28"/>
      <c r="R584" s="29"/>
    </row>
    <row r="585" spans="14:18" ht="15.75" customHeight="1" x14ac:dyDescent="0.2">
      <c r="N585" s="28"/>
      <c r="R585" s="29"/>
    </row>
    <row r="586" spans="14:18" ht="15.75" customHeight="1" x14ac:dyDescent="0.2">
      <c r="N586" s="28"/>
      <c r="R586" s="29"/>
    </row>
    <row r="587" spans="14:18" ht="15.75" customHeight="1" x14ac:dyDescent="0.2">
      <c r="N587" s="28"/>
      <c r="R587" s="29"/>
    </row>
    <row r="588" spans="14:18" ht="15.75" customHeight="1" x14ac:dyDescent="0.2">
      <c r="N588" s="28"/>
      <c r="R588" s="29"/>
    </row>
    <row r="589" spans="14:18" ht="15.75" customHeight="1" x14ac:dyDescent="0.2">
      <c r="N589" s="28"/>
      <c r="R589" s="29"/>
    </row>
    <row r="590" spans="14:18" ht="15.75" customHeight="1" x14ac:dyDescent="0.2">
      <c r="N590" s="28"/>
      <c r="R590" s="29"/>
    </row>
    <row r="591" spans="14:18" ht="15.75" customHeight="1" x14ac:dyDescent="0.2">
      <c r="N591" s="28"/>
      <c r="R591" s="29"/>
    </row>
    <row r="592" spans="14:18" ht="15.75" customHeight="1" x14ac:dyDescent="0.2">
      <c r="N592" s="28"/>
      <c r="R592" s="29"/>
    </row>
    <row r="593" spans="14:18" ht="15.75" customHeight="1" x14ac:dyDescent="0.2">
      <c r="N593" s="28"/>
      <c r="R593" s="29"/>
    </row>
    <row r="594" spans="14:18" ht="15.75" customHeight="1" x14ac:dyDescent="0.2">
      <c r="N594" s="28"/>
      <c r="R594" s="29"/>
    </row>
    <row r="595" spans="14:18" ht="15.75" customHeight="1" x14ac:dyDescent="0.2">
      <c r="N595" s="28"/>
      <c r="R595" s="29"/>
    </row>
    <row r="596" spans="14:18" ht="15.75" customHeight="1" x14ac:dyDescent="0.2">
      <c r="N596" s="28"/>
      <c r="R596" s="29"/>
    </row>
    <row r="597" spans="14:18" ht="15.75" customHeight="1" x14ac:dyDescent="0.2">
      <c r="N597" s="28"/>
      <c r="R597" s="29"/>
    </row>
    <row r="598" spans="14:18" ht="15.75" customHeight="1" x14ac:dyDescent="0.2">
      <c r="N598" s="28"/>
      <c r="R598" s="29"/>
    </row>
    <row r="599" spans="14:18" ht="15.75" customHeight="1" x14ac:dyDescent="0.2">
      <c r="N599" s="28"/>
      <c r="R599" s="29"/>
    </row>
    <row r="600" spans="14:18" ht="15.75" customHeight="1" x14ac:dyDescent="0.2">
      <c r="N600" s="28"/>
      <c r="R600" s="29"/>
    </row>
    <row r="601" spans="14:18" ht="15.75" customHeight="1" x14ac:dyDescent="0.2">
      <c r="N601" s="28"/>
      <c r="R601" s="29"/>
    </row>
    <row r="602" spans="14:18" ht="15.75" customHeight="1" x14ac:dyDescent="0.2">
      <c r="N602" s="28"/>
      <c r="R602" s="29"/>
    </row>
    <row r="603" spans="14:18" ht="15.75" customHeight="1" x14ac:dyDescent="0.2">
      <c r="N603" s="28"/>
      <c r="R603" s="29"/>
    </row>
    <row r="604" spans="14:18" ht="15.75" customHeight="1" x14ac:dyDescent="0.2">
      <c r="N604" s="28"/>
      <c r="R604" s="29"/>
    </row>
    <row r="605" spans="14:18" ht="15.75" customHeight="1" x14ac:dyDescent="0.2">
      <c r="N605" s="28"/>
      <c r="R605" s="29"/>
    </row>
    <row r="606" spans="14:18" ht="15.75" customHeight="1" x14ac:dyDescent="0.2">
      <c r="N606" s="28"/>
      <c r="R606" s="29"/>
    </row>
    <row r="607" spans="14:18" ht="15.75" customHeight="1" x14ac:dyDescent="0.2">
      <c r="N607" s="28"/>
      <c r="R607" s="29"/>
    </row>
    <row r="608" spans="14:18" ht="15.75" customHeight="1" x14ac:dyDescent="0.2">
      <c r="N608" s="28"/>
      <c r="R608" s="29"/>
    </row>
    <row r="609" spans="14:18" ht="15.75" customHeight="1" x14ac:dyDescent="0.2">
      <c r="N609" s="28"/>
      <c r="R609" s="29"/>
    </row>
    <row r="610" spans="14:18" ht="15.75" customHeight="1" x14ac:dyDescent="0.2">
      <c r="N610" s="28"/>
      <c r="R610" s="29"/>
    </row>
    <row r="611" spans="14:18" ht="15.75" customHeight="1" x14ac:dyDescent="0.2">
      <c r="N611" s="28"/>
      <c r="R611" s="29"/>
    </row>
    <row r="612" spans="14:18" ht="15.75" customHeight="1" x14ac:dyDescent="0.2">
      <c r="N612" s="28"/>
      <c r="R612" s="29"/>
    </row>
    <row r="613" spans="14:18" ht="15.75" customHeight="1" x14ac:dyDescent="0.2">
      <c r="N613" s="28"/>
      <c r="R613" s="29"/>
    </row>
    <row r="614" spans="14:18" ht="15.75" customHeight="1" x14ac:dyDescent="0.2">
      <c r="N614" s="28"/>
      <c r="R614" s="29"/>
    </row>
    <row r="615" spans="14:18" ht="15.75" customHeight="1" x14ac:dyDescent="0.2">
      <c r="N615" s="28"/>
      <c r="R615" s="29"/>
    </row>
    <row r="616" spans="14:18" ht="15.75" customHeight="1" x14ac:dyDescent="0.2">
      <c r="N616" s="28"/>
      <c r="R616" s="29"/>
    </row>
    <row r="617" spans="14:18" ht="15.75" customHeight="1" x14ac:dyDescent="0.2">
      <c r="N617" s="28"/>
      <c r="R617" s="29"/>
    </row>
    <row r="618" spans="14:18" ht="15.75" customHeight="1" x14ac:dyDescent="0.2">
      <c r="N618" s="28"/>
      <c r="R618" s="29"/>
    </row>
    <row r="619" spans="14:18" ht="15.75" customHeight="1" x14ac:dyDescent="0.2">
      <c r="N619" s="28"/>
      <c r="R619" s="29"/>
    </row>
    <row r="620" spans="14:18" ht="15.75" customHeight="1" x14ac:dyDescent="0.2">
      <c r="N620" s="28"/>
      <c r="R620" s="29"/>
    </row>
    <row r="621" spans="14:18" ht="15.75" customHeight="1" x14ac:dyDescent="0.2">
      <c r="N621" s="28"/>
      <c r="R621" s="29"/>
    </row>
    <row r="622" spans="14:18" ht="15.75" customHeight="1" x14ac:dyDescent="0.2">
      <c r="N622" s="28"/>
      <c r="R622" s="29"/>
    </row>
    <row r="623" spans="14:18" ht="15.75" customHeight="1" x14ac:dyDescent="0.2">
      <c r="N623" s="28"/>
      <c r="R623" s="29"/>
    </row>
    <row r="624" spans="14:18" ht="15.75" customHeight="1" x14ac:dyDescent="0.2">
      <c r="N624" s="28"/>
      <c r="R624" s="29"/>
    </row>
    <row r="625" spans="14:18" ht="15.75" customHeight="1" x14ac:dyDescent="0.2">
      <c r="N625" s="28"/>
      <c r="R625" s="29"/>
    </row>
    <row r="626" spans="14:18" ht="15.75" customHeight="1" x14ac:dyDescent="0.2">
      <c r="N626" s="28"/>
      <c r="R626" s="29"/>
    </row>
    <row r="627" spans="14:18" ht="15.75" customHeight="1" x14ac:dyDescent="0.2">
      <c r="N627" s="28"/>
      <c r="R627" s="29"/>
    </row>
    <row r="628" spans="14:18" ht="15.75" customHeight="1" x14ac:dyDescent="0.2">
      <c r="N628" s="28"/>
      <c r="R628" s="29"/>
    </row>
    <row r="629" spans="14:18" ht="15.75" customHeight="1" x14ac:dyDescent="0.2">
      <c r="N629" s="28"/>
      <c r="R629" s="29"/>
    </row>
    <row r="630" spans="14:18" ht="15.75" customHeight="1" x14ac:dyDescent="0.2">
      <c r="N630" s="28"/>
      <c r="R630" s="29"/>
    </row>
    <row r="631" spans="14:18" ht="15.75" customHeight="1" x14ac:dyDescent="0.2">
      <c r="N631" s="28"/>
      <c r="R631" s="29"/>
    </row>
    <row r="632" spans="14:18" ht="15.75" customHeight="1" x14ac:dyDescent="0.2">
      <c r="N632" s="28"/>
      <c r="R632" s="29"/>
    </row>
    <row r="633" spans="14:18" ht="15.75" customHeight="1" x14ac:dyDescent="0.2">
      <c r="N633" s="28"/>
      <c r="R633" s="29"/>
    </row>
    <row r="634" spans="14:18" ht="15.75" customHeight="1" x14ac:dyDescent="0.2">
      <c r="N634" s="28"/>
      <c r="R634" s="29"/>
    </row>
    <row r="635" spans="14:18" ht="15.75" customHeight="1" x14ac:dyDescent="0.2">
      <c r="N635" s="28"/>
      <c r="R635" s="29"/>
    </row>
    <row r="636" spans="14:18" ht="15.75" customHeight="1" x14ac:dyDescent="0.2">
      <c r="N636" s="28"/>
      <c r="R636" s="29"/>
    </row>
    <row r="637" spans="14:18" ht="15.75" customHeight="1" x14ac:dyDescent="0.2">
      <c r="N637" s="28"/>
      <c r="R637" s="29"/>
    </row>
    <row r="638" spans="14:18" ht="15.75" customHeight="1" x14ac:dyDescent="0.2">
      <c r="N638" s="28"/>
      <c r="R638" s="29"/>
    </row>
    <row r="639" spans="14:18" ht="15.75" customHeight="1" x14ac:dyDescent="0.2">
      <c r="N639" s="28"/>
      <c r="R639" s="29"/>
    </row>
    <row r="640" spans="14:18" ht="15.75" customHeight="1" x14ac:dyDescent="0.2">
      <c r="N640" s="28"/>
      <c r="R640" s="29"/>
    </row>
    <row r="641" spans="14:18" ht="15.75" customHeight="1" x14ac:dyDescent="0.2">
      <c r="N641" s="28"/>
      <c r="R641" s="29"/>
    </row>
    <row r="642" spans="14:18" ht="15.75" customHeight="1" x14ac:dyDescent="0.2">
      <c r="N642" s="28"/>
      <c r="R642" s="29"/>
    </row>
    <row r="643" spans="14:18" ht="15.75" customHeight="1" x14ac:dyDescent="0.2">
      <c r="N643" s="28"/>
      <c r="R643" s="29"/>
    </row>
    <row r="644" spans="14:18" ht="15.75" customHeight="1" x14ac:dyDescent="0.2">
      <c r="N644" s="28"/>
      <c r="R644" s="29"/>
    </row>
    <row r="645" spans="14:18" ht="15.75" customHeight="1" x14ac:dyDescent="0.2">
      <c r="N645" s="28"/>
      <c r="R645" s="29"/>
    </row>
    <row r="646" spans="14:18" ht="15.75" customHeight="1" x14ac:dyDescent="0.2">
      <c r="N646" s="28"/>
      <c r="R646" s="29"/>
    </row>
    <row r="647" spans="14:18" ht="15.75" customHeight="1" x14ac:dyDescent="0.2">
      <c r="N647" s="28"/>
      <c r="R647" s="29"/>
    </row>
    <row r="648" spans="14:18" ht="15.75" customHeight="1" x14ac:dyDescent="0.2">
      <c r="N648" s="28"/>
      <c r="R648" s="29"/>
    </row>
    <row r="649" spans="14:18" ht="15.75" customHeight="1" x14ac:dyDescent="0.2">
      <c r="N649" s="28"/>
      <c r="R649" s="29"/>
    </row>
    <row r="650" spans="14:18" ht="15.75" customHeight="1" x14ac:dyDescent="0.2">
      <c r="N650" s="28"/>
      <c r="R650" s="29"/>
    </row>
    <row r="651" spans="14:18" ht="15.75" customHeight="1" x14ac:dyDescent="0.2">
      <c r="N651" s="28"/>
      <c r="R651" s="29"/>
    </row>
    <row r="652" spans="14:18" ht="15.75" customHeight="1" x14ac:dyDescent="0.2">
      <c r="N652" s="28"/>
      <c r="R652" s="29"/>
    </row>
    <row r="653" spans="14:18" ht="15.75" customHeight="1" x14ac:dyDescent="0.2">
      <c r="N653" s="28"/>
      <c r="R653" s="29"/>
    </row>
    <row r="654" spans="14:18" ht="15.75" customHeight="1" x14ac:dyDescent="0.2">
      <c r="N654" s="28"/>
      <c r="R654" s="29"/>
    </row>
    <row r="655" spans="14:18" ht="15.75" customHeight="1" x14ac:dyDescent="0.2">
      <c r="N655" s="28"/>
      <c r="R655" s="29"/>
    </row>
    <row r="656" spans="14:18" ht="15.75" customHeight="1" x14ac:dyDescent="0.2">
      <c r="N656" s="28"/>
      <c r="R656" s="29"/>
    </row>
    <row r="657" spans="14:18" ht="15.75" customHeight="1" x14ac:dyDescent="0.2">
      <c r="N657" s="28"/>
      <c r="R657" s="29"/>
    </row>
    <row r="658" spans="14:18" ht="15.75" customHeight="1" x14ac:dyDescent="0.2">
      <c r="N658" s="28"/>
      <c r="R658" s="29"/>
    </row>
    <row r="659" spans="14:18" ht="15.75" customHeight="1" x14ac:dyDescent="0.2">
      <c r="N659" s="28"/>
      <c r="R659" s="29"/>
    </row>
    <row r="660" spans="14:18" ht="15.75" customHeight="1" x14ac:dyDescent="0.2">
      <c r="N660" s="28"/>
      <c r="R660" s="29"/>
    </row>
    <row r="661" spans="14:18" ht="15.75" customHeight="1" x14ac:dyDescent="0.2">
      <c r="N661" s="28"/>
      <c r="R661" s="29"/>
    </row>
    <row r="662" spans="14:18" ht="15.75" customHeight="1" x14ac:dyDescent="0.2">
      <c r="N662" s="28"/>
      <c r="R662" s="29"/>
    </row>
    <row r="663" spans="14:18" ht="15.75" customHeight="1" x14ac:dyDescent="0.2">
      <c r="N663" s="28"/>
      <c r="R663" s="29"/>
    </row>
    <row r="664" spans="14:18" ht="15.75" customHeight="1" x14ac:dyDescent="0.2">
      <c r="N664" s="28"/>
      <c r="R664" s="29"/>
    </row>
    <row r="665" spans="14:18" ht="15.75" customHeight="1" x14ac:dyDescent="0.2">
      <c r="N665" s="28"/>
      <c r="R665" s="29"/>
    </row>
    <row r="666" spans="14:18" ht="15.75" customHeight="1" x14ac:dyDescent="0.2">
      <c r="N666" s="28"/>
      <c r="R666" s="29"/>
    </row>
    <row r="667" spans="14:18" ht="15.75" customHeight="1" x14ac:dyDescent="0.2">
      <c r="N667" s="28"/>
      <c r="R667" s="29"/>
    </row>
    <row r="668" spans="14:18" ht="15.75" customHeight="1" x14ac:dyDescent="0.2">
      <c r="N668" s="28"/>
      <c r="R668" s="29"/>
    </row>
    <row r="669" spans="14:18" ht="15.75" customHeight="1" x14ac:dyDescent="0.2">
      <c r="N669" s="28"/>
      <c r="R669" s="29"/>
    </row>
    <row r="670" spans="14:18" ht="15.75" customHeight="1" x14ac:dyDescent="0.2">
      <c r="N670" s="28"/>
      <c r="R670" s="29"/>
    </row>
    <row r="671" spans="14:18" ht="15.75" customHeight="1" x14ac:dyDescent="0.2">
      <c r="N671" s="28"/>
      <c r="R671" s="29"/>
    </row>
    <row r="672" spans="14:18" ht="15.75" customHeight="1" x14ac:dyDescent="0.2">
      <c r="N672" s="28"/>
      <c r="R672" s="29"/>
    </row>
    <row r="673" spans="14:18" ht="15.75" customHeight="1" x14ac:dyDescent="0.2">
      <c r="N673" s="28"/>
      <c r="R673" s="29"/>
    </row>
    <row r="674" spans="14:18" ht="15.75" customHeight="1" x14ac:dyDescent="0.2">
      <c r="N674" s="28"/>
      <c r="R674" s="29"/>
    </row>
    <row r="675" spans="14:18" ht="15.75" customHeight="1" x14ac:dyDescent="0.2">
      <c r="N675" s="28"/>
      <c r="R675" s="29"/>
    </row>
    <row r="676" spans="14:18" ht="15.75" customHeight="1" x14ac:dyDescent="0.2">
      <c r="N676" s="28"/>
      <c r="R676" s="29"/>
    </row>
    <row r="677" spans="14:18" ht="15.75" customHeight="1" x14ac:dyDescent="0.2">
      <c r="N677" s="28"/>
      <c r="R677" s="29"/>
    </row>
    <row r="678" spans="14:18" ht="15.75" customHeight="1" x14ac:dyDescent="0.2">
      <c r="N678" s="28"/>
      <c r="R678" s="29"/>
    </row>
    <row r="679" spans="14:18" ht="15.75" customHeight="1" x14ac:dyDescent="0.2">
      <c r="N679" s="28"/>
      <c r="R679" s="29"/>
    </row>
    <row r="680" spans="14:18" ht="15.75" customHeight="1" x14ac:dyDescent="0.2">
      <c r="N680" s="28"/>
      <c r="R680" s="29"/>
    </row>
    <row r="681" spans="14:18" ht="15.75" customHeight="1" x14ac:dyDescent="0.2">
      <c r="N681" s="28"/>
      <c r="R681" s="29"/>
    </row>
    <row r="682" spans="14:18" ht="15.75" customHeight="1" x14ac:dyDescent="0.2">
      <c r="N682" s="28"/>
      <c r="R682" s="29"/>
    </row>
    <row r="683" spans="14:18" ht="15.75" customHeight="1" x14ac:dyDescent="0.2">
      <c r="N683" s="28"/>
      <c r="R683" s="29"/>
    </row>
    <row r="684" spans="14:18" ht="15.75" customHeight="1" x14ac:dyDescent="0.2">
      <c r="N684" s="28"/>
      <c r="R684" s="29"/>
    </row>
    <row r="685" spans="14:18" ht="15.75" customHeight="1" x14ac:dyDescent="0.2">
      <c r="N685" s="28"/>
      <c r="R685" s="29"/>
    </row>
    <row r="686" spans="14:18" ht="15.75" customHeight="1" x14ac:dyDescent="0.2">
      <c r="N686" s="28"/>
      <c r="R686" s="29"/>
    </row>
    <row r="687" spans="14:18" ht="15.75" customHeight="1" x14ac:dyDescent="0.2">
      <c r="N687" s="28"/>
      <c r="R687" s="29"/>
    </row>
    <row r="688" spans="14:18" ht="15.75" customHeight="1" x14ac:dyDescent="0.2">
      <c r="N688" s="28"/>
      <c r="R688" s="29"/>
    </row>
    <row r="689" spans="14:18" ht="15.75" customHeight="1" x14ac:dyDescent="0.2">
      <c r="N689" s="28"/>
      <c r="R689" s="29"/>
    </row>
    <row r="690" spans="14:18" ht="15.75" customHeight="1" x14ac:dyDescent="0.2">
      <c r="N690" s="28"/>
      <c r="R690" s="29"/>
    </row>
    <row r="691" spans="14:18" ht="15.75" customHeight="1" x14ac:dyDescent="0.2">
      <c r="N691" s="28"/>
      <c r="R691" s="29"/>
    </row>
    <row r="692" spans="14:18" ht="15.75" customHeight="1" x14ac:dyDescent="0.2">
      <c r="N692" s="28"/>
      <c r="R692" s="29"/>
    </row>
    <row r="693" spans="14:18" ht="15.75" customHeight="1" x14ac:dyDescent="0.2">
      <c r="N693" s="28"/>
      <c r="R693" s="29"/>
    </row>
    <row r="694" spans="14:18" ht="15.75" customHeight="1" x14ac:dyDescent="0.2">
      <c r="N694" s="28"/>
      <c r="R694" s="29"/>
    </row>
    <row r="695" spans="14:18" ht="15.75" customHeight="1" x14ac:dyDescent="0.2">
      <c r="N695" s="28"/>
      <c r="R695" s="29"/>
    </row>
    <row r="696" spans="14:18" ht="15.75" customHeight="1" x14ac:dyDescent="0.2">
      <c r="N696" s="28"/>
      <c r="R696" s="29"/>
    </row>
    <row r="697" spans="14:18" ht="15.75" customHeight="1" x14ac:dyDescent="0.2">
      <c r="N697" s="28"/>
      <c r="R697" s="29"/>
    </row>
    <row r="698" spans="14:18" ht="15.75" customHeight="1" x14ac:dyDescent="0.2">
      <c r="N698" s="28"/>
      <c r="R698" s="29"/>
    </row>
    <row r="699" spans="14:18" ht="15.75" customHeight="1" x14ac:dyDescent="0.2">
      <c r="N699" s="28"/>
      <c r="R699" s="29"/>
    </row>
    <row r="700" spans="14:18" ht="15.75" customHeight="1" x14ac:dyDescent="0.2">
      <c r="N700" s="28"/>
      <c r="R700" s="29"/>
    </row>
    <row r="701" spans="14:18" ht="15.75" customHeight="1" x14ac:dyDescent="0.2">
      <c r="N701" s="28"/>
      <c r="R701" s="29"/>
    </row>
    <row r="702" spans="14:18" ht="15.75" customHeight="1" x14ac:dyDescent="0.2">
      <c r="N702" s="28"/>
      <c r="R702" s="29"/>
    </row>
    <row r="703" spans="14:18" ht="15.75" customHeight="1" x14ac:dyDescent="0.2">
      <c r="N703" s="28"/>
      <c r="R703" s="29"/>
    </row>
    <row r="704" spans="14:18" ht="15.75" customHeight="1" x14ac:dyDescent="0.2">
      <c r="N704" s="28"/>
      <c r="R704" s="29"/>
    </row>
    <row r="705" spans="14:18" ht="15.75" customHeight="1" x14ac:dyDescent="0.2">
      <c r="N705" s="28"/>
      <c r="R705" s="29"/>
    </row>
    <row r="706" spans="14:18" ht="15.75" customHeight="1" x14ac:dyDescent="0.2">
      <c r="N706" s="28"/>
      <c r="R706" s="29"/>
    </row>
    <row r="707" spans="14:18" ht="15.75" customHeight="1" x14ac:dyDescent="0.2">
      <c r="N707" s="28"/>
      <c r="R707" s="29"/>
    </row>
    <row r="708" spans="14:18" ht="15.75" customHeight="1" x14ac:dyDescent="0.2">
      <c r="N708" s="28"/>
      <c r="R708" s="29"/>
    </row>
    <row r="709" spans="14:18" ht="15.75" customHeight="1" x14ac:dyDescent="0.2">
      <c r="N709" s="28"/>
      <c r="R709" s="29"/>
    </row>
    <row r="710" spans="14:18" ht="15.75" customHeight="1" x14ac:dyDescent="0.2">
      <c r="N710" s="28"/>
      <c r="R710" s="29"/>
    </row>
    <row r="711" spans="14:18" ht="15.75" customHeight="1" x14ac:dyDescent="0.2">
      <c r="N711" s="28"/>
      <c r="R711" s="29"/>
    </row>
    <row r="712" spans="14:18" ht="15.75" customHeight="1" x14ac:dyDescent="0.2">
      <c r="N712" s="28"/>
      <c r="R712" s="29"/>
    </row>
    <row r="713" spans="14:18" ht="15.75" customHeight="1" x14ac:dyDescent="0.2">
      <c r="N713" s="28"/>
      <c r="R713" s="29"/>
    </row>
    <row r="714" spans="14:18" ht="15.75" customHeight="1" x14ac:dyDescent="0.2">
      <c r="N714" s="28"/>
      <c r="R714" s="29"/>
    </row>
    <row r="715" spans="14:18" ht="15.75" customHeight="1" x14ac:dyDescent="0.2">
      <c r="N715" s="28"/>
      <c r="R715" s="29"/>
    </row>
    <row r="716" spans="14:18" ht="15.75" customHeight="1" x14ac:dyDescent="0.2">
      <c r="N716" s="28"/>
      <c r="R716" s="29"/>
    </row>
    <row r="717" spans="14:18" ht="15.75" customHeight="1" x14ac:dyDescent="0.2">
      <c r="N717" s="28"/>
      <c r="R717" s="29"/>
    </row>
    <row r="718" spans="14:18" ht="15.75" customHeight="1" x14ac:dyDescent="0.2">
      <c r="N718" s="28"/>
      <c r="R718" s="29"/>
    </row>
    <row r="719" spans="14:18" ht="15.75" customHeight="1" x14ac:dyDescent="0.2">
      <c r="N719" s="28"/>
      <c r="R719" s="29"/>
    </row>
    <row r="720" spans="14:18" ht="15.75" customHeight="1" x14ac:dyDescent="0.2">
      <c r="N720" s="28"/>
      <c r="R720" s="29"/>
    </row>
    <row r="721" spans="14:18" ht="15.75" customHeight="1" x14ac:dyDescent="0.2">
      <c r="N721" s="28"/>
      <c r="R721" s="29"/>
    </row>
    <row r="722" spans="14:18" ht="15.75" customHeight="1" x14ac:dyDescent="0.2">
      <c r="N722" s="28"/>
      <c r="R722" s="29"/>
    </row>
    <row r="723" spans="14:18" ht="15.75" customHeight="1" x14ac:dyDescent="0.2">
      <c r="N723" s="28"/>
      <c r="R723" s="29"/>
    </row>
    <row r="724" spans="14:18" ht="15.75" customHeight="1" x14ac:dyDescent="0.2">
      <c r="N724" s="28"/>
      <c r="R724" s="29"/>
    </row>
    <row r="725" spans="14:18" ht="15.75" customHeight="1" x14ac:dyDescent="0.2">
      <c r="N725" s="28"/>
      <c r="R725" s="29"/>
    </row>
    <row r="726" spans="14:18" ht="15.75" customHeight="1" x14ac:dyDescent="0.2">
      <c r="N726" s="28"/>
      <c r="R726" s="29"/>
    </row>
    <row r="727" spans="14:18" ht="15.75" customHeight="1" x14ac:dyDescent="0.2">
      <c r="N727" s="28"/>
      <c r="R727" s="29"/>
    </row>
    <row r="728" spans="14:18" ht="15.75" customHeight="1" x14ac:dyDescent="0.2">
      <c r="N728" s="28"/>
      <c r="R728" s="29"/>
    </row>
    <row r="729" spans="14:18" ht="15.75" customHeight="1" x14ac:dyDescent="0.2">
      <c r="N729" s="28"/>
      <c r="R729" s="29"/>
    </row>
    <row r="730" spans="14:18" ht="15.75" customHeight="1" x14ac:dyDescent="0.2">
      <c r="N730" s="28"/>
      <c r="R730" s="29"/>
    </row>
    <row r="731" spans="14:18" ht="15.75" customHeight="1" x14ac:dyDescent="0.2">
      <c r="N731" s="28"/>
      <c r="R731" s="29"/>
    </row>
    <row r="732" spans="14:18" ht="15.75" customHeight="1" x14ac:dyDescent="0.2">
      <c r="N732" s="28"/>
      <c r="R732" s="29"/>
    </row>
    <row r="733" spans="14:18" ht="15.75" customHeight="1" x14ac:dyDescent="0.2">
      <c r="N733" s="28"/>
      <c r="R733" s="29"/>
    </row>
    <row r="734" spans="14:18" ht="15.75" customHeight="1" x14ac:dyDescent="0.2">
      <c r="N734" s="28"/>
      <c r="R734" s="29"/>
    </row>
    <row r="735" spans="14:18" ht="15.75" customHeight="1" x14ac:dyDescent="0.2">
      <c r="N735" s="28"/>
      <c r="R735" s="29"/>
    </row>
    <row r="736" spans="14:18" ht="15.75" customHeight="1" x14ac:dyDescent="0.2">
      <c r="N736" s="28"/>
      <c r="R736" s="29"/>
    </row>
    <row r="737" spans="14:18" ht="15.75" customHeight="1" x14ac:dyDescent="0.2">
      <c r="N737" s="28"/>
      <c r="R737" s="29"/>
    </row>
    <row r="738" spans="14:18" ht="15.75" customHeight="1" x14ac:dyDescent="0.2">
      <c r="N738" s="28"/>
      <c r="R738" s="29"/>
    </row>
    <row r="739" spans="14:18" ht="15.75" customHeight="1" x14ac:dyDescent="0.2">
      <c r="N739" s="28"/>
      <c r="R739" s="29"/>
    </row>
    <row r="740" spans="14:18" ht="15.75" customHeight="1" x14ac:dyDescent="0.2">
      <c r="N740" s="28"/>
      <c r="R740" s="29"/>
    </row>
    <row r="741" spans="14:18" ht="15.75" customHeight="1" x14ac:dyDescent="0.2">
      <c r="N741" s="28"/>
      <c r="R741" s="29"/>
    </row>
    <row r="742" spans="14:18" ht="15.75" customHeight="1" x14ac:dyDescent="0.2">
      <c r="N742" s="28"/>
      <c r="R742" s="29"/>
    </row>
    <row r="743" spans="14:18" ht="15.75" customHeight="1" x14ac:dyDescent="0.2">
      <c r="N743" s="28"/>
      <c r="R743" s="29"/>
    </row>
    <row r="744" spans="14:18" ht="15.75" customHeight="1" x14ac:dyDescent="0.2">
      <c r="N744" s="28"/>
      <c r="R744" s="29"/>
    </row>
    <row r="745" spans="14:18" ht="15.75" customHeight="1" x14ac:dyDescent="0.2">
      <c r="N745" s="28"/>
      <c r="R745" s="29"/>
    </row>
    <row r="746" spans="14:18" ht="15.75" customHeight="1" x14ac:dyDescent="0.2">
      <c r="N746" s="28"/>
      <c r="R746" s="29"/>
    </row>
    <row r="747" spans="14:18" ht="15.75" customHeight="1" x14ac:dyDescent="0.2">
      <c r="N747" s="28"/>
      <c r="R747" s="29"/>
    </row>
    <row r="748" spans="14:18" ht="15.75" customHeight="1" x14ac:dyDescent="0.2">
      <c r="N748" s="28"/>
      <c r="R748" s="29"/>
    </row>
    <row r="749" spans="14:18" ht="15.75" customHeight="1" x14ac:dyDescent="0.2">
      <c r="N749" s="28"/>
      <c r="R749" s="29"/>
    </row>
    <row r="750" spans="14:18" ht="15.75" customHeight="1" x14ac:dyDescent="0.2">
      <c r="N750" s="28"/>
      <c r="R750" s="29"/>
    </row>
    <row r="751" spans="14:18" ht="15.75" customHeight="1" x14ac:dyDescent="0.2">
      <c r="N751" s="28"/>
      <c r="R751" s="29"/>
    </row>
    <row r="752" spans="14:18" ht="15.75" customHeight="1" x14ac:dyDescent="0.2">
      <c r="N752" s="28"/>
      <c r="R752" s="29"/>
    </row>
    <row r="753" spans="14:18" ht="15.75" customHeight="1" x14ac:dyDescent="0.2">
      <c r="N753" s="28"/>
      <c r="R753" s="29"/>
    </row>
    <row r="754" spans="14:18" ht="15.75" customHeight="1" x14ac:dyDescent="0.2">
      <c r="N754" s="28"/>
      <c r="R754" s="29"/>
    </row>
    <row r="755" spans="14:18" ht="15.75" customHeight="1" x14ac:dyDescent="0.2">
      <c r="N755" s="28"/>
      <c r="R755" s="29"/>
    </row>
    <row r="756" spans="14:18" ht="15.75" customHeight="1" x14ac:dyDescent="0.2">
      <c r="N756" s="28"/>
      <c r="R756" s="29"/>
    </row>
    <row r="757" spans="14:18" ht="15.75" customHeight="1" x14ac:dyDescent="0.2">
      <c r="N757" s="28"/>
      <c r="R757" s="29"/>
    </row>
    <row r="758" spans="14:18" ht="15.75" customHeight="1" x14ac:dyDescent="0.2">
      <c r="N758" s="28"/>
      <c r="R758" s="29"/>
    </row>
    <row r="759" spans="14:18" ht="15.75" customHeight="1" x14ac:dyDescent="0.2">
      <c r="N759" s="28"/>
      <c r="R759" s="29"/>
    </row>
    <row r="760" spans="14:18" ht="15.75" customHeight="1" x14ac:dyDescent="0.2">
      <c r="N760" s="28"/>
      <c r="R760" s="29"/>
    </row>
    <row r="761" spans="14:18" ht="15.75" customHeight="1" x14ac:dyDescent="0.2">
      <c r="N761" s="28"/>
      <c r="R761" s="29"/>
    </row>
    <row r="762" spans="14:18" ht="15.75" customHeight="1" x14ac:dyDescent="0.2">
      <c r="N762" s="28"/>
      <c r="R762" s="29"/>
    </row>
    <row r="763" spans="14:18" ht="15.75" customHeight="1" x14ac:dyDescent="0.2">
      <c r="N763" s="28"/>
      <c r="R763" s="29"/>
    </row>
    <row r="764" spans="14:18" ht="15.75" customHeight="1" x14ac:dyDescent="0.2">
      <c r="N764" s="28"/>
      <c r="R764" s="29"/>
    </row>
    <row r="765" spans="14:18" ht="15.75" customHeight="1" x14ac:dyDescent="0.2">
      <c r="N765" s="28"/>
      <c r="R765" s="29"/>
    </row>
    <row r="766" spans="14:18" ht="15.75" customHeight="1" x14ac:dyDescent="0.2">
      <c r="N766" s="28"/>
      <c r="R766" s="29"/>
    </row>
    <row r="767" spans="14:18" ht="15.75" customHeight="1" x14ac:dyDescent="0.2">
      <c r="N767" s="28"/>
      <c r="R767" s="29"/>
    </row>
    <row r="768" spans="14:18" ht="15.75" customHeight="1" x14ac:dyDescent="0.2">
      <c r="N768" s="28"/>
      <c r="R768" s="29"/>
    </row>
    <row r="769" spans="14:18" ht="15.75" customHeight="1" x14ac:dyDescent="0.2">
      <c r="N769" s="28"/>
      <c r="R769" s="29"/>
    </row>
    <row r="770" spans="14:18" ht="15.75" customHeight="1" x14ac:dyDescent="0.2">
      <c r="N770" s="28"/>
      <c r="R770" s="29"/>
    </row>
    <row r="771" spans="14:18" ht="15.75" customHeight="1" x14ac:dyDescent="0.2">
      <c r="N771" s="28"/>
      <c r="R771" s="29"/>
    </row>
    <row r="772" spans="14:18" ht="15.75" customHeight="1" x14ac:dyDescent="0.2">
      <c r="N772" s="28"/>
      <c r="R772" s="29"/>
    </row>
    <row r="773" spans="14:18" ht="15.75" customHeight="1" x14ac:dyDescent="0.2">
      <c r="N773" s="28"/>
      <c r="R773" s="29"/>
    </row>
    <row r="774" spans="14:18" ht="15.75" customHeight="1" x14ac:dyDescent="0.2">
      <c r="N774" s="28"/>
      <c r="R774" s="29"/>
    </row>
    <row r="775" spans="14:18" ht="15.75" customHeight="1" x14ac:dyDescent="0.2">
      <c r="N775" s="28"/>
      <c r="R775" s="29"/>
    </row>
    <row r="776" spans="14:18" ht="15.75" customHeight="1" x14ac:dyDescent="0.2">
      <c r="N776" s="28"/>
      <c r="R776" s="29"/>
    </row>
    <row r="777" spans="14:18" ht="15.75" customHeight="1" x14ac:dyDescent="0.2">
      <c r="N777" s="28"/>
      <c r="R777" s="29"/>
    </row>
    <row r="778" spans="14:18" ht="15.75" customHeight="1" x14ac:dyDescent="0.2">
      <c r="N778" s="28"/>
      <c r="R778" s="29"/>
    </row>
    <row r="779" spans="14:18" ht="15.75" customHeight="1" x14ac:dyDescent="0.2">
      <c r="N779" s="28"/>
      <c r="R779" s="29"/>
    </row>
    <row r="780" spans="14:18" ht="15.75" customHeight="1" x14ac:dyDescent="0.2">
      <c r="N780" s="28"/>
      <c r="R780" s="29"/>
    </row>
    <row r="781" spans="14:18" ht="15.75" customHeight="1" x14ac:dyDescent="0.2">
      <c r="N781" s="28"/>
      <c r="R781" s="29"/>
    </row>
    <row r="782" spans="14:18" ht="15.75" customHeight="1" x14ac:dyDescent="0.2">
      <c r="N782" s="28"/>
      <c r="R782" s="29"/>
    </row>
    <row r="783" spans="14:18" ht="15.75" customHeight="1" x14ac:dyDescent="0.2">
      <c r="N783" s="28"/>
      <c r="R783" s="29"/>
    </row>
    <row r="784" spans="14:18" ht="15.75" customHeight="1" x14ac:dyDescent="0.2">
      <c r="N784" s="28"/>
      <c r="R784" s="29"/>
    </row>
    <row r="785" spans="14:18" ht="15.75" customHeight="1" x14ac:dyDescent="0.2">
      <c r="N785" s="28"/>
      <c r="R785" s="29"/>
    </row>
    <row r="786" spans="14:18" ht="15.75" customHeight="1" x14ac:dyDescent="0.2">
      <c r="N786" s="28"/>
      <c r="R786" s="29"/>
    </row>
    <row r="787" spans="14:18" ht="15.75" customHeight="1" x14ac:dyDescent="0.2">
      <c r="N787" s="28"/>
      <c r="R787" s="29"/>
    </row>
    <row r="788" spans="14:18" ht="15.75" customHeight="1" x14ac:dyDescent="0.2">
      <c r="N788" s="28"/>
      <c r="R788" s="29"/>
    </row>
    <row r="789" spans="14:18" ht="15.75" customHeight="1" x14ac:dyDescent="0.2">
      <c r="N789" s="28"/>
      <c r="R789" s="29"/>
    </row>
    <row r="790" spans="14:18" ht="15.75" customHeight="1" x14ac:dyDescent="0.2">
      <c r="N790" s="28"/>
      <c r="R790" s="29"/>
    </row>
    <row r="791" spans="14:18" ht="15.75" customHeight="1" x14ac:dyDescent="0.2">
      <c r="N791" s="28"/>
      <c r="R791" s="29"/>
    </row>
    <row r="792" spans="14:18" ht="15.75" customHeight="1" x14ac:dyDescent="0.2">
      <c r="N792" s="28"/>
      <c r="R792" s="29"/>
    </row>
    <row r="793" spans="14:18" ht="15.75" customHeight="1" x14ac:dyDescent="0.2">
      <c r="N793" s="28"/>
      <c r="R793" s="29"/>
    </row>
    <row r="794" spans="14:18" ht="15.75" customHeight="1" x14ac:dyDescent="0.2">
      <c r="N794" s="28"/>
      <c r="R794" s="29"/>
    </row>
    <row r="795" spans="14:18" ht="15.75" customHeight="1" x14ac:dyDescent="0.2">
      <c r="N795" s="28"/>
      <c r="R795" s="29"/>
    </row>
    <row r="796" spans="14:18" ht="15.75" customHeight="1" x14ac:dyDescent="0.2">
      <c r="N796" s="28"/>
      <c r="R796" s="29"/>
    </row>
    <row r="797" spans="14:18" ht="15.75" customHeight="1" x14ac:dyDescent="0.2">
      <c r="N797" s="28"/>
      <c r="R797" s="29"/>
    </row>
    <row r="798" spans="14:18" ht="15.75" customHeight="1" x14ac:dyDescent="0.2">
      <c r="N798" s="28"/>
      <c r="R798" s="29"/>
    </row>
    <row r="799" spans="14:18" ht="15.75" customHeight="1" x14ac:dyDescent="0.2">
      <c r="N799" s="28"/>
      <c r="R799" s="29"/>
    </row>
    <row r="800" spans="14:18" ht="15.75" customHeight="1" x14ac:dyDescent="0.2">
      <c r="N800" s="28"/>
      <c r="R800" s="29"/>
    </row>
    <row r="801" spans="14:18" ht="15.75" customHeight="1" x14ac:dyDescent="0.2">
      <c r="N801" s="28"/>
      <c r="R801" s="29"/>
    </row>
    <row r="802" spans="14:18" ht="15.75" customHeight="1" x14ac:dyDescent="0.2">
      <c r="N802" s="28"/>
      <c r="R802" s="29"/>
    </row>
    <row r="803" spans="14:18" ht="15.75" customHeight="1" x14ac:dyDescent="0.2">
      <c r="N803" s="28"/>
      <c r="R803" s="29"/>
    </row>
    <row r="804" spans="14:18" ht="15.75" customHeight="1" x14ac:dyDescent="0.2">
      <c r="N804" s="28"/>
      <c r="R804" s="29"/>
    </row>
    <row r="805" spans="14:18" ht="15.75" customHeight="1" x14ac:dyDescent="0.2">
      <c r="N805" s="28"/>
      <c r="R805" s="29"/>
    </row>
    <row r="806" spans="14:18" ht="15.75" customHeight="1" x14ac:dyDescent="0.2">
      <c r="N806" s="28"/>
      <c r="R806" s="29"/>
    </row>
    <row r="807" spans="14:18" ht="15.75" customHeight="1" x14ac:dyDescent="0.2">
      <c r="N807" s="28"/>
      <c r="R807" s="29"/>
    </row>
    <row r="808" spans="14:18" ht="15.75" customHeight="1" x14ac:dyDescent="0.2">
      <c r="N808" s="28"/>
      <c r="R808" s="29"/>
    </row>
    <row r="809" spans="14:18" ht="15.75" customHeight="1" x14ac:dyDescent="0.2">
      <c r="N809" s="28"/>
      <c r="R809" s="29"/>
    </row>
    <row r="810" spans="14:18" ht="15.75" customHeight="1" x14ac:dyDescent="0.2">
      <c r="N810" s="28"/>
      <c r="R810" s="29"/>
    </row>
    <row r="811" spans="14:18" ht="15.75" customHeight="1" x14ac:dyDescent="0.2">
      <c r="N811" s="28"/>
      <c r="R811" s="29"/>
    </row>
    <row r="812" spans="14:18" ht="15.75" customHeight="1" x14ac:dyDescent="0.2">
      <c r="N812" s="28"/>
      <c r="R812" s="29"/>
    </row>
    <row r="813" spans="14:18" ht="15.75" customHeight="1" x14ac:dyDescent="0.2">
      <c r="N813" s="28"/>
      <c r="R813" s="29"/>
    </row>
    <row r="814" spans="14:18" ht="15.75" customHeight="1" x14ac:dyDescent="0.2">
      <c r="N814" s="28"/>
      <c r="R814" s="29"/>
    </row>
    <row r="815" spans="14:18" ht="15.75" customHeight="1" x14ac:dyDescent="0.2">
      <c r="N815" s="28"/>
      <c r="R815" s="29"/>
    </row>
    <row r="816" spans="14:18" ht="15.75" customHeight="1" x14ac:dyDescent="0.2">
      <c r="N816" s="28"/>
      <c r="R816" s="29"/>
    </row>
    <row r="817" spans="14:18" ht="15.75" customHeight="1" x14ac:dyDescent="0.2">
      <c r="N817" s="28"/>
      <c r="R817" s="29"/>
    </row>
    <row r="818" spans="14:18" ht="15.75" customHeight="1" x14ac:dyDescent="0.2">
      <c r="N818" s="28"/>
      <c r="R818" s="29"/>
    </row>
    <row r="819" spans="14:18" ht="15.75" customHeight="1" x14ac:dyDescent="0.2">
      <c r="N819" s="28"/>
      <c r="R819" s="29"/>
    </row>
    <row r="820" spans="14:18" ht="15.75" customHeight="1" x14ac:dyDescent="0.2">
      <c r="N820" s="28"/>
      <c r="R820" s="29"/>
    </row>
    <row r="821" spans="14:18" ht="15.75" customHeight="1" x14ac:dyDescent="0.2">
      <c r="N821" s="28"/>
      <c r="R821" s="29"/>
    </row>
    <row r="822" spans="14:18" ht="15.75" customHeight="1" x14ac:dyDescent="0.2">
      <c r="N822" s="28"/>
      <c r="R822" s="29"/>
    </row>
    <row r="823" spans="14:18" ht="15.75" customHeight="1" x14ac:dyDescent="0.2">
      <c r="N823" s="28"/>
      <c r="R823" s="29"/>
    </row>
    <row r="824" spans="14:18" ht="15.75" customHeight="1" x14ac:dyDescent="0.2">
      <c r="N824" s="28"/>
      <c r="R824" s="29"/>
    </row>
    <row r="825" spans="14:18" ht="15.75" customHeight="1" x14ac:dyDescent="0.2">
      <c r="N825" s="28"/>
      <c r="R825" s="29"/>
    </row>
    <row r="826" spans="14:18" ht="15.75" customHeight="1" x14ac:dyDescent="0.2">
      <c r="N826" s="28"/>
      <c r="R826" s="29"/>
    </row>
    <row r="827" spans="14:18" ht="15.75" customHeight="1" x14ac:dyDescent="0.2">
      <c r="N827" s="28"/>
      <c r="R827" s="29"/>
    </row>
    <row r="828" spans="14:18" ht="15.75" customHeight="1" x14ac:dyDescent="0.2">
      <c r="N828" s="28"/>
      <c r="R828" s="29"/>
    </row>
    <row r="829" spans="14:18" ht="15.75" customHeight="1" x14ac:dyDescent="0.2">
      <c r="N829" s="28"/>
      <c r="R829" s="29"/>
    </row>
    <row r="830" spans="14:18" ht="15.75" customHeight="1" x14ac:dyDescent="0.2">
      <c r="N830" s="28"/>
      <c r="R830" s="29"/>
    </row>
    <row r="831" spans="14:18" ht="15.75" customHeight="1" x14ac:dyDescent="0.2">
      <c r="N831" s="28"/>
      <c r="R831" s="29"/>
    </row>
    <row r="832" spans="14:18" ht="15.75" customHeight="1" x14ac:dyDescent="0.2">
      <c r="N832" s="28"/>
      <c r="R832" s="29"/>
    </row>
    <row r="833" spans="14:18" ht="15.75" customHeight="1" x14ac:dyDescent="0.2">
      <c r="N833" s="28"/>
      <c r="R833" s="29"/>
    </row>
    <row r="834" spans="14:18" ht="15.75" customHeight="1" x14ac:dyDescent="0.2">
      <c r="N834" s="28"/>
      <c r="R834" s="29"/>
    </row>
    <row r="835" spans="14:18" ht="15.75" customHeight="1" x14ac:dyDescent="0.2">
      <c r="N835" s="28"/>
      <c r="R835" s="29"/>
    </row>
    <row r="836" spans="14:18" ht="15.75" customHeight="1" x14ac:dyDescent="0.2">
      <c r="N836" s="28"/>
      <c r="R836" s="29"/>
    </row>
    <row r="837" spans="14:18" ht="15.75" customHeight="1" x14ac:dyDescent="0.2">
      <c r="N837" s="28"/>
      <c r="R837" s="29"/>
    </row>
    <row r="838" spans="14:18" ht="15.75" customHeight="1" x14ac:dyDescent="0.2">
      <c r="N838" s="28"/>
      <c r="R838" s="29"/>
    </row>
    <row r="839" spans="14:18" ht="15.75" customHeight="1" x14ac:dyDescent="0.2">
      <c r="N839" s="28"/>
      <c r="R839" s="29"/>
    </row>
    <row r="840" spans="14:18" ht="15.75" customHeight="1" x14ac:dyDescent="0.2">
      <c r="N840" s="28"/>
      <c r="R840" s="29"/>
    </row>
    <row r="841" spans="14:18" ht="15.75" customHeight="1" x14ac:dyDescent="0.2">
      <c r="N841" s="28"/>
      <c r="R841" s="29"/>
    </row>
    <row r="842" spans="14:18" ht="15.75" customHeight="1" x14ac:dyDescent="0.2">
      <c r="N842" s="28"/>
      <c r="R842" s="29"/>
    </row>
    <row r="843" spans="14:18" ht="15.75" customHeight="1" x14ac:dyDescent="0.2">
      <c r="N843" s="28"/>
      <c r="R843" s="29"/>
    </row>
    <row r="844" spans="14:18" ht="15.75" customHeight="1" x14ac:dyDescent="0.2">
      <c r="N844" s="28"/>
      <c r="R844" s="29"/>
    </row>
    <row r="845" spans="14:18" ht="15.75" customHeight="1" x14ac:dyDescent="0.2">
      <c r="N845" s="28"/>
      <c r="R845" s="29"/>
    </row>
    <row r="846" spans="14:18" ht="15.75" customHeight="1" x14ac:dyDescent="0.2">
      <c r="N846" s="28"/>
      <c r="R846" s="29"/>
    </row>
    <row r="847" spans="14:18" ht="15.75" customHeight="1" x14ac:dyDescent="0.2">
      <c r="N847" s="28"/>
      <c r="R847" s="29"/>
    </row>
    <row r="848" spans="14:18" ht="15.75" customHeight="1" x14ac:dyDescent="0.2">
      <c r="N848" s="28"/>
      <c r="R848" s="29"/>
    </row>
    <row r="849" spans="14:18" ht="15.75" customHeight="1" x14ac:dyDescent="0.2">
      <c r="N849" s="28"/>
      <c r="R849" s="29"/>
    </row>
    <row r="850" spans="14:18" ht="15.75" customHeight="1" x14ac:dyDescent="0.2">
      <c r="N850" s="28"/>
      <c r="R850" s="29"/>
    </row>
    <row r="851" spans="14:18" ht="15.75" customHeight="1" x14ac:dyDescent="0.2">
      <c r="N851" s="28"/>
      <c r="R851" s="29"/>
    </row>
    <row r="852" spans="14:18" ht="15.75" customHeight="1" x14ac:dyDescent="0.2">
      <c r="N852" s="28"/>
      <c r="R852" s="29"/>
    </row>
    <row r="853" spans="14:18" ht="15.75" customHeight="1" x14ac:dyDescent="0.2">
      <c r="N853" s="28"/>
      <c r="R853" s="29"/>
    </row>
    <row r="854" spans="14:18" ht="15.75" customHeight="1" x14ac:dyDescent="0.2">
      <c r="N854" s="28"/>
      <c r="R854" s="29"/>
    </row>
    <row r="855" spans="14:18" ht="15.75" customHeight="1" x14ac:dyDescent="0.2">
      <c r="N855" s="28"/>
      <c r="R855" s="29"/>
    </row>
    <row r="856" spans="14:18" ht="15.75" customHeight="1" x14ac:dyDescent="0.2">
      <c r="N856" s="28"/>
      <c r="R856" s="29"/>
    </row>
    <row r="857" spans="14:18" ht="15.75" customHeight="1" x14ac:dyDescent="0.2">
      <c r="N857" s="28"/>
      <c r="R857" s="29"/>
    </row>
    <row r="858" spans="14:18" ht="15.75" customHeight="1" x14ac:dyDescent="0.2">
      <c r="N858" s="28"/>
      <c r="R858" s="29"/>
    </row>
    <row r="859" spans="14:18" ht="15.75" customHeight="1" x14ac:dyDescent="0.2">
      <c r="N859" s="28"/>
      <c r="R859" s="29"/>
    </row>
    <row r="860" spans="14:18" ht="15.75" customHeight="1" x14ac:dyDescent="0.2">
      <c r="N860" s="28"/>
      <c r="R860" s="29"/>
    </row>
    <row r="861" spans="14:18" ht="15.75" customHeight="1" x14ac:dyDescent="0.2">
      <c r="N861" s="28"/>
      <c r="R861" s="29"/>
    </row>
    <row r="862" spans="14:18" ht="15.75" customHeight="1" x14ac:dyDescent="0.2">
      <c r="N862" s="28"/>
      <c r="R862" s="29"/>
    </row>
    <row r="863" spans="14:18" ht="15.75" customHeight="1" x14ac:dyDescent="0.2">
      <c r="N863" s="28"/>
      <c r="R863" s="29"/>
    </row>
    <row r="864" spans="14:18" ht="15.75" customHeight="1" x14ac:dyDescent="0.2">
      <c r="N864" s="28"/>
      <c r="R864" s="29"/>
    </row>
    <row r="865" spans="14:18" ht="15.75" customHeight="1" x14ac:dyDescent="0.2">
      <c r="N865" s="28"/>
      <c r="R865" s="29"/>
    </row>
    <row r="866" spans="14:18" ht="15.75" customHeight="1" x14ac:dyDescent="0.2">
      <c r="N866" s="28"/>
      <c r="R866" s="29"/>
    </row>
    <row r="867" spans="14:18" ht="15.75" customHeight="1" x14ac:dyDescent="0.2">
      <c r="N867" s="28"/>
      <c r="R867" s="29"/>
    </row>
    <row r="868" spans="14:18" ht="15.75" customHeight="1" x14ac:dyDescent="0.2">
      <c r="N868" s="28"/>
      <c r="R868" s="29"/>
    </row>
    <row r="869" spans="14:18" ht="15.75" customHeight="1" x14ac:dyDescent="0.2">
      <c r="N869" s="28"/>
      <c r="R869" s="29"/>
    </row>
    <row r="870" spans="14:18" ht="15.75" customHeight="1" x14ac:dyDescent="0.2">
      <c r="N870" s="28"/>
      <c r="R870" s="29"/>
    </row>
    <row r="871" spans="14:18" ht="15.75" customHeight="1" x14ac:dyDescent="0.2">
      <c r="N871" s="28"/>
      <c r="R871" s="29"/>
    </row>
    <row r="872" spans="14:18" ht="15.75" customHeight="1" x14ac:dyDescent="0.2">
      <c r="N872" s="28"/>
      <c r="R872" s="29"/>
    </row>
    <row r="873" spans="14:18" ht="15.75" customHeight="1" x14ac:dyDescent="0.2">
      <c r="N873" s="28"/>
      <c r="R873" s="29"/>
    </row>
    <row r="874" spans="14:18" ht="15.75" customHeight="1" x14ac:dyDescent="0.2">
      <c r="N874" s="28"/>
      <c r="R874" s="29"/>
    </row>
    <row r="875" spans="14:18" ht="15.75" customHeight="1" x14ac:dyDescent="0.2">
      <c r="N875" s="28"/>
      <c r="R875" s="29"/>
    </row>
    <row r="876" spans="14:18" ht="15.75" customHeight="1" x14ac:dyDescent="0.2">
      <c r="N876" s="28"/>
      <c r="R876" s="29"/>
    </row>
    <row r="877" spans="14:18" ht="15.75" customHeight="1" x14ac:dyDescent="0.2">
      <c r="N877" s="28"/>
      <c r="R877" s="29"/>
    </row>
    <row r="878" spans="14:18" ht="15.75" customHeight="1" x14ac:dyDescent="0.2">
      <c r="N878" s="28"/>
      <c r="R878" s="29"/>
    </row>
    <row r="879" spans="14:18" ht="15.75" customHeight="1" x14ac:dyDescent="0.2">
      <c r="N879" s="28"/>
      <c r="R879" s="29"/>
    </row>
    <row r="880" spans="14:18" ht="15.75" customHeight="1" x14ac:dyDescent="0.2">
      <c r="N880" s="28"/>
      <c r="R880" s="29"/>
    </row>
    <row r="881" spans="14:18" ht="15.75" customHeight="1" x14ac:dyDescent="0.2">
      <c r="N881" s="28"/>
      <c r="R881" s="29"/>
    </row>
    <row r="882" spans="14:18" ht="15.75" customHeight="1" x14ac:dyDescent="0.2">
      <c r="N882" s="28"/>
      <c r="R882" s="29"/>
    </row>
    <row r="883" spans="14:18" ht="15.75" customHeight="1" x14ac:dyDescent="0.2">
      <c r="N883" s="28"/>
      <c r="R883" s="29"/>
    </row>
    <row r="884" spans="14:18" ht="15.75" customHeight="1" x14ac:dyDescent="0.2">
      <c r="N884" s="28"/>
      <c r="R884" s="29"/>
    </row>
    <row r="885" spans="14:18" ht="15.75" customHeight="1" x14ac:dyDescent="0.2">
      <c r="N885" s="28"/>
      <c r="R885" s="29"/>
    </row>
    <row r="886" spans="14:18" ht="15.75" customHeight="1" x14ac:dyDescent="0.2">
      <c r="N886" s="28"/>
      <c r="R886" s="29"/>
    </row>
    <row r="887" spans="14:18" ht="15.75" customHeight="1" x14ac:dyDescent="0.2">
      <c r="N887" s="28"/>
      <c r="R887" s="29"/>
    </row>
    <row r="888" spans="14:18" ht="15.75" customHeight="1" x14ac:dyDescent="0.2">
      <c r="N888" s="28"/>
      <c r="R888" s="29"/>
    </row>
    <row r="889" spans="14:18" ht="15.75" customHeight="1" x14ac:dyDescent="0.2">
      <c r="N889" s="28"/>
      <c r="R889" s="29"/>
    </row>
    <row r="890" spans="14:18" ht="15.75" customHeight="1" x14ac:dyDescent="0.2">
      <c r="N890" s="28"/>
      <c r="R890" s="29"/>
    </row>
    <row r="891" spans="14:18" ht="15.75" customHeight="1" x14ac:dyDescent="0.2">
      <c r="N891" s="28"/>
      <c r="R891" s="29"/>
    </row>
    <row r="892" spans="14:18" ht="15.75" customHeight="1" x14ac:dyDescent="0.2">
      <c r="N892" s="28"/>
      <c r="R892" s="29"/>
    </row>
    <row r="893" spans="14:18" ht="15.75" customHeight="1" x14ac:dyDescent="0.2">
      <c r="N893" s="28"/>
      <c r="R893" s="29"/>
    </row>
    <row r="894" spans="14:18" ht="15.75" customHeight="1" x14ac:dyDescent="0.2">
      <c r="N894" s="28"/>
      <c r="R894" s="29"/>
    </row>
    <row r="895" spans="14:18" ht="15.75" customHeight="1" x14ac:dyDescent="0.2">
      <c r="N895" s="28"/>
      <c r="R895" s="29"/>
    </row>
    <row r="896" spans="14:18" ht="15.75" customHeight="1" x14ac:dyDescent="0.2">
      <c r="N896" s="28"/>
      <c r="R896" s="29"/>
    </row>
    <row r="897" spans="14:18" ht="15.75" customHeight="1" x14ac:dyDescent="0.2">
      <c r="N897" s="28"/>
      <c r="R897" s="29"/>
    </row>
    <row r="898" spans="14:18" ht="15.75" customHeight="1" x14ac:dyDescent="0.2">
      <c r="N898" s="28"/>
      <c r="R898" s="29"/>
    </row>
    <row r="899" spans="14:18" ht="15.75" customHeight="1" x14ac:dyDescent="0.2">
      <c r="N899" s="28"/>
      <c r="R899" s="29"/>
    </row>
    <row r="900" spans="14:18" ht="15.75" customHeight="1" x14ac:dyDescent="0.2">
      <c r="N900" s="28"/>
      <c r="R900" s="29"/>
    </row>
    <row r="901" spans="14:18" ht="15.75" customHeight="1" x14ac:dyDescent="0.2">
      <c r="N901" s="28"/>
      <c r="R901" s="29"/>
    </row>
    <row r="902" spans="14:18" ht="15.75" customHeight="1" x14ac:dyDescent="0.2">
      <c r="N902" s="28"/>
      <c r="R902" s="29"/>
    </row>
    <row r="903" spans="14:18" ht="15.75" customHeight="1" x14ac:dyDescent="0.2">
      <c r="N903" s="28"/>
      <c r="R903" s="29"/>
    </row>
    <row r="904" spans="14:18" ht="15.75" customHeight="1" x14ac:dyDescent="0.2">
      <c r="N904" s="28"/>
      <c r="R904" s="29"/>
    </row>
    <row r="905" spans="14:18" ht="15.75" customHeight="1" x14ac:dyDescent="0.2">
      <c r="N905" s="28"/>
      <c r="R905" s="29"/>
    </row>
    <row r="906" spans="14:18" ht="15.75" customHeight="1" x14ac:dyDescent="0.2">
      <c r="N906" s="28"/>
      <c r="R906" s="29"/>
    </row>
    <row r="907" spans="14:18" ht="15.75" customHeight="1" x14ac:dyDescent="0.2">
      <c r="N907" s="28"/>
      <c r="R907" s="29"/>
    </row>
    <row r="908" spans="14:18" ht="15.75" customHeight="1" x14ac:dyDescent="0.2">
      <c r="N908" s="28"/>
      <c r="R908" s="29"/>
    </row>
    <row r="909" spans="14:18" ht="15.75" customHeight="1" x14ac:dyDescent="0.2">
      <c r="N909" s="28"/>
      <c r="R909" s="29"/>
    </row>
    <row r="910" spans="14:18" ht="15.75" customHeight="1" x14ac:dyDescent="0.2">
      <c r="N910" s="28"/>
      <c r="R910" s="29"/>
    </row>
    <row r="911" spans="14:18" ht="15.75" customHeight="1" x14ac:dyDescent="0.2">
      <c r="N911" s="28"/>
      <c r="R911" s="29"/>
    </row>
    <row r="912" spans="14:18" ht="15.75" customHeight="1" x14ac:dyDescent="0.2">
      <c r="N912" s="28"/>
      <c r="R912" s="29"/>
    </row>
    <row r="913" spans="14:18" ht="15.75" customHeight="1" x14ac:dyDescent="0.2">
      <c r="N913" s="28"/>
      <c r="R913" s="29"/>
    </row>
    <row r="914" spans="14:18" ht="15.75" customHeight="1" x14ac:dyDescent="0.2">
      <c r="N914" s="28"/>
      <c r="R914" s="29"/>
    </row>
    <row r="915" spans="14:18" ht="15.75" customHeight="1" x14ac:dyDescent="0.2">
      <c r="N915" s="28"/>
      <c r="R915" s="29"/>
    </row>
    <row r="916" spans="14:18" ht="15.75" customHeight="1" x14ac:dyDescent="0.2">
      <c r="N916" s="28"/>
      <c r="R916" s="29"/>
    </row>
    <row r="917" spans="14:18" ht="15.75" customHeight="1" x14ac:dyDescent="0.2">
      <c r="N917" s="28"/>
      <c r="R917" s="29"/>
    </row>
    <row r="918" spans="14:18" ht="15.75" customHeight="1" x14ac:dyDescent="0.2">
      <c r="N918" s="28"/>
      <c r="R918" s="29"/>
    </row>
    <row r="919" spans="14:18" ht="15.75" customHeight="1" x14ac:dyDescent="0.2">
      <c r="N919" s="28"/>
      <c r="R919" s="29"/>
    </row>
    <row r="920" spans="14:18" ht="15.75" customHeight="1" x14ac:dyDescent="0.2">
      <c r="N920" s="28"/>
      <c r="R920" s="29"/>
    </row>
    <row r="921" spans="14:18" ht="15.75" customHeight="1" x14ac:dyDescent="0.2">
      <c r="N921" s="28"/>
      <c r="R921" s="29"/>
    </row>
    <row r="922" spans="14:18" ht="15.75" customHeight="1" x14ac:dyDescent="0.2">
      <c r="N922" s="28"/>
      <c r="R922" s="29"/>
    </row>
    <row r="923" spans="14:18" ht="15.75" customHeight="1" x14ac:dyDescent="0.2">
      <c r="N923" s="28"/>
      <c r="R923" s="29"/>
    </row>
    <row r="924" spans="14:18" ht="15.75" customHeight="1" x14ac:dyDescent="0.2">
      <c r="N924" s="28"/>
      <c r="R924" s="29"/>
    </row>
    <row r="925" spans="14:18" ht="15.75" customHeight="1" x14ac:dyDescent="0.2">
      <c r="N925" s="28"/>
      <c r="R925" s="29"/>
    </row>
    <row r="926" spans="14:18" ht="15.75" customHeight="1" x14ac:dyDescent="0.2">
      <c r="N926" s="28"/>
      <c r="R926" s="29"/>
    </row>
    <row r="927" spans="14:18" ht="15.75" customHeight="1" x14ac:dyDescent="0.2">
      <c r="N927" s="28"/>
      <c r="R927" s="29"/>
    </row>
    <row r="928" spans="14:18" ht="15.75" customHeight="1" x14ac:dyDescent="0.2">
      <c r="N928" s="28"/>
      <c r="R928" s="29"/>
    </row>
    <row r="929" spans="14:18" ht="15.75" customHeight="1" x14ac:dyDescent="0.2">
      <c r="N929" s="28"/>
      <c r="R929" s="29"/>
    </row>
    <row r="930" spans="14:18" ht="15.75" customHeight="1" x14ac:dyDescent="0.2">
      <c r="N930" s="28"/>
      <c r="R930" s="29"/>
    </row>
    <row r="931" spans="14:18" ht="15.75" customHeight="1" x14ac:dyDescent="0.2">
      <c r="N931" s="28"/>
      <c r="R931" s="29"/>
    </row>
    <row r="932" spans="14:18" ht="15.75" customHeight="1" x14ac:dyDescent="0.2">
      <c r="N932" s="28"/>
      <c r="R932" s="29"/>
    </row>
    <row r="933" spans="14:18" ht="15.75" customHeight="1" x14ac:dyDescent="0.2">
      <c r="N933" s="28"/>
      <c r="R933" s="29"/>
    </row>
    <row r="934" spans="14:18" ht="15.75" customHeight="1" x14ac:dyDescent="0.2">
      <c r="N934" s="28"/>
      <c r="R934" s="29"/>
    </row>
    <row r="935" spans="14:18" ht="15.75" customHeight="1" x14ac:dyDescent="0.2">
      <c r="N935" s="28"/>
      <c r="R935" s="29"/>
    </row>
    <row r="936" spans="14:18" ht="15.75" customHeight="1" x14ac:dyDescent="0.2">
      <c r="N936" s="28"/>
      <c r="R936" s="29"/>
    </row>
    <row r="937" spans="14:18" ht="15.75" customHeight="1" x14ac:dyDescent="0.2">
      <c r="N937" s="28"/>
      <c r="R937" s="29"/>
    </row>
    <row r="938" spans="14:18" ht="15.75" customHeight="1" x14ac:dyDescent="0.2">
      <c r="N938" s="28"/>
      <c r="R938" s="29"/>
    </row>
    <row r="939" spans="14:18" ht="15.75" customHeight="1" x14ac:dyDescent="0.2">
      <c r="N939" s="28"/>
      <c r="R939" s="29"/>
    </row>
    <row r="940" spans="14:18" ht="15.75" customHeight="1" x14ac:dyDescent="0.2">
      <c r="N940" s="28"/>
      <c r="R940" s="29"/>
    </row>
    <row r="941" spans="14:18" ht="15.75" customHeight="1" x14ac:dyDescent="0.2">
      <c r="N941" s="28"/>
      <c r="R941" s="29"/>
    </row>
    <row r="942" spans="14:18" ht="15.75" customHeight="1" x14ac:dyDescent="0.2">
      <c r="N942" s="28"/>
      <c r="R942" s="29"/>
    </row>
    <row r="943" spans="14:18" ht="15.75" customHeight="1" x14ac:dyDescent="0.2">
      <c r="N943" s="28"/>
      <c r="R943" s="29"/>
    </row>
    <row r="944" spans="14:18" ht="15.75" customHeight="1" x14ac:dyDescent="0.2">
      <c r="N944" s="28"/>
      <c r="R944" s="29"/>
    </row>
    <row r="945" spans="14:18" ht="15.75" customHeight="1" x14ac:dyDescent="0.2">
      <c r="N945" s="28"/>
      <c r="R945" s="29"/>
    </row>
    <row r="946" spans="14:18" ht="15.75" customHeight="1" x14ac:dyDescent="0.2">
      <c r="N946" s="28"/>
      <c r="R946" s="29"/>
    </row>
    <row r="947" spans="14:18" ht="15.75" customHeight="1" x14ac:dyDescent="0.2">
      <c r="N947" s="28"/>
      <c r="R947" s="29"/>
    </row>
    <row r="948" spans="14:18" ht="15.75" customHeight="1" x14ac:dyDescent="0.2">
      <c r="N948" s="28"/>
      <c r="R948" s="29"/>
    </row>
    <row r="949" spans="14:18" ht="15.75" customHeight="1" x14ac:dyDescent="0.2">
      <c r="N949" s="28"/>
      <c r="R949" s="29"/>
    </row>
    <row r="950" spans="14:18" ht="15.75" customHeight="1" x14ac:dyDescent="0.2">
      <c r="N950" s="28"/>
      <c r="R950" s="29"/>
    </row>
    <row r="951" spans="14:18" ht="15.75" customHeight="1" x14ac:dyDescent="0.2">
      <c r="N951" s="28"/>
      <c r="R951" s="29"/>
    </row>
    <row r="952" spans="14:18" ht="15.75" customHeight="1" x14ac:dyDescent="0.2">
      <c r="N952" s="28"/>
      <c r="R952" s="29"/>
    </row>
    <row r="953" spans="14:18" ht="15.75" customHeight="1" x14ac:dyDescent="0.2">
      <c r="N953" s="28"/>
      <c r="R953" s="29"/>
    </row>
    <row r="954" spans="14:18" ht="15.75" customHeight="1" x14ac:dyDescent="0.2">
      <c r="N954" s="28"/>
      <c r="R954" s="29"/>
    </row>
    <row r="955" spans="14:18" ht="15.75" customHeight="1" x14ac:dyDescent="0.2">
      <c r="N955" s="28"/>
      <c r="R955" s="29"/>
    </row>
    <row r="956" spans="14:18" ht="15.75" customHeight="1" x14ac:dyDescent="0.2">
      <c r="N956" s="28"/>
      <c r="R956" s="29"/>
    </row>
    <row r="957" spans="14:18" ht="15.75" customHeight="1" x14ac:dyDescent="0.2">
      <c r="N957" s="28"/>
      <c r="R957" s="29"/>
    </row>
    <row r="958" spans="14:18" ht="15.75" customHeight="1" x14ac:dyDescent="0.2">
      <c r="N958" s="28"/>
      <c r="R958" s="29"/>
    </row>
    <row r="959" spans="14:18" ht="15.75" customHeight="1" x14ac:dyDescent="0.2">
      <c r="N959" s="28"/>
      <c r="R959" s="29"/>
    </row>
    <row r="960" spans="14:18" ht="15.75" customHeight="1" x14ac:dyDescent="0.2">
      <c r="N960" s="28"/>
      <c r="R960" s="29"/>
    </row>
    <row r="961" spans="14:18" ht="15.75" customHeight="1" x14ac:dyDescent="0.2">
      <c r="N961" s="28"/>
      <c r="R961" s="29"/>
    </row>
    <row r="962" spans="14:18" ht="15.75" customHeight="1" x14ac:dyDescent="0.2">
      <c r="N962" s="28"/>
      <c r="R962" s="29"/>
    </row>
    <row r="963" spans="14:18" ht="15.75" customHeight="1" x14ac:dyDescent="0.2">
      <c r="N963" s="28"/>
      <c r="R963" s="29"/>
    </row>
    <row r="964" spans="14:18" ht="15.75" customHeight="1" x14ac:dyDescent="0.2">
      <c r="N964" s="28"/>
      <c r="R964" s="29"/>
    </row>
    <row r="965" spans="14:18" ht="15.75" customHeight="1" x14ac:dyDescent="0.2">
      <c r="N965" s="28"/>
      <c r="R965" s="29"/>
    </row>
    <row r="966" spans="14:18" ht="15.75" customHeight="1" x14ac:dyDescent="0.2">
      <c r="N966" s="28"/>
      <c r="R966" s="29"/>
    </row>
    <row r="967" spans="14:18" ht="15.75" customHeight="1" x14ac:dyDescent="0.2">
      <c r="N967" s="28"/>
      <c r="R967" s="29"/>
    </row>
    <row r="968" spans="14:18" ht="15.75" customHeight="1" x14ac:dyDescent="0.2">
      <c r="N968" s="28"/>
      <c r="R968" s="29"/>
    </row>
    <row r="969" spans="14:18" ht="15.75" customHeight="1" x14ac:dyDescent="0.2">
      <c r="N969" s="28"/>
      <c r="R969" s="29"/>
    </row>
    <row r="970" spans="14:18" ht="15.75" customHeight="1" x14ac:dyDescent="0.2">
      <c r="N970" s="28"/>
      <c r="R970" s="29"/>
    </row>
    <row r="971" spans="14:18" ht="15.75" customHeight="1" x14ac:dyDescent="0.2">
      <c r="N971" s="28"/>
      <c r="R971" s="29"/>
    </row>
    <row r="972" spans="14:18" ht="15.75" customHeight="1" x14ac:dyDescent="0.2">
      <c r="N972" s="28"/>
      <c r="R972" s="29"/>
    </row>
    <row r="973" spans="14:18" ht="15.75" customHeight="1" x14ac:dyDescent="0.2">
      <c r="N973" s="28"/>
      <c r="R973" s="29"/>
    </row>
    <row r="974" spans="14:18" ht="15.75" customHeight="1" x14ac:dyDescent="0.2">
      <c r="N974" s="28"/>
      <c r="R974" s="29"/>
    </row>
    <row r="975" spans="14:18" ht="15.75" customHeight="1" x14ac:dyDescent="0.2">
      <c r="N975" s="28"/>
      <c r="R975" s="29"/>
    </row>
    <row r="976" spans="14:18" ht="15.75" customHeight="1" x14ac:dyDescent="0.2">
      <c r="N976" s="28"/>
      <c r="R976" s="29"/>
    </row>
    <row r="977" spans="14:18" ht="15.75" customHeight="1" x14ac:dyDescent="0.2">
      <c r="N977" s="28"/>
      <c r="R977" s="29"/>
    </row>
    <row r="978" spans="14:18" ht="15.75" customHeight="1" x14ac:dyDescent="0.2">
      <c r="N978" s="28"/>
      <c r="R978" s="29"/>
    </row>
    <row r="979" spans="14:18" ht="15.75" customHeight="1" x14ac:dyDescent="0.2">
      <c r="N979" s="28"/>
      <c r="R979" s="29"/>
    </row>
    <row r="980" spans="14:18" ht="15.75" customHeight="1" x14ac:dyDescent="0.2">
      <c r="N980" s="28"/>
      <c r="R980" s="29"/>
    </row>
    <row r="981" spans="14:18" ht="15.75" customHeight="1" x14ac:dyDescent="0.2">
      <c r="N981" s="28"/>
      <c r="R981" s="29"/>
    </row>
    <row r="982" spans="14:18" ht="15.75" customHeight="1" x14ac:dyDescent="0.2">
      <c r="N982" s="28"/>
      <c r="R982" s="29"/>
    </row>
    <row r="983" spans="14:18" ht="15.75" customHeight="1" x14ac:dyDescent="0.2">
      <c r="N983" s="28"/>
      <c r="R983" s="29"/>
    </row>
    <row r="984" spans="14:18" ht="15.75" customHeight="1" x14ac:dyDescent="0.2">
      <c r="N984" s="28"/>
      <c r="R984" s="29"/>
    </row>
    <row r="985" spans="14:18" ht="15.75" customHeight="1" x14ac:dyDescent="0.2">
      <c r="N985" s="28"/>
      <c r="R985" s="29"/>
    </row>
    <row r="986" spans="14:18" ht="15.75" customHeight="1" x14ac:dyDescent="0.2">
      <c r="N986" s="28"/>
      <c r="R986" s="29"/>
    </row>
    <row r="987" spans="14:18" ht="15.75" customHeight="1" x14ac:dyDescent="0.2">
      <c r="N987" s="28"/>
      <c r="R987" s="29"/>
    </row>
    <row r="988" spans="14:18" ht="15.75" customHeight="1" x14ac:dyDescent="0.2">
      <c r="N988" s="28"/>
      <c r="R988" s="29"/>
    </row>
    <row r="989" spans="14:18" ht="15.75" customHeight="1" x14ac:dyDescent="0.2">
      <c r="N989" s="28"/>
      <c r="R989" s="29"/>
    </row>
    <row r="990" spans="14:18" ht="15.75" customHeight="1" x14ac:dyDescent="0.2">
      <c r="N990" s="28"/>
      <c r="R990" s="29"/>
    </row>
    <row r="991" spans="14:18" ht="15.75" customHeight="1" x14ac:dyDescent="0.2">
      <c r="N991" s="28"/>
      <c r="R991" s="29"/>
    </row>
    <row r="992" spans="14:18" ht="15.75" customHeight="1" x14ac:dyDescent="0.2">
      <c r="N992" s="28"/>
      <c r="R992" s="29"/>
    </row>
    <row r="993" spans="14:18" ht="15.75" customHeight="1" x14ac:dyDescent="0.2">
      <c r="N993" s="28"/>
      <c r="R993" s="29"/>
    </row>
    <row r="994" spans="14:18" ht="15.75" customHeight="1" x14ac:dyDescent="0.2">
      <c r="N994" s="28"/>
      <c r="R994" s="29"/>
    </row>
    <row r="995" spans="14:18" ht="15.75" customHeight="1" x14ac:dyDescent="0.2">
      <c r="N995" s="28"/>
      <c r="R995" s="29"/>
    </row>
    <row r="996" spans="14:18" ht="15.75" customHeight="1" x14ac:dyDescent="0.2">
      <c r="N996" s="28"/>
      <c r="R996" s="29"/>
    </row>
    <row r="997" spans="14:18" ht="15.75" customHeight="1" x14ac:dyDescent="0.2">
      <c r="N997" s="28"/>
      <c r="R997" s="29"/>
    </row>
    <row r="998" spans="14:18" ht="15.75" customHeight="1" x14ac:dyDescent="0.2">
      <c r="N998" s="28"/>
      <c r="R998" s="29"/>
    </row>
    <row r="999" spans="14:18" ht="15.75" customHeight="1" x14ac:dyDescent="0.2">
      <c r="N999" s="28"/>
      <c r="R999" s="29"/>
    </row>
    <row r="1000" spans="14:18" ht="15.75" customHeight="1" x14ac:dyDescent="0.2">
      <c r="N1000" s="28"/>
      <c r="R1000" s="29"/>
    </row>
    <row r="1001" spans="14:18" ht="15.75" customHeight="1" x14ac:dyDescent="0.2">
      <c r="N1001" s="28"/>
      <c r="R1001" s="29"/>
    </row>
    <row r="1002" spans="14:18" ht="15.75" customHeight="1" x14ac:dyDescent="0.2">
      <c r="N1002" s="28"/>
      <c r="R1002" s="29"/>
    </row>
    <row r="1003" spans="14:18" ht="15.75" customHeight="1" x14ac:dyDescent="0.2">
      <c r="N1003" s="28"/>
    </row>
    <row r="1004" spans="14:18" ht="15.75" customHeight="1" x14ac:dyDescent="0.2">
      <c r="N1004" s="28"/>
    </row>
    <row r="1005" spans="14:18" ht="15.75" customHeight="1" x14ac:dyDescent="0.2">
      <c r="N1005" s="2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59"/>
  <sheetViews>
    <sheetView workbookViewId="0">
      <selection activeCell="A25" sqref="A25"/>
    </sheetView>
  </sheetViews>
  <sheetFormatPr defaultColWidth="14.42578125" defaultRowHeight="15" customHeight="1" x14ac:dyDescent="0.2"/>
  <cols>
    <col min="1" max="1" width="17" customWidth="1"/>
  </cols>
  <sheetData>
    <row r="1" spans="1:2" ht="15" customHeight="1" x14ac:dyDescent="0.2">
      <c r="A1" s="40" t="s">
        <v>568</v>
      </c>
      <c r="B1" s="40" t="s">
        <v>7</v>
      </c>
    </row>
    <row r="2" spans="1:2" ht="12.75" x14ac:dyDescent="0.2">
      <c r="A2">
        <v>1</v>
      </c>
      <c r="B2" s="29" t="s">
        <v>569</v>
      </c>
    </row>
    <row r="3" spans="1:2" ht="12.75" x14ac:dyDescent="0.2">
      <c r="A3">
        <v>2</v>
      </c>
      <c r="B3" s="29" t="s">
        <v>570</v>
      </c>
    </row>
    <row r="4" spans="1:2" ht="12.75" x14ac:dyDescent="0.2">
      <c r="A4">
        <v>3</v>
      </c>
      <c r="B4" s="29" t="s">
        <v>571</v>
      </c>
    </row>
    <row r="5" spans="1:2" ht="12.75" x14ac:dyDescent="0.2">
      <c r="A5">
        <v>4</v>
      </c>
      <c r="B5" s="29" t="s">
        <v>572</v>
      </c>
    </row>
    <row r="6" spans="1:2" ht="12.75" x14ac:dyDescent="0.2">
      <c r="A6">
        <v>5</v>
      </c>
      <c r="B6" s="29" t="s">
        <v>573</v>
      </c>
    </row>
    <row r="7" spans="1:2" ht="12.75" x14ac:dyDescent="0.2">
      <c r="A7">
        <v>6</v>
      </c>
      <c r="B7" s="29" t="s">
        <v>574</v>
      </c>
    </row>
    <row r="8" spans="1:2" ht="12.75" x14ac:dyDescent="0.2">
      <c r="A8">
        <v>7</v>
      </c>
      <c r="B8" s="29" t="s">
        <v>575</v>
      </c>
    </row>
    <row r="9" spans="1:2" ht="12.75" x14ac:dyDescent="0.2">
      <c r="A9">
        <v>8</v>
      </c>
      <c r="B9" s="29" t="s">
        <v>576</v>
      </c>
    </row>
    <row r="10" spans="1:2" ht="12.75" x14ac:dyDescent="0.2">
      <c r="A10">
        <v>9</v>
      </c>
      <c r="B10" s="29" t="s">
        <v>577</v>
      </c>
    </row>
    <row r="11" spans="1:2" ht="12.75" x14ac:dyDescent="0.2">
      <c r="A11">
        <v>10</v>
      </c>
      <c r="B11" s="29" t="s">
        <v>578</v>
      </c>
    </row>
    <row r="12" spans="1:2" ht="12.75" x14ac:dyDescent="0.2">
      <c r="A12">
        <v>11</v>
      </c>
      <c r="B12" s="29" t="s">
        <v>579</v>
      </c>
    </row>
    <row r="13" spans="1:2" ht="12.75" x14ac:dyDescent="0.2">
      <c r="A13">
        <v>12</v>
      </c>
      <c r="B13" s="29" t="s">
        <v>580</v>
      </c>
    </row>
    <row r="14" spans="1:2" ht="12.75" x14ac:dyDescent="0.2"/>
    <row r="15" spans="1:2" ht="12.75" x14ac:dyDescent="0.2"/>
    <row r="16" spans="1:2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Kickstarter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Okoro Promise</cp:lastModifiedBy>
  <dcterms:modified xsi:type="dcterms:W3CDTF">2021-12-15T19:37:00Z</dcterms:modified>
</cp:coreProperties>
</file>